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Volumes/data2/ASerakos/documents/Excel_Workbooks/"/>
    </mc:Choice>
  </mc:AlternateContent>
  <bookViews>
    <workbookView xWindow="1040" yWindow="460" windowWidth="36420" windowHeight="20540" tabRatio="500" activeTab="5"/>
  </bookViews>
  <sheets>
    <sheet name="djf temp values and sig" sheetId="1" r:id="rId1"/>
    <sheet name="djf temp pvalues" sheetId="2" r:id="rId2"/>
    <sheet name="Sheet3" sheetId="3" r:id="rId3"/>
    <sheet name="Sheet3 (2)" sheetId="4" r:id="rId4"/>
    <sheet name="Sheet3 (3)" sheetId="9" r:id="rId5"/>
    <sheet name="sort by all (2)" sheetId="10" r:id="rId6"/>
    <sheet name="sort by all" sheetId="5" r:id="rId7"/>
    <sheet name="sort by all horiz" sheetId="7" r:id="rId8"/>
    <sheet name="Sheet6" sheetId="6" r:id="rId9"/>
    <sheet name="Dominant Patterns" sheetId="8" r:id="rId10"/>
  </sheets>
  <definedNames>
    <definedName name="djf_amo_avg_newwgt" localSheetId="0">'djf temp values and sig'!$D$5:$Q$6</definedName>
    <definedName name="djf_amo_prob_newwgt" localSheetId="1">'djf temp pvalues'!$D$5:$Q$6</definedName>
    <definedName name="djf_enso_amo_avg_newwgt_1" localSheetId="0">'djf temp values and sig'!$D$35:$Q$42</definedName>
    <definedName name="djf_enso_amo_prob_newwgt" localSheetId="1">'djf temp pvalues'!$D$35:$Q$42</definedName>
    <definedName name="djf_enso_avg_newwgt_1" localSheetId="0">'djf temp values and sig'!$D$3:$Q$4</definedName>
    <definedName name="djf_enso_prob_newwgt" localSheetId="1">'djf temp pvalues'!$D$3:$Q$4</definedName>
    <definedName name="djf_nam_amo_avg_newwgt" localSheetId="0">'djf temp values and sig'!$D$51:$Q$58</definedName>
    <definedName name="djf_nam_amo_enso_avg_newwgt" localSheetId="0">'djf temp values and sig'!$D$83:$Q$106</definedName>
    <definedName name="djf_nam_amo_enso_prob_newwgt" localSheetId="1">'djf temp pvalues'!$D$83:$Q$106</definedName>
    <definedName name="djf_nam_amo_prob_newwgt" localSheetId="1">'djf temp pvalues'!$D$51:$Q$58</definedName>
    <definedName name="djf_nam_avg_newwgt" localSheetId="0">'djf temp values and sig'!$D$9:$Q$10</definedName>
    <definedName name="djf_nam_enso_avg_newwgt" localSheetId="0">'djf temp values and sig'!$D$43:$Q$50</definedName>
    <definedName name="djf_nam_enso_prob_newwgt" localSheetId="1">'djf temp pvalues'!$D$43:$Q$50</definedName>
    <definedName name="djf_nam_prob_newwgt" localSheetId="1">'djf temp pvalues'!$D$9:$Q$10</definedName>
    <definedName name="djf_pna_amo_avg_newwgt" localSheetId="0">'djf temp values and sig'!$D$19:$Q$26</definedName>
    <definedName name="djf_pna_amo_enso_avg_newwgt" localSheetId="0">'djf temp values and sig'!$D$59:$Q$82</definedName>
    <definedName name="djf_pna_amo_enso_prob_newwgt" localSheetId="1">'djf temp pvalues'!$D$59:$Q$82</definedName>
    <definedName name="djf_pna_amo_prob_newwgt" localSheetId="1">'djf temp pvalues'!$D$19:$Q$26</definedName>
    <definedName name="djf_pna_avg_newwgt" localSheetId="0">'djf temp values and sig'!$D$7:$Q$8</definedName>
    <definedName name="djf_pna_enso_avg_newwgt" localSheetId="0">'djf temp values and sig'!$D$11:$Q$18</definedName>
    <definedName name="djf_pna_enso_prob_newwgt" localSheetId="1">'djf temp pvalues'!$D$11:$Q$18</definedName>
    <definedName name="djf_pna_nam_amo_avg_newwgt" localSheetId="0">'djf temp values and sig'!$D$107:$Q$130</definedName>
    <definedName name="djf_pna_nam_amo_enso_avg_newwgt" localSheetId="0">'djf temp values and sig'!$D$155:$Q$218</definedName>
    <definedName name="djf_pna_nam_amo_enso_prob_newwgt" localSheetId="1">'djf temp pvalues'!$D$155:$Q$218</definedName>
    <definedName name="djf_pna_nam_amo_prob_newwgt" localSheetId="1">'djf temp pvalues'!$D$107:$Q$130</definedName>
    <definedName name="djf_pna_nam_avg_newwgt" localSheetId="0">'djf temp values and sig'!$D$27:$Q$34</definedName>
    <definedName name="djf_pna_nam_enso_avg_newwgt" localSheetId="0">'djf temp values and sig'!$D$131:$Q$154</definedName>
    <definedName name="djf_pna_nam_enso_prob_newwgt" localSheetId="1">'djf temp pvalues'!$D$131:$Q$154</definedName>
    <definedName name="djf_pna_nam_prob_newwgt" localSheetId="1">'djf temp pvalues'!$D$27:$Q$34</definedName>
    <definedName name="djf_pna_prob_newwgt" localSheetId="1">'djf temp pvalues'!$D$7:$Q$8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R124" i="10" l="1"/>
  <c r="BR125" i="10"/>
  <c r="BR126" i="10"/>
  <c r="BR127" i="10"/>
  <c r="BR128" i="10"/>
  <c r="BR129" i="10"/>
  <c r="BR130" i="10"/>
  <c r="BR131" i="10"/>
  <c r="BR132" i="10"/>
  <c r="BR133" i="10"/>
  <c r="BR134" i="10"/>
  <c r="BR135" i="10"/>
  <c r="BR136" i="10"/>
  <c r="BR137" i="10"/>
  <c r="BR138" i="10"/>
  <c r="BR139" i="10"/>
  <c r="BR140" i="10"/>
  <c r="BR141" i="10"/>
  <c r="BR142" i="10"/>
  <c r="BR143" i="10"/>
  <c r="BR144" i="10"/>
  <c r="BR145" i="10"/>
  <c r="BR146" i="10"/>
  <c r="BR147" i="10"/>
  <c r="BR148" i="10"/>
  <c r="BR149" i="10"/>
  <c r="BR150" i="10"/>
  <c r="BR151" i="10"/>
  <c r="BR152" i="10"/>
  <c r="BR153" i="10"/>
  <c r="BR154" i="10"/>
  <c r="BR155" i="10"/>
  <c r="BR156" i="10"/>
  <c r="BR157" i="10"/>
  <c r="BR158" i="10"/>
  <c r="BR159" i="10"/>
  <c r="BR160" i="10"/>
  <c r="BR161" i="10"/>
  <c r="BR162" i="10"/>
  <c r="BR163" i="10"/>
  <c r="BR164" i="10"/>
  <c r="BR165" i="10"/>
  <c r="BR166" i="10"/>
  <c r="BR167" i="10"/>
  <c r="BR168" i="10"/>
  <c r="BR169" i="10"/>
  <c r="BR170" i="10"/>
  <c r="BR171" i="10"/>
  <c r="BR172" i="10"/>
  <c r="BR173" i="10"/>
  <c r="BR174" i="10"/>
  <c r="BR175" i="10"/>
  <c r="BR176" i="10"/>
  <c r="BR177" i="10"/>
  <c r="BR178" i="10"/>
  <c r="BR179" i="10"/>
  <c r="BR180" i="10"/>
  <c r="BR181" i="10"/>
  <c r="BR182" i="10"/>
  <c r="BR183" i="10"/>
  <c r="BR184" i="10"/>
  <c r="BR185" i="10"/>
  <c r="BR186" i="10"/>
  <c r="BR187" i="10"/>
  <c r="BR188" i="10"/>
  <c r="BR189" i="10"/>
  <c r="BR190" i="10"/>
  <c r="BR191" i="10"/>
  <c r="BR192" i="10"/>
  <c r="BR193" i="10"/>
  <c r="BR194" i="10"/>
  <c r="BR195" i="10"/>
  <c r="BR196" i="10"/>
  <c r="BR197" i="10"/>
  <c r="BR198" i="10"/>
  <c r="BR199" i="10"/>
  <c r="BR200" i="10"/>
  <c r="BR201" i="10"/>
  <c r="BR202" i="10"/>
  <c r="BR203" i="10"/>
  <c r="BR204" i="10"/>
  <c r="BR205" i="10"/>
  <c r="BR206" i="10"/>
  <c r="BR207" i="10"/>
  <c r="BR208" i="10"/>
  <c r="BR209" i="10"/>
  <c r="BR210" i="10"/>
  <c r="BR211" i="10"/>
  <c r="BR212" i="10"/>
  <c r="BR213" i="10"/>
  <c r="BR214" i="10"/>
  <c r="BR215" i="10"/>
  <c r="BR216" i="10"/>
  <c r="BR217" i="10"/>
  <c r="BR218" i="10"/>
  <c r="BR219" i="10"/>
  <c r="BR220" i="10"/>
  <c r="BR221" i="10"/>
  <c r="BR222" i="10"/>
  <c r="BR223" i="10"/>
  <c r="BR224" i="10"/>
  <c r="BR225" i="10"/>
  <c r="BR226" i="10"/>
  <c r="BR227" i="10"/>
  <c r="BR228" i="10"/>
  <c r="BR229" i="10"/>
  <c r="BR230" i="10"/>
  <c r="BR248" i="10"/>
  <c r="BO248" i="10"/>
  <c r="BM119" i="10"/>
  <c r="BM120" i="10"/>
  <c r="BM121" i="10"/>
  <c r="BM122" i="10"/>
  <c r="BM123" i="10"/>
  <c r="BM124" i="10"/>
  <c r="BM125" i="10"/>
  <c r="BM126" i="10"/>
  <c r="BM127" i="10"/>
  <c r="BM128" i="10"/>
  <c r="BM129" i="10"/>
  <c r="BM130" i="10"/>
  <c r="BM131" i="10"/>
  <c r="BM132" i="10"/>
  <c r="BM133" i="10"/>
  <c r="BM134" i="10"/>
  <c r="BM135" i="10"/>
  <c r="BM136" i="10"/>
  <c r="BM137" i="10"/>
  <c r="BM138" i="10"/>
  <c r="BM139" i="10"/>
  <c r="BM140" i="10"/>
  <c r="BM141" i="10"/>
  <c r="BM142" i="10"/>
  <c r="BM143" i="10"/>
  <c r="BM144" i="10"/>
  <c r="BM145" i="10"/>
  <c r="BM146" i="10"/>
  <c r="BM147" i="10"/>
  <c r="BM148" i="10"/>
  <c r="BM149" i="10"/>
  <c r="BM150" i="10"/>
  <c r="BM151" i="10"/>
  <c r="BM152" i="10"/>
  <c r="BM153" i="10"/>
  <c r="BM154" i="10"/>
  <c r="BM155" i="10"/>
  <c r="BM156" i="10"/>
  <c r="BM157" i="10"/>
  <c r="BM158" i="10"/>
  <c r="BM159" i="10"/>
  <c r="BM160" i="10"/>
  <c r="BM161" i="10"/>
  <c r="BM162" i="10"/>
  <c r="BM163" i="10"/>
  <c r="BM164" i="10"/>
  <c r="BM165" i="10"/>
  <c r="BM166" i="10"/>
  <c r="BM167" i="10"/>
  <c r="BM168" i="10"/>
  <c r="BM169" i="10"/>
  <c r="BM170" i="10"/>
  <c r="BM171" i="10"/>
  <c r="BM172" i="10"/>
  <c r="BM173" i="10"/>
  <c r="BM174" i="10"/>
  <c r="BM175" i="10"/>
  <c r="BM176" i="10"/>
  <c r="BM177" i="10"/>
  <c r="BM178" i="10"/>
  <c r="BM179" i="10"/>
  <c r="BM180" i="10"/>
  <c r="BM181" i="10"/>
  <c r="BM182" i="10"/>
  <c r="BM183" i="10"/>
  <c r="BM184" i="10"/>
  <c r="BM185" i="10"/>
  <c r="BM186" i="10"/>
  <c r="BM187" i="10"/>
  <c r="BM188" i="10"/>
  <c r="BM189" i="10"/>
  <c r="BM190" i="10"/>
  <c r="BM191" i="10"/>
  <c r="BM192" i="10"/>
  <c r="BM193" i="10"/>
  <c r="BM194" i="10"/>
  <c r="BM195" i="10"/>
  <c r="BM196" i="10"/>
  <c r="BM197" i="10"/>
  <c r="BM198" i="10"/>
  <c r="BM199" i="10"/>
  <c r="BM200" i="10"/>
  <c r="BM201" i="10"/>
  <c r="BM202" i="10"/>
  <c r="BM203" i="10"/>
  <c r="BM204" i="10"/>
  <c r="BM205" i="10"/>
  <c r="BM206" i="10"/>
  <c r="BM207" i="10"/>
  <c r="BM208" i="10"/>
  <c r="BM209" i="10"/>
  <c r="BM210" i="10"/>
  <c r="BM211" i="10"/>
  <c r="BM212" i="10"/>
  <c r="BM213" i="10"/>
  <c r="BM214" i="10"/>
  <c r="BM215" i="10"/>
  <c r="BM216" i="10"/>
  <c r="BM217" i="10"/>
  <c r="BM218" i="10"/>
  <c r="BM219" i="10"/>
  <c r="BM220" i="10"/>
  <c r="BM221" i="10"/>
  <c r="BM222" i="10"/>
  <c r="BM223" i="10"/>
  <c r="BM224" i="10"/>
  <c r="BM225" i="10"/>
  <c r="BM226" i="10"/>
  <c r="BM227" i="10"/>
  <c r="BM228" i="10"/>
  <c r="BM229" i="10"/>
  <c r="BM230" i="10"/>
  <c r="BM231" i="10"/>
  <c r="BM232" i="10"/>
  <c r="BM233" i="10"/>
  <c r="BM248" i="10"/>
  <c r="BJ248" i="10"/>
  <c r="BH126" i="10"/>
  <c r="BH127" i="10"/>
  <c r="BH128" i="10"/>
  <c r="BH129" i="10"/>
  <c r="BH130" i="10"/>
  <c r="BH131" i="10"/>
  <c r="BH132" i="10"/>
  <c r="BH133" i="10"/>
  <c r="BH134" i="10"/>
  <c r="BH135" i="10"/>
  <c r="BH136" i="10"/>
  <c r="BH137" i="10"/>
  <c r="BH138" i="10"/>
  <c r="BH139" i="10"/>
  <c r="BH140" i="10"/>
  <c r="BH141" i="10"/>
  <c r="BH142" i="10"/>
  <c r="BH143" i="10"/>
  <c r="BH144" i="10"/>
  <c r="BH145" i="10"/>
  <c r="BH146" i="10"/>
  <c r="BH147" i="10"/>
  <c r="BH148" i="10"/>
  <c r="BH149" i="10"/>
  <c r="BH150" i="10"/>
  <c r="BH151" i="10"/>
  <c r="BH152" i="10"/>
  <c r="BH153" i="10"/>
  <c r="BH154" i="10"/>
  <c r="BH155" i="10"/>
  <c r="BH156" i="10"/>
  <c r="BH157" i="10"/>
  <c r="BH158" i="10"/>
  <c r="BH159" i="10"/>
  <c r="BH160" i="10"/>
  <c r="BH161" i="10"/>
  <c r="BH162" i="10"/>
  <c r="BH163" i="10"/>
  <c r="BH164" i="10"/>
  <c r="BH165" i="10"/>
  <c r="BH166" i="10"/>
  <c r="BH167" i="10"/>
  <c r="BH168" i="10"/>
  <c r="BH169" i="10"/>
  <c r="BH170" i="10"/>
  <c r="BH171" i="10"/>
  <c r="BH172" i="10"/>
  <c r="BH173" i="10"/>
  <c r="BH174" i="10"/>
  <c r="BH175" i="10"/>
  <c r="BH176" i="10"/>
  <c r="BH177" i="10"/>
  <c r="BH178" i="10"/>
  <c r="BH179" i="10"/>
  <c r="BH180" i="10"/>
  <c r="BH181" i="10"/>
  <c r="BH182" i="10"/>
  <c r="BH183" i="10"/>
  <c r="BH184" i="10"/>
  <c r="BH185" i="10"/>
  <c r="BH186" i="10"/>
  <c r="BH187" i="10"/>
  <c r="BH188" i="10"/>
  <c r="BH189" i="10"/>
  <c r="BH190" i="10"/>
  <c r="BH191" i="10"/>
  <c r="BH192" i="10"/>
  <c r="BH193" i="10"/>
  <c r="BH194" i="10"/>
  <c r="BH195" i="10"/>
  <c r="BH196" i="10"/>
  <c r="BH197" i="10"/>
  <c r="BH198" i="10"/>
  <c r="BH199" i="10"/>
  <c r="BH200" i="10"/>
  <c r="BH201" i="10"/>
  <c r="BH202" i="10"/>
  <c r="BH203" i="10"/>
  <c r="BH204" i="10"/>
  <c r="BH205" i="10"/>
  <c r="BH206" i="10"/>
  <c r="BH207" i="10"/>
  <c r="BH208" i="10"/>
  <c r="BH209" i="10"/>
  <c r="BH210" i="10"/>
  <c r="BH211" i="10"/>
  <c r="BH212" i="10"/>
  <c r="BH213" i="10"/>
  <c r="BH214" i="10"/>
  <c r="BH215" i="10"/>
  <c r="BH216" i="10"/>
  <c r="BH217" i="10"/>
  <c r="BH218" i="10"/>
  <c r="BH219" i="10"/>
  <c r="BH220" i="10"/>
  <c r="BH221" i="10"/>
  <c r="BH222" i="10"/>
  <c r="BH223" i="10"/>
  <c r="BH224" i="10"/>
  <c r="BH225" i="10"/>
  <c r="BH226" i="10"/>
  <c r="BH227" i="10"/>
  <c r="BH228" i="10"/>
  <c r="BH229" i="10"/>
  <c r="BH230" i="10"/>
  <c r="BH231" i="10"/>
  <c r="BH232" i="10"/>
  <c r="BH233" i="10"/>
  <c r="BH248" i="10"/>
  <c r="BE248" i="10"/>
  <c r="BC130" i="10"/>
  <c r="BC131" i="10"/>
  <c r="BC132" i="10"/>
  <c r="BC133" i="10"/>
  <c r="BC134" i="10"/>
  <c r="BC135" i="10"/>
  <c r="BC136" i="10"/>
  <c r="BC137" i="10"/>
  <c r="BC138" i="10"/>
  <c r="BC139" i="10"/>
  <c r="BC140" i="10"/>
  <c r="BC141" i="10"/>
  <c r="BC142" i="10"/>
  <c r="BC143" i="10"/>
  <c r="BC144" i="10"/>
  <c r="BC145" i="10"/>
  <c r="BC146" i="10"/>
  <c r="BC147" i="10"/>
  <c r="BC148" i="10"/>
  <c r="BC149" i="10"/>
  <c r="BC150" i="10"/>
  <c r="BC151" i="10"/>
  <c r="BC152" i="10"/>
  <c r="BC153" i="10"/>
  <c r="BC154" i="10"/>
  <c r="BC155" i="10"/>
  <c r="BC156" i="10"/>
  <c r="BC157" i="10"/>
  <c r="BC158" i="10"/>
  <c r="BC159" i="10"/>
  <c r="BC160" i="10"/>
  <c r="BC161" i="10"/>
  <c r="BC162" i="10"/>
  <c r="BC163" i="10"/>
  <c r="BC164" i="10"/>
  <c r="BC165" i="10"/>
  <c r="BC166" i="10"/>
  <c r="BC167" i="10"/>
  <c r="BC168" i="10"/>
  <c r="BC169" i="10"/>
  <c r="BC170" i="10"/>
  <c r="BC171" i="10"/>
  <c r="BC172" i="10"/>
  <c r="BC173" i="10"/>
  <c r="BC174" i="10"/>
  <c r="BC175" i="10"/>
  <c r="BC176" i="10"/>
  <c r="BC177" i="10"/>
  <c r="BC178" i="10"/>
  <c r="BC179" i="10"/>
  <c r="BC180" i="10"/>
  <c r="BC181" i="10"/>
  <c r="BC182" i="10"/>
  <c r="BC183" i="10"/>
  <c r="BC184" i="10"/>
  <c r="BC185" i="10"/>
  <c r="BC186" i="10"/>
  <c r="BC187" i="10"/>
  <c r="BC188" i="10"/>
  <c r="BC189" i="10"/>
  <c r="BC190" i="10"/>
  <c r="BC191" i="10"/>
  <c r="BC192" i="10"/>
  <c r="BC193" i="10"/>
  <c r="BC194" i="10"/>
  <c r="BC195" i="10"/>
  <c r="BC196" i="10"/>
  <c r="BC197" i="10"/>
  <c r="BC198" i="10"/>
  <c r="BC199" i="10"/>
  <c r="BC200" i="10"/>
  <c r="BC201" i="10"/>
  <c r="BC202" i="10"/>
  <c r="BC203" i="10"/>
  <c r="BC204" i="10"/>
  <c r="BC205" i="10"/>
  <c r="BC206" i="10"/>
  <c r="BC207" i="10"/>
  <c r="BC208" i="10"/>
  <c r="BC209" i="10"/>
  <c r="BC210" i="10"/>
  <c r="BC211" i="10"/>
  <c r="BC212" i="10"/>
  <c r="BC213" i="10"/>
  <c r="BC214" i="10"/>
  <c r="BC215" i="10"/>
  <c r="BC216" i="10"/>
  <c r="BC217" i="10"/>
  <c r="BC218" i="10"/>
  <c r="BC219" i="10"/>
  <c r="BC220" i="10"/>
  <c r="BC221" i="10"/>
  <c r="BC222" i="10"/>
  <c r="BC223" i="10"/>
  <c r="BC224" i="10"/>
  <c r="BC225" i="10"/>
  <c r="BC226" i="10"/>
  <c r="BC227" i="10"/>
  <c r="BC228" i="10"/>
  <c r="BC229" i="10"/>
  <c r="BC230" i="10"/>
  <c r="BC231" i="10"/>
  <c r="BC232" i="10"/>
  <c r="BC233" i="10"/>
  <c r="BC248" i="10"/>
  <c r="AZ248" i="10"/>
  <c r="AX152" i="10"/>
  <c r="AX153" i="10"/>
  <c r="AX154" i="10"/>
  <c r="AX155" i="10"/>
  <c r="AX156" i="10"/>
  <c r="AX157" i="10"/>
  <c r="AX158" i="10"/>
  <c r="AX159" i="10"/>
  <c r="AX160" i="10"/>
  <c r="AX161" i="10"/>
  <c r="AX162" i="10"/>
  <c r="AX163" i="10"/>
  <c r="AX164" i="10"/>
  <c r="AX165" i="10"/>
  <c r="AX166" i="10"/>
  <c r="AX167" i="10"/>
  <c r="AX168" i="10"/>
  <c r="AX169" i="10"/>
  <c r="AX170" i="10"/>
  <c r="AX171" i="10"/>
  <c r="AX172" i="10"/>
  <c r="AX173" i="10"/>
  <c r="AX174" i="10"/>
  <c r="AX175" i="10"/>
  <c r="AX176" i="10"/>
  <c r="AX177" i="10"/>
  <c r="AX178" i="10"/>
  <c r="AX179" i="10"/>
  <c r="AX180" i="10"/>
  <c r="AX181" i="10"/>
  <c r="AX182" i="10"/>
  <c r="AX183" i="10"/>
  <c r="AX184" i="10"/>
  <c r="AX185" i="10"/>
  <c r="AX186" i="10"/>
  <c r="AX187" i="10"/>
  <c r="AX188" i="10"/>
  <c r="AX189" i="10"/>
  <c r="AX190" i="10"/>
  <c r="AX191" i="10"/>
  <c r="AX192" i="10"/>
  <c r="AX193" i="10"/>
  <c r="AX194" i="10"/>
  <c r="AX195" i="10"/>
  <c r="AX196" i="10"/>
  <c r="AX197" i="10"/>
  <c r="AX198" i="10"/>
  <c r="AX199" i="10"/>
  <c r="AX200" i="10"/>
  <c r="AX201" i="10"/>
  <c r="AX202" i="10"/>
  <c r="AX203" i="10"/>
  <c r="AX204" i="10"/>
  <c r="AX205" i="10"/>
  <c r="AX206" i="10"/>
  <c r="AX207" i="10"/>
  <c r="AX208" i="10"/>
  <c r="AX209" i="10"/>
  <c r="AX210" i="10"/>
  <c r="AX211" i="10"/>
  <c r="AX212" i="10"/>
  <c r="AX213" i="10"/>
  <c r="AX214" i="10"/>
  <c r="AX215" i="10"/>
  <c r="AX216" i="10"/>
  <c r="AX217" i="10"/>
  <c r="AX218" i="10"/>
  <c r="AX219" i="10"/>
  <c r="AX220" i="10"/>
  <c r="AX221" i="10"/>
  <c r="AX222" i="10"/>
  <c r="AX223" i="10"/>
  <c r="AX224" i="10"/>
  <c r="AX225" i="10"/>
  <c r="AX226" i="10"/>
  <c r="AX227" i="10"/>
  <c r="AX228" i="10"/>
  <c r="AX229" i="10"/>
  <c r="AX230" i="10"/>
  <c r="AX231" i="10"/>
  <c r="AX232" i="10"/>
  <c r="AX233" i="10"/>
  <c r="AX248" i="10"/>
  <c r="AU248" i="10"/>
  <c r="AS134" i="10"/>
  <c r="AS135" i="10"/>
  <c r="AS136" i="10"/>
  <c r="AS137" i="10"/>
  <c r="AS138" i="10"/>
  <c r="AS139" i="10"/>
  <c r="AS140" i="10"/>
  <c r="AS141" i="10"/>
  <c r="AS142" i="10"/>
  <c r="AS143" i="10"/>
  <c r="AS144" i="10"/>
  <c r="AS145" i="10"/>
  <c r="AS146" i="10"/>
  <c r="AS147" i="10"/>
  <c r="AS148" i="10"/>
  <c r="AS149" i="10"/>
  <c r="AS150" i="10"/>
  <c r="AS151" i="10"/>
  <c r="AS152" i="10"/>
  <c r="AS153" i="10"/>
  <c r="AS154" i="10"/>
  <c r="AS155" i="10"/>
  <c r="AS156" i="10"/>
  <c r="AS157" i="10"/>
  <c r="AS158" i="10"/>
  <c r="AS159" i="10"/>
  <c r="AS160" i="10"/>
  <c r="AS161" i="10"/>
  <c r="AS162" i="10"/>
  <c r="AS163" i="10"/>
  <c r="AS164" i="10"/>
  <c r="AS165" i="10"/>
  <c r="AS166" i="10"/>
  <c r="AS167" i="10"/>
  <c r="AS168" i="10"/>
  <c r="AS169" i="10"/>
  <c r="AS170" i="10"/>
  <c r="AS171" i="10"/>
  <c r="AS172" i="10"/>
  <c r="AS173" i="10"/>
  <c r="AS174" i="10"/>
  <c r="AS175" i="10"/>
  <c r="AS176" i="10"/>
  <c r="AS177" i="10"/>
  <c r="AS178" i="10"/>
  <c r="AS179" i="10"/>
  <c r="AS180" i="10"/>
  <c r="AS181" i="10"/>
  <c r="AS182" i="10"/>
  <c r="AS183" i="10"/>
  <c r="AS184" i="10"/>
  <c r="AS185" i="10"/>
  <c r="AS186" i="10"/>
  <c r="AS187" i="10"/>
  <c r="AS188" i="10"/>
  <c r="AS189" i="10"/>
  <c r="AS190" i="10"/>
  <c r="AS191" i="10"/>
  <c r="AS192" i="10"/>
  <c r="AS193" i="10"/>
  <c r="AS194" i="10"/>
  <c r="AS195" i="10"/>
  <c r="AS196" i="10"/>
  <c r="AS197" i="10"/>
  <c r="AS198" i="10"/>
  <c r="AS199" i="10"/>
  <c r="AS200" i="10"/>
  <c r="AS201" i="10"/>
  <c r="AS202" i="10"/>
  <c r="AS203" i="10"/>
  <c r="AS204" i="10"/>
  <c r="AS205" i="10"/>
  <c r="AS206" i="10"/>
  <c r="AS207" i="10"/>
  <c r="AS208" i="10"/>
  <c r="AS209" i="10"/>
  <c r="AS210" i="10"/>
  <c r="AS211" i="10"/>
  <c r="AS212" i="10"/>
  <c r="AS213" i="10"/>
  <c r="AS214" i="10"/>
  <c r="AS215" i="10"/>
  <c r="AS216" i="10"/>
  <c r="AS217" i="10"/>
  <c r="AS218" i="10"/>
  <c r="AS219" i="10"/>
  <c r="AS220" i="10"/>
  <c r="AS221" i="10"/>
  <c r="AS222" i="10"/>
  <c r="AS223" i="10"/>
  <c r="AS224" i="10"/>
  <c r="AS225" i="10"/>
  <c r="AS226" i="10"/>
  <c r="AS227" i="10"/>
  <c r="AS228" i="10"/>
  <c r="AS229" i="10"/>
  <c r="AS230" i="10"/>
  <c r="AS231" i="10"/>
  <c r="AS232" i="10"/>
  <c r="AS233" i="10"/>
  <c r="AS248" i="10"/>
  <c r="AP248" i="10"/>
  <c r="AN131" i="10"/>
  <c r="AN132" i="10"/>
  <c r="AN133" i="10"/>
  <c r="AN134" i="10"/>
  <c r="AN135" i="10"/>
  <c r="AN136" i="10"/>
  <c r="AN137" i="10"/>
  <c r="AN138" i="10"/>
  <c r="AN139" i="10"/>
  <c r="AN140" i="10"/>
  <c r="AN141" i="10"/>
  <c r="AN142" i="10"/>
  <c r="AN143" i="10"/>
  <c r="AN144" i="10"/>
  <c r="AN145" i="10"/>
  <c r="AN146" i="10"/>
  <c r="AN147" i="10"/>
  <c r="AN148" i="10"/>
  <c r="AN149" i="10"/>
  <c r="AN150" i="10"/>
  <c r="AN151" i="10"/>
  <c r="AN152" i="10"/>
  <c r="AN153" i="10"/>
  <c r="AN154" i="10"/>
  <c r="AN155" i="10"/>
  <c r="AN156" i="10"/>
  <c r="AN157" i="10"/>
  <c r="AN158" i="10"/>
  <c r="AN159" i="10"/>
  <c r="AN160" i="10"/>
  <c r="AN161" i="10"/>
  <c r="AN162" i="10"/>
  <c r="AN163" i="10"/>
  <c r="AN164" i="10"/>
  <c r="AN165" i="10"/>
  <c r="AN166" i="10"/>
  <c r="AN167" i="10"/>
  <c r="AN168" i="10"/>
  <c r="AN169" i="10"/>
  <c r="AN170" i="10"/>
  <c r="AN171" i="10"/>
  <c r="AN172" i="10"/>
  <c r="AN173" i="10"/>
  <c r="AN174" i="10"/>
  <c r="AN175" i="10"/>
  <c r="AN176" i="10"/>
  <c r="AN177" i="10"/>
  <c r="AN178" i="10"/>
  <c r="AN179" i="10"/>
  <c r="AN180" i="10"/>
  <c r="AN181" i="10"/>
  <c r="AN182" i="10"/>
  <c r="AN183" i="10"/>
  <c r="AN184" i="10"/>
  <c r="AN185" i="10"/>
  <c r="AN186" i="10"/>
  <c r="AN187" i="10"/>
  <c r="AN188" i="10"/>
  <c r="AN189" i="10"/>
  <c r="AN190" i="10"/>
  <c r="AN191" i="10"/>
  <c r="AN192" i="10"/>
  <c r="AN193" i="10"/>
  <c r="AN194" i="10"/>
  <c r="AN195" i="10"/>
  <c r="AN196" i="10"/>
  <c r="AN197" i="10"/>
  <c r="AN198" i="10"/>
  <c r="AN199" i="10"/>
  <c r="AN200" i="10"/>
  <c r="AN201" i="10"/>
  <c r="AN202" i="10"/>
  <c r="AN203" i="10"/>
  <c r="AN204" i="10"/>
  <c r="AN205" i="10"/>
  <c r="AN206" i="10"/>
  <c r="AN207" i="10"/>
  <c r="AN208" i="10"/>
  <c r="AN209" i="10"/>
  <c r="AN210" i="10"/>
  <c r="AN211" i="10"/>
  <c r="AN212" i="10"/>
  <c r="AN213" i="10"/>
  <c r="AN214" i="10"/>
  <c r="AN215" i="10"/>
  <c r="AN216" i="10"/>
  <c r="AN217" i="10"/>
  <c r="AN218" i="10"/>
  <c r="AN219" i="10"/>
  <c r="AN220" i="10"/>
  <c r="AN221" i="10"/>
  <c r="AN222" i="10"/>
  <c r="AN223" i="10"/>
  <c r="AN224" i="10"/>
  <c r="AN225" i="10"/>
  <c r="AN226" i="10"/>
  <c r="AN227" i="10"/>
  <c r="AN228" i="10"/>
  <c r="AN229" i="10"/>
  <c r="AN230" i="10"/>
  <c r="AN231" i="10"/>
  <c r="AN232" i="10"/>
  <c r="AN233" i="10"/>
  <c r="AN248" i="10"/>
  <c r="AK248" i="10"/>
  <c r="AI114" i="10"/>
  <c r="AI115" i="10"/>
  <c r="AI116" i="10"/>
  <c r="AI117" i="10"/>
  <c r="AI118" i="10"/>
  <c r="AI119" i="10"/>
  <c r="AI120" i="10"/>
  <c r="AI121" i="10"/>
  <c r="AI122" i="10"/>
  <c r="AI123" i="10"/>
  <c r="AI124" i="10"/>
  <c r="AI125" i="10"/>
  <c r="AI126" i="10"/>
  <c r="AI127" i="10"/>
  <c r="AI128" i="10"/>
  <c r="AI129" i="10"/>
  <c r="AI130" i="10"/>
  <c r="AI131" i="10"/>
  <c r="AI132" i="10"/>
  <c r="AI133" i="10"/>
  <c r="AI134" i="10"/>
  <c r="AI135" i="10"/>
  <c r="AI136" i="10"/>
  <c r="AI137" i="10"/>
  <c r="AI138" i="10"/>
  <c r="AI139" i="10"/>
  <c r="AI140" i="10"/>
  <c r="AI141" i="10"/>
  <c r="AI142" i="10"/>
  <c r="AI143" i="10"/>
  <c r="AI144" i="10"/>
  <c r="AI145" i="10"/>
  <c r="AI146" i="10"/>
  <c r="AI147" i="10"/>
  <c r="AI148" i="10"/>
  <c r="AI149" i="10"/>
  <c r="AI150" i="10"/>
  <c r="AI151" i="10"/>
  <c r="AI152" i="10"/>
  <c r="AI153" i="10"/>
  <c r="AI154" i="10"/>
  <c r="AI155" i="10"/>
  <c r="AI156" i="10"/>
  <c r="AI157" i="10"/>
  <c r="AI158" i="10"/>
  <c r="AI159" i="10"/>
  <c r="AI160" i="10"/>
  <c r="AI161" i="10"/>
  <c r="AI162" i="10"/>
  <c r="AI163" i="10"/>
  <c r="AI164" i="10"/>
  <c r="AI165" i="10"/>
  <c r="AI166" i="10"/>
  <c r="AI167" i="10"/>
  <c r="AI168" i="10"/>
  <c r="AI169" i="10"/>
  <c r="AI170" i="10"/>
  <c r="AI171" i="10"/>
  <c r="AI172" i="10"/>
  <c r="AI173" i="10"/>
  <c r="AI174" i="10"/>
  <c r="AI175" i="10"/>
  <c r="AI176" i="10"/>
  <c r="AI177" i="10"/>
  <c r="AI178" i="10"/>
  <c r="AI179" i="10"/>
  <c r="AI180" i="10"/>
  <c r="AI181" i="10"/>
  <c r="AI182" i="10"/>
  <c r="AI183" i="10"/>
  <c r="AI184" i="10"/>
  <c r="AI185" i="10"/>
  <c r="AI186" i="10"/>
  <c r="AI187" i="10"/>
  <c r="AI188" i="10"/>
  <c r="AI189" i="10"/>
  <c r="AI190" i="10"/>
  <c r="AI191" i="10"/>
  <c r="AI192" i="10"/>
  <c r="AI193" i="10"/>
  <c r="AI194" i="10"/>
  <c r="AI195" i="10"/>
  <c r="AI196" i="10"/>
  <c r="AI197" i="10"/>
  <c r="AI198" i="10"/>
  <c r="AI199" i="10"/>
  <c r="AI200" i="10"/>
  <c r="AI201" i="10"/>
  <c r="AI202" i="10"/>
  <c r="AI203" i="10"/>
  <c r="AI204" i="10"/>
  <c r="AI205" i="10"/>
  <c r="AI206" i="10"/>
  <c r="AI207" i="10"/>
  <c r="AI208" i="10"/>
  <c r="AI209" i="10"/>
  <c r="AI210" i="10"/>
  <c r="AI211" i="10"/>
  <c r="AI212" i="10"/>
  <c r="AI213" i="10"/>
  <c r="AI214" i="10"/>
  <c r="AI215" i="10"/>
  <c r="AI216" i="10"/>
  <c r="AI217" i="10"/>
  <c r="AI218" i="10"/>
  <c r="AI219" i="10"/>
  <c r="AI220" i="10"/>
  <c r="AI221" i="10"/>
  <c r="AI222" i="10"/>
  <c r="AI248" i="10"/>
  <c r="AF248" i="10"/>
  <c r="AD121" i="10"/>
  <c r="AD122" i="10"/>
  <c r="AD123" i="10"/>
  <c r="AD124" i="10"/>
  <c r="AD125" i="10"/>
  <c r="AD126" i="10"/>
  <c r="AD127" i="10"/>
  <c r="AD128" i="10"/>
  <c r="AD129" i="10"/>
  <c r="AD130" i="10"/>
  <c r="AD131" i="10"/>
  <c r="AD132" i="10"/>
  <c r="AD133" i="10"/>
  <c r="AD134" i="10"/>
  <c r="AD135" i="10"/>
  <c r="AD136" i="10"/>
  <c r="AD137" i="10"/>
  <c r="AD138" i="10"/>
  <c r="AD139" i="10"/>
  <c r="AD140" i="10"/>
  <c r="AD141" i="10"/>
  <c r="AD142" i="10"/>
  <c r="AD143" i="10"/>
  <c r="AD144" i="10"/>
  <c r="AD145" i="10"/>
  <c r="AD146" i="10"/>
  <c r="AD147" i="10"/>
  <c r="AD148" i="10"/>
  <c r="AD149" i="10"/>
  <c r="AD150" i="10"/>
  <c r="AD151" i="10"/>
  <c r="AD152" i="10"/>
  <c r="AD153" i="10"/>
  <c r="AD154" i="10"/>
  <c r="AD155" i="10"/>
  <c r="AD156" i="10"/>
  <c r="AD157" i="10"/>
  <c r="AD158" i="10"/>
  <c r="AD159" i="10"/>
  <c r="AD160" i="10"/>
  <c r="AD161" i="10"/>
  <c r="AD162" i="10"/>
  <c r="AD163" i="10"/>
  <c r="AD164" i="10"/>
  <c r="AD165" i="10"/>
  <c r="AD166" i="10"/>
  <c r="AD167" i="10"/>
  <c r="AD168" i="10"/>
  <c r="AD169" i="10"/>
  <c r="AD170" i="10"/>
  <c r="AD171" i="10"/>
  <c r="AD172" i="10"/>
  <c r="AD173" i="10"/>
  <c r="AD174" i="10"/>
  <c r="AD175" i="10"/>
  <c r="AD176" i="10"/>
  <c r="AD177" i="10"/>
  <c r="AD178" i="10"/>
  <c r="AD179" i="10"/>
  <c r="AD180" i="10"/>
  <c r="AD181" i="10"/>
  <c r="AD182" i="10"/>
  <c r="AD183" i="10"/>
  <c r="AD184" i="10"/>
  <c r="AD185" i="10"/>
  <c r="AD186" i="10"/>
  <c r="AD187" i="10"/>
  <c r="AD188" i="10"/>
  <c r="AD189" i="10"/>
  <c r="AD190" i="10"/>
  <c r="AD191" i="10"/>
  <c r="AD192" i="10"/>
  <c r="AD193" i="10"/>
  <c r="AD194" i="10"/>
  <c r="AD195" i="10"/>
  <c r="AD196" i="10"/>
  <c r="AD197" i="10"/>
  <c r="AD198" i="10"/>
  <c r="AD199" i="10"/>
  <c r="AD200" i="10"/>
  <c r="AD201" i="10"/>
  <c r="AD202" i="10"/>
  <c r="AD203" i="10"/>
  <c r="AD204" i="10"/>
  <c r="AD205" i="10"/>
  <c r="AD206" i="10"/>
  <c r="AD207" i="10"/>
  <c r="AD208" i="10"/>
  <c r="AD209" i="10"/>
  <c r="AD210" i="10"/>
  <c r="AD211" i="10"/>
  <c r="AD212" i="10"/>
  <c r="AD213" i="10"/>
  <c r="AD214" i="10"/>
  <c r="AD215" i="10"/>
  <c r="AD216" i="10"/>
  <c r="AD217" i="10"/>
  <c r="AD248" i="10"/>
  <c r="AA248" i="10"/>
  <c r="Y138" i="10"/>
  <c r="Y139" i="10"/>
  <c r="Y140" i="10"/>
  <c r="Y141" i="10"/>
  <c r="Y142" i="10"/>
  <c r="Y143" i="10"/>
  <c r="Y144" i="10"/>
  <c r="Y145" i="10"/>
  <c r="Y146" i="10"/>
  <c r="Y147" i="10"/>
  <c r="Y148" i="10"/>
  <c r="Y149" i="10"/>
  <c r="Y150" i="10"/>
  <c r="Y151" i="10"/>
  <c r="Y152" i="10"/>
  <c r="Y153" i="10"/>
  <c r="Y154" i="10"/>
  <c r="Y155" i="10"/>
  <c r="Y156" i="10"/>
  <c r="Y157" i="10"/>
  <c r="Y158" i="10"/>
  <c r="Y159" i="10"/>
  <c r="Y160" i="10"/>
  <c r="Y161" i="10"/>
  <c r="Y162" i="10"/>
  <c r="Y163" i="10"/>
  <c r="Y164" i="10"/>
  <c r="Y165" i="10"/>
  <c r="Y166" i="10"/>
  <c r="Y167" i="10"/>
  <c r="Y168" i="10"/>
  <c r="Y169" i="10"/>
  <c r="Y170" i="10"/>
  <c r="Y171" i="10"/>
  <c r="Y172" i="10"/>
  <c r="Y173" i="10"/>
  <c r="Y174" i="10"/>
  <c r="Y175" i="10"/>
  <c r="Y176" i="10"/>
  <c r="Y177" i="10"/>
  <c r="Y178" i="10"/>
  <c r="Y179" i="10"/>
  <c r="Y180" i="10"/>
  <c r="Y181" i="10"/>
  <c r="Y182" i="10"/>
  <c r="Y183" i="10"/>
  <c r="Y184" i="10"/>
  <c r="Y185" i="10"/>
  <c r="Y186" i="10"/>
  <c r="Y187" i="10"/>
  <c r="Y188" i="10"/>
  <c r="Y189" i="10"/>
  <c r="Y190" i="10"/>
  <c r="Y191" i="10"/>
  <c r="Y192" i="10"/>
  <c r="Y193" i="10"/>
  <c r="Y194" i="10"/>
  <c r="Y195" i="10"/>
  <c r="Y196" i="10"/>
  <c r="Y197" i="10"/>
  <c r="Y198" i="10"/>
  <c r="Y199" i="10"/>
  <c r="Y200" i="10"/>
  <c r="Y201" i="10"/>
  <c r="Y202" i="10"/>
  <c r="Y203" i="10"/>
  <c r="Y204" i="10"/>
  <c r="Y205" i="10"/>
  <c r="Y206" i="10"/>
  <c r="Y207" i="10"/>
  <c r="Y208" i="10"/>
  <c r="Y209" i="10"/>
  <c r="Y210" i="10"/>
  <c r="Y211" i="10"/>
  <c r="Y212" i="10"/>
  <c r="Y213" i="10"/>
  <c r="Y214" i="10"/>
  <c r="Y215" i="10"/>
  <c r="Y216" i="10"/>
  <c r="Y217" i="10"/>
  <c r="Y218" i="10"/>
  <c r="Y219" i="10"/>
  <c r="Y220" i="10"/>
  <c r="Y221" i="10"/>
  <c r="Y222" i="10"/>
  <c r="Y223" i="10"/>
  <c r="Y224" i="10"/>
  <c r="Y225" i="10"/>
  <c r="Y248" i="10"/>
  <c r="V248" i="10"/>
  <c r="T140" i="10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4" i="10"/>
  <c r="T175" i="10"/>
  <c r="T176" i="10"/>
  <c r="T177" i="10"/>
  <c r="T178" i="10"/>
  <c r="T179" i="10"/>
  <c r="T180" i="10"/>
  <c r="T181" i="10"/>
  <c r="T182" i="10"/>
  <c r="T183" i="10"/>
  <c r="T184" i="10"/>
  <c r="T185" i="10"/>
  <c r="T186" i="10"/>
  <c r="T187" i="10"/>
  <c r="T188" i="10"/>
  <c r="T189" i="10"/>
  <c r="T190" i="10"/>
  <c r="T191" i="10"/>
  <c r="T192" i="10"/>
  <c r="T193" i="10"/>
  <c r="T194" i="10"/>
  <c r="T195" i="10"/>
  <c r="T196" i="10"/>
  <c r="T197" i="10"/>
  <c r="T198" i="10"/>
  <c r="T199" i="10"/>
  <c r="T200" i="10"/>
  <c r="T201" i="10"/>
  <c r="T202" i="10"/>
  <c r="T203" i="10"/>
  <c r="T204" i="10"/>
  <c r="T205" i="10"/>
  <c r="T206" i="10"/>
  <c r="T207" i="10"/>
  <c r="T208" i="10"/>
  <c r="T209" i="10"/>
  <c r="T210" i="10"/>
  <c r="T211" i="10"/>
  <c r="T212" i="10"/>
  <c r="T213" i="10"/>
  <c r="T214" i="10"/>
  <c r="T215" i="10"/>
  <c r="T216" i="10"/>
  <c r="T217" i="10"/>
  <c r="T218" i="10"/>
  <c r="T219" i="10"/>
  <c r="T220" i="10"/>
  <c r="T221" i="10"/>
  <c r="T222" i="10"/>
  <c r="T223" i="10"/>
  <c r="T224" i="10"/>
  <c r="T225" i="10"/>
  <c r="T226" i="10"/>
  <c r="T227" i="10"/>
  <c r="T228" i="10"/>
  <c r="T229" i="10"/>
  <c r="T230" i="10"/>
  <c r="T231" i="10"/>
  <c r="T232" i="10"/>
  <c r="T233" i="10"/>
  <c r="T248" i="10"/>
  <c r="Q248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48" i="10"/>
  <c r="L248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48" i="10"/>
  <c r="G248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48" i="10"/>
  <c r="B248" i="10"/>
  <c r="BR247" i="10"/>
  <c r="BR231" i="10"/>
  <c r="BR232" i="10"/>
  <c r="BR233" i="10"/>
  <c r="BO247" i="10"/>
  <c r="BM247" i="10"/>
  <c r="BJ247" i="10"/>
  <c r="BH247" i="10"/>
  <c r="BE247" i="10"/>
  <c r="BC247" i="10"/>
  <c r="AZ247" i="10"/>
  <c r="AX247" i="10"/>
  <c r="AU247" i="10"/>
  <c r="AS247" i="10"/>
  <c r="AP247" i="10"/>
  <c r="AN247" i="10"/>
  <c r="AK247" i="10"/>
  <c r="AI247" i="10"/>
  <c r="AF247" i="10"/>
  <c r="AD247" i="10"/>
  <c r="AA247" i="10"/>
  <c r="Y247" i="10"/>
  <c r="V247" i="10"/>
  <c r="T247" i="10"/>
  <c r="Q247" i="10"/>
  <c r="O247" i="10"/>
  <c r="L247" i="10"/>
  <c r="J247" i="10"/>
  <c r="G247" i="10"/>
  <c r="E247" i="10"/>
  <c r="B247" i="10"/>
  <c r="BR246" i="10"/>
  <c r="BO246" i="10"/>
  <c r="BM246" i="10"/>
  <c r="BJ246" i="10"/>
  <c r="BH246" i="10"/>
  <c r="BE246" i="10"/>
  <c r="BC246" i="10"/>
  <c r="AZ246" i="10"/>
  <c r="AX246" i="10"/>
  <c r="AU246" i="10"/>
  <c r="AS246" i="10"/>
  <c r="AP246" i="10"/>
  <c r="AN246" i="10"/>
  <c r="AK246" i="10"/>
  <c r="AI223" i="10"/>
  <c r="AI224" i="10"/>
  <c r="AI225" i="10"/>
  <c r="AI226" i="10"/>
  <c r="AI246" i="10"/>
  <c r="AI227" i="10"/>
  <c r="AI228" i="10"/>
  <c r="AI229" i="10"/>
  <c r="AF246" i="10"/>
  <c r="AD218" i="10"/>
  <c r="AD219" i="10"/>
  <c r="AD220" i="10"/>
  <c r="AD221" i="10"/>
  <c r="AD222" i="10"/>
  <c r="AD223" i="10"/>
  <c r="AD224" i="10"/>
  <c r="AD225" i="10"/>
  <c r="AD226" i="10"/>
  <c r="AD227" i="10"/>
  <c r="AD228" i="10"/>
  <c r="AD246" i="10"/>
  <c r="AD229" i="10"/>
  <c r="AA246" i="10"/>
  <c r="Y226" i="10"/>
  <c r="Y227" i="10"/>
  <c r="Y228" i="10"/>
  <c r="Y229" i="10"/>
  <c r="Y230" i="10"/>
  <c r="Y231" i="10"/>
  <c r="Y246" i="10"/>
  <c r="V246" i="10"/>
  <c r="T246" i="10"/>
  <c r="Q246" i="10"/>
  <c r="O246" i="10"/>
  <c r="L246" i="10"/>
  <c r="J246" i="10"/>
  <c r="G246" i="10"/>
  <c r="E246" i="10"/>
  <c r="B246" i="10"/>
  <c r="BR245" i="10"/>
  <c r="BO245" i="10"/>
  <c r="BM245" i="10"/>
  <c r="BJ245" i="10"/>
  <c r="BH245" i="10"/>
  <c r="BE245" i="10"/>
  <c r="BC245" i="10"/>
  <c r="AZ245" i="10"/>
  <c r="AX245" i="10"/>
  <c r="AU245" i="10"/>
  <c r="AS245" i="10"/>
  <c r="AP245" i="10"/>
  <c r="AN245" i="10"/>
  <c r="AK245" i="10"/>
  <c r="AI230" i="10"/>
  <c r="AI231" i="10"/>
  <c r="AI232" i="10"/>
  <c r="AI233" i="10"/>
  <c r="AI245" i="10"/>
  <c r="AF245" i="10"/>
  <c r="AD230" i="10"/>
  <c r="AD231" i="10"/>
  <c r="AD232" i="10"/>
  <c r="AD233" i="10"/>
  <c r="AD245" i="10"/>
  <c r="AA245" i="10"/>
  <c r="Y232" i="10"/>
  <c r="Y233" i="10"/>
  <c r="Y245" i="10"/>
  <c r="V245" i="10"/>
  <c r="T245" i="10"/>
  <c r="Q245" i="10"/>
  <c r="O245" i="10"/>
  <c r="L245" i="10"/>
  <c r="J245" i="10"/>
  <c r="G245" i="10"/>
  <c r="E245" i="10"/>
  <c r="B245" i="10"/>
  <c r="BR243" i="10"/>
  <c r="BO243" i="10"/>
  <c r="BM243" i="10"/>
  <c r="BJ243" i="10"/>
  <c r="BH243" i="10"/>
  <c r="BE243" i="10"/>
  <c r="BC243" i="10"/>
  <c r="AZ243" i="10"/>
  <c r="AX243" i="10"/>
  <c r="AU243" i="10"/>
  <c r="AS243" i="10"/>
  <c r="AP243" i="10"/>
  <c r="AN243" i="10"/>
  <c r="AK243" i="10"/>
  <c r="AI243" i="10"/>
  <c r="AF243" i="10"/>
  <c r="AD243" i="10"/>
  <c r="AA243" i="10"/>
  <c r="Y243" i="10"/>
  <c r="V243" i="10"/>
  <c r="T243" i="10"/>
  <c r="Q243" i="10"/>
  <c r="O243" i="10"/>
  <c r="L243" i="10"/>
  <c r="J243" i="10"/>
  <c r="G243" i="10"/>
  <c r="E243" i="10"/>
  <c r="B243" i="10"/>
  <c r="BR242" i="10"/>
  <c r="BO242" i="10"/>
  <c r="BM242" i="10"/>
  <c r="BJ242" i="10"/>
  <c r="BH242" i="10"/>
  <c r="BE242" i="10"/>
  <c r="BC242" i="10"/>
  <c r="AZ242" i="10"/>
  <c r="AX242" i="10"/>
  <c r="AU242" i="10"/>
  <c r="AS242" i="10"/>
  <c r="AP242" i="10"/>
  <c r="AN242" i="10"/>
  <c r="AK242" i="10"/>
  <c r="AI242" i="10"/>
  <c r="AF242" i="10"/>
  <c r="AD242" i="10"/>
  <c r="AA242" i="10"/>
  <c r="Y242" i="10"/>
  <c r="V242" i="10"/>
  <c r="T242" i="10"/>
  <c r="Q242" i="10"/>
  <c r="O242" i="10"/>
  <c r="L242" i="10"/>
  <c r="J242" i="10"/>
  <c r="G242" i="10"/>
  <c r="E242" i="10"/>
  <c r="B242" i="10"/>
  <c r="BR241" i="10"/>
  <c r="BO241" i="10"/>
  <c r="BM241" i="10"/>
  <c r="BJ241" i="10"/>
  <c r="BH241" i="10"/>
  <c r="BE241" i="10"/>
  <c r="BC241" i="10"/>
  <c r="AZ241" i="10"/>
  <c r="AX241" i="10"/>
  <c r="AU241" i="10"/>
  <c r="AS241" i="10"/>
  <c r="AP241" i="10"/>
  <c r="AN241" i="10"/>
  <c r="AK241" i="10"/>
  <c r="AI241" i="10"/>
  <c r="AF241" i="10"/>
  <c r="AD241" i="10"/>
  <c r="AA241" i="10"/>
  <c r="Y241" i="10"/>
  <c r="V241" i="10"/>
  <c r="T241" i="10"/>
  <c r="Q241" i="10"/>
  <c r="O241" i="10"/>
  <c r="L241" i="10"/>
  <c r="J241" i="10"/>
  <c r="G241" i="10"/>
  <c r="E241" i="10"/>
  <c r="B241" i="10"/>
  <c r="BR240" i="10"/>
  <c r="BO240" i="10"/>
  <c r="BM240" i="10"/>
  <c r="BJ240" i="10"/>
  <c r="BH240" i="10"/>
  <c r="BE240" i="10"/>
  <c r="BC240" i="10"/>
  <c r="AZ240" i="10"/>
  <c r="AX240" i="10"/>
  <c r="AU240" i="10"/>
  <c r="AS240" i="10"/>
  <c r="AP240" i="10"/>
  <c r="AN240" i="10"/>
  <c r="AK240" i="10"/>
  <c r="AI240" i="10"/>
  <c r="AF240" i="10"/>
  <c r="AD240" i="10"/>
  <c r="AA240" i="10"/>
  <c r="Y240" i="10"/>
  <c r="V240" i="10"/>
  <c r="T240" i="10"/>
  <c r="Q240" i="10"/>
  <c r="O240" i="10"/>
  <c r="L240" i="10"/>
  <c r="J240" i="10"/>
  <c r="G240" i="10"/>
  <c r="E240" i="10"/>
  <c r="B240" i="10"/>
  <c r="BR238" i="10"/>
  <c r="BO238" i="10"/>
  <c r="BM238" i="10"/>
  <c r="BJ238" i="10"/>
  <c r="BH238" i="10"/>
  <c r="BE238" i="10"/>
  <c r="BC238" i="10"/>
  <c r="AZ238" i="10"/>
  <c r="AX238" i="10"/>
  <c r="AU238" i="10"/>
  <c r="AS238" i="10"/>
  <c r="AP238" i="10"/>
  <c r="AN238" i="10"/>
  <c r="AK238" i="10"/>
  <c r="AI238" i="10"/>
  <c r="AF238" i="10"/>
  <c r="AD238" i="10"/>
  <c r="AA238" i="10"/>
  <c r="Y238" i="10"/>
  <c r="V238" i="10"/>
  <c r="T238" i="10"/>
  <c r="Q238" i="10"/>
  <c r="O238" i="10"/>
  <c r="L238" i="10"/>
  <c r="J238" i="10"/>
  <c r="G238" i="10"/>
  <c r="E238" i="10"/>
  <c r="B238" i="10"/>
  <c r="BR237" i="10"/>
  <c r="BO237" i="10"/>
  <c r="BM237" i="10"/>
  <c r="BJ237" i="10"/>
  <c r="BH237" i="10"/>
  <c r="BE237" i="10"/>
  <c r="BC237" i="10"/>
  <c r="AZ237" i="10"/>
  <c r="AX237" i="10"/>
  <c r="AU237" i="10"/>
  <c r="AS237" i="10"/>
  <c r="AP237" i="10"/>
  <c r="AN237" i="10"/>
  <c r="AK237" i="10"/>
  <c r="AI237" i="10"/>
  <c r="AF237" i="10"/>
  <c r="AD237" i="10"/>
  <c r="AA237" i="10"/>
  <c r="Y237" i="10"/>
  <c r="V237" i="10"/>
  <c r="T237" i="10"/>
  <c r="Q237" i="10"/>
  <c r="O237" i="10"/>
  <c r="L237" i="10"/>
  <c r="J237" i="10"/>
  <c r="G237" i="10"/>
  <c r="E237" i="10"/>
  <c r="B237" i="10"/>
  <c r="BR236" i="10"/>
  <c r="BO236" i="10"/>
  <c r="BM236" i="10"/>
  <c r="BJ236" i="10"/>
  <c r="BH236" i="10"/>
  <c r="BE236" i="10"/>
  <c r="BC236" i="10"/>
  <c r="AZ236" i="10"/>
  <c r="AX236" i="10"/>
  <c r="AU236" i="10"/>
  <c r="AS236" i="10"/>
  <c r="AP236" i="10"/>
  <c r="AN236" i="10"/>
  <c r="AK236" i="10"/>
  <c r="AI236" i="10"/>
  <c r="AF236" i="10"/>
  <c r="AD236" i="10"/>
  <c r="AA236" i="10"/>
  <c r="Y236" i="10"/>
  <c r="V236" i="10"/>
  <c r="T236" i="10"/>
  <c r="Q236" i="10"/>
  <c r="O236" i="10"/>
  <c r="L236" i="10"/>
  <c r="J236" i="10"/>
  <c r="G236" i="10"/>
  <c r="E236" i="10"/>
  <c r="B236" i="10"/>
  <c r="BR235" i="10"/>
  <c r="BO235" i="10"/>
  <c r="BM235" i="10"/>
  <c r="BJ235" i="10"/>
  <c r="BH235" i="10"/>
  <c r="BE235" i="10"/>
  <c r="BC235" i="10"/>
  <c r="AZ235" i="10"/>
  <c r="AX235" i="10"/>
  <c r="AU235" i="10"/>
  <c r="AS235" i="10"/>
  <c r="AP235" i="10"/>
  <c r="AN235" i="10"/>
  <c r="AK235" i="10"/>
  <c r="AI235" i="10"/>
  <c r="AF235" i="10"/>
  <c r="AD235" i="10"/>
  <c r="AA235" i="10"/>
  <c r="Y235" i="10"/>
  <c r="V235" i="10"/>
  <c r="T235" i="10"/>
  <c r="Q235" i="10"/>
  <c r="O235" i="10"/>
  <c r="L235" i="10"/>
  <c r="J235" i="10"/>
  <c r="G235" i="10"/>
  <c r="E235" i="10"/>
  <c r="B235" i="10"/>
  <c r="AX134" i="10"/>
  <c r="AX133" i="10"/>
  <c r="AX132" i="10"/>
  <c r="AX131" i="10"/>
  <c r="AX130" i="10"/>
  <c r="AX129" i="10"/>
  <c r="AX128" i="10"/>
  <c r="AX127" i="10"/>
  <c r="AX126" i="10"/>
  <c r="AX125" i="10"/>
  <c r="AX124" i="10"/>
  <c r="AX123" i="10"/>
  <c r="AX122" i="10"/>
  <c r="AX121" i="10"/>
  <c r="AX120" i="10"/>
  <c r="AX119" i="10"/>
  <c r="AX118" i="10"/>
  <c r="AX117" i="10"/>
  <c r="AX116" i="10"/>
  <c r="AX115" i="10"/>
  <c r="AX114" i="10"/>
  <c r="AX113" i="10"/>
  <c r="AX112" i="10"/>
  <c r="AX111" i="10"/>
  <c r="AX110" i="10"/>
  <c r="AX109" i="10"/>
  <c r="AX108" i="10"/>
  <c r="AX107" i="10"/>
  <c r="AX106" i="10"/>
  <c r="AX105" i="10"/>
  <c r="AX104" i="10"/>
  <c r="AX103" i="10"/>
  <c r="AX102" i="10"/>
  <c r="AX101" i="10"/>
  <c r="AX100" i="10"/>
  <c r="AX99" i="10"/>
  <c r="AX98" i="10"/>
  <c r="AX97" i="10"/>
  <c r="AX96" i="10"/>
  <c r="AX95" i="10"/>
  <c r="AX94" i="10"/>
  <c r="AX93" i="10"/>
  <c r="AX92" i="10"/>
  <c r="AX91" i="10"/>
  <c r="AX90" i="10"/>
  <c r="AX89" i="10"/>
  <c r="AX88" i="10"/>
  <c r="AX87" i="10"/>
  <c r="AX86" i="10"/>
  <c r="AX85" i="10"/>
  <c r="AX84" i="10"/>
  <c r="AX83" i="10"/>
  <c r="AX82" i="10"/>
  <c r="AX81" i="10"/>
  <c r="AX80" i="10"/>
  <c r="AX79" i="10"/>
  <c r="AX78" i="10"/>
  <c r="AX77" i="10"/>
  <c r="AX76" i="10"/>
  <c r="AX75" i="10"/>
  <c r="AX74" i="10"/>
  <c r="AX73" i="10"/>
  <c r="AX72" i="10"/>
  <c r="AX71" i="10"/>
  <c r="AX70" i="10"/>
  <c r="AX69" i="10"/>
  <c r="AX68" i="10"/>
  <c r="AX67" i="10"/>
  <c r="AX66" i="10"/>
  <c r="AX65" i="10"/>
  <c r="AX64" i="10"/>
  <c r="AX63" i="10"/>
  <c r="AX62" i="10"/>
  <c r="AX61" i="10"/>
  <c r="AX60" i="10"/>
  <c r="AX59" i="10"/>
  <c r="AX58" i="10"/>
  <c r="AX57" i="10"/>
  <c r="AX56" i="10"/>
  <c r="AX55" i="10"/>
  <c r="AX54" i="10"/>
  <c r="AX53" i="10"/>
  <c r="AX52" i="10"/>
  <c r="AX51" i="10"/>
  <c r="AX50" i="10"/>
  <c r="AX49" i="10"/>
  <c r="AX48" i="10"/>
  <c r="AX47" i="10"/>
  <c r="AX46" i="10"/>
  <c r="AX45" i="10"/>
  <c r="AX44" i="10"/>
  <c r="AX43" i="10"/>
  <c r="AX42" i="10"/>
  <c r="AX41" i="10"/>
  <c r="AX40" i="10"/>
  <c r="AX39" i="10"/>
  <c r="AX38" i="10"/>
  <c r="AX37" i="10"/>
  <c r="AX36" i="10"/>
  <c r="AX35" i="10"/>
  <c r="AX34" i="10"/>
  <c r="AX33" i="10"/>
  <c r="AX32" i="10"/>
  <c r="AX31" i="10"/>
  <c r="AX150" i="10"/>
  <c r="AX30" i="10"/>
  <c r="AX29" i="10"/>
  <c r="AX28" i="10"/>
  <c r="AX27" i="10"/>
  <c r="AX26" i="10"/>
  <c r="AX25" i="10"/>
  <c r="AX24" i="10"/>
  <c r="AX23" i="10"/>
  <c r="AX22" i="10"/>
  <c r="AX21" i="10"/>
  <c r="AX20" i="10"/>
  <c r="AX19" i="10"/>
  <c r="AX18" i="10"/>
  <c r="AX17" i="10"/>
  <c r="AX16" i="10"/>
  <c r="AX15" i="10"/>
  <c r="AX14" i="10"/>
  <c r="AX13" i="10"/>
  <c r="AU150" i="10"/>
  <c r="AX149" i="10"/>
  <c r="AX12" i="10"/>
  <c r="AX11" i="10"/>
  <c r="AX10" i="10"/>
  <c r="AX9" i="10"/>
  <c r="AX8" i="10"/>
  <c r="AX7" i="10"/>
  <c r="AX6" i="10"/>
  <c r="AU149" i="10"/>
  <c r="AX148" i="10"/>
  <c r="AU148" i="10"/>
  <c r="AX147" i="10"/>
  <c r="AX5" i="10"/>
  <c r="AX4" i="10"/>
  <c r="AU147" i="10"/>
  <c r="AX145" i="10"/>
  <c r="AU145" i="10"/>
  <c r="AX144" i="10"/>
  <c r="AU144" i="10"/>
  <c r="AX143" i="10"/>
  <c r="AU143" i="10"/>
  <c r="AX142" i="10"/>
  <c r="AX3" i="10"/>
  <c r="AW142" i="10"/>
  <c r="AU142" i="10"/>
  <c r="AX140" i="10"/>
  <c r="AU140" i="10"/>
  <c r="AX139" i="10"/>
  <c r="AU139" i="10"/>
  <c r="AX138" i="10"/>
  <c r="AU138" i="10"/>
  <c r="T138" i="10"/>
  <c r="T122" i="10"/>
  <c r="T121" i="10"/>
  <c r="T120" i="10"/>
  <c r="T119" i="10"/>
  <c r="T118" i="10"/>
  <c r="T117" i="10"/>
  <c r="T116" i="10"/>
  <c r="T115" i="10"/>
  <c r="T114" i="10"/>
  <c r="T113" i="10"/>
  <c r="T112" i="10"/>
  <c r="T111" i="10"/>
  <c r="T110" i="10"/>
  <c r="T109" i="10"/>
  <c r="T108" i="10"/>
  <c r="T107" i="10"/>
  <c r="T106" i="10"/>
  <c r="T105" i="10"/>
  <c r="T104" i="10"/>
  <c r="T103" i="10"/>
  <c r="T102" i="10"/>
  <c r="T101" i="10"/>
  <c r="T100" i="10"/>
  <c r="T99" i="10"/>
  <c r="T98" i="10"/>
  <c r="T97" i="10"/>
  <c r="T96" i="10"/>
  <c r="T95" i="10"/>
  <c r="T94" i="10"/>
  <c r="T93" i="10"/>
  <c r="T92" i="10"/>
  <c r="T91" i="10"/>
  <c r="T90" i="10"/>
  <c r="T89" i="10"/>
  <c r="T88" i="10"/>
  <c r="T87" i="10"/>
  <c r="T86" i="10"/>
  <c r="T85" i="10"/>
  <c r="T84" i="10"/>
  <c r="T83" i="10"/>
  <c r="T82" i="10"/>
  <c r="T81" i="10"/>
  <c r="T80" i="10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Q138" i="10"/>
  <c r="AX137" i="10"/>
  <c r="AU137" i="10"/>
  <c r="T137" i="10"/>
  <c r="T9" i="10"/>
  <c r="T8" i="10"/>
  <c r="T7" i="10"/>
  <c r="T6" i="10"/>
  <c r="T5" i="10"/>
  <c r="T4" i="10"/>
  <c r="T3" i="10"/>
  <c r="Q137" i="10"/>
  <c r="Y120" i="10"/>
  <c r="Y119" i="10"/>
  <c r="Y118" i="10"/>
  <c r="Y117" i="10"/>
  <c r="Y116" i="10"/>
  <c r="Y115" i="10"/>
  <c r="Y114" i="10"/>
  <c r="Y113" i="10"/>
  <c r="Y112" i="10"/>
  <c r="Y111" i="10"/>
  <c r="Y110" i="10"/>
  <c r="Y109" i="10"/>
  <c r="Y108" i="10"/>
  <c r="Y107" i="10"/>
  <c r="Y106" i="10"/>
  <c r="Y105" i="10"/>
  <c r="Y104" i="10"/>
  <c r="Y103" i="10"/>
  <c r="Y102" i="10"/>
  <c r="Y101" i="10"/>
  <c r="Y100" i="10"/>
  <c r="Y99" i="10"/>
  <c r="Y98" i="10"/>
  <c r="Y97" i="10"/>
  <c r="Y96" i="10"/>
  <c r="Y95" i="10"/>
  <c r="Y94" i="10"/>
  <c r="Y93" i="10"/>
  <c r="Y92" i="10"/>
  <c r="Y91" i="10"/>
  <c r="Y90" i="10"/>
  <c r="Y89" i="10"/>
  <c r="Y88" i="10"/>
  <c r="Y87" i="10"/>
  <c r="Y86" i="10"/>
  <c r="Y85" i="10"/>
  <c r="Y84" i="10"/>
  <c r="Y83" i="10"/>
  <c r="Y82" i="10"/>
  <c r="Y81" i="10"/>
  <c r="Y80" i="10"/>
  <c r="Y79" i="10"/>
  <c r="Y78" i="10"/>
  <c r="Y77" i="10"/>
  <c r="Y76" i="10"/>
  <c r="Y75" i="10"/>
  <c r="Y74" i="10"/>
  <c r="Y73" i="10"/>
  <c r="Y72" i="10"/>
  <c r="Y71" i="10"/>
  <c r="Y70" i="10"/>
  <c r="Y69" i="10"/>
  <c r="Y68" i="10"/>
  <c r="Y67" i="10"/>
  <c r="Y66" i="10"/>
  <c r="Y65" i="10"/>
  <c r="Y64" i="10"/>
  <c r="Y63" i="10"/>
  <c r="Y62" i="10"/>
  <c r="Y61" i="10"/>
  <c r="Y60" i="10"/>
  <c r="Y59" i="10"/>
  <c r="Y58" i="10"/>
  <c r="Y57" i="10"/>
  <c r="Y56" i="10"/>
  <c r="Y55" i="10"/>
  <c r="Y54" i="10"/>
  <c r="Y53" i="10"/>
  <c r="Y52" i="10"/>
  <c r="Y51" i="10"/>
  <c r="Y50" i="10"/>
  <c r="Y49" i="10"/>
  <c r="Y48" i="10"/>
  <c r="Y47" i="10"/>
  <c r="Y46" i="10"/>
  <c r="Y45" i="10"/>
  <c r="Y44" i="10"/>
  <c r="Y43" i="10"/>
  <c r="Y42" i="10"/>
  <c r="Y41" i="10"/>
  <c r="Y40" i="10"/>
  <c r="Y39" i="10"/>
  <c r="Y38" i="10"/>
  <c r="Y37" i="10"/>
  <c r="Y36" i="10"/>
  <c r="Y35" i="10"/>
  <c r="Y34" i="10"/>
  <c r="Y33" i="10"/>
  <c r="Y32" i="10"/>
  <c r="Y31" i="10"/>
  <c r="Y30" i="10"/>
  <c r="Y29" i="10"/>
  <c r="Y28" i="10"/>
  <c r="Y27" i="10"/>
  <c r="Y26" i="10"/>
  <c r="Y25" i="10"/>
  <c r="Y24" i="10"/>
  <c r="Y23" i="10"/>
  <c r="Y136" i="10"/>
  <c r="Y22" i="10"/>
  <c r="Y21" i="10"/>
  <c r="Y20" i="10"/>
  <c r="Y19" i="10"/>
  <c r="Y18" i="10"/>
  <c r="Y17" i="10"/>
  <c r="Y16" i="10"/>
  <c r="Y15" i="10"/>
  <c r="Y14" i="10"/>
  <c r="Y13" i="10"/>
  <c r="Y12" i="10"/>
  <c r="Y11" i="10"/>
  <c r="Y10" i="10"/>
  <c r="V136" i="10"/>
  <c r="T136" i="10"/>
  <c r="Q136" i="10"/>
  <c r="Y135" i="10"/>
  <c r="Y9" i="10"/>
  <c r="Y8" i="10"/>
  <c r="Y7" i="10"/>
  <c r="Y6" i="10"/>
  <c r="Y5" i="10"/>
  <c r="Y4" i="10"/>
  <c r="Y3" i="10"/>
  <c r="V135" i="10"/>
  <c r="T135" i="10"/>
  <c r="Q135" i="10"/>
  <c r="Y134" i="10"/>
  <c r="V134" i="10"/>
  <c r="Y133" i="10"/>
  <c r="V133" i="10"/>
  <c r="T133" i="10"/>
  <c r="Q133" i="10"/>
  <c r="AS116" i="10"/>
  <c r="AS115" i="10"/>
  <c r="AS114" i="10"/>
  <c r="AS113" i="10"/>
  <c r="AS112" i="10"/>
  <c r="AS111" i="10"/>
  <c r="AS110" i="10"/>
  <c r="AS109" i="10"/>
  <c r="AS108" i="10"/>
  <c r="AS107" i="10"/>
  <c r="AS106" i="10"/>
  <c r="AS105" i="10"/>
  <c r="AS104" i="10"/>
  <c r="AS103" i="10"/>
  <c r="AS102" i="10"/>
  <c r="AS101" i="10"/>
  <c r="AS100" i="10"/>
  <c r="AS99" i="10"/>
  <c r="AS98" i="10"/>
  <c r="AS97" i="10"/>
  <c r="AS96" i="10"/>
  <c r="AS95" i="10"/>
  <c r="AS94" i="10"/>
  <c r="AS93" i="10"/>
  <c r="AS92" i="10"/>
  <c r="AS91" i="10"/>
  <c r="AS90" i="10"/>
  <c r="AS89" i="10"/>
  <c r="AS88" i="10"/>
  <c r="AS87" i="10"/>
  <c r="AS86" i="10"/>
  <c r="AS85" i="10"/>
  <c r="AS84" i="10"/>
  <c r="AS83" i="10"/>
  <c r="AS82" i="10"/>
  <c r="AS81" i="10"/>
  <c r="AS80" i="10"/>
  <c r="AS79" i="10"/>
  <c r="AS78" i="10"/>
  <c r="AS77" i="10"/>
  <c r="AS76" i="10"/>
  <c r="AS75" i="10"/>
  <c r="AS74" i="10"/>
  <c r="AS73" i="10"/>
  <c r="AS72" i="10"/>
  <c r="AS71" i="10"/>
  <c r="AS70" i="10"/>
  <c r="AS69" i="10"/>
  <c r="AS68" i="10"/>
  <c r="AS67" i="10"/>
  <c r="AS66" i="10"/>
  <c r="AS65" i="10"/>
  <c r="AS64" i="10"/>
  <c r="AS63" i="10"/>
  <c r="AS62" i="10"/>
  <c r="AS61" i="10"/>
  <c r="AS60" i="10"/>
  <c r="AS59" i="10"/>
  <c r="AS58" i="10"/>
  <c r="AS57" i="10"/>
  <c r="AS56" i="10"/>
  <c r="AS55" i="10"/>
  <c r="AS54" i="10"/>
  <c r="AS53" i="10"/>
  <c r="AS52" i="10"/>
  <c r="AS51" i="10"/>
  <c r="AS50" i="10"/>
  <c r="AS49" i="10"/>
  <c r="AS48" i="10"/>
  <c r="AS47" i="10"/>
  <c r="AS46" i="10"/>
  <c r="AS45" i="10"/>
  <c r="AS44" i="10"/>
  <c r="AS43" i="10"/>
  <c r="AS42" i="10"/>
  <c r="AS41" i="10"/>
  <c r="AS40" i="10"/>
  <c r="AS39" i="10"/>
  <c r="AS38" i="10"/>
  <c r="AS132" i="10"/>
  <c r="AS37" i="10"/>
  <c r="AS36" i="10"/>
  <c r="AS35" i="10"/>
  <c r="AS34" i="10"/>
  <c r="AS33" i="10"/>
  <c r="AS32" i="10"/>
  <c r="AS31" i="10"/>
  <c r="AS30" i="10"/>
  <c r="AS29" i="10"/>
  <c r="AS28" i="10"/>
  <c r="AS27" i="10"/>
  <c r="AS26" i="10"/>
  <c r="AS25" i="10"/>
  <c r="AS24" i="10"/>
  <c r="AS23" i="10"/>
  <c r="AS22" i="10"/>
  <c r="AS21" i="10"/>
  <c r="AS20" i="10"/>
  <c r="AS19" i="10"/>
  <c r="AS18" i="10"/>
  <c r="AS17" i="10"/>
  <c r="AS16" i="10"/>
  <c r="AS15" i="10"/>
  <c r="AS14" i="10"/>
  <c r="AS13" i="10"/>
  <c r="AS12" i="10"/>
  <c r="AS11" i="10"/>
  <c r="AP132" i="10"/>
  <c r="T132" i="10"/>
  <c r="Q132" i="10"/>
  <c r="AS10" i="10"/>
  <c r="AS131" i="10"/>
  <c r="AS9" i="10"/>
  <c r="AS8" i="10"/>
  <c r="AS7" i="10"/>
  <c r="AS6" i="10"/>
  <c r="AS5" i="10"/>
  <c r="AS4" i="10"/>
  <c r="AP131" i="10"/>
  <c r="Y131" i="10"/>
  <c r="V131" i="10"/>
  <c r="T131" i="10"/>
  <c r="Q131" i="10"/>
  <c r="AS130" i="10"/>
  <c r="AP130" i="10"/>
  <c r="Y130" i="10"/>
  <c r="V130" i="10"/>
  <c r="T130" i="10"/>
  <c r="R130" i="10"/>
  <c r="Q130" i="10"/>
  <c r="AS129" i="10"/>
  <c r="AP129" i="10"/>
  <c r="AN113" i="10"/>
  <c r="AN112" i="10"/>
  <c r="AN111" i="10"/>
  <c r="AN110" i="10"/>
  <c r="AN109" i="10"/>
  <c r="AN108" i="10"/>
  <c r="AN107" i="10"/>
  <c r="AN106" i="10"/>
  <c r="AN105" i="10"/>
  <c r="AN104" i="10"/>
  <c r="AN103" i="10"/>
  <c r="AN102" i="10"/>
  <c r="AN101" i="10"/>
  <c r="AN100" i="10"/>
  <c r="AN99" i="10"/>
  <c r="AN98" i="10"/>
  <c r="AN97" i="10"/>
  <c r="AN96" i="10"/>
  <c r="AN95" i="10"/>
  <c r="AN94" i="10"/>
  <c r="AN93" i="10"/>
  <c r="AN92" i="10"/>
  <c r="AN91" i="10"/>
  <c r="AN90" i="10"/>
  <c r="AN89" i="10"/>
  <c r="AN88" i="10"/>
  <c r="AN87" i="10"/>
  <c r="AN86" i="10"/>
  <c r="AN85" i="10"/>
  <c r="AN84" i="10"/>
  <c r="AN83" i="10"/>
  <c r="AN82" i="10"/>
  <c r="AN81" i="10"/>
  <c r="AN80" i="10"/>
  <c r="AN79" i="10"/>
  <c r="AN78" i="10"/>
  <c r="AN77" i="10"/>
  <c r="AN76" i="10"/>
  <c r="AN75" i="10"/>
  <c r="AN74" i="10"/>
  <c r="AN73" i="10"/>
  <c r="AN72" i="10"/>
  <c r="AN71" i="10"/>
  <c r="AN70" i="10"/>
  <c r="AN69" i="10"/>
  <c r="AN68" i="10"/>
  <c r="AN67" i="10"/>
  <c r="AN66" i="10"/>
  <c r="AN65" i="10"/>
  <c r="AN64" i="10"/>
  <c r="AN63" i="10"/>
  <c r="AN62" i="10"/>
  <c r="AN61" i="10"/>
  <c r="AN60" i="10"/>
  <c r="AN59" i="10"/>
  <c r="AN58" i="10"/>
  <c r="AN57" i="10"/>
  <c r="AN56" i="10"/>
  <c r="AN55" i="10"/>
  <c r="AN54" i="10"/>
  <c r="AN53" i="10"/>
  <c r="AN52" i="10"/>
  <c r="AN51" i="10"/>
  <c r="AN50" i="10"/>
  <c r="AN49" i="10"/>
  <c r="AN48" i="10"/>
  <c r="AN47" i="10"/>
  <c r="AN46" i="10"/>
  <c r="AN45" i="10"/>
  <c r="AN44" i="10"/>
  <c r="AN43" i="10"/>
  <c r="AN129" i="10"/>
  <c r="AN42" i="10"/>
  <c r="AN41" i="10"/>
  <c r="AN40" i="10"/>
  <c r="AN39" i="10"/>
  <c r="AN38" i="10"/>
  <c r="AN37" i="10"/>
  <c r="AN36" i="10"/>
  <c r="AN35" i="10"/>
  <c r="AN34" i="10"/>
  <c r="AN33" i="10"/>
  <c r="AN32" i="10"/>
  <c r="AN31" i="10"/>
  <c r="AN30" i="10"/>
  <c r="AN29" i="10"/>
  <c r="AN28" i="10"/>
  <c r="AN27" i="10"/>
  <c r="AN26" i="10"/>
  <c r="AN25" i="10"/>
  <c r="AN24" i="10"/>
  <c r="AN23" i="10"/>
  <c r="AN22" i="10"/>
  <c r="AN21" i="10"/>
  <c r="AN20" i="10"/>
  <c r="AN19" i="10"/>
  <c r="AN18" i="10"/>
  <c r="AN17" i="10"/>
  <c r="AN16" i="10"/>
  <c r="AN15" i="10"/>
  <c r="AN14" i="10"/>
  <c r="AN13" i="10"/>
  <c r="AN12" i="10"/>
  <c r="AN11" i="10"/>
  <c r="AK129" i="10"/>
  <c r="Y129" i="10"/>
  <c r="V129" i="10"/>
  <c r="BC112" i="10"/>
  <c r="BC111" i="10"/>
  <c r="BC110" i="10"/>
  <c r="BC109" i="10"/>
  <c r="BC108" i="10"/>
  <c r="BC107" i="10"/>
  <c r="BC106" i="10"/>
  <c r="BC105" i="10"/>
  <c r="BC104" i="10"/>
  <c r="BC103" i="10"/>
  <c r="BC102" i="10"/>
  <c r="BC101" i="10"/>
  <c r="BC100" i="10"/>
  <c r="BC99" i="10"/>
  <c r="BC98" i="10"/>
  <c r="BC97" i="10"/>
  <c r="BC96" i="10"/>
  <c r="BC95" i="10"/>
  <c r="BC94" i="10"/>
  <c r="BC93" i="10"/>
  <c r="BC92" i="10"/>
  <c r="BC91" i="10"/>
  <c r="BC90" i="10"/>
  <c r="BC89" i="10"/>
  <c r="BC88" i="10"/>
  <c r="BC87" i="10"/>
  <c r="BC86" i="10"/>
  <c r="BC85" i="10"/>
  <c r="BC84" i="10"/>
  <c r="BC83" i="10"/>
  <c r="BC82" i="10"/>
  <c r="BC81" i="10"/>
  <c r="BC80" i="10"/>
  <c r="BC79" i="10"/>
  <c r="BC78" i="10"/>
  <c r="BC77" i="10"/>
  <c r="BC76" i="10"/>
  <c r="BC75" i="10"/>
  <c r="BC74" i="10"/>
  <c r="BC73" i="10"/>
  <c r="BC72" i="10"/>
  <c r="BC71" i="10"/>
  <c r="BC70" i="10"/>
  <c r="BC69" i="10"/>
  <c r="BC68" i="10"/>
  <c r="BC67" i="10"/>
  <c r="BC66" i="10"/>
  <c r="BC65" i="10"/>
  <c r="BC64" i="10"/>
  <c r="BC63" i="10"/>
  <c r="BC62" i="10"/>
  <c r="BC61" i="10"/>
  <c r="BC60" i="10"/>
  <c r="BC59" i="10"/>
  <c r="BC58" i="10"/>
  <c r="BC57" i="10"/>
  <c r="BC56" i="10"/>
  <c r="BC55" i="10"/>
  <c r="BC54" i="10"/>
  <c r="BC53" i="10"/>
  <c r="BC52" i="10"/>
  <c r="BC51" i="10"/>
  <c r="BC50" i="10"/>
  <c r="BC49" i="10"/>
  <c r="BC48" i="10"/>
  <c r="BC47" i="10"/>
  <c r="BC46" i="10"/>
  <c r="BC45" i="10"/>
  <c r="BC44" i="10"/>
  <c r="BC43" i="10"/>
  <c r="BC42" i="10"/>
  <c r="BC41" i="10"/>
  <c r="BC128" i="10"/>
  <c r="BC40" i="10"/>
  <c r="BC39" i="10"/>
  <c r="BC38" i="10"/>
  <c r="BC37" i="10"/>
  <c r="BC36" i="10"/>
  <c r="BC35" i="10"/>
  <c r="BC34" i="10"/>
  <c r="BC33" i="10"/>
  <c r="BC32" i="10"/>
  <c r="BC31" i="10"/>
  <c r="BC30" i="10"/>
  <c r="BC29" i="10"/>
  <c r="BC28" i="10"/>
  <c r="BC27" i="10"/>
  <c r="BC26" i="10"/>
  <c r="AZ128" i="10"/>
  <c r="AN128" i="10"/>
  <c r="AN10" i="10"/>
  <c r="AN9" i="10"/>
  <c r="AN8" i="10"/>
  <c r="AN7" i="10"/>
  <c r="AN6" i="10"/>
  <c r="AN5" i="10"/>
  <c r="AK128" i="10"/>
  <c r="Y128" i="10"/>
  <c r="W128" i="10"/>
  <c r="V128" i="10"/>
  <c r="T128" i="10"/>
  <c r="Q128" i="10"/>
  <c r="BC25" i="10"/>
  <c r="BC24" i="10"/>
  <c r="BC23" i="10"/>
  <c r="BC22" i="10"/>
  <c r="BC21" i="10"/>
  <c r="BC20" i="10"/>
  <c r="BC19" i="10"/>
  <c r="BC18" i="10"/>
  <c r="BC127" i="10"/>
  <c r="BC17" i="10"/>
  <c r="BC16" i="10"/>
  <c r="BC15" i="10"/>
  <c r="BC14" i="10"/>
  <c r="BC13" i="10"/>
  <c r="BC12" i="10"/>
  <c r="BC11" i="10"/>
  <c r="BC10" i="10"/>
  <c r="BC9" i="10"/>
  <c r="AZ127" i="10"/>
  <c r="AS127" i="10"/>
  <c r="AP127" i="10"/>
  <c r="AN127" i="10"/>
  <c r="AK127" i="10"/>
  <c r="T127" i="10"/>
  <c r="Q127" i="10"/>
  <c r="BC8" i="10"/>
  <c r="BC7" i="10"/>
  <c r="BC6" i="10"/>
  <c r="BC5" i="10"/>
  <c r="BC4" i="10"/>
  <c r="BC3" i="10"/>
  <c r="BC126" i="10"/>
  <c r="AZ126" i="10"/>
  <c r="AS126" i="10"/>
  <c r="AP126" i="10"/>
  <c r="AN126" i="10"/>
  <c r="AK126" i="10"/>
  <c r="Y126" i="10"/>
  <c r="V126" i="10"/>
  <c r="T126" i="10"/>
  <c r="Q126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26" i="10"/>
  <c r="B126" i="10"/>
  <c r="BC125" i="10"/>
  <c r="AZ125" i="10"/>
  <c r="AS125" i="10"/>
  <c r="AP125" i="10"/>
  <c r="Y125" i="10"/>
  <c r="V125" i="10"/>
  <c r="T125" i="10"/>
  <c r="Q125" i="10"/>
  <c r="E125" i="10"/>
  <c r="B125" i="10"/>
  <c r="BH108" i="10"/>
  <c r="BH107" i="10"/>
  <c r="BH106" i="10"/>
  <c r="BH105" i="10"/>
  <c r="BH104" i="10"/>
  <c r="BH103" i="10"/>
  <c r="BH102" i="10"/>
  <c r="BH101" i="10"/>
  <c r="BH100" i="10"/>
  <c r="BH99" i="10"/>
  <c r="BH98" i="10"/>
  <c r="BH97" i="10"/>
  <c r="BH96" i="10"/>
  <c r="BH95" i="10"/>
  <c r="BH94" i="10"/>
  <c r="BH93" i="10"/>
  <c r="BH92" i="10"/>
  <c r="BH91" i="10"/>
  <c r="BH90" i="10"/>
  <c r="BH89" i="10"/>
  <c r="BH88" i="10"/>
  <c r="BH87" i="10"/>
  <c r="BH86" i="10"/>
  <c r="BH85" i="10"/>
  <c r="BH84" i="10"/>
  <c r="BH83" i="10"/>
  <c r="BH82" i="10"/>
  <c r="BH81" i="10"/>
  <c r="BH80" i="10"/>
  <c r="BH79" i="10"/>
  <c r="BH78" i="10"/>
  <c r="BH77" i="10"/>
  <c r="BH76" i="10"/>
  <c r="BH75" i="10"/>
  <c r="BH74" i="10"/>
  <c r="BH73" i="10"/>
  <c r="BH72" i="10"/>
  <c r="BH71" i="10"/>
  <c r="BH70" i="10"/>
  <c r="BH69" i="10"/>
  <c r="BH68" i="10"/>
  <c r="BH67" i="10"/>
  <c r="BH66" i="10"/>
  <c r="BH65" i="10"/>
  <c r="BH64" i="10"/>
  <c r="BH63" i="10"/>
  <c r="BH62" i="10"/>
  <c r="BH61" i="10"/>
  <c r="BH60" i="10"/>
  <c r="BH59" i="10"/>
  <c r="BH58" i="10"/>
  <c r="BH57" i="10"/>
  <c r="BH56" i="10"/>
  <c r="BH55" i="10"/>
  <c r="BH54" i="10"/>
  <c r="BH53" i="10"/>
  <c r="BH52" i="10"/>
  <c r="BH51" i="10"/>
  <c r="BH50" i="10"/>
  <c r="BH49" i="10"/>
  <c r="BH48" i="10"/>
  <c r="BH47" i="10"/>
  <c r="BH46" i="10"/>
  <c r="BH45" i="10"/>
  <c r="BH44" i="10"/>
  <c r="BH43" i="10"/>
  <c r="BH42" i="10"/>
  <c r="BH124" i="10"/>
  <c r="BH41" i="10"/>
  <c r="BH40" i="10"/>
  <c r="BH39" i="10"/>
  <c r="BH38" i="10"/>
  <c r="BH37" i="10"/>
  <c r="BH36" i="10"/>
  <c r="BH35" i="10"/>
  <c r="BH34" i="10"/>
  <c r="BH33" i="10"/>
  <c r="BH32" i="10"/>
  <c r="BH31" i="10"/>
  <c r="BH30" i="10"/>
  <c r="BH29" i="10"/>
  <c r="BH28" i="10"/>
  <c r="BH27" i="10"/>
  <c r="BH26" i="10"/>
  <c r="BH25" i="10"/>
  <c r="BH24" i="10"/>
  <c r="BH23" i="10"/>
  <c r="BH22" i="10"/>
  <c r="BH21" i="10"/>
  <c r="BH20" i="10"/>
  <c r="BH19" i="10"/>
  <c r="BH18" i="10"/>
  <c r="BH17" i="10"/>
  <c r="BH16" i="10"/>
  <c r="BH15" i="10"/>
  <c r="BH14" i="10"/>
  <c r="BH13" i="10"/>
  <c r="BH12" i="10"/>
  <c r="BH11" i="10"/>
  <c r="BH10" i="10"/>
  <c r="BH9" i="10"/>
  <c r="BH8" i="10"/>
  <c r="BH7" i="10"/>
  <c r="BH6" i="10"/>
  <c r="BE124" i="10"/>
  <c r="AS124" i="10"/>
  <c r="AS3" i="10"/>
  <c r="AR124" i="10"/>
  <c r="AP124" i="10"/>
  <c r="AN124" i="10"/>
  <c r="AK124" i="10"/>
  <c r="Y124" i="10"/>
  <c r="V124" i="10"/>
  <c r="E11" i="10"/>
  <c r="E10" i="10"/>
  <c r="E9" i="10"/>
  <c r="E8" i="10"/>
  <c r="E7" i="10"/>
  <c r="E6" i="10"/>
  <c r="E5" i="10"/>
  <c r="E4" i="10"/>
  <c r="E3" i="10"/>
  <c r="E124" i="10"/>
  <c r="B124" i="10"/>
  <c r="BH123" i="10"/>
  <c r="BE123" i="10"/>
  <c r="BC123" i="10"/>
  <c r="AZ123" i="10"/>
  <c r="AN123" i="10"/>
  <c r="AK123" i="10"/>
  <c r="Y123" i="10"/>
  <c r="V123" i="10"/>
  <c r="E123" i="10"/>
  <c r="B123" i="10"/>
  <c r="BR122" i="10"/>
  <c r="BR106" i="10"/>
  <c r="BR105" i="10"/>
  <c r="BR104" i="10"/>
  <c r="BR103" i="10"/>
  <c r="BR102" i="10"/>
  <c r="BR101" i="10"/>
  <c r="BR100" i="10"/>
  <c r="BR99" i="10"/>
  <c r="BR98" i="10"/>
  <c r="BR97" i="10"/>
  <c r="BR96" i="10"/>
  <c r="BR95" i="10"/>
  <c r="BR94" i="10"/>
  <c r="BR93" i="10"/>
  <c r="BR92" i="10"/>
  <c r="BR91" i="10"/>
  <c r="BR90" i="10"/>
  <c r="BR89" i="10"/>
  <c r="BR88" i="10"/>
  <c r="BR87" i="10"/>
  <c r="BR86" i="10"/>
  <c r="BR85" i="10"/>
  <c r="BR84" i="10"/>
  <c r="BR83" i="10"/>
  <c r="BR82" i="10"/>
  <c r="BR81" i="10"/>
  <c r="BR80" i="10"/>
  <c r="BR79" i="10"/>
  <c r="BR78" i="10"/>
  <c r="BR77" i="10"/>
  <c r="BR76" i="10"/>
  <c r="BR75" i="10"/>
  <c r="BR74" i="10"/>
  <c r="BR73" i="10"/>
  <c r="BR72" i="10"/>
  <c r="BR71" i="10"/>
  <c r="BR70" i="10"/>
  <c r="BR69" i="10"/>
  <c r="BR68" i="10"/>
  <c r="BR67" i="10"/>
  <c r="BR66" i="10"/>
  <c r="BR65" i="10"/>
  <c r="BR64" i="10"/>
  <c r="BR63" i="10"/>
  <c r="BR62" i="10"/>
  <c r="BR61" i="10"/>
  <c r="BR60" i="10"/>
  <c r="BR59" i="10"/>
  <c r="BR58" i="10"/>
  <c r="BR57" i="10"/>
  <c r="BR56" i="10"/>
  <c r="BR55" i="10"/>
  <c r="BR54" i="10"/>
  <c r="BR53" i="10"/>
  <c r="BR52" i="10"/>
  <c r="BR51" i="10"/>
  <c r="BR50" i="10"/>
  <c r="BR49" i="10"/>
  <c r="BR48" i="10"/>
  <c r="BR47" i="10"/>
  <c r="BR46" i="10"/>
  <c r="BR45" i="10"/>
  <c r="BR44" i="10"/>
  <c r="BR43" i="10"/>
  <c r="BR42" i="10"/>
  <c r="BR41" i="10"/>
  <c r="BR40" i="10"/>
  <c r="BR39" i="10"/>
  <c r="BR38" i="10"/>
  <c r="BR37" i="10"/>
  <c r="BR36" i="10"/>
  <c r="BR35" i="10"/>
  <c r="BR34" i="10"/>
  <c r="BR33" i="10"/>
  <c r="BR32" i="10"/>
  <c r="BR31" i="10"/>
  <c r="BR30" i="10"/>
  <c r="BR29" i="10"/>
  <c r="BR28" i="10"/>
  <c r="BR27" i="10"/>
  <c r="BR26" i="10"/>
  <c r="BR25" i="10"/>
  <c r="BR24" i="10"/>
  <c r="BR23" i="10"/>
  <c r="BR22" i="10"/>
  <c r="BR21" i="10"/>
  <c r="BR20" i="10"/>
  <c r="BR19" i="10"/>
  <c r="BR18" i="10"/>
  <c r="BR17" i="10"/>
  <c r="BR16" i="10"/>
  <c r="BR15" i="10"/>
  <c r="BR14" i="10"/>
  <c r="BR13" i="10"/>
  <c r="BR12" i="10"/>
  <c r="BR11" i="10"/>
  <c r="BR10" i="10"/>
  <c r="BR9" i="10"/>
  <c r="BO122" i="10"/>
  <c r="BH122" i="10"/>
  <c r="BE122" i="10"/>
  <c r="BC122" i="10"/>
  <c r="AZ122" i="10"/>
  <c r="AS122" i="10"/>
  <c r="AP122" i="10"/>
  <c r="AN122" i="10"/>
  <c r="AK122" i="10"/>
  <c r="BR8" i="10"/>
  <c r="BR7" i="10"/>
  <c r="BR6" i="10"/>
  <c r="BR121" i="10"/>
  <c r="BO121" i="10"/>
  <c r="BH121" i="10"/>
  <c r="BH5" i="10"/>
  <c r="BE121" i="10"/>
  <c r="BC121" i="10"/>
  <c r="AZ121" i="10"/>
  <c r="AS121" i="10"/>
  <c r="AP121" i="10"/>
  <c r="AN121" i="10"/>
  <c r="AN4" i="10"/>
  <c r="AN3" i="10"/>
  <c r="AM121" i="10"/>
  <c r="AK121" i="10"/>
  <c r="J121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G121" i="10"/>
  <c r="E121" i="10"/>
  <c r="B121" i="10"/>
  <c r="BR120" i="10"/>
  <c r="BO120" i="10"/>
  <c r="BC120" i="10"/>
  <c r="BB120" i="10"/>
  <c r="AZ120" i="10"/>
  <c r="AS120" i="10"/>
  <c r="AP120" i="10"/>
  <c r="J12" i="10"/>
  <c r="J11" i="10"/>
  <c r="J120" i="10"/>
  <c r="G120" i="10"/>
  <c r="E120" i="10"/>
  <c r="B120" i="10"/>
  <c r="BR5" i="10"/>
  <c r="BR4" i="10"/>
  <c r="BR3" i="10"/>
  <c r="BR119" i="10"/>
  <c r="BO119" i="10"/>
  <c r="BH119" i="10"/>
  <c r="BE119" i="10"/>
  <c r="AS119" i="10"/>
  <c r="AP119" i="10"/>
  <c r="AN119" i="10"/>
  <c r="AK119" i="10"/>
  <c r="AD103" i="10"/>
  <c r="AD102" i="10"/>
  <c r="AD101" i="10"/>
  <c r="AD100" i="10"/>
  <c r="AD99" i="10"/>
  <c r="AD98" i="10"/>
  <c r="AD97" i="10"/>
  <c r="AD96" i="10"/>
  <c r="AD95" i="10"/>
  <c r="AD94" i="10"/>
  <c r="AD93" i="10"/>
  <c r="AD92" i="10"/>
  <c r="AD91" i="10"/>
  <c r="AD90" i="10"/>
  <c r="AD89" i="10"/>
  <c r="AD88" i="10"/>
  <c r="AD87" i="10"/>
  <c r="AD86" i="10"/>
  <c r="AD85" i="10"/>
  <c r="AD84" i="10"/>
  <c r="AD83" i="10"/>
  <c r="AD82" i="10"/>
  <c r="AD81" i="10"/>
  <c r="AD80" i="10"/>
  <c r="AD79" i="10"/>
  <c r="AD78" i="10"/>
  <c r="AD77" i="10"/>
  <c r="AD76" i="10"/>
  <c r="AD75" i="10"/>
  <c r="AD74" i="10"/>
  <c r="AD73" i="10"/>
  <c r="AD72" i="10"/>
  <c r="AD71" i="10"/>
  <c r="AD70" i="10"/>
  <c r="AD69" i="10"/>
  <c r="AD68" i="10"/>
  <c r="AD67" i="10"/>
  <c r="AD66" i="10"/>
  <c r="AD65" i="10"/>
  <c r="AD64" i="10"/>
  <c r="AD63" i="10"/>
  <c r="AD62" i="10"/>
  <c r="AD61" i="10"/>
  <c r="AD60" i="10"/>
  <c r="AD59" i="10"/>
  <c r="AD58" i="10"/>
  <c r="AD57" i="10"/>
  <c r="AD56" i="10"/>
  <c r="AD55" i="10"/>
  <c r="AD54" i="10"/>
  <c r="AD53" i="10"/>
  <c r="AD52" i="10"/>
  <c r="AD51" i="10"/>
  <c r="AD50" i="10"/>
  <c r="AD49" i="10"/>
  <c r="AD48" i="10"/>
  <c r="AD47" i="10"/>
  <c r="AD46" i="10"/>
  <c r="AD45" i="10"/>
  <c r="AD44" i="10"/>
  <c r="AD43" i="10"/>
  <c r="AD42" i="10"/>
  <c r="AD41" i="10"/>
  <c r="AD40" i="10"/>
  <c r="AD39" i="10"/>
  <c r="AD38" i="10"/>
  <c r="AD37" i="10"/>
  <c r="AD36" i="10"/>
  <c r="AD119" i="10"/>
  <c r="AD35" i="10"/>
  <c r="AD34" i="10"/>
  <c r="AD33" i="10"/>
  <c r="AD32" i="10"/>
  <c r="AD31" i="10"/>
  <c r="AD30" i="10"/>
  <c r="AA119" i="10"/>
  <c r="J119" i="10"/>
  <c r="J10" i="10"/>
  <c r="J9" i="10"/>
  <c r="J8" i="10"/>
  <c r="G119" i="10"/>
  <c r="E119" i="10"/>
  <c r="B119" i="10"/>
  <c r="BH118" i="10"/>
  <c r="BE118" i="10"/>
  <c r="BC118" i="10"/>
  <c r="AZ118" i="10"/>
  <c r="AN118" i="10"/>
  <c r="AK118" i="10"/>
  <c r="AD29" i="10"/>
  <c r="AD28" i="10"/>
  <c r="AD27" i="10"/>
  <c r="AD26" i="10"/>
  <c r="AD25" i="10"/>
  <c r="AD24" i="10"/>
  <c r="AD23" i="10"/>
  <c r="AD118" i="10"/>
  <c r="AD22" i="10"/>
  <c r="AD21" i="10"/>
  <c r="AD20" i="10"/>
  <c r="AD19" i="10"/>
  <c r="AD18" i="10"/>
  <c r="AD17" i="10"/>
  <c r="AD16" i="10"/>
  <c r="AD15" i="10"/>
  <c r="AD14" i="10"/>
  <c r="AD13" i="10"/>
  <c r="AD12" i="10"/>
  <c r="AD11" i="10"/>
  <c r="AD10" i="10"/>
  <c r="AD9" i="10"/>
  <c r="AD8" i="10"/>
  <c r="AD7" i="10"/>
  <c r="AD6" i="10"/>
  <c r="AD5" i="10"/>
  <c r="AD4" i="10"/>
  <c r="AA118" i="10"/>
  <c r="J7" i="10"/>
  <c r="J6" i="10"/>
  <c r="J5" i="10"/>
  <c r="J4" i="10"/>
  <c r="J3" i="10"/>
  <c r="J118" i="10"/>
  <c r="G118" i="10"/>
  <c r="E118" i="10"/>
  <c r="D118" i="10"/>
  <c r="B118" i="10"/>
  <c r="BR117" i="10"/>
  <c r="BO117" i="10"/>
  <c r="BM117" i="10"/>
  <c r="BM101" i="10"/>
  <c r="BM100" i="10"/>
  <c r="BM99" i="10"/>
  <c r="BM98" i="10"/>
  <c r="BM97" i="10"/>
  <c r="BM96" i="10"/>
  <c r="BM95" i="10"/>
  <c r="BM94" i="10"/>
  <c r="BM93" i="10"/>
  <c r="BM92" i="10"/>
  <c r="BM91" i="10"/>
  <c r="BM90" i="10"/>
  <c r="BM89" i="10"/>
  <c r="BM88" i="10"/>
  <c r="BM87" i="10"/>
  <c r="BM86" i="10"/>
  <c r="BM85" i="10"/>
  <c r="BM84" i="10"/>
  <c r="BM83" i="10"/>
  <c r="BM82" i="10"/>
  <c r="BM81" i="10"/>
  <c r="BM80" i="10"/>
  <c r="BM79" i="10"/>
  <c r="BM78" i="10"/>
  <c r="BM77" i="10"/>
  <c r="BM76" i="10"/>
  <c r="BM75" i="10"/>
  <c r="BM74" i="10"/>
  <c r="BM73" i="10"/>
  <c r="BM72" i="10"/>
  <c r="BM71" i="10"/>
  <c r="BM70" i="10"/>
  <c r="BM69" i="10"/>
  <c r="BM68" i="10"/>
  <c r="BM67" i="10"/>
  <c r="BM66" i="10"/>
  <c r="BM65" i="10"/>
  <c r="BM64" i="10"/>
  <c r="BM63" i="10"/>
  <c r="BM62" i="10"/>
  <c r="BM61" i="10"/>
  <c r="BM60" i="10"/>
  <c r="BM59" i="10"/>
  <c r="BM58" i="10"/>
  <c r="BM57" i="10"/>
  <c r="BM56" i="10"/>
  <c r="BM55" i="10"/>
  <c r="BM54" i="10"/>
  <c r="BM53" i="10"/>
  <c r="BM52" i="10"/>
  <c r="BM51" i="10"/>
  <c r="BM50" i="10"/>
  <c r="BM49" i="10"/>
  <c r="BM48" i="10"/>
  <c r="BM47" i="10"/>
  <c r="BM46" i="10"/>
  <c r="BM45" i="10"/>
  <c r="BM44" i="10"/>
  <c r="BM43" i="10"/>
  <c r="BM42" i="10"/>
  <c r="BM41" i="10"/>
  <c r="BM40" i="10"/>
  <c r="BM39" i="10"/>
  <c r="BM38" i="10"/>
  <c r="BM37" i="10"/>
  <c r="BM36" i="10"/>
  <c r="BM35" i="10"/>
  <c r="BM34" i="10"/>
  <c r="BM33" i="10"/>
  <c r="BM32" i="10"/>
  <c r="BM31" i="10"/>
  <c r="BM30" i="10"/>
  <c r="BM29" i="10"/>
  <c r="BM28" i="10"/>
  <c r="BM27" i="10"/>
  <c r="BM26" i="10"/>
  <c r="BM25" i="10"/>
  <c r="BM24" i="10"/>
  <c r="BM23" i="10"/>
  <c r="BM22" i="10"/>
  <c r="BM21" i="10"/>
  <c r="BM20" i="10"/>
  <c r="BJ117" i="10"/>
  <c r="BH117" i="10"/>
  <c r="BE117" i="10"/>
  <c r="BC117" i="10"/>
  <c r="AZ117" i="10"/>
  <c r="AN117" i="10"/>
  <c r="AK117" i="10"/>
  <c r="AD117" i="10"/>
  <c r="AA117" i="10"/>
  <c r="BR116" i="10"/>
  <c r="BO116" i="10"/>
  <c r="BM19" i="10"/>
  <c r="BM18" i="10"/>
  <c r="BM17" i="10"/>
  <c r="BM16" i="10"/>
  <c r="BM15" i="10"/>
  <c r="BM14" i="10"/>
  <c r="BM13" i="10"/>
  <c r="BM12" i="10"/>
  <c r="BM11" i="10"/>
  <c r="BM10" i="10"/>
  <c r="BM9" i="10"/>
  <c r="BM8" i="10"/>
  <c r="BM7" i="10"/>
  <c r="BM6" i="10"/>
  <c r="BM5" i="10"/>
  <c r="BM4" i="10"/>
  <c r="BM3" i="10"/>
  <c r="BM116" i="10"/>
  <c r="BJ116" i="10"/>
  <c r="BH116" i="10"/>
  <c r="BH4" i="10"/>
  <c r="BH3" i="10"/>
  <c r="BG116" i="10"/>
  <c r="BE116" i="10"/>
  <c r="BC116" i="10"/>
  <c r="AZ116" i="10"/>
  <c r="AN116" i="10"/>
  <c r="AK116" i="10"/>
  <c r="AD116" i="10"/>
  <c r="AA116" i="10"/>
  <c r="J116" i="10"/>
  <c r="G116" i="10"/>
  <c r="E116" i="10"/>
  <c r="B116" i="10"/>
  <c r="BR115" i="10"/>
  <c r="BO115" i="10"/>
  <c r="BM115" i="10"/>
  <c r="BJ115" i="10"/>
  <c r="BC115" i="10"/>
  <c r="AZ115" i="10"/>
  <c r="J115" i="10"/>
  <c r="G115" i="10"/>
  <c r="E115" i="10"/>
  <c r="B115" i="10"/>
  <c r="BR114" i="10"/>
  <c r="BQ114" i="10"/>
  <c r="BO114" i="10"/>
  <c r="BM114" i="10"/>
  <c r="BJ114" i="10"/>
  <c r="BH114" i="10"/>
  <c r="BE114" i="10"/>
  <c r="AD114" i="10"/>
  <c r="AA114" i="10"/>
  <c r="J114" i="10"/>
  <c r="G114" i="10"/>
  <c r="E114" i="10"/>
  <c r="B114" i="10"/>
  <c r="BH113" i="10"/>
  <c r="BE113" i="10"/>
  <c r="AD113" i="10"/>
  <c r="AA113" i="10"/>
  <c r="J113" i="10"/>
  <c r="I113" i="10"/>
  <c r="G113" i="10"/>
  <c r="E113" i="10"/>
  <c r="B113" i="10"/>
  <c r="BR112" i="10"/>
  <c r="BO112" i="10"/>
  <c r="BM112" i="10"/>
  <c r="BJ112" i="10"/>
  <c r="BH112" i="10"/>
  <c r="BE112" i="10"/>
  <c r="AI96" i="10"/>
  <c r="AI95" i="10"/>
  <c r="AI94" i="10"/>
  <c r="AI93" i="10"/>
  <c r="AI92" i="10"/>
  <c r="AI91" i="10"/>
  <c r="AI90" i="10"/>
  <c r="AI89" i="10"/>
  <c r="AI88" i="10"/>
  <c r="AI87" i="10"/>
  <c r="AI86" i="10"/>
  <c r="AI85" i="10"/>
  <c r="AI84" i="10"/>
  <c r="AI83" i="10"/>
  <c r="AI82" i="10"/>
  <c r="AI81" i="10"/>
  <c r="AI80" i="10"/>
  <c r="AI79" i="10"/>
  <c r="AI78" i="10"/>
  <c r="AI77" i="10"/>
  <c r="AI76" i="10"/>
  <c r="AI75" i="10"/>
  <c r="AI74" i="10"/>
  <c r="AI73" i="10"/>
  <c r="AI72" i="10"/>
  <c r="AI71" i="10"/>
  <c r="AI70" i="10"/>
  <c r="AI69" i="10"/>
  <c r="AI68" i="10"/>
  <c r="AI67" i="10"/>
  <c r="AI66" i="10"/>
  <c r="AI65" i="10"/>
  <c r="AI64" i="10"/>
  <c r="AI63" i="10"/>
  <c r="AI62" i="10"/>
  <c r="AI61" i="10"/>
  <c r="AI60" i="10"/>
  <c r="AI59" i="10"/>
  <c r="AI58" i="10"/>
  <c r="AI57" i="10"/>
  <c r="AI56" i="10"/>
  <c r="AI55" i="10"/>
  <c r="AI54" i="10"/>
  <c r="AI53" i="10"/>
  <c r="AI52" i="10"/>
  <c r="AI51" i="10"/>
  <c r="AI50" i="10"/>
  <c r="AI49" i="10"/>
  <c r="AI48" i="10"/>
  <c r="AI47" i="10"/>
  <c r="AI46" i="10"/>
  <c r="AI45" i="10"/>
  <c r="AI112" i="10"/>
  <c r="AF112" i="10"/>
  <c r="AD112" i="10"/>
  <c r="AA112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12" i="10"/>
  <c r="L112" i="10"/>
  <c r="BR111" i="10"/>
  <c r="BO111" i="10"/>
  <c r="BM111" i="10"/>
  <c r="BJ111" i="10"/>
  <c r="BH111" i="10"/>
  <c r="BE111" i="10"/>
  <c r="AI44" i="10"/>
  <c r="AI43" i="10"/>
  <c r="AI42" i="10"/>
  <c r="AI41" i="10"/>
  <c r="AI40" i="10"/>
  <c r="AI39" i="10"/>
  <c r="AI38" i="10"/>
  <c r="AI37" i="10"/>
  <c r="AI36" i="10"/>
  <c r="AI35" i="10"/>
  <c r="AI34" i="10"/>
  <c r="AI33" i="10"/>
  <c r="AI32" i="10"/>
  <c r="AI31" i="10"/>
  <c r="AI30" i="10"/>
  <c r="AI29" i="10"/>
  <c r="AI28" i="10"/>
  <c r="AI27" i="10"/>
  <c r="AI26" i="10"/>
  <c r="AI25" i="10"/>
  <c r="AI24" i="10"/>
  <c r="AI23" i="10"/>
  <c r="AI22" i="10"/>
  <c r="AI21" i="10"/>
  <c r="AI20" i="10"/>
  <c r="AI19" i="10"/>
  <c r="AI18" i="10"/>
  <c r="AI17" i="10"/>
  <c r="AI16" i="10"/>
  <c r="AI15" i="10"/>
  <c r="AI14" i="10"/>
  <c r="AI13" i="10"/>
  <c r="AI12" i="10"/>
  <c r="AI11" i="10"/>
  <c r="AI10" i="10"/>
  <c r="AI9" i="10"/>
  <c r="AI111" i="10"/>
  <c r="AF111" i="10"/>
  <c r="AD111" i="10"/>
  <c r="AD3" i="10"/>
  <c r="AC111" i="10"/>
  <c r="AA111" i="10"/>
  <c r="O14" i="10"/>
  <c r="O13" i="10"/>
  <c r="O12" i="10"/>
  <c r="O11" i="10"/>
  <c r="O10" i="10"/>
  <c r="O9" i="10"/>
  <c r="O8" i="10"/>
  <c r="O111" i="10"/>
  <c r="L111" i="10"/>
  <c r="J111" i="10"/>
  <c r="G111" i="10"/>
  <c r="BR110" i="10"/>
  <c r="BO110" i="10"/>
  <c r="BM110" i="10"/>
  <c r="BJ110" i="10"/>
  <c r="AI110" i="10"/>
  <c r="AF110" i="10"/>
  <c r="O110" i="10"/>
  <c r="L110" i="10"/>
  <c r="J110" i="10"/>
  <c r="G110" i="10"/>
  <c r="BR109" i="10"/>
  <c r="BO109" i="10"/>
  <c r="BM109" i="10"/>
  <c r="BL109" i="10"/>
  <c r="BJ109" i="10"/>
  <c r="AI109" i="10"/>
  <c r="AF109" i="10"/>
  <c r="AD109" i="10"/>
  <c r="AA109" i="10"/>
  <c r="O7" i="10"/>
  <c r="O6" i="10"/>
  <c r="O5" i="10"/>
  <c r="O4" i="10"/>
  <c r="O3" i="10"/>
  <c r="O109" i="10"/>
  <c r="L109" i="10"/>
  <c r="J109" i="10"/>
  <c r="G109" i="10"/>
  <c r="AD108" i="10"/>
  <c r="AA108" i="10"/>
  <c r="J108" i="10"/>
  <c r="G108" i="10"/>
  <c r="BM107" i="10"/>
  <c r="BJ107" i="10"/>
  <c r="AI107" i="10"/>
  <c r="AF107" i="10"/>
  <c r="AD107" i="10"/>
  <c r="AA107" i="10"/>
  <c r="O107" i="10"/>
  <c r="L107" i="10"/>
  <c r="BM106" i="10"/>
  <c r="BJ106" i="10"/>
  <c r="AI106" i="10"/>
  <c r="AF106" i="10"/>
  <c r="AD106" i="10"/>
  <c r="AA106" i="10"/>
  <c r="O106" i="10"/>
  <c r="L106" i="10"/>
  <c r="BM105" i="10"/>
  <c r="BJ105" i="10"/>
  <c r="AI105" i="10"/>
  <c r="AF105" i="10"/>
  <c r="O105" i="10"/>
  <c r="L105" i="10"/>
  <c r="BM104" i="10"/>
  <c r="BJ104" i="10"/>
  <c r="AI104" i="10"/>
  <c r="AI8" i="10"/>
  <c r="AI7" i="10"/>
  <c r="AI6" i="10"/>
  <c r="AI5" i="10"/>
  <c r="AI4" i="10"/>
  <c r="AI3" i="10"/>
  <c r="AH104" i="10"/>
  <c r="AF104" i="10"/>
  <c r="O104" i="10"/>
  <c r="N104" i="10"/>
  <c r="L104" i="10"/>
  <c r="AI102" i="10"/>
  <c r="AF102" i="10"/>
  <c r="O102" i="10"/>
  <c r="L102" i="10"/>
  <c r="AI101" i="10"/>
  <c r="AF101" i="10"/>
  <c r="O101" i="10"/>
  <c r="L101" i="10"/>
  <c r="AI100" i="10"/>
  <c r="AF100" i="10"/>
  <c r="O100" i="10"/>
  <c r="L100" i="10"/>
  <c r="AI99" i="10"/>
  <c r="AF99" i="10"/>
  <c r="O99" i="10"/>
  <c r="L99" i="10"/>
  <c r="BQ114" i="5"/>
  <c r="BL109" i="5"/>
  <c r="BG116" i="5"/>
  <c r="BB120" i="5"/>
  <c r="AW142" i="5"/>
  <c r="AR124" i="5"/>
  <c r="AM121" i="5"/>
  <c r="AH104" i="5"/>
  <c r="AC111" i="5"/>
  <c r="W128" i="5"/>
  <c r="R130" i="5"/>
  <c r="N104" i="5"/>
  <c r="I113" i="5"/>
  <c r="D118" i="5"/>
  <c r="AC12" i="8"/>
  <c r="AC13" i="8"/>
  <c r="AC15" i="8"/>
  <c r="AB12" i="8"/>
  <c r="AB13" i="8"/>
  <c r="AB15" i="8"/>
  <c r="AA12" i="8"/>
  <c r="AA13" i="8"/>
  <c r="AA15" i="8"/>
  <c r="Z12" i="8"/>
  <c r="Z13" i="8"/>
  <c r="Z15" i="8"/>
  <c r="Y12" i="8"/>
  <c r="Y13" i="8"/>
  <c r="Y15" i="8"/>
  <c r="X12" i="8"/>
  <c r="X13" i="8"/>
  <c r="X15" i="8"/>
  <c r="W12" i="8"/>
  <c r="W13" i="8"/>
  <c r="W15" i="8"/>
  <c r="V12" i="8"/>
  <c r="V13" i="8"/>
  <c r="V15" i="8"/>
  <c r="U12" i="8"/>
  <c r="U13" i="8"/>
  <c r="U15" i="8"/>
  <c r="T12" i="8"/>
  <c r="T13" i="8"/>
  <c r="T15" i="8"/>
  <c r="S12" i="8"/>
  <c r="S13" i="8"/>
  <c r="S15" i="8"/>
  <c r="R12" i="8"/>
  <c r="R13" i="8"/>
  <c r="R15" i="8"/>
  <c r="Q12" i="8"/>
  <c r="Q13" i="8"/>
  <c r="Q15" i="8"/>
  <c r="P12" i="8"/>
  <c r="P13" i="8"/>
  <c r="P15" i="8"/>
  <c r="O12" i="8"/>
  <c r="O13" i="8"/>
  <c r="O15" i="8"/>
  <c r="N12" i="8"/>
  <c r="N13" i="8"/>
  <c r="N15" i="8"/>
  <c r="M12" i="8"/>
  <c r="M13" i="8"/>
  <c r="M15" i="8"/>
  <c r="L12" i="8"/>
  <c r="L13" i="8"/>
  <c r="L15" i="8"/>
  <c r="K12" i="8"/>
  <c r="K13" i="8"/>
  <c r="K15" i="8"/>
  <c r="J12" i="8"/>
  <c r="J13" i="8"/>
  <c r="J15" i="8"/>
  <c r="I12" i="8"/>
  <c r="I13" i="8"/>
  <c r="I15" i="8"/>
  <c r="H12" i="8"/>
  <c r="H13" i="8"/>
  <c r="H15" i="8"/>
  <c r="G12" i="8"/>
  <c r="G13" i="8"/>
  <c r="G15" i="8"/>
  <c r="F12" i="8"/>
  <c r="F13" i="8"/>
  <c r="F15" i="8"/>
  <c r="E12" i="8"/>
  <c r="E13" i="8"/>
  <c r="E15" i="8"/>
  <c r="D12" i="8"/>
  <c r="D13" i="8"/>
  <c r="D15" i="8"/>
  <c r="C12" i="8"/>
  <c r="C13" i="8"/>
  <c r="C15" i="8"/>
  <c r="B12" i="8"/>
  <c r="B13" i="8"/>
  <c r="B15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BW110" i="7"/>
  <c r="BW111" i="7"/>
  <c r="BW112" i="7"/>
  <c r="BW109" i="7"/>
  <c r="BU110" i="7"/>
  <c r="BU111" i="7"/>
  <c r="BU112" i="7"/>
  <c r="BU109" i="7"/>
  <c r="BS113" i="7"/>
  <c r="BS112" i="7"/>
  <c r="BS111" i="7"/>
  <c r="BS110" i="7"/>
  <c r="BP111" i="7"/>
  <c r="BP112" i="7"/>
  <c r="BP113" i="7"/>
  <c r="BP110" i="7"/>
  <c r="BN108" i="7"/>
  <c r="BN107" i="7"/>
  <c r="BN106" i="7"/>
  <c r="BN105" i="7"/>
  <c r="BK106" i="7"/>
  <c r="BK107" i="7"/>
  <c r="BK108" i="7"/>
  <c r="BK105" i="7"/>
  <c r="BI115" i="7"/>
  <c r="BI114" i="7"/>
  <c r="BI113" i="7"/>
  <c r="BI112" i="7"/>
  <c r="BF113" i="7"/>
  <c r="BF114" i="7"/>
  <c r="BF115" i="7"/>
  <c r="BF112" i="7"/>
  <c r="BD119" i="7"/>
  <c r="BD118" i="7"/>
  <c r="BD117" i="7"/>
  <c r="BD116" i="7"/>
  <c r="BA117" i="7"/>
  <c r="BA118" i="7"/>
  <c r="BA119" i="7"/>
  <c r="BA116" i="7"/>
  <c r="AY141" i="7"/>
  <c r="AY140" i="7"/>
  <c r="AY139" i="7"/>
  <c r="AY138" i="7"/>
  <c r="AV139" i="7"/>
  <c r="AV140" i="7"/>
  <c r="AV141" i="7"/>
  <c r="AV138" i="7"/>
  <c r="AT123" i="7"/>
  <c r="AT122" i="7"/>
  <c r="AT121" i="7"/>
  <c r="AT120" i="7"/>
  <c r="AQ121" i="7"/>
  <c r="AQ122" i="7"/>
  <c r="AQ123" i="7"/>
  <c r="AQ120" i="7"/>
  <c r="AO120" i="7"/>
  <c r="AO119" i="7"/>
  <c r="AO118" i="7"/>
  <c r="AO117" i="7"/>
  <c r="AL118" i="7"/>
  <c r="AL119" i="7"/>
  <c r="AL120" i="7"/>
  <c r="AL117" i="7"/>
  <c r="AJ103" i="7"/>
  <c r="AJ102" i="7"/>
  <c r="AJ101" i="7"/>
  <c r="AJ100" i="7"/>
  <c r="AG101" i="7"/>
  <c r="AG102" i="7"/>
  <c r="AG103" i="7"/>
  <c r="AG100" i="7"/>
  <c r="AE110" i="7"/>
  <c r="AE109" i="7"/>
  <c r="AE108" i="7"/>
  <c r="AE107" i="7"/>
  <c r="AB108" i="7"/>
  <c r="AB109" i="7"/>
  <c r="AB110" i="7"/>
  <c r="AB107" i="7"/>
  <c r="Y120" i="5"/>
  <c r="Y119" i="5"/>
  <c r="Y118" i="5"/>
  <c r="Y117" i="5"/>
  <c r="Y116" i="5"/>
  <c r="Y115" i="5"/>
  <c r="Y114" i="5"/>
  <c r="Y113" i="5"/>
  <c r="Y112" i="5"/>
  <c r="Y111" i="5"/>
  <c r="Y110" i="5"/>
  <c r="Y109" i="5"/>
  <c r="Y108" i="5"/>
  <c r="Y107" i="5"/>
  <c r="Y106" i="5"/>
  <c r="Y105" i="5"/>
  <c r="Y104" i="5"/>
  <c r="Y103" i="5"/>
  <c r="Y102" i="5"/>
  <c r="Y101" i="5"/>
  <c r="Y100" i="5"/>
  <c r="Y99" i="5"/>
  <c r="Y98" i="5"/>
  <c r="Y97" i="5"/>
  <c r="Y96" i="5"/>
  <c r="Y95" i="5"/>
  <c r="Y94" i="5"/>
  <c r="Y93" i="5"/>
  <c r="Y92" i="5"/>
  <c r="Y91" i="5"/>
  <c r="Y90" i="5"/>
  <c r="Y89" i="5"/>
  <c r="Y88" i="5"/>
  <c r="Y87" i="5"/>
  <c r="Y86" i="5"/>
  <c r="Y85" i="5"/>
  <c r="Y84" i="5"/>
  <c r="Y83" i="5"/>
  <c r="Y82" i="5"/>
  <c r="Y124" i="5"/>
  <c r="Y81" i="5"/>
  <c r="Y80" i="5"/>
  <c r="Y79" i="5"/>
  <c r="Y78" i="5"/>
  <c r="Y77" i="5"/>
  <c r="Y76" i="5"/>
  <c r="Y75" i="5"/>
  <c r="Y74" i="5"/>
  <c r="Y73" i="5"/>
  <c r="Y72" i="5"/>
  <c r="Y71" i="5"/>
  <c r="Y70" i="5"/>
  <c r="Y69" i="5"/>
  <c r="Y68" i="5"/>
  <c r="Y67" i="5"/>
  <c r="Y66" i="5"/>
  <c r="Y65" i="5"/>
  <c r="Y64" i="5"/>
  <c r="Y63" i="5"/>
  <c r="Y62" i="5"/>
  <c r="Y61" i="5"/>
  <c r="Y60" i="5"/>
  <c r="Y59" i="5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4" i="5"/>
  <c r="Y33" i="5"/>
  <c r="Y32" i="5"/>
  <c r="Y31" i="5"/>
  <c r="Y30" i="5"/>
  <c r="Y29" i="5"/>
  <c r="Y28" i="5"/>
  <c r="Y27" i="5"/>
  <c r="Y26" i="5"/>
  <c r="Y25" i="5"/>
  <c r="Y24" i="5"/>
  <c r="Y23" i="5"/>
  <c r="Y22" i="5"/>
  <c r="Y21" i="5"/>
  <c r="Y125" i="5"/>
  <c r="Y126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Y7" i="5"/>
  <c r="Y123" i="5"/>
  <c r="Z127" i="7"/>
  <c r="Z126" i="7"/>
  <c r="Z125" i="7"/>
  <c r="Z124" i="7"/>
  <c r="W125" i="7"/>
  <c r="W126" i="7"/>
  <c r="W127" i="7"/>
  <c r="W124" i="7"/>
  <c r="U129" i="7"/>
  <c r="U128" i="7"/>
  <c r="U127" i="7"/>
  <c r="U126" i="7"/>
  <c r="R127" i="7"/>
  <c r="R128" i="7"/>
  <c r="R129" i="7"/>
  <c r="R126" i="7"/>
  <c r="P103" i="7"/>
  <c r="P102" i="7"/>
  <c r="P101" i="7"/>
  <c r="P100" i="7"/>
  <c r="M101" i="7"/>
  <c r="M102" i="7"/>
  <c r="M103" i="7"/>
  <c r="M100" i="7"/>
  <c r="K112" i="7"/>
  <c r="K111" i="7"/>
  <c r="K110" i="7"/>
  <c r="K109" i="7"/>
  <c r="H110" i="7"/>
  <c r="H111" i="7"/>
  <c r="H112" i="7"/>
  <c r="H109" i="7"/>
  <c r="F117" i="7"/>
  <c r="F116" i="7"/>
  <c r="F115" i="7"/>
  <c r="F114" i="7"/>
  <c r="C115" i="7"/>
  <c r="C116" i="7"/>
  <c r="C117" i="7"/>
  <c r="C114" i="7"/>
  <c r="BW236" i="7"/>
  <c r="BW237" i="7"/>
  <c r="BW238" i="7"/>
  <c r="BW235" i="7"/>
  <c r="BU236" i="7"/>
  <c r="BU237" i="7"/>
  <c r="BU238" i="7"/>
  <c r="BU235" i="7"/>
  <c r="BS125" i="7"/>
  <c r="BS126" i="7"/>
  <c r="BS127" i="7"/>
  <c r="BS128" i="7"/>
  <c r="BS129" i="7"/>
  <c r="BS130" i="7"/>
  <c r="BS131" i="7"/>
  <c r="BS132" i="7"/>
  <c r="BS133" i="7"/>
  <c r="BS134" i="7"/>
  <c r="BS135" i="7"/>
  <c r="BS136" i="7"/>
  <c r="BS137" i="7"/>
  <c r="BS138" i="7"/>
  <c r="BS139" i="7"/>
  <c r="BS140" i="7"/>
  <c r="BS141" i="7"/>
  <c r="BS142" i="7"/>
  <c r="BS143" i="7"/>
  <c r="BS144" i="7"/>
  <c r="BS145" i="7"/>
  <c r="BS146" i="7"/>
  <c r="BS147" i="7"/>
  <c r="BS148" i="7"/>
  <c r="BS149" i="7"/>
  <c r="BS150" i="7"/>
  <c r="BS151" i="7"/>
  <c r="BS152" i="7"/>
  <c r="BS153" i="7"/>
  <c r="BS154" i="7"/>
  <c r="BS155" i="7"/>
  <c r="BS156" i="7"/>
  <c r="BS157" i="7"/>
  <c r="BS158" i="7"/>
  <c r="BS159" i="7"/>
  <c r="BS160" i="7"/>
  <c r="BS161" i="7"/>
  <c r="BS162" i="7"/>
  <c r="BS163" i="7"/>
  <c r="BS164" i="7"/>
  <c r="BS165" i="7"/>
  <c r="BS166" i="7"/>
  <c r="BS167" i="7"/>
  <c r="BS168" i="7"/>
  <c r="BS169" i="7"/>
  <c r="BS170" i="7"/>
  <c r="BS171" i="7"/>
  <c r="BS172" i="7"/>
  <c r="BS173" i="7"/>
  <c r="BS174" i="7"/>
  <c r="BS175" i="7"/>
  <c r="BS176" i="7"/>
  <c r="BS177" i="7"/>
  <c r="BS178" i="7"/>
  <c r="BS179" i="7"/>
  <c r="BS180" i="7"/>
  <c r="BS181" i="7"/>
  <c r="BS182" i="7"/>
  <c r="BS183" i="7"/>
  <c r="BS184" i="7"/>
  <c r="BS185" i="7"/>
  <c r="BS186" i="7"/>
  <c r="BS187" i="7"/>
  <c r="BS188" i="7"/>
  <c r="BS189" i="7"/>
  <c r="BS190" i="7"/>
  <c r="BS191" i="7"/>
  <c r="BS192" i="7"/>
  <c r="BS193" i="7"/>
  <c r="BS194" i="7"/>
  <c r="BS195" i="7"/>
  <c r="BS196" i="7"/>
  <c r="BS197" i="7"/>
  <c r="BS198" i="7"/>
  <c r="BS199" i="7"/>
  <c r="BS200" i="7"/>
  <c r="BS201" i="7"/>
  <c r="BS202" i="7"/>
  <c r="BS203" i="7"/>
  <c r="BS204" i="7"/>
  <c r="BS205" i="7"/>
  <c r="BS206" i="7"/>
  <c r="BS207" i="7"/>
  <c r="BS208" i="7"/>
  <c r="BS209" i="7"/>
  <c r="BS210" i="7"/>
  <c r="BS211" i="7"/>
  <c r="BS212" i="7"/>
  <c r="BS213" i="7"/>
  <c r="BS214" i="7"/>
  <c r="BS215" i="7"/>
  <c r="BS216" i="7"/>
  <c r="BS217" i="7"/>
  <c r="BS218" i="7"/>
  <c r="BS219" i="7"/>
  <c r="BS220" i="7"/>
  <c r="BS221" i="7"/>
  <c r="BS222" i="7"/>
  <c r="BS223" i="7"/>
  <c r="BS224" i="7"/>
  <c r="BS225" i="7"/>
  <c r="BS226" i="7"/>
  <c r="BS227" i="7"/>
  <c r="BS228" i="7"/>
  <c r="BS229" i="7"/>
  <c r="BS230" i="7"/>
  <c r="BS231" i="7"/>
  <c r="BS232" i="7"/>
  <c r="BS233" i="7"/>
  <c r="BS234" i="7"/>
  <c r="BS239" i="7"/>
  <c r="BS238" i="7"/>
  <c r="BS237" i="7"/>
  <c r="BS236" i="7"/>
  <c r="BP237" i="7"/>
  <c r="BP238" i="7"/>
  <c r="BP239" i="7"/>
  <c r="BP236" i="7"/>
  <c r="BN120" i="7"/>
  <c r="BN121" i="7"/>
  <c r="BN122" i="7"/>
  <c r="BN123" i="7"/>
  <c r="BN124" i="7"/>
  <c r="BN125" i="7"/>
  <c r="BN126" i="7"/>
  <c r="BN127" i="7"/>
  <c r="BN128" i="7"/>
  <c r="BN129" i="7"/>
  <c r="BN130" i="7"/>
  <c r="BN131" i="7"/>
  <c r="BN132" i="7"/>
  <c r="BN133" i="7"/>
  <c r="BN134" i="7"/>
  <c r="BN135" i="7"/>
  <c r="BN136" i="7"/>
  <c r="BN137" i="7"/>
  <c r="BN138" i="7"/>
  <c r="BN139" i="7"/>
  <c r="BN140" i="7"/>
  <c r="BN141" i="7"/>
  <c r="BN142" i="7"/>
  <c r="BN143" i="7"/>
  <c r="BN144" i="7"/>
  <c r="BN145" i="7"/>
  <c r="BN146" i="7"/>
  <c r="BN147" i="7"/>
  <c r="BN148" i="7"/>
  <c r="BN149" i="7"/>
  <c r="BN150" i="7"/>
  <c r="BN151" i="7"/>
  <c r="BN152" i="7"/>
  <c r="BN153" i="7"/>
  <c r="BN154" i="7"/>
  <c r="BN155" i="7"/>
  <c r="BN156" i="7"/>
  <c r="BN157" i="7"/>
  <c r="BN158" i="7"/>
  <c r="BN159" i="7"/>
  <c r="BN160" i="7"/>
  <c r="BN161" i="7"/>
  <c r="BN162" i="7"/>
  <c r="BN163" i="7"/>
  <c r="BN164" i="7"/>
  <c r="BN165" i="7"/>
  <c r="BN166" i="7"/>
  <c r="BN167" i="7"/>
  <c r="BN168" i="7"/>
  <c r="BN169" i="7"/>
  <c r="BN170" i="7"/>
  <c r="BN171" i="7"/>
  <c r="BN172" i="7"/>
  <c r="BN173" i="7"/>
  <c r="BN174" i="7"/>
  <c r="BN175" i="7"/>
  <c r="BN176" i="7"/>
  <c r="BN177" i="7"/>
  <c r="BN178" i="7"/>
  <c r="BN179" i="7"/>
  <c r="BN180" i="7"/>
  <c r="BN181" i="7"/>
  <c r="BN182" i="7"/>
  <c r="BN183" i="7"/>
  <c r="BN184" i="7"/>
  <c r="BN185" i="7"/>
  <c r="BN186" i="7"/>
  <c r="BN187" i="7"/>
  <c r="BN188" i="7"/>
  <c r="BN189" i="7"/>
  <c r="BN190" i="7"/>
  <c r="BN191" i="7"/>
  <c r="BN192" i="7"/>
  <c r="BN193" i="7"/>
  <c r="BN194" i="7"/>
  <c r="BN195" i="7"/>
  <c r="BN196" i="7"/>
  <c r="BN197" i="7"/>
  <c r="BN198" i="7"/>
  <c r="BN199" i="7"/>
  <c r="BN200" i="7"/>
  <c r="BN201" i="7"/>
  <c r="BN202" i="7"/>
  <c r="BN203" i="7"/>
  <c r="BN204" i="7"/>
  <c r="BN205" i="7"/>
  <c r="BN206" i="7"/>
  <c r="BN207" i="7"/>
  <c r="BN208" i="7"/>
  <c r="BN209" i="7"/>
  <c r="BN210" i="7"/>
  <c r="BN211" i="7"/>
  <c r="BN212" i="7"/>
  <c r="BN213" i="7"/>
  <c r="BN214" i="7"/>
  <c r="BN215" i="7"/>
  <c r="BN216" i="7"/>
  <c r="BN217" i="7"/>
  <c r="BN218" i="7"/>
  <c r="BN219" i="7"/>
  <c r="BN220" i="7"/>
  <c r="BN221" i="7"/>
  <c r="BN222" i="7"/>
  <c r="BN223" i="7"/>
  <c r="BN224" i="7"/>
  <c r="BN225" i="7"/>
  <c r="BN226" i="7"/>
  <c r="BN227" i="7"/>
  <c r="BN228" i="7"/>
  <c r="BN229" i="7"/>
  <c r="BN230" i="7"/>
  <c r="BN231" i="7"/>
  <c r="BN232" i="7"/>
  <c r="BN233" i="7"/>
  <c r="BN234" i="7"/>
  <c r="BN239" i="7"/>
  <c r="BN238" i="7"/>
  <c r="BN237" i="7"/>
  <c r="BN236" i="7"/>
  <c r="BK237" i="7"/>
  <c r="BK238" i="7"/>
  <c r="BK239" i="7"/>
  <c r="BK236" i="7"/>
  <c r="BI127" i="7"/>
  <c r="BI128" i="7"/>
  <c r="BI129" i="7"/>
  <c r="BI130" i="7"/>
  <c r="BI131" i="7"/>
  <c r="BI132" i="7"/>
  <c r="BI133" i="7"/>
  <c r="BI134" i="7"/>
  <c r="BI135" i="7"/>
  <c r="BI136" i="7"/>
  <c r="BI137" i="7"/>
  <c r="BI138" i="7"/>
  <c r="BI139" i="7"/>
  <c r="BI140" i="7"/>
  <c r="BI141" i="7"/>
  <c r="BI142" i="7"/>
  <c r="BI143" i="7"/>
  <c r="BI144" i="7"/>
  <c r="BI145" i="7"/>
  <c r="BI146" i="7"/>
  <c r="BI147" i="7"/>
  <c r="BI148" i="7"/>
  <c r="BI149" i="7"/>
  <c r="BI150" i="7"/>
  <c r="BI151" i="7"/>
  <c r="BI152" i="7"/>
  <c r="BI153" i="7"/>
  <c r="BI154" i="7"/>
  <c r="BI155" i="7"/>
  <c r="BI156" i="7"/>
  <c r="BI157" i="7"/>
  <c r="BI158" i="7"/>
  <c r="BI159" i="7"/>
  <c r="BI160" i="7"/>
  <c r="BI161" i="7"/>
  <c r="BI162" i="7"/>
  <c r="BI163" i="7"/>
  <c r="BI164" i="7"/>
  <c r="BI165" i="7"/>
  <c r="BI166" i="7"/>
  <c r="BI167" i="7"/>
  <c r="BI168" i="7"/>
  <c r="BI169" i="7"/>
  <c r="BI170" i="7"/>
  <c r="BI171" i="7"/>
  <c r="BI172" i="7"/>
  <c r="BI173" i="7"/>
  <c r="BI174" i="7"/>
  <c r="BI175" i="7"/>
  <c r="BI176" i="7"/>
  <c r="BI177" i="7"/>
  <c r="BI178" i="7"/>
  <c r="BI179" i="7"/>
  <c r="BI180" i="7"/>
  <c r="BI181" i="7"/>
  <c r="BI182" i="7"/>
  <c r="BI183" i="7"/>
  <c r="BI184" i="7"/>
  <c r="BI185" i="7"/>
  <c r="BI186" i="7"/>
  <c r="BI187" i="7"/>
  <c r="BI188" i="7"/>
  <c r="BI189" i="7"/>
  <c r="BI190" i="7"/>
  <c r="BI191" i="7"/>
  <c r="BI192" i="7"/>
  <c r="BI193" i="7"/>
  <c r="BI194" i="7"/>
  <c r="BI195" i="7"/>
  <c r="BI196" i="7"/>
  <c r="BI197" i="7"/>
  <c r="BI198" i="7"/>
  <c r="BI199" i="7"/>
  <c r="BI200" i="7"/>
  <c r="BI201" i="7"/>
  <c r="BI202" i="7"/>
  <c r="BI203" i="7"/>
  <c r="BI204" i="7"/>
  <c r="BI205" i="7"/>
  <c r="BI206" i="7"/>
  <c r="BI207" i="7"/>
  <c r="BI208" i="7"/>
  <c r="BI209" i="7"/>
  <c r="BI210" i="7"/>
  <c r="BI211" i="7"/>
  <c r="BI212" i="7"/>
  <c r="BI213" i="7"/>
  <c r="BI214" i="7"/>
  <c r="BI215" i="7"/>
  <c r="BI216" i="7"/>
  <c r="BI217" i="7"/>
  <c r="BI218" i="7"/>
  <c r="BI219" i="7"/>
  <c r="BI220" i="7"/>
  <c r="BI221" i="7"/>
  <c r="BI222" i="7"/>
  <c r="BI223" i="7"/>
  <c r="BI224" i="7"/>
  <c r="BI225" i="7"/>
  <c r="BI226" i="7"/>
  <c r="BI227" i="7"/>
  <c r="BI228" i="7"/>
  <c r="BI229" i="7"/>
  <c r="BI230" i="7"/>
  <c r="BI231" i="7"/>
  <c r="BI232" i="7"/>
  <c r="BI233" i="7"/>
  <c r="BI234" i="7"/>
  <c r="BI239" i="7"/>
  <c r="BI238" i="7"/>
  <c r="BI237" i="7"/>
  <c r="BI236" i="7"/>
  <c r="BF237" i="7"/>
  <c r="BF238" i="7"/>
  <c r="BF239" i="7"/>
  <c r="BF236" i="7"/>
  <c r="BD131" i="7"/>
  <c r="BD132" i="7"/>
  <c r="BD133" i="7"/>
  <c r="BD134" i="7"/>
  <c r="BD135" i="7"/>
  <c r="BD136" i="7"/>
  <c r="BD137" i="7"/>
  <c r="BD138" i="7"/>
  <c r="BD139" i="7"/>
  <c r="BD140" i="7"/>
  <c r="BD141" i="7"/>
  <c r="BD142" i="7"/>
  <c r="BD143" i="7"/>
  <c r="BD144" i="7"/>
  <c r="BD145" i="7"/>
  <c r="BD146" i="7"/>
  <c r="BD147" i="7"/>
  <c r="BD148" i="7"/>
  <c r="BD149" i="7"/>
  <c r="BD150" i="7"/>
  <c r="BD151" i="7"/>
  <c r="BD152" i="7"/>
  <c r="BD153" i="7"/>
  <c r="BD154" i="7"/>
  <c r="BD155" i="7"/>
  <c r="BD156" i="7"/>
  <c r="BD157" i="7"/>
  <c r="BD158" i="7"/>
  <c r="BD159" i="7"/>
  <c r="BD160" i="7"/>
  <c r="BD161" i="7"/>
  <c r="BD162" i="7"/>
  <c r="BD163" i="7"/>
  <c r="BD164" i="7"/>
  <c r="BD165" i="7"/>
  <c r="BD166" i="7"/>
  <c r="BD167" i="7"/>
  <c r="BD168" i="7"/>
  <c r="BD169" i="7"/>
  <c r="BD170" i="7"/>
  <c r="BD171" i="7"/>
  <c r="BD172" i="7"/>
  <c r="BD173" i="7"/>
  <c r="BD174" i="7"/>
  <c r="BD175" i="7"/>
  <c r="BD176" i="7"/>
  <c r="BD177" i="7"/>
  <c r="BD178" i="7"/>
  <c r="BD179" i="7"/>
  <c r="BD180" i="7"/>
  <c r="BD181" i="7"/>
  <c r="BD182" i="7"/>
  <c r="BD183" i="7"/>
  <c r="BD184" i="7"/>
  <c r="BD185" i="7"/>
  <c r="BD186" i="7"/>
  <c r="BD187" i="7"/>
  <c r="BD188" i="7"/>
  <c r="BD189" i="7"/>
  <c r="BD190" i="7"/>
  <c r="BD191" i="7"/>
  <c r="BD192" i="7"/>
  <c r="BD193" i="7"/>
  <c r="BD194" i="7"/>
  <c r="BD195" i="7"/>
  <c r="BD196" i="7"/>
  <c r="BD197" i="7"/>
  <c r="BD198" i="7"/>
  <c r="BD199" i="7"/>
  <c r="BD200" i="7"/>
  <c r="BD201" i="7"/>
  <c r="BD202" i="7"/>
  <c r="BD203" i="7"/>
  <c r="BD204" i="7"/>
  <c r="BD205" i="7"/>
  <c r="BD206" i="7"/>
  <c r="BD207" i="7"/>
  <c r="BD208" i="7"/>
  <c r="BD209" i="7"/>
  <c r="BD210" i="7"/>
  <c r="BD211" i="7"/>
  <c r="BD212" i="7"/>
  <c r="BD213" i="7"/>
  <c r="BD214" i="7"/>
  <c r="BD215" i="7"/>
  <c r="BD216" i="7"/>
  <c r="BD217" i="7"/>
  <c r="BD218" i="7"/>
  <c r="BD219" i="7"/>
  <c r="BD220" i="7"/>
  <c r="BD221" i="7"/>
  <c r="BD222" i="7"/>
  <c r="BD223" i="7"/>
  <c r="BD224" i="7"/>
  <c r="BD225" i="7"/>
  <c r="BD226" i="7"/>
  <c r="BD227" i="7"/>
  <c r="BD228" i="7"/>
  <c r="BD229" i="7"/>
  <c r="BD230" i="7"/>
  <c r="BD231" i="7"/>
  <c r="BD232" i="7"/>
  <c r="BD233" i="7"/>
  <c r="BD234" i="7"/>
  <c r="BD239" i="7"/>
  <c r="BD238" i="7"/>
  <c r="BD237" i="7"/>
  <c r="BD236" i="7"/>
  <c r="BA237" i="7"/>
  <c r="BA238" i="7"/>
  <c r="BA239" i="7"/>
  <c r="BA236" i="7"/>
  <c r="AY153" i="7"/>
  <c r="AY154" i="7"/>
  <c r="AY155" i="7"/>
  <c r="AY156" i="7"/>
  <c r="AY157" i="7"/>
  <c r="AY158" i="7"/>
  <c r="AY159" i="7"/>
  <c r="AY160" i="7"/>
  <c r="AY161" i="7"/>
  <c r="AY162" i="7"/>
  <c r="AY163" i="7"/>
  <c r="AY164" i="7"/>
  <c r="AY165" i="7"/>
  <c r="AY166" i="7"/>
  <c r="AY167" i="7"/>
  <c r="AY168" i="7"/>
  <c r="AY169" i="7"/>
  <c r="AY170" i="7"/>
  <c r="AY171" i="7"/>
  <c r="AY172" i="7"/>
  <c r="AY173" i="7"/>
  <c r="AY174" i="7"/>
  <c r="AY175" i="7"/>
  <c r="AY176" i="7"/>
  <c r="AY177" i="7"/>
  <c r="AY178" i="7"/>
  <c r="AY179" i="7"/>
  <c r="AY180" i="7"/>
  <c r="AY181" i="7"/>
  <c r="AY182" i="7"/>
  <c r="AY183" i="7"/>
  <c r="AY184" i="7"/>
  <c r="AY185" i="7"/>
  <c r="AY186" i="7"/>
  <c r="AY187" i="7"/>
  <c r="AY188" i="7"/>
  <c r="AY189" i="7"/>
  <c r="AY190" i="7"/>
  <c r="AY191" i="7"/>
  <c r="AY192" i="7"/>
  <c r="AY193" i="7"/>
  <c r="AY194" i="7"/>
  <c r="AY195" i="7"/>
  <c r="AY196" i="7"/>
  <c r="AY197" i="7"/>
  <c r="AY198" i="7"/>
  <c r="AY199" i="7"/>
  <c r="AY200" i="7"/>
  <c r="AY201" i="7"/>
  <c r="AY202" i="7"/>
  <c r="AY203" i="7"/>
  <c r="AY204" i="7"/>
  <c r="AY205" i="7"/>
  <c r="AY206" i="7"/>
  <c r="AY207" i="7"/>
  <c r="AY208" i="7"/>
  <c r="AY209" i="7"/>
  <c r="AY210" i="7"/>
  <c r="AY211" i="7"/>
  <c r="AY212" i="7"/>
  <c r="AY213" i="7"/>
  <c r="AY214" i="7"/>
  <c r="AY215" i="7"/>
  <c r="AY216" i="7"/>
  <c r="AY217" i="7"/>
  <c r="AY218" i="7"/>
  <c r="AY219" i="7"/>
  <c r="AY220" i="7"/>
  <c r="AY221" i="7"/>
  <c r="AY222" i="7"/>
  <c r="AY223" i="7"/>
  <c r="AY224" i="7"/>
  <c r="AY225" i="7"/>
  <c r="AY226" i="7"/>
  <c r="AY227" i="7"/>
  <c r="AY228" i="7"/>
  <c r="AY229" i="7"/>
  <c r="AY230" i="7"/>
  <c r="AY231" i="7"/>
  <c r="AY232" i="7"/>
  <c r="AY233" i="7"/>
  <c r="AY234" i="7"/>
  <c r="AY239" i="7"/>
  <c r="AY238" i="7"/>
  <c r="AY237" i="7"/>
  <c r="AY236" i="7"/>
  <c r="AV237" i="7"/>
  <c r="AV238" i="7"/>
  <c r="AV239" i="7"/>
  <c r="AV236" i="7"/>
  <c r="AT135" i="7"/>
  <c r="AT136" i="7"/>
  <c r="AT137" i="7"/>
  <c r="AT138" i="7"/>
  <c r="AT139" i="7"/>
  <c r="AT140" i="7"/>
  <c r="AT141" i="7"/>
  <c r="AT142" i="7"/>
  <c r="AT143" i="7"/>
  <c r="AT144" i="7"/>
  <c r="AT145" i="7"/>
  <c r="AT146" i="7"/>
  <c r="AT147" i="7"/>
  <c r="AT148" i="7"/>
  <c r="AT149" i="7"/>
  <c r="AT150" i="7"/>
  <c r="AT151" i="7"/>
  <c r="AT152" i="7"/>
  <c r="AT153" i="7"/>
  <c r="AT154" i="7"/>
  <c r="AT155" i="7"/>
  <c r="AT156" i="7"/>
  <c r="AT157" i="7"/>
  <c r="AT158" i="7"/>
  <c r="AT159" i="7"/>
  <c r="AT160" i="7"/>
  <c r="AT161" i="7"/>
  <c r="AT162" i="7"/>
  <c r="AT163" i="7"/>
  <c r="AT164" i="7"/>
  <c r="AT165" i="7"/>
  <c r="AT166" i="7"/>
  <c r="AT167" i="7"/>
  <c r="AT168" i="7"/>
  <c r="AT169" i="7"/>
  <c r="AT170" i="7"/>
  <c r="AT171" i="7"/>
  <c r="AT172" i="7"/>
  <c r="AT173" i="7"/>
  <c r="AT174" i="7"/>
  <c r="AT175" i="7"/>
  <c r="AT176" i="7"/>
  <c r="AT177" i="7"/>
  <c r="AT178" i="7"/>
  <c r="AT179" i="7"/>
  <c r="AT180" i="7"/>
  <c r="AT181" i="7"/>
  <c r="AT182" i="7"/>
  <c r="AT183" i="7"/>
  <c r="AT184" i="7"/>
  <c r="AT185" i="7"/>
  <c r="AT186" i="7"/>
  <c r="AT187" i="7"/>
  <c r="AT188" i="7"/>
  <c r="AT189" i="7"/>
  <c r="AT190" i="7"/>
  <c r="AT191" i="7"/>
  <c r="AT192" i="7"/>
  <c r="AT193" i="7"/>
  <c r="AT194" i="7"/>
  <c r="AT195" i="7"/>
  <c r="AT196" i="7"/>
  <c r="AT197" i="7"/>
  <c r="AT198" i="7"/>
  <c r="AT199" i="7"/>
  <c r="AT200" i="7"/>
  <c r="AT201" i="7"/>
  <c r="AT202" i="7"/>
  <c r="AT203" i="7"/>
  <c r="AT204" i="7"/>
  <c r="AT205" i="7"/>
  <c r="AT206" i="7"/>
  <c r="AT207" i="7"/>
  <c r="AT208" i="7"/>
  <c r="AT209" i="7"/>
  <c r="AT210" i="7"/>
  <c r="AT211" i="7"/>
  <c r="AT212" i="7"/>
  <c r="AT213" i="7"/>
  <c r="AT214" i="7"/>
  <c r="AT215" i="7"/>
  <c r="AT216" i="7"/>
  <c r="AT217" i="7"/>
  <c r="AT218" i="7"/>
  <c r="AT219" i="7"/>
  <c r="AT220" i="7"/>
  <c r="AT221" i="7"/>
  <c r="AT222" i="7"/>
  <c r="AT223" i="7"/>
  <c r="AT224" i="7"/>
  <c r="AT225" i="7"/>
  <c r="AT226" i="7"/>
  <c r="AT227" i="7"/>
  <c r="AT228" i="7"/>
  <c r="AT229" i="7"/>
  <c r="AT230" i="7"/>
  <c r="AT231" i="7"/>
  <c r="AT232" i="7"/>
  <c r="AT233" i="7"/>
  <c r="AT234" i="7"/>
  <c r="AT239" i="7"/>
  <c r="AT238" i="7"/>
  <c r="AT237" i="7"/>
  <c r="AT236" i="7"/>
  <c r="AQ237" i="7"/>
  <c r="AQ238" i="7"/>
  <c r="AQ239" i="7"/>
  <c r="AQ236" i="7"/>
  <c r="AO132" i="7"/>
  <c r="AO133" i="7"/>
  <c r="AO134" i="7"/>
  <c r="AO135" i="7"/>
  <c r="AO136" i="7"/>
  <c r="AO137" i="7"/>
  <c r="AO138" i="7"/>
  <c r="AO139" i="7"/>
  <c r="AO140" i="7"/>
  <c r="AO141" i="7"/>
  <c r="AO142" i="7"/>
  <c r="AO143" i="7"/>
  <c r="AO144" i="7"/>
  <c r="AO145" i="7"/>
  <c r="AO146" i="7"/>
  <c r="AO147" i="7"/>
  <c r="AO148" i="7"/>
  <c r="AO149" i="7"/>
  <c r="AO150" i="7"/>
  <c r="AO151" i="7"/>
  <c r="AO152" i="7"/>
  <c r="AO153" i="7"/>
  <c r="AO154" i="7"/>
  <c r="AO155" i="7"/>
  <c r="AO156" i="7"/>
  <c r="AO157" i="7"/>
  <c r="AO158" i="7"/>
  <c r="AO159" i="7"/>
  <c r="AO160" i="7"/>
  <c r="AO161" i="7"/>
  <c r="AO162" i="7"/>
  <c r="AO163" i="7"/>
  <c r="AO164" i="7"/>
  <c r="AO165" i="7"/>
  <c r="AO166" i="7"/>
  <c r="AO167" i="7"/>
  <c r="AO168" i="7"/>
  <c r="AO169" i="7"/>
  <c r="AO170" i="7"/>
  <c r="AO171" i="7"/>
  <c r="AO172" i="7"/>
  <c r="AO173" i="7"/>
  <c r="AO174" i="7"/>
  <c r="AO175" i="7"/>
  <c r="AO176" i="7"/>
  <c r="AO177" i="7"/>
  <c r="AO178" i="7"/>
  <c r="AO179" i="7"/>
  <c r="AO180" i="7"/>
  <c r="AO181" i="7"/>
  <c r="AO182" i="7"/>
  <c r="AO183" i="7"/>
  <c r="AO184" i="7"/>
  <c r="AO185" i="7"/>
  <c r="AO186" i="7"/>
  <c r="AO187" i="7"/>
  <c r="AO188" i="7"/>
  <c r="AO189" i="7"/>
  <c r="AO190" i="7"/>
  <c r="AO191" i="7"/>
  <c r="AO192" i="7"/>
  <c r="AO193" i="7"/>
  <c r="AO194" i="7"/>
  <c r="AO195" i="7"/>
  <c r="AO196" i="7"/>
  <c r="AO197" i="7"/>
  <c r="AO198" i="7"/>
  <c r="AO199" i="7"/>
  <c r="AO200" i="7"/>
  <c r="AO201" i="7"/>
  <c r="AO202" i="7"/>
  <c r="AO203" i="7"/>
  <c r="AO204" i="7"/>
  <c r="AO205" i="7"/>
  <c r="AO206" i="7"/>
  <c r="AO207" i="7"/>
  <c r="AO208" i="7"/>
  <c r="AO209" i="7"/>
  <c r="AO210" i="7"/>
  <c r="AO211" i="7"/>
  <c r="AO212" i="7"/>
  <c r="AO213" i="7"/>
  <c r="AO214" i="7"/>
  <c r="AO215" i="7"/>
  <c r="AO216" i="7"/>
  <c r="AO217" i="7"/>
  <c r="AO218" i="7"/>
  <c r="AO219" i="7"/>
  <c r="AO220" i="7"/>
  <c r="AO221" i="7"/>
  <c r="AO222" i="7"/>
  <c r="AO223" i="7"/>
  <c r="AO224" i="7"/>
  <c r="AO225" i="7"/>
  <c r="AO226" i="7"/>
  <c r="AO227" i="7"/>
  <c r="AO228" i="7"/>
  <c r="AO229" i="7"/>
  <c r="AO230" i="7"/>
  <c r="AO231" i="7"/>
  <c r="AO232" i="7"/>
  <c r="AO233" i="7"/>
  <c r="AO234" i="7"/>
  <c r="AO239" i="7"/>
  <c r="AO238" i="7"/>
  <c r="AO237" i="7"/>
  <c r="AO236" i="7"/>
  <c r="AL237" i="7"/>
  <c r="AL238" i="7"/>
  <c r="AL239" i="7"/>
  <c r="AL236" i="7"/>
  <c r="AJ115" i="7"/>
  <c r="AJ116" i="7"/>
  <c r="AJ117" i="7"/>
  <c r="AJ118" i="7"/>
  <c r="AJ119" i="7"/>
  <c r="AJ120" i="7"/>
  <c r="AJ121" i="7"/>
  <c r="AJ122" i="7"/>
  <c r="AJ123" i="7"/>
  <c r="AJ124" i="7"/>
  <c r="AJ125" i="7"/>
  <c r="AJ126" i="7"/>
  <c r="AJ127" i="7"/>
  <c r="AJ128" i="7"/>
  <c r="AJ129" i="7"/>
  <c r="AJ130" i="7"/>
  <c r="AJ131" i="7"/>
  <c r="AJ132" i="7"/>
  <c r="AJ133" i="7"/>
  <c r="AJ134" i="7"/>
  <c r="AJ135" i="7"/>
  <c r="AJ136" i="7"/>
  <c r="AJ137" i="7"/>
  <c r="AJ138" i="7"/>
  <c r="AJ139" i="7"/>
  <c r="AJ140" i="7"/>
  <c r="AJ141" i="7"/>
  <c r="AJ142" i="7"/>
  <c r="AJ143" i="7"/>
  <c r="AJ144" i="7"/>
  <c r="AJ145" i="7"/>
  <c r="AJ146" i="7"/>
  <c r="AJ147" i="7"/>
  <c r="AJ148" i="7"/>
  <c r="AJ149" i="7"/>
  <c r="AJ150" i="7"/>
  <c r="AJ151" i="7"/>
  <c r="AJ152" i="7"/>
  <c r="AJ153" i="7"/>
  <c r="AJ154" i="7"/>
  <c r="AJ155" i="7"/>
  <c r="AJ156" i="7"/>
  <c r="AJ157" i="7"/>
  <c r="AJ158" i="7"/>
  <c r="AJ159" i="7"/>
  <c r="AJ160" i="7"/>
  <c r="AJ161" i="7"/>
  <c r="AJ162" i="7"/>
  <c r="AJ163" i="7"/>
  <c r="AJ164" i="7"/>
  <c r="AJ165" i="7"/>
  <c r="AJ166" i="7"/>
  <c r="AJ167" i="7"/>
  <c r="AJ168" i="7"/>
  <c r="AJ169" i="7"/>
  <c r="AJ170" i="7"/>
  <c r="AJ171" i="7"/>
  <c r="AJ172" i="7"/>
  <c r="AJ173" i="7"/>
  <c r="AJ174" i="7"/>
  <c r="AJ175" i="7"/>
  <c r="AJ176" i="7"/>
  <c r="AJ177" i="7"/>
  <c r="AJ178" i="7"/>
  <c r="AJ179" i="7"/>
  <c r="AJ180" i="7"/>
  <c r="AJ181" i="7"/>
  <c r="AJ182" i="7"/>
  <c r="AJ183" i="7"/>
  <c r="AJ184" i="7"/>
  <c r="AJ185" i="7"/>
  <c r="AJ186" i="7"/>
  <c r="AJ187" i="7"/>
  <c r="AJ188" i="7"/>
  <c r="AJ189" i="7"/>
  <c r="AJ190" i="7"/>
  <c r="AJ191" i="7"/>
  <c r="AJ192" i="7"/>
  <c r="AJ193" i="7"/>
  <c r="AJ194" i="7"/>
  <c r="AJ195" i="7"/>
  <c r="AJ196" i="7"/>
  <c r="AJ197" i="7"/>
  <c r="AJ198" i="7"/>
  <c r="AJ199" i="7"/>
  <c r="AJ200" i="7"/>
  <c r="AJ201" i="7"/>
  <c r="AJ202" i="7"/>
  <c r="AJ203" i="7"/>
  <c r="AJ204" i="7"/>
  <c r="AJ205" i="7"/>
  <c r="AJ206" i="7"/>
  <c r="AJ207" i="7"/>
  <c r="AJ208" i="7"/>
  <c r="AJ209" i="7"/>
  <c r="AJ210" i="7"/>
  <c r="AJ211" i="7"/>
  <c r="AJ212" i="7"/>
  <c r="AJ213" i="7"/>
  <c r="AJ214" i="7"/>
  <c r="AJ215" i="7"/>
  <c r="AJ216" i="7"/>
  <c r="AJ217" i="7"/>
  <c r="AJ218" i="7"/>
  <c r="AJ219" i="7"/>
  <c r="AJ220" i="7"/>
  <c r="AJ221" i="7"/>
  <c r="AJ222" i="7"/>
  <c r="AJ223" i="7"/>
  <c r="AJ224" i="7"/>
  <c r="AJ225" i="7"/>
  <c r="AJ226" i="7"/>
  <c r="AJ227" i="7"/>
  <c r="AJ228" i="7"/>
  <c r="AJ229" i="7"/>
  <c r="AJ230" i="7"/>
  <c r="AJ231" i="7"/>
  <c r="AJ232" i="7"/>
  <c r="AJ233" i="7"/>
  <c r="AJ234" i="7"/>
  <c r="AJ239" i="7"/>
  <c r="AJ238" i="7"/>
  <c r="AJ237" i="7"/>
  <c r="AJ236" i="7"/>
  <c r="AG237" i="7"/>
  <c r="AG238" i="7"/>
  <c r="AG239" i="7"/>
  <c r="AG236" i="7"/>
  <c r="AE122" i="7"/>
  <c r="AE123" i="7"/>
  <c r="AE124" i="7"/>
  <c r="AE125" i="7"/>
  <c r="AE126" i="7"/>
  <c r="AE127" i="7"/>
  <c r="AE128" i="7"/>
  <c r="AE129" i="7"/>
  <c r="AE130" i="7"/>
  <c r="AE131" i="7"/>
  <c r="AE132" i="7"/>
  <c r="AE133" i="7"/>
  <c r="AE134" i="7"/>
  <c r="AE135" i="7"/>
  <c r="AE136" i="7"/>
  <c r="AE137" i="7"/>
  <c r="AE138" i="7"/>
  <c r="AE139" i="7"/>
  <c r="AE140" i="7"/>
  <c r="AE141" i="7"/>
  <c r="AE142" i="7"/>
  <c r="AE143" i="7"/>
  <c r="AE144" i="7"/>
  <c r="AE145" i="7"/>
  <c r="AE146" i="7"/>
  <c r="AE147" i="7"/>
  <c r="AE148" i="7"/>
  <c r="AE149" i="7"/>
  <c r="AE150" i="7"/>
  <c r="AE151" i="7"/>
  <c r="AE152" i="7"/>
  <c r="AE153" i="7"/>
  <c r="AE154" i="7"/>
  <c r="AE155" i="7"/>
  <c r="AE156" i="7"/>
  <c r="AE157" i="7"/>
  <c r="AE158" i="7"/>
  <c r="AE159" i="7"/>
  <c r="AE160" i="7"/>
  <c r="AE161" i="7"/>
  <c r="AE162" i="7"/>
  <c r="AE163" i="7"/>
  <c r="AE164" i="7"/>
  <c r="AE165" i="7"/>
  <c r="AE166" i="7"/>
  <c r="AE167" i="7"/>
  <c r="AE168" i="7"/>
  <c r="AE169" i="7"/>
  <c r="AE170" i="7"/>
  <c r="AE171" i="7"/>
  <c r="AE172" i="7"/>
  <c r="AE173" i="7"/>
  <c r="AE174" i="7"/>
  <c r="AE175" i="7"/>
  <c r="AE176" i="7"/>
  <c r="AE177" i="7"/>
  <c r="AE178" i="7"/>
  <c r="AE179" i="7"/>
  <c r="AE180" i="7"/>
  <c r="AE181" i="7"/>
  <c r="AE182" i="7"/>
  <c r="AE183" i="7"/>
  <c r="AE184" i="7"/>
  <c r="AE185" i="7"/>
  <c r="AE186" i="7"/>
  <c r="AE187" i="7"/>
  <c r="AE188" i="7"/>
  <c r="AE189" i="7"/>
  <c r="AE190" i="7"/>
  <c r="AE191" i="7"/>
  <c r="AE192" i="7"/>
  <c r="AE193" i="7"/>
  <c r="AE194" i="7"/>
  <c r="AE195" i="7"/>
  <c r="AE196" i="7"/>
  <c r="AE197" i="7"/>
  <c r="AE198" i="7"/>
  <c r="AE199" i="7"/>
  <c r="AE200" i="7"/>
  <c r="AE201" i="7"/>
  <c r="AE202" i="7"/>
  <c r="AE203" i="7"/>
  <c r="AE204" i="7"/>
  <c r="AE205" i="7"/>
  <c r="AE206" i="7"/>
  <c r="AE207" i="7"/>
  <c r="AE208" i="7"/>
  <c r="AE209" i="7"/>
  <c r="AE210" i="7"/>
  <c r="AE211" i="7"/>
  <c r="AE212" i="7"/>
  <c r="AE213" i="7"/>
  <c r="AE214" i="7"/>
  <c r="AE215" i="7"/>
  <c r="AE216" i="7"/>
  <c r="AE217" i="7"/>
  <c r="AE218" i="7"/>
  <c r="AE219" i="7"/>
  <c r="AE220" i="7"/>
  <c r="AE221" i="7"/>
  <c r="AE222" i="7"/>
  <c r="AE223" i="7"/>
  <c r="AE224" i="7"/>
  <c r="AE225" i="7"/>
  <c r="AE226" i="7"/>
  <c r="AE227" i="7"/>
  <c r="AE228" i="7"/>
  <c r="AE229" i="7"/>
  <c r="AE230" i="7"/>
  <c r="AE231" i="7"/>
  <c r="AE232" i="7"/>
  <c r="AE233" i="7"/>
  <c r="AE234" i="7"/>
  <c r="AE239" i="7"/>
  <c r="AE238" i="7"/>
  <c r="AE237" i="7"/>
  <c r="AE236" i="7"/>
  <c r="AB237" i="7"/>
  <c r="AB238" i="7"/>
  <c r="AB239" i="7"/>
  <c r="AB236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9" i="7"/>
  <c r="Z238" i="7"/>
  <c r="Z237" i="7"/>
  <c r="Z236" i="7"/>
  <c r="W237" i="7"/>
  <c r="W238" i="7"/>
  <c r="W239" i="7"/>
  <c r="W236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9" i="7"/>
  <c r="U238" i="7"/>
  <c r="U237" i="7"/>
  <c r="U236" i="7"/>
  <c r="R237" i="7"/>
  <c r="R238" i="7"/>
  <c r="R239" i="7"/>
  <c r="R236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9" i="7"/>
  <c r="P238" i="7"/>
  <c r="P237" i="7"/>
  <c r="P236" i="7"/>
  <c r="M237" i="7"/>
  <c r="M238" i="7"/>
  <c r="M239" i="7"/>
  <c r="M236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9" i="7"/>
  <c r="K238" i="7"/>
  <c r="K237" i="7"/>
  <c r="K236" i="7"/>
  <c r="H237" i="7"/>
  <c r="H238" i="7"/>
  <c r="H239" i="7"/>
  <c r="H236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9" i="7"/>
  <c r="F238" i="7"/>
  <c r="F237" i="7"/>
  <c r="F236" i="7"/>
  <c r="C237" i="7"/>
  <c r="C238" i="7"/>
  <c r="C239" i="7"/>
  <c r="C236" i="7"/>
  <c r="BS249" i="7"/>
  <c r="BP249" i="7"/>
  <c r="BN249" i="7"/>
  <c r="BK249" i="7"/>
  <c r="BI249" i="7"/>
  <c r="BF249" i="7"/>
  <c r="BD249" i="7"/>
  <c r="BA249" i="7"/>
  <c r="AY249" i="7"/>
  <c r="AV249" i="7"/>
  <c r="AT249" i="7"/>
  <c r="AQ249" i="7"/>
  <c r="AO249" i="7"/>
  <c r="AL249" i="7"/>
  <c r="AJ249" i="7"/>
  <c r="AG249" i="7"/>
  <c r="AE249" i="7"/>
  <c r="AB249" i="7"/>
  <c r="Z249" i="7"/>
  <c r="W249" i="7"/>
  <c r="U249" i="7"/>
  <c r="R249" i="7"/>
  <c r="P249" i="7"/>
  <c r="M249" i="7"/>
  <c r="K249" i="7"/>
  <c r="H249" i="7"/>
  <c r="F249" i="7"/>
  <c r="C249" i="7"/>
  <c r="BS248" i="7"/>
  <c r="BP248" i="7"/>
  <c r="BN248" i="7"/>
  <c r="BK248" i="7"/>
  <c r="BI248" i="7"/>
  <c r="BF248" i="7"/>
  <c r="BD248" i="7"/>
  <c r="BA248" i="7"/>
  <c r="AY248" i="7"/>
  <c r="AV248" i="7"/>
  <c r="AT248" i="7"/>
  <c r="AQ248" i="7"/>
  <c r="AO248" i="7"/>
  <c r="AL248" i="7"/>
  <c r="AJ248" i="7"/>
  <c r="AG248" i="7"/>
  <c r="AE248" i="7"/>
  <c r="AB248" i="7"/>
  <c r="Z248" i="7"/>
  <c r="W248" i="7"/>
  <c r="U248" i="7"/>
  <c r="R248" i="7"/>
  <c r="P248" i="7"/>
  <c r="M248" i="7"/>
  <c r="K248" i="7"/>
  <c r="H248" i="7"/>
  <c r="F248" i="7"/>
  <c r="C248" i="7"/>
  <c r="BS247" i="7"/>
  <c r="BP247" i="7"/>
  <c r="BN247" i="7"/>
  <c r="BK247" i="7"/>
  <c r="BI247" i="7"/>
  <c r="BF247" i="7"/>
  <c r="BD247" i="7"/>
  <c r="BA247" i="7"/>
  <c r="AY247" i="7"/>
  <c r="AV247" i="7"/>
  <c r="AT247" i="7"/>
  <c r="AQ247" i="7"/>
  <c r="AO247" i="7"/>
  <c r="AL247" i="7"/>
  <c r="AJ247" i="7"/>
  <c r="AG247" i="7"/>
  <c r="AE247" i="7"/>
  <c r="AB247" i="7"/>
  <c r="Z247" i="7"/>
  <c r="W247" i="7"/>
  <c r="U247" i="7"/>
  <c r="R247" i="7"/>
  <c r="P247" i="7"/>
  <c r="M247" i="7"/>
  <c r="K247" i="7"/>
  <c r="H247" i="7"/>
  <c r="F247" i="7"/>
  <c r="C247" i="7"/>
  <c r="BS246" i="7"/>
  <c r="BP246" i="7"/>
  <c r="BN246" i="7"/>
  <c r="BK246" i="7"/>
  <c r="BI246" i="7"/>
  <c r="BF246" i="7"/>
  <c r="BD246" i="7"/>
  <c r="BA246" i="7"/>
  <c r="AY246" i="7"/>
  <c r="AV246" i="7"/>
  <c r="AT246" i="7"/>
  <c r="AQ246" i="7"/>
  <c r="AO246" i="7"/>
  <c r="AL246" i="7"/>
  <c r="AJ246" i="7"/>
  <c r="AG246" i="7"/>
  <c r="AE246" i="7"/>
  <c r="AB246" i="7"/>
  <c r="Z246" i="7"/>
  <c r="W246" i="7"/>
  <c r="U246" i="7"/>
  <c r="R246" i="7"/>
  <c r="P246" i="7"/>
  <c r="M246" i="7"/>
  <c r="K246" i="7"/>
  <c r="H246" i="7"/>
  <c r="F246" i="7"/>
  <c r="C246" i="7"/>
  <c r="BS244" i="7"/>
  <c r="BP244" i="7"/>
  <c r="BN244" i="7"/>
  <c r="BK244" i="7"/>
  <c r="BI244" i="7"/>
  <c r="BF244" i="7"/>
  <c r="BD244" i="7"/>
  <c r="BA244" i="7"/>
  <c r="AY244" i="7"/>
  <c r="AV244" i="7"/>
  <c r="AT244" i="7"/>
  <c r="AQ244" i="7"/>
  <c r="AO244" i="7"/>
  <c r="AL244" i="7"/>
  <c r="AJ244" i="7"/>
  <c r="AG244" i="7"/>
  <c r="AE244" i="7"/>
  <c r="AB244" i="7"/>
  <c r="Z244" i="7"/>
  <c r="W244" i="7"/>
  <c r="U244" i="7"/>
  <c r="R244" i="7"/>
  <c r="P244" i="7"/>
  <c r="M244" i="7"/>
  <c r="K244" i="7"/>
  <c r="H244" i="7"/>
  <c r="F244" i="7"/>
  <c r="C244" i="7"/>
  <c r="BS243" i="7"/>
  <c r="BP243" i="7"/>
  <c r="BN243" i="7"/>
  <c r="BK243" i="7"/>
  <c r="BI243" i="7"/>
  <c r="BF243" i="7"/>
  <c r="BD243" i="7"/>
  <c r="BA243" i="7"/>
  <c r="AY243" i="7"/>
  <c r="AV243" i="7"/>
  <c r="AT243" i="7"/>
  <c r="AQ243" i="7"/>
  <c r="AO243" i="7"/>
  <c r="AL243" i="7"/>
  <c r="AJ243" i="7"/>
  <c r="AG243" i="7"/>
  <c r="AE243" i="7"/>
  <c r="AB243" i="7"/>
  <c r="Z243" i="7"/>
  <c r="W243" i="7"/>
  <c r="U243" i="7"/>
  <c r="R243" i="7"/>
  <c r="P243" i="7"/>
  <c r="M243" i="7"/>
  <c r="K243" i="7"/>
  <c r="H243" i="7"/>
  <c r="F243" i="7"/>
  <c r="C243" i="7"/>
  <c r="BS242" i="7"/>
  <c r="BP242" i="7"/>
  <c r="BN242" i="7"/>
  <c r="BK242" i="7"/>
  <c r="BI242" i="7"/>
  <c r="BF242" i="7"/>
  <c r="BD242" i="7"/>
  <c r="BA242" i="7"/>
  <c r="AY242" i="7"/>
  <c r="AV242" i="7"/>
  <c r="AT242" i="7"/>
  <c r="AQ242" i="7"/>
  <c r="AO242" i="7"/>
  <c r="AL242" i="7"/>
  <c r="AJ242" i="7"/>
  <c r="AG242" i="7"/>
  <c r="AE242" i="7"/>
  <c r="AB242" i="7"/>
  <c r="Z242" i="7"/>
  <c r="W242" i="7"/>
  <c r="U242" i="7"/>
  <c r="R242" i="7"/>
  <c r="P242" i="7"/>
  <c r="M242" i="7"/>
  <c r="K242" i="7"/>
  <c r="H242" i="7"/>
  <c r="F242" i="7"/>
  <c r="C242" i="7"/>
  <c r="BS241" i="7"/>
  <c r="BP241" i="7"/>
  <c r="BN241" i="7"/>
  <c r="BK241" i="7"/>
  <c r="BI241" i="7"/>
  <c r="BF241" i="7"/>
  <c r="BD241" i="7"/>
  <c r="BA241" i="7"/>
  <c r="AY241" i="7"/>
  <c r="AV241" i="7"/>
  <c r="AT241" i="7"/>
  <c r="AQ241" i="7"/>
  <c r="AO241" i="7"/>
  <c r="AL241" i="7"/>
  <c r="AJ241" i="7"/>
  <c r="AG241" i="7"/>
  <c r="AE241" i="7"/>
  <c r="AB241" i="7"/>
  <c r="Z241" i="7"/>
  <c r="W241" i="7"/>
  <c r="U241" i="7"/>
  <c r="R241" i="7"/>
  <c r="P241" i="7"/>
  <c r="M241" i="7"/>
  <c r="K241" i="7"/>
  <c r="H241" i="7"/>
  <c r="F241" i="7"/>
  <c r="C241" i="7"/>
  <c r="AY135" i="7"/>
  <c r="AY134" i="7"/>
  <c r="AY133" i="7"/>
  <c r="AY132" i="7"/>
  <c r="AY131" i="7"/>
  <c r="AY130" i="7"/>
  <c r="AY129" i="7"/>
  <c r="AY128" i="7"/>
  <c r="AY127" i="7"/>
  <c r="AY126" i="7"/>
  <c r="AY125" i="7"/>
  <c r="AY124" i="7"/>
  <c r="AY123" i="7"/>
  <c r="AY122" i="7"/>
  <c r="AY121" i="7"/>
  <c r="AY120" i="7"/>
  <c r="AY119" i="7"/>
  <c r="AY118" i="7"/>
  <c r="AY117" i="7"/>
  <c r="AY116" i="7"/>
  <c r="AY115" i="7"/>
  <c r="AY114" i="7"/>
  <c r="AY113" i="7"/>
  <c r="AY112" i="7"/>
  <c r="AY111" i="7"/>
  <c r="AY110" i="7"/>
  <c r="AY109" i="7"/>
  <c r="AY108" i="7"/>
  <c r="AY107" i="7"/>
  <c r="AY106" i="7"/>
  <c r="AY105" i="7"/>
  <c r="AY104" i="7"/>
  <c r="AY103" i="7"/>
  <c r="AY102" i="7"/>
  <c r="AY101" i="7"/>
  <c r="AY100" i="7"/>
  <c r="AY99" i="7"/>
  <c r="AY98" i="7"/>
  <c r="AY97" i="7"/>
  <c r="AY96" i="7"/>
  <c r="AY95" i="7"/>
  <c r="AY94" i="7"/>
  <c r="AY93" i="7"/>
  <c r="AY92" i="7"/>
  <c r="AY91" i="7"/>
  <c r="AY90" i="7"/>
  <c r="AY89" i="7"/>
  <c r="AY88" i="7"/>
  <c r="AY87" i="7"/>
  <c r="AY86" i="7"/>
  <c r="AY85" i="7"/>
  <c r="AY84" i="7"/>
  <c r="AY83" i="7"/>
  <c r="AY82" i="7"/>
  <c r="AY81" i="7"/>
  <c r="AY80" i="7"/>
  <c r="AY79" i="7"/>
  <c r="AY78" i="7"/>
  <c r="AY77" i="7"/>
  <c r="AY76" i="7"/>
  <c r="AY75" i="7"/>
  <c r="AY74" i="7"/>
  <c r="AY73" i="7"/>
  <c r="AY72" i="7"/>
  <c r="AY71" i="7"/>
  <c r="AY70" i="7"/>
  <c r="AY69" i="7"/>
  <c r="AY68" i="7"/>
  <c r="AY67" i="7"/>
  <c r="AY66" i="7"/>
  <c r="AY65" i="7"/>
  <c r="AY64" i="7"/>
  <c r="AY63" i="7"/>
  <c r="AY62" i="7"/>
  <c r="AY61" i="7"/>
  <c r="AY60" i="7"/>
  <c r="AY59" i="7"/>
  <c r="AY58" i="7"/>
  <c r="AY57" i="7"/>
  <c r="AY56" i="7"/>
  <c r="AY55" i="7"/>
  <c r="AY54" i="7"/>
  <c r="AY53" i="7"/>
  <c r="AY52" i="7"/>
  <c r="AY51" i="7"/>
  <c r="AY50" i="7"/>
  <c r="AY49" i="7"/>
  <c r="AY48" i="7"/>
  <c r="AY47" i="7"/>
  <c r="AY46" i="7"/>
  <c r="AY45" i="7"/>
  <c r="AY44" i="7"/>
  <c r="AY43" i="7"/>
  <c r="AY42" i="7"/>
  <c r="AY41" i="7"/>
  <c r="AY40" i="7"/>
  <c r="AY39" i="7"/>
  <c r="AY38" i="7"/>
  <c r="AY37" i="7"/>
  <c r="AY36" i="7"/>
  <c r="AY35" i="7"/>
  <c r="AY34" i="7"/>
  <c r="AY33" i="7"/>
  <c r="AY32" i="7"/>
  <c r="AY151" i="7"/>
  <c r="AY31" i="7"/>
  <c r="AY30" i="7"/>
  <c r="AY29" i="7"/>
  <c r="AY28" i="7"/>
  <c r="AY27" i="7"/>
  <c r="AY26" i="7"/>
  <c r="AY25" i="7"/>
  <c r="AY24" i="7"/>
  <c r="AY23" i="7"/>
  <c r="AY22" i="7"/>
  <c r="AY21" i="7"/>
  <c r="AY20" i="7"/>
  <c r="AY19" i="7"/>
  <c r="AY18" i="7"/>
  <c r="AY17" i="7"/>
  <c r="AY16" i="7"/>
  <c r="AY15" i="7"/>
  <c r="AY14" i="7"/>
  <c r="AV151" i="7"/>
  <c r="AY150" i="7"/>
  <c r="AY13" i="7"/>
  <c r="AY12" i="7"/>
  <c r="AY11" i="7"/>
  <c r="AY10" i="7"/>
  <c r="AY9" i="7"/>
  <c r="AY8" i="7"/>
  <c r="AY7" i="7"/>
  <c r="AV150" i="7"/>
  <c r="AY149" i="7"/>
  <c r="AV149" i="7"/>
  <c r="AY148" i="7"/>
  <c r="AY6" i="7"/>
  <c r="AY5" i="7"/>
  <c r="AV148" i="7"/>
  <c r="AY146" i="7"/>
  <c r="AV146" i="7"/>
  <c r="AY145" i="7"/>
  <c r="AV145" i="7"/>
  <c r="AY144" i="7"/>
  <c r="AV144" i="7"/>
  <c r="AY143" i="7"/>
  <c r="AV143" i="7"/>
  <c r="AY4" i="7"/>
  <c r="U139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4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R139" i="7"/>
  <c r="U138" i="7"/>
  <c r="U10" i="7"/>
  <c r="U9" i="7"/>
  <c r="U8" i="7"/>
  <c r="U7" i="7"/>
  <c r="U6" i="7"/>
  <c r="U5" i="7"/>
  <c r="U4" i="7"/>
  <c r="R138" i="7"/>
  <c r="Z121" i="7"/>
  <c r="Z120" i="7"/>
  <c r="Z119" i="7"/>
  <c r="Z118" i="7"/>
  <c r="Z117" i="7"/>
  <c r="Z116" i="7"/>
  <c r="Z115" i="7"/>
  <c r="Z114" i="7"/>
  <c r="Z113" i="7"/>
  <c r="Z112" i="7"/>
  <c r="Z111" i="7"/>
  <c r="Z110" i="7"/>
  <c r="Z109" i="7"/>
  <c r="Z108" i="7"/>
  <c r="Z107" i="7"/>
  <c r="Z106" i="7"/>
  <c r="Z105" i="7"/>
  <c r="Z104" i="7"/>
  <c r="Z103" i="7"/>
  <c r="Z102" i="7"/>
  <c r="Z101" i="7"/>
  <c r="Z100" i="7"/>
  <c r="Z99" i="7"/>
  <c r="Z98" i="7"/>
  <c r="Z97" i="7"/>
  <c r="Z96" i="7"/>
  <c r="Z95" i="7"/>
  <c r="Z94" i="7"/>
  <c r="Z93" i="7"/>
  <c r="Z92" i="7"/>
  <c r="Z91" i="7"/>
  <c r="Z90" i="7"/>
  <c r="Z89" i="7"/>
  <c r="Z88" i="7"/>
  <c r="Z87" i="7"/>
  <c r="Z86" i="7"/>
  <c r="Z85" i="7"/>
  <c r="Z84" i="7"/>
  <c r="Z83" i="7"/>
  <c r="Z82" i="7"/>
  <c r="Z81" i="7"/>
  <c r="Z80" i="7"/>
  <c r="Z79" i="7"/>
  <c r="Z78" i="7"/>
  <c r="Z77" i="7"/>
  <c r="Z76" i="7"/>
  <c r="Z75" i="7"/>
  <c r="Z74" i="7"/>
  <c r="Z73" i="7"/>
  <c r="Z72" i="7"/>
  <c r="Z71" i="7"/>
  <c r="Z70" i="7"/>
  <c r="Z69" i="7"/>
  <c r="Z68" i="7"/>
  <c r="Z67" i="7"/>
  <c r="Z66" i="7"/>
  <c r="Z65" i="7"/>
  <c r="Z64" i="7"/>
  <c r="Z63" i="7"/>
  <c r="Z62" i="7"/>
  <c r="Z61" i="7"/>
  <c r="Z60" i="7"/>
  <c r="Z59" i="7"/>
  <c r="Z58" i="7"/>
  <c r="Z57" i="7"/>
  <c r="Z56" i="7"/>
  <c r="Z55" i="7"/>
  <c r="Z54" i="7"/>
  <c r="Z53" i="7"/>
  <c r="Z52" i="7"/>
  <c r="Z51" i="7"/>
  <c r="Z50" i="7"/>
  <c r="Z49" i="7"/>
  <c r="Z48" i="7"/>
  <c r="Z47" i="7"/>
  <c r="Z46" i="7"/>
  <c r="Z45" i="7"/>
  <c r="Z44" i="7"/>
  <c r="Z43" i="7"/>
  <c r="Z42" i="7"/>
  <c r="Z41" i="7"/>
  <c r="Z40" i="7"/>
  <c r="Z39" i="7"/>
  <c r="Z38" i="7"/>
  <c r="Z37" i="7"/>
  <c r="Z36" i="7"/>
  <c r="Z35" i="7"/>
  <c r="Z34" i="7"/>
  <c r="Z33" i="7"/>
  <c r="Z32" i="7"/>
  <c r="Z31" i="7"/>
  <c r="Z30" i="7"/>
  <c r="Z29" i="7"/>
  <c r="Z28" i="7"/>
  <c r="Z27" i="7"/>
  <c r="Z26" i="7"/>
  <c r="Z25" i="7"/>
  <c r="Z24" i="7"/>
  <c r="Z137" i="7"/>
  <c r="Z23" i="7"/>
  <c r="Z22" i="7"/>
  <c r="Z21" i="7"/>
  <c r="Z20" i="7"/>
  <c r="Z19" i="7"/>
  <c r="Z18" i="7"/>
  <c r="Z17" i="7"/>
  <c r="Z16" i="7"/>
  <c r="Z15" i="7"/>
  <c r="Z14" i="7"/>
  <c r="Z13" i="7"/>
  <c r="Z12" i="7"/>
  <c r="Z11" i="7"/>
  <c r="W137" i="7"/>
  <c r="U137" i="7"/>
  <c r="R137" i="7"/>
  <c r="Z136" i="7"/>
  <c r="Z10" i="7"/>
  <c r="Z9" i="7"/>
  <c r="Z8" i="7"/>
  <c r="Z7" i="7"/>
  <c r="Z6" i="7"/>
  <c r="Z5" i="7"/>
  <c r="Z4" i="7"/>
  <c r="W136" i="7"/>
  <c r="U136" i="7"/>
  <c r="R136" i="7"/>
  <c r="Z135" i="7"/>
  <c r="W135" i="7"/>
  <c r="Z134" i="7"/>
  <c r="W134" i="7"/>
  <c r="U134" i="7"/>
  <c r="R134" i="7"/>
  <c r="AT117" i="7"/>
  <c r="AT116" i="7"/>
  <c r="AT115" i="7"/>
  <c r="AT114" i="7"/>
  <c r="AT113" i="7"/>
  <c r="AT112" i="7"/>
  <c r="AT111" i="7"/>
  <c r="AT110" i="7"/>
  <c r="AT109" i="7"/>
  <c r="AT108" i="7"/>
  <c r="AT107" i="7"/>
  <c r="AT106" i="7"/>
  <c r="AT105" i="7"/>
  <c r="AT104" i="7"/>
  <c r="AT103" i="7"/>
  <c r="AT102" i="7"/>
  <c r="AT101" i="7"/>
  <c r="AT100" i="7"/>
  <c r="AT99" i="7"/>
  <c r="AT98" i="7"/>
  <c r="AT97" i="7"/>
  <c r="AT96" i="7"/>
  <c r="AT95" i="7"/>
  <c r="AT94" i="7"/>
  <c r="AT93" i="7"/>
  <c r="AT92" i="7"/>
  <c r="AT91" i="7"/>
  <c r="AT90" i="7"/>
  <c r="AT89" i="7"/>
  <c r="AT88" i="7"/>
  <c r="AT87" i="7"/>
  <c r="AT86" i="7"/>
  <c r="AT85" i="7"/>
  <c r="AT84" i="7"/>
  <c r="AT83" i="7"/>
  <c r="AT82" i="7"/>
  <c r="AT81" i="7"/>
  <c r="AT80" i="7"/>
  <c r="AT79" i="7"/>
  <c r="AT78" i="7"/>
  <c r="AT77" i="7"/>
  <c r="AT76" i="7"/>
  <c r="AT75" i="7"/>
  <c r="AT74" i="7"/>
  <c r="AT73" i="7"/>
  <c r="AT72" i="7"/>
  <c r="AT71" i="7"/>
  <c r="AT70" i="7"/>
  <c r="AT69" i="7"/>
  <c r="AT68" i="7"/>
  <c r="AT67" i="7"/>
  <c r="AT66" i="7"/>
  <c r="AT65" i="7"/>
  <c r="AT64" i="7"/>
  <c r="AT63" i="7"/>
  <c r="AT62" i="7"/>
  <c r="AT61" i="7"/>
  <c r="AT60" i="7"/>
  <c r="AT59" i="7"/>
  <c r="AT58" i="7"/>
  <c r="AT57" i="7"/>
  <c r="AT56" i="7"/>
  <c r="AT55" i="7"/>
  <c r="AT54" i="7"/>
  <c r="AT53" i="7"/>
  <c r="AT52" i="7"/>
  <c r="AT51" i="7"/>
  <c r="AT50" i="7"/>
  <c r="AT49" i="7"/>
  <c r="AT48" i="7"/>
  <c r="AT47" i="7"/>
  <c r="AT46" i="7"/>
  <c r="AT45" i="7"/>
  <c r="AT44" i="7"/>
  <c r="AT43" i="7"/>
  <c r="AT42" i="7"/>
  <c r="AT41" i="7"/>
  <c r="AT40" i="7"/>
  <c r="AT39" i="7"/>
  <c r="AT133" i="7"/>
  <c r="AT38" i="7"/>
  <c r="AT37" i="7"/>
  <c r="AT36" i="7"/>
  <c r="AT35" i="7"/>
  <c r="AT34" i="7"/>
  <c r="AT33" i="7"/>
  <c r="AT32" i="7"/>
  <c r="AT31" i="7"/>
  <c r="AT30" i="7"/>
  <c r="AT29" i="7"/>
  <c r="AT28" i="7"/>
  <c r="AT27" i="7"/>
  <c r="AT26" i="7"/>
  <c r="AT25" i="7"/>
  <c r="AT24" i="7"/>
  <c r="AT23" i="7"/>
  <c r="AT22" i="7"/>
  <c r="AT21" i="7"/>
  <c r="AT20" i="7"/>
  <c r="AT19" i="7"/>
  <c r="AT18" i="7"/>
  <c r="AT17" i="7"/>
  <c r="AT16" i="7"/>
  <c r="AT15" i="7"/>
  <c r="AT14" i="7"/>
  <c r="AT13" i="7"/>
  <c r="AT12" i="7"/>
  <c r="AQ133" i="7"/>
  <c r="U133" i="7"/>
  <c r="R133" i="7"/>
  <c r="AT11" i="7"/>
  <c r="AT132" i="7"/>
  <c r="AT10" i="7"/>
  <c r="AT9" i="7"/>
  <c r="AT8" i="7"/>
  <c r="AT7" i="7"/>
  <c r="AT6" i="7"/>
  <c r="AT5" i="7"/>
  <c r="AQ132" i="7"/>
  <c r="Z132" i="7"/>
  <c r="W132" i="7"/>
  <c r="U132" i="7"/>
  <c r="R132" i="7"/>
  <c r="AT131" i="7"/>
  <c r="AQ131" i="7"/>
  <c r="Z131" i="7"/>
  <c r="W131" i="7"/>
  <c r="U131" i="7"/>
  <c r="R131" i="7"/>
  <c r="AT130" i="7"/>
  <c r="AQ130" i="7"/>
  <c r="AO114" i="7"/>
  <c r="AO113" i="7"/>
  <c r="AO112" i="7"/>
  <c r="AO111" i="7"/>
  <c r="AO110" i="7"/>
  <c r="AO109" i="7"/>
  <c r="AO108" i="7"/>
  <c r="AO107" i="7"/>
  <c r="AO106" i="7"/>
  <c r="AO105" i="7"/>
  <c r="AO104" i="7"/>
  <c r="AO103" i="7"/>
  <c r="AO102" i="7"/>
  <c r="AO101" i="7"/>
  <c r="AO100" i="7"/>
  <c r="AO99" i="7"/>
  <c r="AO98" i="7"/>
  <c r="AO97" i="7"/>
  <c r="AO96" i="7"/>
  <c r="AO95" i="7"/>
  <c r="AO94" i="7"/>
  <c r="AO93" i="7"/>
  <c r="AO92" i="7"/>
  <c r="AO91" i="7"/>
  <c r="AO90" i="7"/>
  <c r="AO89" i="7"/>
  <c r="AO88" i="7"/>
  <c r="AO87" i="7"/>
  <c r="AO86" i="7"/>
  <c r="AO85" i="7"/>
  <c r="AO84" i="7"/>
  <c r="AO83" i="7"/>
  <c r="AO82" i="7"/>
  <c r="AO81" i="7"/>
  <c r="AO80" i="7"/>
  <c r="AO79" i="7"/>
  <c r="AO78" i="7"/>
  <c r="AO77" i="7"/>
  <c r="AO76" i="7"/>
  <c r="AO75" i="7"/>
  <c r="AO74" i="7"/>
  <c r="AO73" i="7"/>
  <c r="AO72" i="7"/>
  <c r="AO71" i="7"/>
  <c r="AO70" i="7"/>
  <c r="AO69" i="7"/>
  <c r="AO68" i="7"/>
  <c r="AO67" i="7"/>
  <c r="AO66" i="7"/>
  <c r="AO65" i="7"/>
  <c r="AO64" i="7"/>
  <c r="AO63" i="7"/>
  <c r="AO62" i="7"/>
  <c r="AO61" i="7"/>
  <c r="AO60" i="7"/>
  <c r="AO59" i="7"/>
  <c r="AO58" i="7"/>
  <c r="AO57" i="7"/>
  <c r="AO56" i="7"/>
  <c r="AO55" i="7"/>
  <c r="AO54" i="7"/>
  <c r="AO53" i="7"/>
  <c r="AO52" i="7"/>
  <c r="AO51" i="7"/>
  <c r="AO50" i="7"/>
  <c r="AO49" i="7"/>
  <c r="AO48" i="7"/>
  <c r="AO47" i="7"/>
  <c r="AO46" i="7"/>
  <c r="AO45" i="7"/>
  <c r="AO44" i="7"/>
  <c r="AO130" i="7"/>
  <c r="AO43" i="7"/>
  <c r="AO42" i="7"/>
  <c r="AO41" i="7"/>
  <c r="AO40" i="7"/>
  <c r="AO39" i="7"/>
  <c r="AO38" i="7"/>
  <c r="AO37" i="7"/>
  <c r="AO36" i="7"/>
  <c r="AO35" i="7"/>
  <c r="AO34" i="7"/>
  <c r="AO33" i="7"/>
  <c r="AO32" i="7"/>
  <c r="AO31" i="7"/>
  <c r="AO30" i="7"/>
  <c r="AO29" i="7"/>
  <c r="AO28" i="7"/>
  <c r="AO27" i="7"/>
  <c r="AO26" i="7"/>
  <c r="AO25" i="7"/>
  <c r="AO24" i="7"/>
  <c r="AO23" i="7"/>
  <c r="AO22" i="7"/>
  <c r="AO21" i="7"/>
  <c r="AO20" i="7"/>
  <c r="AO19" i="7"/>
  <c r="AO18" i="7"/>
  <c r="AO17" i="7"/>
  <c r="AO16" i="7"/>
  <c r="AO15" i="7"/>
  <c r="AO14" i="7"/>
  <c r="AO13" i="7"/>
  <c r="AO12" i="7"/>
  <c r="AL130" i="7"/>
  <c r="Z130" i="7"/>
  <c r="W130" i="7"/>
  <c r="BD113" i="7"/>
  <c r="BD112" i="7"/>
  <c r="BD111" i="7"/>
  <c r="BD110" i="7"/>
  <c r="BD109" i="7"/>
  <c r="BD108" i="7"/>
  <c r="BD107" i="7"/>
  <c r="BD106" i="7"/>
  <c r="BD105" i="7"/>
  <c r="BD104" i="7"/>
  <c r="BD103" i="7"/>
  <c r="BD102" i="7"/>
  <c r="BD101" i="7"/>
  <c r="BD100" i="7"/>
  <c r="BD99" i="7"/>
  <c r="BD98" i="7"/>
  <c r="BD97" i="7"/>
  <c r="BD96" i="7"/>
  <c r="BD95" i="7"/>
  <c r="BD94" i="7"/>
  <c r="BD93" i="7"/>
  <c r="BD92" i="7"/>
  <c r="BD91" i="7"/>
  <c r="BD90" i="7"/>
  <c r="BD89" i="7"/>
  <c r="BD88" i="7"/>
  <c r="BD87" i="7"/>
  <c r="BD86" i="7"/>
  <c r="BD85" i="7"/>
  <c r="BD84" i="7"/>
  <c r="BD83" i="7"/>
  <c r="BD82" i="7"/>
  <c r="BD81" i="7"/>
  <c r="BD80" i="7"/>
  <c r="BD79" i="7"/>
  <c r="BD78" i="7"/>
  <c r="BD77" i="7"/>
  <c r="BD76" i="7"/>
  <c r="BD75" i="7"/>
  <c r="BD74" i="7"/>
  <c r="BD73" i="7"/>
  <c r="BD72" i="7"/>
  <c r="BD71" i="7"/>
  <c r="BD70" i="7"/>
  <c r="BD69" i="7"/>
  <c r="BD68" i="7"/>
  <c r="BD67" i="7"/>
  <c r="BD66" i="7"/>
  <c r="BD65" i="7"/>
  <c r="BD64" i="7"/>
  <c r="BD63" i="7"/>
  <c r="BD62" i="7"/>
  <c r="BD61" i="7"/>
  <c r="BD60" i="7"/>
  <c r="BD59" i="7"/>
  <c r="BD58" i="7"/>
  <c r="BD57" i="7"/>
  <c r="BD56" i="7"/>
  <c r="BD55" i="7"/>
  <c r="BD54" i="7"/>
  <c r="BD53" i="7"/>
  <c r="BD52" i="7"/>
  <c r="BD51" i="7"/>
  <c r="BD50" i="7"/>
  <c r="BD49" i="7"/>
  <c r="BD48" i="7"/>
  <c r="BD47" i="7"/>
  <c r="BD46" i="7"/>
  <c r="BD45" i="7"/>
  <c r="BD44" i="7"/>
  <c r="BD43" i="7"/>
  <c r="BD42" i="7"/>
  <c r="BD129" i="7"/>
  <c r="BD41" i="7"/>
  <c r="BD40" i="7"/>
  <c r="BD39" i="7"/>
  <c r="BD38" i="7"/>
  <c r="BD37" i="7"/>
  <c r="BD36" i="7"/>
  <c r="BD35" i="7"/>
  <c r="BD34" i="7"/>
  <c r="BD33" i="7"/>
  <c r="BD32" i="7"/>
  <c r="BD31" i="7"/>
  <c r="BD30" i="7"/>
  <c r="BD29" i="7"/>
  <c r="BD28" i="7"/>
  <c r="BD27" i="7"/>
  <c r="BA129" i="7"/>
  <c r="AO129" i="7"/>
  <c r="AO11" i="7"/>
  <c r="AO10" i="7"/>
  <c r="AO9" i="7"/>
  <c r="AO8" i="7"/>
  <c r="AO7" i="7"/>
  <c r="AO6" i="7"/>
  <c r="AL129" i="7"/>
  <c r="Z129" i="7"/>
  <c r="W129" i="7"/>
  <c r="BD26" i="7"/>
  <c r="BD25" i="7"/>
  <c r="BD24" i="7"/>
  <c r="BD23" i="7"/>
  <c r="BD22" i="7"/>
  <c r="BD21" i="7"/>
  <c r="BD20" i="7"/>
  <c r="BD19" i="7"/>
  <c r="BD128" i="7"/>
  <c r="BD18" i="7"/>
  <c r="BD17" i="7"/>
  <c r="BD16" i="7"/>
  <c r="BD15" i="7"/>
  <c r="BD14" i="7"/>
  <c r="BD13" i="7"/>
  <c r="BD12" i="7"/>
  <c r="BD11" i="7"/>
  <c r="BD10" i="7"/>
  <c r="BA128" i="7"/>
  <c r="AT128" i="7"/>
  <c r="AQ128" i="7"/>
  <c r="AO128" i="7"/>
  <c r="AL128" i="7"/>
  <c r="BD9" i="7"/>
  <c r="BD8" i="7"/>
  <c r="BD7" i="7"/>
  <c r="BD6" i="7"/>
  <c r="BD5" i="7"/>
  <c r="BD4" i="7"/>
  <c r="BD127" i="7"/>
  <c r="BA127" i="7"/>
  <c r="AT127" i="7"/>
  <c r="AQ127" i="7"/>
  <c r="AO127" i="7"/>
  <c r="AL127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7" i="7"/>
  <c r="C127" i="7"/>
  <c r="BD126" i="7"/>
  <c r="BA126" i="7"/>
  <c r="AT126" i="7"/>
  <c r="AQ126" i="7"/>
  <c r="F126" i="7"/>
  <c r="C126" i="7"/>
  <c r="BI109" i="7"/>
  <c r="BI108" i="7"/>
  <c r="BI107" i="7"/>
  <c r="BI106" i="7"/>
  <c r="BI105" i="7"/>
  <c r="BI104" i="7"/>
  <c r="BI103" i="7"/>
  <c r="BI102" i="7"/>
  <c r="BI101" i="7"/>
  <c r="BI100" i="7"/>
  <c r="BI99" i="7"/>
  <c r="BI98" i="7"/>
  <c r="BI97" i="7"/>
  <c r="BI96" i="7"/>
  <c r="BI95" i="7"/>
  <c r="BI94" i="7"/>
  <c r="BI93" i="7"/>
  <c r="BI92" i="7"/>
  <c r="BI91" i="7"/>
  <c r="BI90" i="7"/>
  <c r="BI89" i="7"/>
  <c r="BI88" i="7"/>
  <c r="BI87" i="7"/>
  <c r="BI86" i="7"/>
  <c r="BI85" i="7"/>
  <c r="BI84" i="7"/>
  <c r="BI83" i="7"/>
  <c r="BI82" i="7"/>
  <c r="BI81" i="7"/>
  <c r="BI80" i="7"/>
  <c r="BI79" i="7"/>
  <c r="BI78" i="7"/>
  <c r="BI77" i="7"/>
  <c r="BI76" i="7"/>
  <c r="BI75" i="7"/>
  <c r="BI74" i="7"/>
  <c r="BI73" i="7"/>
  <c r="BI72" i="7"/>
  <c r="BI71" i="7"/>
  <c r="BI70" i="7"/>
  <c r="BI69" i="7"/>
  <c r="BI68" i="7"/>
  <c r="BI67" i="7"/>
  <c r="BI66" i="7"/>
  <c r="BI65" i="7"/>
  <c r="BI64" i="7"/>
  <c r="BI63" i="7"/>
  <c r="BI62" i="7"/>
  <c r="BI61" i="7"/>
  <c r="BI60" i="7"/>
  <c r="BI59" i="7"/>
  <c r="BI58" i="7"/>
  <c r="BI57" i="7"/>
  <c r="BI56" i="7"/>
  <c r="BI55" i="7"/>
  <c r="BI54" i="7"/>
  <c r="BI53" i="7"/>
  <c r="BI52" i="7"/>
  <c r="BI51" i="7"/>
  <c r="BI50" i="7"/>
  <c r="BI49" i="7"/>
  <c r="BI48" i="7"/>
  <c r="BI47" i="7"/>
  <c r="BI46" i="7"/>
  <c r="BI45" i="7"/>
  <c r="BI44" i="7"/>
  <c r="BI43" i="7"/>
  <c r="BI125" i="7"/>
  <c r="BI42" i="7"/>
  <c r="BI41" i="7"/>
  <c r="BI40" i="7"/>
  <c r="BI39" i="7"/>
  <c r="BI38" i="7"/>
  <c r="BI37" i="7"/>
  <c r="BI36" i="7"/>
  <c r="BI35" i="7"/>
  <c r="BI34" i="7"/>
  <c r="BI33" i="7"/>
  <c r="BI32" i="7"/>
  <c r="BI31" i="7"/>
  <c r="BI30" i="7"/>
  <c r="BI29" i="7"/>
  <c r="BI28" i="7"/>
  <c r="BI27" i="7"/>
  <c r="BI26" i="7"/>
  <c r="BI25" i="7"/>
  <c r="BI24" i="7"/>
  <c r="BI23" i="7"/>
  <c r="BI22" i="7"/>
  <c r="BI21" i="7"/>
  <c r="BI20" i="7"/>
  <c r="BI19" i="7"/>
  <c r="BI18" i="7"/>
  <c r="BI17" i="7"/>
  <c r="BI16" i="7"/>
  <c r="BI15" i="7"/>
  <c r="BI14" i="7"/>
  <c r="BI13" i="7"/>
  <c r="BI12" i="7"/>
  <c r="BI11" i="7"/>
  <c r="BI10" i="7"/>
  <c r="BI9" i="7"/>
  <c r="BI8" i="7"/>
  <c r="BI7" i="7"/>
  <c r="BF125" i="7"/>
  <c r="AT125" i="7"/>
  <c r="AQ125" i="7"/>
  <c r="AO125" i="7"/>
  <c r="AL125" i="7"/>
  <c r="F12" i="7"/>
  <c r="F11" i="7"/>
  <c r="F10" i="7"/>
  <c r="F9" i="7"/>
  <c r="F8" i="7"/>
  <c r="F7" i="7"/>
  <c r="F6" i="7"/>
  <c r="F5" i="7"/>
  <c r="F4" i="7"/>
  <c r="F125" i="7"/>
  <c r="C125" i="7"/>
  <c r="BI124" i="7"/>
  <c r="BF124" i="7"/>
  <c r="BD124" i="7"/>
  <c r="BA124" i="7"/>
  <c r="AO124" i="7"/>
  <c r="AL124" i="7"/>
  <c r="F124" i="7"/>
  <c r="C124" i="7"/>
  <c r="BS123" i="7"/>
  <c r="BS107" i="7"/>
  <c r="BS106" i="7"/>
  <c r="BS105" i="7"/>
  <c r="BS104" i="7"/>
  <c r="BS103" i="7"/>
  <c r="BS102" i="7"/>
  <c r="BS101" i="7"/>
  <c r="BS100" i="7"/>
  <c r="BS99" i="7"/>
  <c r="BS98" i="7"/>
  <c r="BS97" i="7"/>
  <c r="BS96" i="7"/>
  <c r="BS95" i="7"/>
  <c r="BS94" i="7"/>
  <c r="BS93" i="7"/>
  <c r="BS92" i="7"/>
  <c r="BS91" i="7"/>
  <c r="BS90" i="7"/>
  <c r="BS89" i="7"/>
  <c r="BS88" i="7"/>
  <c r="BS87" i="7"/>
  <c r="BS86" i="7"/>
  <c r="BS85" i="7"/>
  <c r="BS84" i="7"/>
  <c r="BS83" i="7"/>
  <c r="BS82" i="7"/>
  <c r="BS81" i="7"/>
  <c r="BS80" i="7"/>
  <c r="BS79" i="7"/>
  <c r="BS78" i="7"/>
  <c r="BS77" i="7"/>
  <c r="BS76" i="7"/>
  <c r="BS75" i="7"/>
  <c r="BS74" i="7"/>
  <c r="BS73" i="7"/>
  <c r="BS72" i="7"/>
  <c r="BS71" i="7"/>
  <c r="BS70" i="7"/>
  <c r="BS69" i="7"/>
  <c r="BS68" i="7"/>
  <c r="BS67" i="7"/>
  <c r="BS66" i="7"/>
  <c r="BS65" i="7"/>
  <c r="BS64" i="7"/>
  <c r="BS63" i="7"/>
  <c r="BS62" i="7"/>
  <c r="BS61" i="7"/>
  <c r="BS60" i="7"/>
  <c r="BS59" i="7"/>
  <c r="BS58" i="7"/>
  <c r="BS57" i="7"/>
  <c r="BS56" i="7"/>
  <c r="BS55" i="7"/>
  <c r="BS54" i="7"/>
  <c r="BS53" i="7"/>
  <c r="BS52" i="7"/>
  <c r="BS51" i="7"/>
  <c r="BS50" i="7"/>
  <c r="BS49" i="7"/>
  <c r="BS48" i="7"/>
  <c r="BS47" i="7"/>
  <c r="BS46" i="7"/>
  <c r="BS45" i="7"/>
  <c r="BS44" i="7"/>
  <c r="BS43" i="7"/>
  <c r="BS42" i="7"/>
  <c r="BS41" i="7"/>
  <c r="BS40" i="7"/>
  <c r="BS39" i="7"/>
  <c r="BS38" i="7"/>
  <c r="BS37" i="7"/>
  <c r="BS36" i="7"/>
  <c r="BS35" i="7"/>
  <c r="BS34" i="7"/>
  <c r="BS33" i="7"/>
  <c r="BS32" i="7"/>
  <c r="BS31" i="7"/>
  <c r="BS30" i="7"/>
  <c r="BS29" i="7"/>
  <c r="BS28" i="7"/>
  <c r="BS27" i="7"/>
  <c r="BS26" i="7"/>
  <c r="BS25" i="7"/>
  <c r="BS24" i="7"/>
  <c r="BS23" i="7"/>
  <c r="BS22" i="7"/>
  <c r="BS21" i="7"/>
  <c r="BS20" i="7"/>
  <c r="BS19" i="7"/>
  <c r="BS18" i="7"/>
  <c r="BS17" i="7"/>
  <c r="BS16" i="7"/>
  <c r="BS15" i="7"/>
  <c r="BS14" i="7"/>
  <c r="BS13" i="7"/>
  <c r="BS12" i="7"/>
  <c r="BS11" i="7"/>
  <c r="BS10" i="7"/>
  <c r="BP123" i="7"/>
  <c r="BI123" i="7"/>
  <c r="BF123" i="7"/>
  <c r="BD123" i="7"/>
  <c r="BA123" i="7"/>
  <c r="AT4" i="7"/>
  <c r="AO123" i="7"/>
  <c r="AL123" i="7"/>
  <c r="BS9" i="7"/>
  <c r="BS8" i="7"/>
  <c r="BS7" i="7"/>
  <c r="BS122" i="7"/>
  <c r="BP122" i="7"/>
  <c r="BI122" i="7"/>
  <c r="BI6" i="7"/>
  <c r="BF122" i="7"/>
  <c r="BD122" i="7"/>
  <c r="BA122" i="7"/>
  <c r="AO122" i="7"/>
  <c r="AL122" i="7"/>
  <c r="K122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H122" i="7"/>
  <c r="F122" i="7"/>
  <c r="C122" i="7"/>
  <c r="BS121" i="7"/>
  <c r="BP121" i="7"/>
  <c r="BD121" i="7"/>
  <c r="BA121" i="7"/>
  <c r="K13" i="7"/>
  <c r="K12" i="7"/>
  <c r="K121" i="7"/>
  <c r="H121" i="7"/>
  <c r="F121" i="7"/>
  <c r="C121" i="7"/>
  <c r="BS6" i="7"/>
  <c r="BS5" i="7"/>
  <c r="BS4" i="7"/>
  <c r="BS120" i="7"/>
  <c r="BP120" i="7"/>
  <c r="BI120" i="7"/>
  <c r="BF120" i="7"/>
  <c r="AO5" i="7"/>
  <c r="AE104" i="7"/>
  <c r="AE103" i="7"/>
  <c r="AE102" i="7"/>
  <c r="AE101" i="7"/>
  <c r="AE100" i="7"/>
  <c r="AE99" i="7"/>
  <c r="AE98" i="7"/>
  <c r="AE97" i="7"/>
  <c r="AE96" i="7"/>
  <c r="AE95" i="7"/>
  <c r="AE94" i="7"/>
  <c r="AE93" i="7"/>
  <c r="AE92" i="7"/>
  <c r="AE91" i="7"/>
  <c r="AE90" i="7"/>
  <c r="AE89" i="7"/>
  <c r="AE88" i="7"/>
  <c r="AE87" i="7"/>
  <c r="AE86" i="7"/>
  <c r="AE85" i="7"/>
  <c r="AE84" i="7"/>
  <c r="AE83" i="7"/>
  <c r="AE82" i="7"/>
  <c r="AE81" i="7"/>
  <c r="AE80" i="7"/>
  <c r="AE79" i="7"/>
  <c r="AE78" i="7"/>
  <c r="AE77" i="7"/>
  <c r="AE76" i="7"/>
  <c r="AE75" i="7"/>
  <c r="AE74" i="7"/>
  <c r="AE73" i="7"/>
  <c r="AE72" i="7"/>
  <c r="AE71" i="7"/>
  <c r="AE70" i="7"/>
  <c r="AE69" i="7"/>
  <c r="AE68" i="7"/>
  <c r="AE67" i="7"/>
  <c r="AE66" i="7"/>
  <c r="AE65" i="7"/>
  <c r="AE64" i="7"/>
  <c r="AE63" i="7"/>
  <c r="AE62" i="7"/>
  <c r="AE61" i="7"/>
  <c r="AE60" i="7"/>
  <c r="AE59" i="7"/>
  <c r="AE58" i="7"/>
  <c r="AE57" i="7"/>
  <c r="AE56" i="7"/>
  <c r="AE55" i="7"/>
  <c r="AE54" i="7"/>
  <c r="AE53" i="7"/>
  <c r="AE52" i="7"/>
  <c r="AE51" i="7"/>
  <c r="AE50" i="7"/>
  <c r="AE49" i="7"/>
  <c r="AE48" i="7"/>
  <c r="AE47" i="7"/>
  <c r="AE46" i="7"/>
  <c r="AE45" i="7"/>
  <c r="AE44" i="7"/>
  <c r="AE43" i="7"/>
  <c r="AE42" i="7"/>
  <c r="AE41" i="7"/>
  <c r="AE40" i="7"/>
  <c r="AE39" i="7"/>
  <c r="AE38" i="7"/>
  <c r="AE37" i="7"/>
  <c r="AE120" i="7"/>
  <c r="AE36" i="7"/>
  <c r="AE35" i="7"/>
  <c r="AE34" i="7"/>
  <c r="AE33" i="7"/>
  <c r="AE32" i="7"/>
  <c r="AE31" i="7"/>
  <c r="AB120" i="7"/>
  <c r="K120" i="7"/>
  <c r="K11" i="7"/>
  <c r="K10" i="7"/>
  <c r="K9" i="7"/>
  <c r="H120" i="7"/>
  <c r="F120" i="7"/>
  <c r="C120" i="7"/>
  <c r="BI119" i="7"/>
  <c r="BF119" i="7"/>
  <c r="AE30" i="7"/>
  <c r="AE29" i="7"/>
  <c r="AE28" i="7"/>
  <c r="AE27" i="7"/>
  <c r="AE26" i="7"/>
  <c r="AE25" i="7"/>
  <c r="AE24" i="7"/>
  <c r="AE119" i="7"/>
  <c r="AE23" i="7"/>
  <c r="AE22" i="7"/>
  <c r="AE21" i="7"/>
  <c r="AE20" i="7"/>
  <c r="AE19" i="7"/>
  <c r="AE18" i="7"/>
  <c r="AE17" i="7"/>
  <c r="AE16" i="7"/>
  <c r="AE15" i="7"/>
  <c r="AE14" i="7"/>
  <c r="AE13" i="7"/>
  <c r="AE12" i="7"/>
  <c r="AE11" i="7"/>
  <c r="AE10" i="7"/>
  <c r="AE9" i="7"/>
  <c r="AE8" i="7"/>
  <c r="AE7" i="7"/>
  <c r="AE6" i="7"/>
  <c r="AE5" i="7"/>
  <c r="AB119" i="7"/>
  <c r="K8" i="7"/>
  <c r="K7" i="7"/>
  <c r="K6" i="7"/>
  <c r="K5" i="7"/>
  <c r="K4" i="7"/>
  <c r="K119" i="7"/>
  <c r="H119" i="7"/>
  <c r="F119" i="7"/>
  <c r="C119" i="7"/>
  <c r="BS118" i="7"/>
  <c r="BP118" i="7"/>
  <c r="BN118" i="7"/>
  <c r="BN102" i="7"/>
  <c r="BN101" i="7"/>
  <c r="BN100" i="7"/>
  <c r="BN99" i="7"/>
  <c r="BN98" i="7"/>
  <c r="BN97" i="7"/>
  <c r="BN96" i="7"/>
  <c r="BN95" i="7"/>
  <c r="BN94" i="7"/>
  <c r="BN93" i="7"/>
  <c r="BN92" i="7"/>
  <c r="BN91" i="7"/>
  <c r="BN90" i="7"/>
  <c r="BN89" i="7"/>
  <c r="BN88" i="7"/>
  <c r="BN87" i="7"/>
  <c r="BN86" i="7"/>
  <c r="BN85" i="7"/>
  <c r="BN84" i="7"/>
  <c r="BN83" i="7"/>
  <c r="BN82" i="7"/>
  <c r="BN81" i="7"/>
  <c r="BN80" i="7"/>
  <c r="BN79" i="7"/>
  <c r="BN78" i="7"/>
  <c r="BN77" i="7"/>
  <c r="BN76" i="7"/>
  <c r="BN75" i="7"/>
  <c r="BN74" i="7"/>
  <c r="BN73" i="7"/>
  <c r="BN72" i="7"/>
  <c r="BN71" i="7"/>
  <c r="BN70" i="7"/>
  <c r="BN69" i="7"/>
  <c r="BN68" i="7"/>
  <c r="BN67" i="7"/>
  <c r="BN66" i="7"/>
  <c r="BN65" i="7"/>
  <c r="BN64" i="7"/>
  <c r="BN63" i="7"/>
  <c r="BN62" i="7"/>
  <c r="BN61" i="7"/>
  <c r="BN60" i="7"/>
  <c r="BN59" i="7"/>
  <c r="BN58" i="7"/>
  <c r="BN57" i="7"/>
  <c r="BN56" i="7"/>
  <c r="BN55" i="7"/>
  <c r="BN54" i="7"/>
  <c r="BN53" i="7"/>
  <c r="BN52" i="7"/>
  <c r="BN51" i="7"/>
  <c r="BN50" i="7"/>
  <c r="BN49" i="7"/>
  <c r="BN48" i="7"/>
  <c r="BN47" i="7"/>
  <c r="BN46" i="7"/>
  <c r="BN45" i="7"/>
  <c r="BN44" i="7"/>
  <c r="BN43" i="7"/>
  <c r="BN42" i="7"/>
  <c r="BN41" i="7"/>
  <c r="BN40" i="7"/>
  <c r="BN39" i="7"/>
  <c r="BN38" i="7"/>
  <c r="BN37" i="7"/>
  <c r="BN36" i="7"/>
  <c r="BN35" i="7"/>
  <c r="BN34" i="7"/>
  <c r="BN33" i="7"/>
  <c r="BN32" i="7"/>
  <c r="BN31" i="7"/>
  <c r="BN30" i="7"/>
  <c r="BN29" i="7"/>
  <c r="BN28" i="7"/>
  <c r="BN27" i="7"/>
  <c r="BN26" i="7"/>
  <c r="BN25" i="7"/>
  <c r="BN24" i="7"/>
  <c r="BN23" i="7"/>
  <c r="BN22" i="7"/>
  <c r="BN21" i="7"/>
  <c r="BK118" i="7"/>
  <c r="BI118" i="7"/>
  <c r="BF118" i="7"/>
  <c r="AO4" i="7"/>
  <c r="AE118" i="7"/>
  <c r="AB118" i="7"/>
  <c r="BS117" i="7"/>
  <c r="BP117" i="7"/>
  <c r="BN20" i="7"/>
  <c r="BN19" i="7"/>
  <c r="BN18" i="7"/>
  <c r="BN17" i="7"/>
  <c r="BN16" i="7"/>
  <c r="BN15" i="7"/>
  <c r="BN14" i="7"/>
  <c r="BN13" i="7"/>
  <c r="BN12" i="7"/>
  <c r="BN11" i="7"/>
  <c r="BN10" i="7"/>
  <c r="BN9" i="7"/>
  <c r="BN8" i="7"/>
  <c r="BN7" i="7"/>
  <c r="BN6" i="7"/>
  <c r="BN5" i="7"/>
  <c r="BN4" i="7"/>
  <c r="BN117" i="7"/>
  <c r="BK117" i="7"/>
  <c r="BI117" i="7"/>
  <c r="BF117" i="7"/>
  <c r="AE117" i="7"/>
  <c r="AB117" i="7"/>
  <c r="K117" i="7"/>
  <c r="H117" i="7"/>
  <c r="BS116" i="7"/>
  <c r="BP116" i="7"/>
  <c r="BN116" i="7"/>
  <c r="BK116" i="7"/>
  <c r="K116" i="7"/>
  <c r="H116" i="7"/>
  <c r="BS115" i="7"/>
  <c r="BP115" i="7"/>
  <c r="BN115" i="7"/>
  <c r="BK115" i="7"/>
  <c r="BI5" i="7"/>
  <c r="AE115" i="7"/>
  <c r="AB115" i="7"/>
  <c r="K115" i="7"/>
  <c r="H115" i="7"/>
  <c r="AE114" i="7"/>
  <c r="AB114" i="7"/>
  <c r="K114" i="7"/>
  <c r="H114" i="7"/>
  <c r="BN113" i="7"/>
  <c r="BK113" i="7"/>
  <c r="BI4" i="7"/>
  <c r="AJ97" i="7"/>
  <c r="AJ96" i="7"/>
  <c r="AJ95" i="7"/>
  <c r="AJ94" i="7"/>
  <c r="AJ93" i="7"/>
  <c r="AJ92" i="7"/>
  <c r="AJ91" i="7"/>
  <c r="AJ90" i="7"/>
  <c r="AJ89" i="7"/>
  <c r="AJ88" i="7"/>
  <c r="AJ87" i="7"/>
  <c r="AJ86" i="7"/>
  <c r="AJ85" i="7"/>
  <c r="AJ84" i="7"/>
  <c r="AJ83" i="7"/>
  <c r="AJ82" i="7"/>
  <c r="AJ81" i="7"/>
  <c r="AJ80" i="7"/>
  <c r="AJ79" i="7"/>
  <c r="AJ78" i="7"/>
  <c r="AJ77" i="7"/>
  <c r="AJ76" i="7"/>
  <c r="AJ75" i="7"/>
  <c r="AJ74" i="7"/>
  <c r="AJ73" i="7"/>
  <c r="AJ72" i="7"/>
  <c r="AJ71" i="7"/>
  <c r="AJ70" i="7"/>
  <c r="AJ69" i="7"/>
  <c r="AJ68" i="7"/>
  <c r="AJ67" i="7"/>
  <c r="AJ66" i="7"/>
  <c r="AJ65" i="7"/>
  <c r="AJ64" i="7"/>
  <c r="AJ63" i="7"/>
  <c r="AJ62" i="7"/>
  <c r="AJ61" i="7"/>
  <c r="AJ60" i="7"/>
  <c r="AJ59" i="7"/>
  <c r="AJ58" i="7"/>
  <c r="AJ57" i="7"/>
  <c r="AJ56" i="7"/>
  <c r="AJ55" i="7"/>
  <c r="AJ54" i="7"/>
  <c r="AJ53" i="7"/>
  <c r="AJ52" i="7"/>
  <c r="AJ51" i="7"/>
  <c r="AJ50" i="7"/>
  <c r="AJ49" i="7"/>
  <c r="AJ48" i="7"/>
  <c r="AJ47" i="7"/>
  <c r="AJ46" i="7"/>
  <c r="AJ113" i="7"/>
  <c r="AG113" i="7"/>
  <c r="AE113" i="7"/>
  <c r="AB113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13" i="7"/>
  <c r="M113" i="7"/>
  <c r="BN112" i="7"/>
  <c r="BK112" i="7"/>
  <c r="AJ45" i="7"/>
  <c r="AJ44" i="7"/>
  <c r="AJ43" i="7"/>
  <c r="AJ42" i="7"/>
  <c r="AJ41" i="7"/>
  <c r="AJ40" i="7"/>
  <c r="AJ39" i="7"/>
  <c r="AJ38" i="7"/>
  <c r="AJ37" i="7"/>
  <c r="AJ36" i="7"/>
  <c r="AJ35" i="7"/>
  <c r="AJ34" i="7"/>
  <c r="AJ33" i="7"/>
  <c r="AJ32" i="7"/>
  <c r="AJ31" i="7"/>
  <c r="AJ30" i="7"/>
  <c r="AJ29" i="7"/>
  <c r="AJ28" i="7"/>
  <c r="AJ27" i="7"/>
  <c r="AJ26" i="7"/>
  <c r="AJ25" i="7"/>
  <c r="AJ24" i="7"/>
  <c r="AJ23" i="7"/>
  <c r="AJ22" i="7"/>
  <c r="AJ21" i="7"/>
  <c r="AJ20" i="7"/>
  <c r="AJ19" i="7"/>
  <c r="AJ18" i="7"/>
  <c r="AJ17" i="7"/>
  <c r="AJ16" i="7"/>
  <c r="AJ15" i="7"/>
  <c r="AJ14" i="7"/>
  <c r="AJ13" i="7"/>
  <c r="AJ12" i="7"/>
  <c r="AJ11" i="7"/>
  <c r="AJ10" i="7"/>
  <c r="AJ112" i="7"/>
  <c r="AG112" i="7"/>
  <c r="AE112" i="7"/>
  <c r="AB112" i="7"/>
  <c r="P15" i="7"/>
  <c r="P14" i="7"/>
  <c r="P13" i="7"/>
  <c r="P12" i="7"/>
  <c r="P11" i="7"/>
  <c r="P10" i="7"/>
  <c r="P9" i="7"/>
  <c r="P112" i="7"/>
  <c r="M112" i="7"/>
  <c r="BN111" i="7"/>
  <c r="BK111" i="7"/>
  <c r="AJ111" i="7"/>
  <c r="AG111" i="7"/>
  <c r="P111" i="7"/>
  <c r="M111" i="7"/>
  <c r="BN110" i="7"/>
  <c r="BK110" i="7"/>
  <c r="AJ110" i="7"/>
  <c r="AG110" i="7"/>
  <c r="P8" i="7"/>
  <c r="P7" i="7"/>
  <c r="P6" i="7"/>
  <c r="P5" i="7"/>
  <c r="P4" i="7"/>
  <c r="P110" i="7"/>
  <c r="M110" i="7"/>
  <c r="AJ108" i="7"/>
  <c r="AG108" i="7"/>
  <c r="AE4" i="7"/>
  <c r="P108" i="7"/>
  <c r="M108" i="7"/>
  <c r="AJ107" i="7"/>
  <c r="AG107" i="7"/>
  <c r="P107" i="7"/>
  <c r="M107" i="7"/>
  <c r="AJ106" i="7"/>
  <c r="AG106" i="7"/>
  <c r="P106" i="7"/>
  <c r="M106" i="7"/>
  <c r="AJ105" i="7"/>
  <c r="AG105" i="7"/>
  <c r="P105" i="7"/>
  <c r="M105" i="7"/>
  <c r="AJ9" i="7"/>
  <c r="AJ8" i="7"/>
  <c r="AJ7" i="7"/>
  <c r="AJ6" i="7"/>
  <c r="AJ5" i="7"/>
  <c r="AJ4" i="7"/>
  <c r="BR124" i="5"/>
  <c r="BR125" i="5"/>
  <c r="BR126" i="5"/>
  <c r="BR127" i="5"/>
  <c r="BR128" i="5"/>
  <c r="BR129" i="5"/>
  <c r="BR130" i="5"/>
  <c r="BR131" i="5"/>
  <c r="BR132" i="5"/>
  <c r="BR133" i="5"/>
  <c r="BR134" i="5"/>
  <c r="BR135" i="5"/>
  <c r="BR136" i="5"/>
  <c r="BR137" i="5"/>
  <c r="BR138" i="5"/>
  <c r="BR139" i="5"/>
  <c r="BR140" i="5"/>
  <c r="BR141" i="5"/>
  <c r="BR142" i="5"/>
  <c r="BR143" i="5"/>
  <c r="BR144" i="5"/>
  <c r="BR145" i="5"/>
  <c r="BR146" i="5"/>
  <c r="BR147" i="5"/>
  <c r="BR148" i="5"/>
  <c r="BR149" i="5"/>
  <c r="BR150" i="5"/>
  <c r="BR151" i="5"/>
  <c r="BR152" i="5"/>
  <c r="BR153" i="5"/>
  <c r="BR154" i="5"/>
  <c r="BR155" i="5"/>
  <c r="BR156" i="5"/>
  <c r="BR157" i="5"/>
  <c r="BR158" i="5"/>
  <c r="BR159" i="5"/>
  <c r="BR160" i="5"/>
  <c r="BR161" i="5"/>
  <c r="BR162" i="5"/>
  <c r="BR163" i="5"/>
  <c r="BR164" i="5"/>
  <c r="BR165" i="5"/>
  <c r="BR166" i="5"/>
  <c r="BR167" i="5"/>
  <c r="BR168" i="5"/>
  <c r="BR169" i="5"/>
  <c r="BR170" i="5"/>
  <c r="BR171" i="5"/>
  <c r="BR172" i="5"/>
  <c r="BR173" i="5"/>
  <c r="BR174" i="5"/>
  <c r="BR175" i="5"/>
  <c r="BR176" i="5"/>
  <c r="BR177" i="5"/>
  <c r="BR178" i="5"/>
  <c r="BR179" i="5"/>
  <c r="BR180" i="5"/>
  <c r="BR181" i="5"/>
  <c r="BR182" i="5"/>
  <c r="BR183" i="5"/>
  <c r="BR184" i="5"/>
  <c r="BR185" i="5"/>
  <c r="BR186" i="5"/>
  <c r="BR187" i="5"/>
  <c r="BR188" i="5"/>
  <c r="BR189" i="5"/>
  <c r="BR190" i="5"/>
  <c r="BR191" i="5"/>
  <c r="BR192" i="5"/>
  <c r="BR193" i="5"/>
  <c r="BR194" i="5"/>
  <c r="BR195" i="5"/>
  <c r="BR196" i="5"/>
  <c r="BR197" i="5"/>
  <c r="BR198" i="5"/>
  <c r="BR199" i="5"/>
  <c r="BR200" i="5"/>
  <c r="BR201" i="5"/>
  <c r="BR202" i="5"/>
  <c r="BR203" i="5"/>
  <c r="BR204" i="5"/>
  <c r="BR205" i="5"/>
  <c r="BR206" i="5"/>
  <c r="BR207" i="5"/>
  <c r="BR208" i="5"/>
  <c r="BR209" i="5"/>
  <c r="BR210" i="5"/>
  <c r="BR211" i="5"/>
  <c r="BR212" i="5"/>
  <c r="BR213" i="5"/>
  <c r="BR214" i="5"/>
  <c r="BR215" i="5"/>
  <c r="BR216" i="5"/>
  <c r="BR217" i="5"/>
  <c r="BR218" i="5"/>
  <c r="BR219" i="5"/>
  <c r="BR220" i="5"/>
  <c r="BR221" i="5"/>
  <c r="BR222" i="5"/>
  <c r="BR223" i="5"/>
  <c r="BR224" i="5"/>
  <c r="BR225" i="5"/>
  <c r="BR226" i="5"/>
  <c r="BR227" i="5"/>
  <c r="BR228" i="5"/>
  <c r="BR229" i="5"/>
  <c r="BR230" i="5"/>
  <c r="BR248" i="5"/>
  <c r="BO248" i="5"/>
  <c r="BR247" i="5"/>
  <c r="BR231" i="5"/>
  <c r="BR232" i="5"/>
  <c r="BR233" i="5"/>
  <c r="BO247" i="5"/>
  <c r="BR246" i="5"/>
  <c r="BO246" i="5"/>
  <c r="BR245" i="5"/>
  <c r="BO245" i="5"/>
  <c r="BR243" i="5"/>
  <c r="BO243" i="5"/>
  <c r="BR242" i="5"/>
  <c r="BO242" i="5"/>
  <c r="BR241" i="5"/>
  <c r="BO241" i="5"/>
  <c r="BR240" i="5"/>
  <c r="BO240" i="5"/>
  <c r="BR238" i="5"/>
  <c r="BO238" i="5"/>
  <c r="BR237" i="5"/>
  <c r="BO237" i="5"/>
  <c r="BR236" i="5"/>
  <c r="BO236" i="5"/>
  <c r="BR235" i="5"/>
  <c r="BO235" i="5"/>
  <c r="BR106" i="5"/>
  <c r="BR105" i="5"/>
  <c r="BR104" i="5"/>
  <c r="BR103" i="5"/>
  <c r="BR102" i="5"/>
  <c r="BR101" i="5"/>
  <c r="BR100" i="5"/>
  <c r="BR99" i="5"/>
  <c r="BR98" i="5"/>
  <c r="BR97" i="5"/>
  <c r="BR96" i="5"/>
  <c r="BR95" i="5"/>
  <c r="BR94" i="5"/>
  <c r="BR93" i="5"/>
  <c r="BR92" i="5"/>
  <c r="BR91" i="5"/>
  <c r="BR90" i="5"/>
  <c r="BR89" i="5"/>
  <c r="BR88" i="5"/>
  <c r="BR87" i="5"/>
  <c r="BR86" i="5"/>
  <c r="BR85" i="5"/>
  <c r="BR84" i="5"/>
  <c r="BR83" i="5"/>
  <c r="BR82" i="5"/>
  <c r="BR81" i="5"/>
  <c r="BR80" i="5"/>
  <c r="BR79" i="5"/>
  <c r="BR78" i="5"/>
  <c r="BR77" i="5"/>
  <c r="BR76" i="5"/>
  <c r="BR75" i="5"/>
  <c r="BR74" i="5"/>
  <c r="BR73" i="5"/>
  <c r="BR72" i="5"/>
  <c r="BR71" i="5"/>
  <c r="BR70" i="5"/>
  <c r="BR69" i="5"/>
  <c r="BR68" i="5"/>
  <c r="BR67" i="5"/>
  <c r="BR66" i="5"/>
  <c r="BR65" i="5"/>
  <c r="BR64" i="5"/>
  <c r="BR63" i="5"/>
  <c r="BR62" i="5"/>
  <c r="BR61" i="5"/>
  <c r="BR60" i="5"/>
  <c r="BR59" i="5"/>
  <c r="BR58" i="5"/>
  <c r="BR57" i="5"/>
  <c r="BR56" i="5"/>
  <c r="BR55" i="5"/>
  <c r="BR54" i="5"/>
  <c r="BR53" i="5"/>
  <c r="BR52" i="5"/>
  <c r="BR51" i="5"/>
  <c r="BR50" i="5"/>
  <c r="BR49" i="5"/>
  <c r="BR48" i="5"/>
  <c r="BR47" i="5"/>
  <c r="BR46" i="5"/>
  <c r="BR45" i="5"/>
  <c r="BR44" i="5"/>
  <c r="BR43" i="5"/>
  <c r="BR42" i="5"/>
  <c r="BR41" i="5"/>
  <c r="BR40" i="5"/>
  <c r="BR39" i="5"/>
  <c r="BR38" i="5"/>
  <c r="BR37" i="5"/>
  <c r="BR36" i="5"/>
  <c r="BR35" i="5"/>
  <c r="BR34" i="5"/>
  <c r="BR33" i="5"/>
  <c r="BR32" i="5"/>
  <c r="BR31" i="5"/>
  <c r="BR30" i="5"/>
  <c r="BR29" i="5"/>
  <c r="BR28" i="5"/>
  <c r="BR27" i="5"/>
  <c r="BR26" i="5"/>
  <c r="BR25" i="5"/>
  <c r="BR24" i="5"/>
  <c r="BR23" i="5"/>
  <c r="BR22" i="5"/>
  <c r="BR21" i="5"/>
  <c r="BR20" i="5"/>
  <c r="BR19" i="5"/>
  <c r="BR18" i="5"/>
  <c r="BR17" i="5"/>
  <c r="BR16" i="5"/>
  <c r="BR15" i="5"/>
  <c r="BR14" i="5"/>
  <c r="BR13" i="5"/>
  <c r="BR12" i="5"/>
  <c r="BR11" i="5"/>
  <c r="BR10" i="5"/>
  <c r="BR9" i="5"/>
  <c r="BR8" i="5"/>
  <c r="BR7" i="5"/>
  <c r="BR6" i="5"/>
  <c r="BR5" i="5"/>
  <c r="BR4" i="5"/>
  <c r="BR3" i="5"/>
  <c r="BR122" i="5"/>
  <c r="BO122" i="5"/>
  <c r="BR121" i="5"/>
  <c r="BO121" i="5"/>
  <c r="BR120" i="5"/>
  <c r="BO120" i="5"/>
  <c r="BR119" i="5"/>
  <c r="BO119" i="5"/>
  <c r="BR117" i="5"/>
  <c r="BO117" i="5"/>
  <c r="BR116" i="5"/>
  <c r="BO116" i="5"/>
  <c r="BR115" i="5"/>
  <c r="BO115" i="5"/>
  <c r="BR114" i="5"/>
  <c r="BO114" i="5"/>
  <c r="BR112" i="5"/>
  <c r="BO112" i="5"/>
  <c r="BR111" i="5"/>
  <c r="BO111" i="5"/>
  <c r="BR110" i="5"/>
  <c r="BO110" i="5"/>
  <c r="BR109" i="5"/>
  <c r="BO109" i="5"/>
  <c r="BM119" i="5"/>
  <c r="BM120" i="5"/>
  <c r="BM121" i="5"/>
  <c r="BM122" i="5"/>
  <c r="BM123" i="5"/>
  <c r="BM124" i="5"/>
  <c r="BM125" i="5"/>
  <c r="BM126" i="5"/>
  <c r="BM127" i="5"/>
  <c r="BM128" i="5"/>
  <c r="BM129" i="5"/>
  <c r="BM130" i="5"/>
  <c r="BM131" i="5"/>
  <c r="BM132" i="5"/>
  <c r="BM133" i="5"/>
  <c r="BM134" i="5"/>
  <c r="BM135" i="5"/>
  <c r="BM136" i="5"/>
  <c r="BM137" i="5"/>
  <c r="BM138" i="5"/>
  <c r="BM139" i="5"/>
  <c r="BM140" i="5"/>
  <c r="BM141" i="5"/>
  <c r="BM142" i="5"/>
  <c r="BM143" i="5"/>
  <c r="BM144" i="5"/>
  <c r="BM145" i="5"/>
  <c r="BM146" i="5"/>
  <c r="BM147" i="5"/>
  <c r="BM148" i="5"/>
  <c r="BM149" i="5"/>
  <c r="BM150" i="5"/>
  <c r="BM151" i="5"/>
  <c r="BM152" i="5"/>
  <c r="BM153" i="5"/>
  <c r="BM154" i="5"/>
  <c r="BM155" i="5"/>
  <c r="BM156" i="5"/>
  <c r="BM157" i="5"/>
  <c r="BM158" i="5"/>
  <c r="BM159" i="5"/>
  <c r="BM160" i="5"/>
  <c r="BM161" i="5"/>
  <c r="BM162" i="5"/>
  <c r="BM163" i="5"/>
  <c r="BM164" i="5"/>
  <c r="BM165" i="5"/>
  <c r="BM166" i="5"/>
  <c r="BM167" i="5"/>
  <c r="BM168" i="5"/>
  <c r="BM169" i="5"/>
  <c r="BM170" i="5"/>
  <c r="BM171" i="5"/>
  <c r="BM172" i="5"/>
  <c r="BM173" i="5"/>
  <c r="BM174" i="5"/>
  <c r="BM175" i="5"/>
  <c r="BM176" i="5"/>
  <c r="BM177" i="5"/>
  <c r="BM178" i="5"/>
  <c r="BM179" i="5"/>
  <c r="BM180" i="5"/>
  <c r="BM181" i="5"/>
  <c r="BM182" i="5"/>
  <c r="BM183" i="5"/>
  <c r="BM184" i="5"/>
  <c r="BM185" i="5"/>
  <c r="BM186" i="5"/>
  <c r="BM187" i="5"/>
  <c r="BM188" i="5"/>
  <c r="BM189" i="5"/>
  <c r="BM190" i="5"/>
  <c r="BM191" i="5"/>
  <c r="BM192" i="5"/>
  <c r="BM193" i="5"/>
  <c r="BM194" i="5"/>
  <c r="BM195" i="5"/>
  <c r="BM196" i="5"/>
  <c r="BM197" i="5"/>
  <c r="BM198" i="5"/>
  <c r="BM199" i="5"/>
  <c r="BM200" i="5"/>
  <c r="BM201" i="5"/>
  <c r="BM202" i="5"/>
  <c r="BM203" i="5"/>
  <c r="BM204" i="5"/>
  <c r="BM205" i="5"/>
  <c r="BM206" i="5"/>
  <c r="BM207" i="5"/>
  <c r="BM208" i="5"/>
  <c r="BM209" i="5"/>
  <c r="BM210" i="5"/>
  <c r="BM211" i="5"/>
  <c r="BM212" i="5"/>
  <c r="BM213" i="5"/>
  <c r="BM214" i="5"/>
  <c r="BM215" i="5"/>
  <c r="BM216" i="5"/>
  <c r="BM217" i="5"/>
  <c r="BM218" i="5"/>
  <c r="BM219" i="5"/>
  <c r="BM220" i="5"/>
  <c r="BM221" i="5"/>
  <c r="BM222" i="5"/>
  <c r="BM223" i="5"/>
  <c r="BM224" i="5"/>
  <c r="BM225" i="5"/>
  <c r="BM226" i="5"/>
  <c r="BM227" i="5"/>
  <c r="BM228" i="5"/>
  <c r="BM229" i="5"/>
  <c r="BM230" i="5"/>
  <c r="BM231" i="5"/>
  <c r="BM232" i="5"/>
  <c r="BM233" i="5"/>
  <c r="BM248" i="5"/>
  <c r="BM247" i="5"/>
  <c r="BM246" i="5"/>
  <c r="BM245" i="5"/>
  <c r="BJ246" i="5"/>
  <c r="BJ247" i="5"/>
  <c r="BJ248" i="5"/>
  <c r="BJ245" i="5"/>
  <c r="BM243" i="5"/>
  <c r="BM242" i="5"/>
  <c r="BM241" i="5"/>
  <c r="BM240" i="5"/>
  <c r="BJ241" i="5"/>
  <c r="BJ242" i="5"/>
  <c r="BJ243" i="5"/>
  <c r="BJ240" i="5"/>
  <c r="BM238" i="5"/>
  <c r="BM237" i="5"/>
  <c r="BM236" i="5"/>
  <c r="BM235" i="5"/>
  <c r="BJ236" i="5"/>
  <c r="BJ237" i="5"/>
  <c r="BJ238" i="5"/>
  <c r="BJ235" i="5"/>
  <c r="BM101" i="5"/>
  <c r="BM100" i="5"/>
  <c r="BM99" i="5"/>
  <c r="BM98" i="5"/>
  <c r="BM97" i="5"/>
  <c r="BM96" i="5"/>
  <c r="BM95" i="5"/>
  <c r="BM94" i="5"/>
  <c r="BM93" i="5"/>
  <c r="BM92" i="5"/>
  <c r="BM91" i="5"/>
  <c r="BM90" i="5"/>
  <c r="BM89" i="5"/>
  <c r="BM88" i="5"/>
  <c r="BM87" i="5"/>
  <c r="BM86" i="5"/>
  <c r="BM85" i="5"/>
  <c r="BM84" i="5"/>
  <c r="BM83" i="5"/>
  <c r="BM82" i="5"/>
  <c r="BM81" i="5"/>
  <c r="BM80" i="5"/>
  <c r="BM79" i="5"/>
  <c r="BM78" i="5"/>
  <c r="BM77" i="5"/>
  <c r="BM76" i="5"/>
  <c r="BM75" i="5"/>
  <c r="BM74" i="5"/>
  <c r="BM73" i="5"/>
  <c r="BM72" i="5"/>
  <c r="BM71" i="5"/>
  <c r="BM70" i="5"/>
  <c r="BM69" i="5"/>
  <c r="BM68" i="5"/>
  <c r="BM67" i="5"/>
  <c r="BM66" i="5"/>
  <c r="BM65" i="5"/>
  <c r="BM64" i="5"/>
  <c r="BM63" i="5"/>
  <c r="BM62" i="5"/>
  <c r="BM61" i="5"/>
  <c r="BM60" i="5"/>
  <c r="BM59" i="5"/>
  <c r="BM58" i="5"/>
  <c r="BM57" i="5"/>
  <c r="BM56" i="5"/>
  <c r="BM55" i="5"/>
  <c r="BM54" i="5"/>
  <c r="BM53" i="5"/>
  <c r="BM52" i="5"/>
  <c r="BM51" i="5"/>
  <c r="BM50" i="5"/>
  <c r="BM49" i="5"/>
  <c r="BM48" i="5"/>
  <c r="BM47" i="5"/>
  <c r="BM46" i="5"/>
  <c r="BM45" i="5"/>
  <c r="BM44" i="5"/>
  <c r="BM43" i="5"/>
  <c r="BM42" i="5"/>
  <c r="BM41" i="5"/>
  <c r="BM40" i="5"/>
  <c r="BM39" i="5"/>
  <c r="BM38" i="5"/>
  <c r="BM37" i="5"/>
  <c r="BM36" i="5"/>
  <c r="BM35" i="5"/>
  <c r="BM34" i="5"/>
  <c r="BM33" i="5"/>
  <c r="BM32" i="5"/>
  <c r="BM31" i="5"/>
  <c r="BM30" i="5"/>
  <c r="BM29" i="5"/>
  <c r="BM28" i="5"/>
  <c r="BM27" i="5"/>
  <c r="BM26" i="5"/>
  <c r="BM25" i="5"/>
  <c r="BM24" i="5"/>
  <c r="BM23" i="5"/>
  <c r="BM22" i="5"/>
  <c r="BM21" i="5"/>
  <c r="BM20" i="5"/>
  <c r="BM19" i="5"/>
  <c r="BM18" i="5"/>
  <c r="BM17" i="5"/>
  <c r="BM16" i="5"/>
  <c r="BM15" i="5"/>
  <c r="BM14" i="5"/>
  <c r="BM13" i="5"/>
  <c r="BM12" i="5"/>
  <c r="BM11" i="5"/>
  <c r="BM10" i="5"/>
  <c r="BM9" i="5"/>
  <c r="BM8" i="5"/>
  <c r="BM7" i="5"/>
  <c r="BM6" i="5"/>
  <c r="BM5" i="5"/>
  <c r="BM4" i="5"/>
  <c r="BM3" i="5"/>
  <c r="BM117" i="5"/>
  <c r="BJ117" i="5"/>
  <c r="BM116" i="5"/>
  <c r="BJ116" i="5"/>
  <c r="BM115" i="5"/>
  <c r="BJ115" i="5"/>
  <c r="BM114" i="5"/>
  <c r="BJ114" i="5"/>
  <c r="BM112" i="5"/>
  <c r="BJ112" i="5"/>
  <c r="BM111" i="5"/>
  <c r="BJ111" i="5"/>
  <c r="BM110" i="5"/>
  <c r="BJ110" i="5"/>
  <c r="BM109" i="5"/>
  <c r="BJ109" i="5"/>
  <c r="BM107" i="5"/>
  <c r="BJ107" i="5"/>
  <c r="BM106" i="5"/>
  <c r="BJ106" i="5"/>
  <c r="BM105" i="5"/>
  <c r="BJ105" i="5"/>
  <c r="BM104" i="5"/>
  <c r="BJ104" i="5"/>
  <c r="BH126" i="5"/>
  <c r="BH127" i="5"/>
  <c r="BH128" i="5"/>
  <c r="BH129" i="5"/>
  <c r="BH130" i="5"/>
  <c r="BH131" i="5"/>
  <c r="BH132" i="5"/>
  <c r="BH133" i="5"/>
  <c r="BH134" i="5"/>
  <c r="BH135" i="5"/>
  <c r="BH136" i="5"/>
  <c r="BH137" i="5"/>
  <c r="BH138" i="5"/>
  <c r="BH139" i="5"/>
  <c r="BH140" i="5"/>
  <c r="BH141" i="5"/>
  <c r="BH142" i="5"/>
  <c r="BH143" i="5"/>
  <c r="BH144" i="5"/>
  <c r="BH145" i="5"/>
  <c r="BH146" i="5"/>
  <c r="BH147" i="5"/>
  <c r="BH148" i="5"/>
  <c r="BH149" i="5"/>
  <c r="BH150" i="5"/>
  <c r="BH151" i="5"/>
  <c r="BH152" i="5"/>
  <c r="BH153" i="5"/>
  <c r="BH154" i="5"/>
  <c r="BH155" i="5"/>
  <c r="BH156" i="5"/>
  <c r="BH157" i="5"/>
  <c r="BH158" i="5"/>
  <c r="BH159" i="5"/>
  <c r="BH160" i="5"/>
  <c r="BH161" i="5"/>
  <c r="BH162" i="5"/>
  <c r="BH163" i="5"/>
  <c r="BH164" i="5"/>
  <c r="BH165" i="5"/>
  <c r="BH166" i="5"/>
  <c r="BH167" i="5"/>
  <c r="BH168" i="5"/>
  <c r="BH169" i="5"/>
  <c r="BH170" i="5"/>
  <c r="BH171" i="5"/>
  <c r="BH172" i="5"/>
  <c r="BH173" i="5"/>
  <c r="BH174" i="5"/>
  <c r="BH175" i="5"/>
  <c r="BH176" i="5"/>
  <c r="BH177" i="5"/>
  <c r="BH178" i="5"/>
  <c r="BH179" i="5"/>
  <c r="BH180" i="5"/>
  <c r="BH181" i="5"/>
  <c r="BH182" i="5"/>
  <c r="BH183" i="5"/>
  <c r="BH184" i="5"/>
  <c r="BH185" i="5"/>
  <c r="BH186" i="5"/>
  <c r="BH187" i="5"/>
  <c r="BH188" i="5"/>
  <c r="BH189" i="5"/>
  <c r="BH190" i="5"/>
  <c r="BH191" i="5"/>
  <c r="BH192" i="5"/>
  <c r="BH193" i="5"/>
  <c r="BH194" i="5"/>
  <c r="BH195" i="5"/>
  <c r="BH196" i="5"/>
  <c r="BH197" i="5"/>
  <c r="BH198" i="5"/>
  <c r="BH199" i="5"/>
  <c r="BH200" i="5"/>
  <c r="BH201" i="5"/>
  <c r="BH202" i="5"/>
  <c r="BH203" i="5"/>
  <c r="BH204" i="5"/>
  <c r="BH205" i="5"/>
  <c r="BH206" i="5"/>
  <c r="BH207" i="5"/>
  <c r="BH208" i="5"/>
  <c r="BH209" i="5"/>
  <c r="BH210" i="5"/>
  <c r="BH211" i="5"/>
  <c r="BH212" i="5"/>
  <c r="BH213" i="5"/>
  <c r="BH214" i="5"/>
  <c r="BH215" i="5"/>
  <c r="BH216" i="5"/>
  <c r="BH217" i="5"/>
  <c r="BH218" i="5"/>
  <c r="BH219" i="5"/>
  <c r="BH220" i="5"/>
  <c r="BH221" i="5"/>
  <c r="BH222" i="5"/>
  <c r="BH223" i="5"/>
  <c r="BH224" i="5"/>
  <c r="BH225" i="5"/>
  <c r="BH226" i="5"/>
  <c r="BH227" i="5"/>
  <c r="BH228" i="5"/>
  <c r="BH229" i="5"/>
  <c r="BH230" i="5"/>
  <c r="BH231" i="5"/>
  <c r="BH232" i="5"/>
  <c r="BH233" i="5"/>
  <c r="BH248" i="5"/>
  <c r="BH247" i="5"/>
  <c r="BH246" i="5"/>
  <c r="BH245" i="5"/>
  <c r="BE246" i="5"/>
  <c r="BE247" i="5"/>
  <c r="BE248" i="5"/>
  <c r="BE245" i="5"/>
  <c r="BH243" i="5"/>
  <c r="BH242" i="5"/>
  <c r="BH241" i="5"/>
  <c r="BH240" i="5"/>
  <c r="BE241" i="5"/>
  <c r="BE242" i="5"/>
  <c r="BE243" i="5"/>
  <c r="BE240" i="5"/>
  <c r="BH238" i="5"/>
  <c r="BH237" i="5"/>
  <c r="BH236" i="5"/>
  <c r="BH235" i="5"/>
  <c r="BE236" i="5"/>
  <c r="BE237" i="5"/>
  <c r="BE238" i="5"/>
  <c r="BE235" i="5"/>
  <c r="BH108" i="5"/>
  <c r="BH107" i="5"/>
  <c r="BH106" i="5"/>
  <c r="BH105" i="5"/>
  <c r="BH104" i="5"/>
  <c r="BH103" i="5"/>
  <c r="BH102" i="5"/>
  <c r="BH101" i="5"/>
  <c r="BH100" i="5"/>
  <c r="BH99" i="5"/>
  <c r="BH98" i="5"/>
  <c r="BH97" i="5"/>
  <c r="BH96" i="5"/>
  <c r="BH95" i="5"/>
  <c r="BH94" i="5"/>
  <c r="BH93" i="5"/>
  <c r="BH92" i="5"/>
  <c r="BH91" i="5"/>
  <c r="BH90" i="5"/>
  <c r="BH89" i="5"/>
  <c r="BH88" i="5"/>
  <c r="BH87" i="5"/>
  <c r="BH86" i="5"/>
  <c r="BH85" i="5"/>
  <c r="BH84" i="5"/>
  <c r="BH83" i="5"/>
  <c r="BH82" i="5"/>
  <c r="BH81" i="5"/>
  <c r="BH80" i="5"/>
  <c r="BH79" i="5"/>
  <c r="BH78" i="5"/>
  <c r="BH77" i="5"/>
  <c r="BH76" i="5"/>
  <c r="BH75" i="5"/>
  <c r="BH74" i="5"/>
  <c r="BH73" i="5"/>
  <c r="BH72" i="5"/>
  <c r="BH71" i="5"/>
  <c r="BH70" i="5"/>
  <c r="BH69" i="5"/>
  <c r="BH68" i="5"/>
  <c r="BH67" i="5"/>
  <c r="BH66" i="5"/>
  <c r="BH65" i="5"/>
  <c r="BH64" i="5"/>
  <c r="BH63" i="5"/>
  <c r="BH62" i="5"/>
  <c r="BH61" i="5"/>
  <c r="BH60" i="5"/>
  <c r="BH59" i="5"/>
  <c r="BH58" i="5"/>
  <c r="BH57" i="5"/>
  <c r="BH56" i="5"/>
  <c r="BH55" i="5"/>
  <c r="BH54" i="5"/>
  <c r="BH53" i="5"/>
  <c r="BH52" i="5"/>
  <c r="BH51" i="5"/>
  <c r="BH50" i="5"/>
  <c r="BH49" i="5"/>
  <c r="BH48" i="5"/>
  <c r="BH47" i="5"/>
  <c r="BH46" i="5"/>
  <c r="BH45" i="5"/>
  <c r="BH44" i="5"/>
  <c r="BH43" i="5"/>
  <c r="BH42" i="5"/>
  <c r="BH41" i="5"/>
  <c r="BH40" i="5"/>
  <c r="BH39" i="5"/>
  <c r="BH38" i="5"/>
  <c r="BH37" i="5"/>
  <c r="BH36" i="5"/>
  <c r="BH35" i="5"/>
  <c r="BH34" i="5"/>
  <c r="BH33" i="5"/>
  <c r="BH32" i="5"/>
  <c r="BH31" i="5"/>
  <c r="BH30" i="5"/>
  <c r="BH29" i="5"/>
  <c r="BH28" i="5"/>
  <c r="BH27" i="5"/>
  <c r="BH26" i="5"/>
  <c r="BH25" i="5"/>
  <c r="BH24" i="5"/>
  <c r="BH23" i="5"/>
  <c r="BH22" i="5"/>
  <c r="BH21" i="5"/>
  <c r="BH20" i="5"/>
  <c r="BH19" i="5"/>
  <c r="BH18" i="5"/>
  <c r="BH17" i="5"/>
  <c r="BH16" i="5"/>
  <c r="BH15" i="5"/>
  <c r="BH14" i="5"/>
  <c r="BH13" i="5"/>
  <c r="BH12" i="5"/>
  <c r="BH11" i="5"/>
  <c r="BH10" i="5"/>
  <c r="BH9" i="5"/>
  <c r="BH8" i="5"/>
  <c r="BH7" i="5"/>
  <c r="BH6" i="5"/>
  <c r="BH5" i="5"/>
  <c r="BH4" i="5"/>
  <c r="BH3" i="5"/>
  <c r="BE111" i="5"/>
  <c r="BH124" i="5"/>
  <c r="BE124" i="5"/>
  <c r="BH123" i="5"/>
  <c r="BE123" i="5"/>
  <c r="BH122" i="5"/>
  <c r="BE122" i="5"/>
  <c r="BH121" i="5"/>
  <c r="BE121" i="5"/>
  <c r="BH119" i="5"/>
  <c r="BE119" i="5"/>
  <c r="BH118" i="5"/>
  <c r="BE118" i="5"/>
  <c r="BH117" i="5"/>
  <c r="BE117" i="5"/>
  <c r="BH116" i="5"/>
  <c r="BE116" i="5"/>
  <c r="BH114" i="5"/>
  <c r="BE114" i="5"/>
  <c r="BH113" i="5"/>
  <c r="BE113" i="5"/>
  <c r="BH112" i="5"/>
  <c r="BE112" i="5"/>
  <c r="BH111" i="5"/>
  <c r="BC130" i="5"/>
  <c r="BC131" i="5"/>
  <c r="BC132" i="5"/>
  <c r="BC133" i="5"/>
  <c r="BC134" i="5"/>
  <c r="BC135" i="5"/>
  <c r="BC136" i="5"/>
  <c r="BC137" i="5"/>
  <c r="BC138" i="5"/>
  <c r="BC139" i="5"/>
  <c r="BC140" i="5"/>
  <c r="BC141" i="5"/>
  <c r="BC142" i="5"/>
  <c r="BC143" i="5"/>
  <c r="BC144" i="5"/>
  <c r="BC145" i="5"/>
  <c r="BC146" i="5"/>
  <c r="BC147" i="5"/>
  <c r="BC148" i="5"/>
  <c r="BC149" i="5"/>
  <c r="BC15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BC212" i="5"/>
  <c r="BC213" i="5"/>
  <c r="BC214" i="5"/>
  <c r="BC215" i="5"/>
  <c r="BC216" i="5"/>
  <c r="BC217" i="5"/>
  <c r="BC218" i="5"/>
  <c r="BC219" i="5"/>
  <c r="BC220" i="5"/>
  <c r="BC221" i="5"/>
  <c r="BC222" i="5"/>
  <c r="BC223" i="5"/>
  <c r="BC224" i="5"/>
  <c r="BC225" i="5"/>
  <c r="BC226" i="5"/>
  <c r="BC227" i="5"/>
  <c r="BC228" i="5"/>
  <c r="BC229" i="5"/>
  <c r="BC230" i="5"/>
  <c r="BC231" i="5"/>
  <c r="BC232" i="5"/>
  <c r="BC233" i="5"/>
  <c r="BC248" i="5"/>
  <c r="AZ248" i="5"/>
  <c r="BC247" i="5"/>
  <c r="AZ247" i="5"/>
  <c r="BC246" i="5"/>
  <c r="AZ246" i="5"/>
  <c r="BC245" i="5"/>
  <c r="AZ245" i="5"/>
  <c r="BC243" i="5"/>
  <c r="AZ243" i="5"/>
  <c r="BC242" i="5"/>
  <c r="AZ242" i="5"/>
  <c r="BC241" i="5"/>
  <c r="AZ241" i="5"/>
  <c r="BC240" i="5"/>
  <c r="AZ240" i="5"/>
  <c r="BC238" i="5"/>
  <c r="AZ238" i="5"/>
  <c r="BC237" i="5"/>
  <c r="AZ237" i="5"/>
  <c r="BC236" i="5"/>
  <c r="AZ236" i="5"/>
  <c r="BC235" i="5"/>
  <c r="AZ235" i="5"/>
  <c r="BC112" i="5"/>
  <c r="BC111" i="5"/>
  <c r="BC110" i="5"/>
  <c r="BC109" i="5"/>
  <c r="BC108" i="5"/>
  <c r="BC107" i="5"/>
  <c r="BC106" i="5"/>
  <c r="BC105" i="5"/>
  <c r="BC104" i="5"/>
  <c r="BC103" i="5"/>
  <c r="BC102" i="5"/>
  <c r="BC101" i="5"/>
  <c r="BC100" i="5"/>
  <c r="BC99" i="5"/>
  <c r="BC98" i="5"/>
  <c r="BC97" i="5"/>
  <c r="BC96" i="5"/>
  <c r="BC95" i="5"/>
  <c r="BC94" i="5"/>
  <c r="BC93" i="5"/>
  <c r="BC92" i="5"/>
  <c r="BC91" i="5"/>
  <c r="BC90" i="5"/>
  <c r="BC89" i="5"/>
  <c r="BC88" i="5"/>
  <c r="BC87" i="5"/>
  <c r="BC86" i="5"/>
  <c r="BC85" i="5"/>
  <c r="BC84" i="5"/>
  <c r="BC83" i="5"/>
  <c r="BC82" i="5"/>
  <c r="BC81" i="5"/>
  <c r="BC80" i="5"/>
  <c r="BC79" i="5"/>
  <c r="BC78" i="5"/>
  <c r="BC77" i="5"/>
  <c r="BC76" i="5"/>
  <c r="BC75" i="5"/>
  <c r="BC74" i="5"/>
  <c r="BC73" i="5"/>
  <c r="BC72" i="5"/>
  <c r="BC71" i="5"/>
  <c r="BC70" i="5"/>
  <c r="BC69" i="5"/>
  <c r="BC68" i="5"/>
  <c r="BC67" i="5"/>
  <c r="BC66" i="5"/>
  <c r="BC65" i="5"/>
  <c r="BC64" i="5"/>
  <c r="BC63" i="5"/>
  <c r="BC62" i="5"/>
  <c r="BC61" i="5"/>
  <c r="BC60" i="5"/>
  <c r="BC59" i="5"/>
  <c r="BC58" i="5"/>
  <c r="BC57" i="5"/>
  <c r="BC56" i="5"/>
  <c r="BC55" i="5"/>
  <c r="BC54" i="5"/>
  <c r="BC53" i="5"/>
  <c r="BC52" i="5"/>
  <c r="BC51" i="5"/>
  <c r="BC50" i="5"/>
  <c r="BC49" i="5"/>
  <c r="BC48" i="5"/>
  <c r="BC47" i="5"/>
  <c r="BC46" i="5"/>
  <c r="BC45" i="5"/>
  <c r="BC44" i="5"/>
  <c r="BC43" i="5"/>
  <c r="BC42" i="5"/>
  <c r="BC41" i="5"/>
  <c r="BC40" i="5"/>
  <c r="BC39" i="5"/>
  <c r="BC38" i="5"/>
  <c r="BC37" i="5"/>
  <c r="BC36" i="5"/>
  <c r="BC35" i="5"/>
  <c r="BC34" i="5"/>
  <c r="BC33" i="5"/>
  <c r="BC32" i="5"/>
  <c r="BC31" i="5"/>
  <c r="BC30" i="5"/>
  <c r="BC29" i="5"/>
  <c r="BC28" i="5"/>
  <c r="BC27" i="5"/>
  <c r="BC26" i="5"/>
  <c r="BC25" i="5"/>
  <c r="BC24" i="5"/>
  <c r="BC23" i="5"/>
  <c r="BC22" i="5"/>
  <c r="BC21" i="5"/>
  <c r="BC20" i="5"/>
  <c r="BC19" i="5"/>
  <c r="BC18" i="5"/>
  <c r="BC17" i="5"/>
  <c r="BC16" i="5"/>
  <c r="BC15" i="5"/>
  <c r="BC14" i="5"/>
  <c r="BC13" i="5"/>
  <c r="BC12" i="5"/>
  <c r="BC11" i="5"/>
  <c r="BC10" i="5"/>
  <c r="BC9" i="5"/>
  <c r="BC8" i="5"/>
  <c r="BC7" i="5"/>
  <c r="BC6" i="5"/>
  <c r="BC5" i="5"/>
  <c r="BC4" i="5"/>
  <c r="BC3" i="5"/>
  <c r="BC128" i="5"/>
  <c r="AZ128" i="5"/>
  <c r="BC127" i="5"/>
  <c r="AZ127" i="5"/>
  <c r="BC126" i="5"/>
  <c r="AZ126" i="5"/>
  <c r="BC125" i="5"/>
  <c r="AZ125" i="5"/>
  <c r="BC123" i="5"/>
  <c r="AZ123" i="5"/>
  <c r="BC122" i="5"/>
  <c r="AZ122" i="5"/>
  <c r="BC121" i="5"/>
  <c r="AZ121" i="5"/>
  <c r="BC120" i="5"/>
  <c r="AZ120" i="5"/>
  <c r="BC118" i="5"/>
  <c r="AZ118" i="5"/>
  <c r="BC117" i="5"/>
  <c r="AZ117" i="5"/>
  <c r="BC116" i="5"/>
  <c r="AZ116" i="5"/>
  <c r="BC115" i="5"/>
  <c r="AZ115" i="5"/>
  <c r="AX152" i="5"/>
  <c r="AX153" i="5"/>
  <c r="AX154" i="5"/>
  <c r="AX155" i="5"/>
  <c r="AX156" i="5"/>
  <c r="AX157" i="5"/>
  <c r="AX158" i="5"/>
  <c r="AX159" i="5"/>
  <c r="AX160" i="5"/>
  <c r="AX161" i="5"/>
  <c r="AX162" i="5"/>
  <c r="AX163" i="5"/>
  <c r="AX164" i="5"/>
  <c r="AX165" i="5"/>
  <c r="AX166" i="5"/>
  <c r="AX167" i="5"/>
  <c r="AX168" i="5"/>
  <c r="AX169" i="5"/>
  <c r="AX170" i="5"/>
  <c r="AX171" i="5"/>
  <c r="AX172" i="5"/>
  <c r="AX173" i="5"/>
  <c r="AX174" i="5"/>
  <c r="AX175" i="5"/>
  <c r="AX176" i="5"/>
  <c r="AX177" i="5"/>
  <c r="AX178" i="5"/>
  <c r="AX179" i="5"/>
  <c r="AX180" i="5"/>
  <c r="AX181" i="5"/>
  <c r="AX182" i="5"/>
  <c r="AX183" i="5"/>
  <c r="AX184" i="5"/>
  <c r="AX185" i="5"/>
  <c r="AX186" i="5"/>
  <c r="AX187" i="5"/>
  <c r="AX188" i="5"/>
  <c r="AX189" i="5"/>
  <c r="AX190" i="5"/>
  <c r="AX191" i="5"/>
  <c r="AX192" i="5"/>
  <c r="AX193" i="5"/>
  <c r="AX194" i="5"/>
  <c r="AX195" i="5"/>
  <c r="AX196" i="5"/>
  <c r="AX197" i="5"/>
  <c r="AX198" i="5"/>
  <c r="AX199" i="5"/>
  <c r="AX200" i="5"/>
  <c r="AX201" i="5"/>
  <c r="AX202" i="5"/>
  <c r="AX203" i="5"/>
  <c r="AX204" i="5"/>
  <c r="AX205" i="5"/>
  <c r="AX206" i="5"/>
  <c r="AX207" i="5"/>
  <c r="AX208" i="5"/>
  <c r="AX209" i="5"/>
  <c r="AX210" i="5"/>
  <c r="AX211" i="5"/>
  <c r="AX212" i="5"/>
  <c r="AX213" i="5"/>
  <c r="AX214" i="5"/>
  <c r="AX215" i="5"/>
  <c r="AX216" i="5"/>
  <c r="AX217" i="5"/>
  <c r="AX218" i="5"/>
  <c r="AX219" i="5"/>
  <c r="AX220" i="5"/>
  <c r="AX221" i="5"/>
  <c r="AX222" i="5"/>
  <c r="AX223" i="5"/>
  <c r="AX224" i="5"/>
  <c r="AX225" i="5"/>
  <c r="AX226" i="5"/>
  <c r="AX227" i="5"/>
  <c r="AX228" i="5"/>
  <c r="AX229" i="5"/>
  <c r="AX230" i="5"/>
  <c r="AX231" i="5"/>
  <c r="AX232" i="5"/>
  <c r="AX233" i="5"/>
  <c r="AX248" i="5"/>
  <c r="AU248" i="5"/>
  <c r="AX247" i="5"/>
  <c r="AU247" i="5"/>
  <c r="AX246" i="5"/>
  <c r="AU246" i="5"/>
  <c r="AX245" i="5"/>
  <c r="AU245" i="5"/>
  <c r="AX243" i="5"/>
  <c r="AU243" i="5"/>
  <c r="AX242" i="5"/>
  <c r="AU242" i="5"/>
  <c r="AX241" i="5"/>
  <c r="AU241" i="5"/>
  <c r="AX240" i="5"/>
  <c r="AU240" i="5"/>
  <c r="AX238" i="5"/>
  <c r="AU238" i="5"/>
  <c r="AX237" i="5"/>
  <c r="AU237" i="5"/>
  <c r="AX236" i="5"/>
  <c r="AU236" i="5"/>
  <c r="AX235" i="5"/>
  <c r="AU235" i="5"/>
  <c r="AX134" i="5"/>
  <c r="AX133" i="5"/>
  <c r="AX132" i="5"/>
  <c r="AX131" i="5"/>
  <c r="AX130" i="5"/>
  <c r="AX129" i="5"/>
  <c r="AX128" i="5"/>
  <c r="AX127" i="5"/>
  <c r="AX126" i="5"/>
  <c r="AX125" i="5"/>
  <c r="AX124" i="5"/>
  <c r="AX123" i="5"/>
  <c r="AX122" i="5"/>
  <c r="AX121" i="5"/>
  <c r="AX120" i="5"/>
  <c r="AX119" i="5"/>
  <c r="AX118" i="5"/>
  <c r="AX117" i="5"/>
  <c r="AX116" i="5"/>
  <c r="AX115" i="5"/>
  <c r="AX114" i="5"/>
  <c r="AX113" i="5"/>
  <c r="AX112" i="5"/>
  <c r="AX111" i="5"/>
  <c r="AX110" i="5"/>
  <c r="AX109" i="5"/>
  <c r="AX108" i="5"/>
  <c r="AX107" i="5"/>
  <c r="AX106" i="5"/>
  <c r="AX105" i="5"/>
  <c r="AX104" i="5"/>
  <c r="AX103" i="5"/>
  <c r="AX102" i="5"/>
  <c r="AX101" i="5"/>
  <c r="AX100" i="5"/>
  <c r="AX99" i="5"/>
  <c r="AX98" i="5"/>
  <c r="AX97" i="5"/>
  <c r="AX96" i="5"/>
  <c r="AX95" i="5"/>
  <c r="AX94" i="5"/>
  <c r="AX93" i="5"/>
  <c r="AX92" i="5"/>
  <c r="AX91" i="5"/>
  <c r="AX90" i="5"/>
  <c r="AX89" i="5"/>
  <c r="AX88" i="5"/>
  <c r="AX87" i="5"/>
  <c r="AX86" i="5"/>
  <c r="AX85" i="5"/>
  <c r="AX84" i="5"/>
  <c r="AX83" i="5"/>
  <c r="AX82" i="5"/>
  <c r="AX81" i="5"/>
  <c r="AX80" i="5"/>
  <c r="AX79" i="5"/>
  <c r="AX78" i="5"/>
  <c r="AX77" i="5"/>
  <c r="AX76" i="5"/>
  <c r="AX75" i="5"/>
  <c r="AX74" i="5"/>
  <c r="AX73" i="5"/>
  <c r="AX72" i="5"/>
  <c r="AX71" i="5"/>
  <c r="AX70" i="5"/>
  <c r="AX69" i="5"/>
  <c r="AX68" i="5"/>
  <c r="AX67" i="5"/>
  <c r="AX66" i="5"/>
  <c r="AX65" i="5"/>
  <c r="AX64" i="5"/>
  <c r="AX63" i="5"/>
  <c r="AX62" i="5"/>
  <c r="AX61" i="5"/>
  <c r="AX60" i="5"/>
  <c r="AX59" i="5"/>
  <c r="AX58" i="5"/>
  <c r="AX57" i="5"/>
  <c r="AX56" i="5"/>
  <c r="AX55" i="5"/>
  <c r="AX54" i="5"/>
  <c r="AX53" i="5"/>
  <c r="AX52" i="5"/>
  <c r="AX51" i="5"/>
  <c r="AX50" i="5"/>
  <c r="AX49" i="5"/>
  <c r="AX48" i="5"/>
  <c r="AX47" i="5"/>
  <c r="AX46" i="5"/>
  <c r="AX45" i="5"/>
  <c r="AX44" i="5"/>
  <c r="AX43" i="5"/>
  <c r="AX42" i="5"/>
  <c r="AX41" i="5"/>
  <c r="AX40" i="5"/>
  <c r="AX39" i="5"/>
  <c r="AX38" i="5"/>
  <c r="AX37" i="5"/>
  <c r="AX36" i="5"/>
  <c r="AX35" i="5"/>
  <c r="AX34" i="5"/>
  <c r="AX33" i="5"/>
  <c r="AX32" i="5"/>
  <c r="AX31" i="5"/>
  <c r="AX30" i="5"/>
  <c r="AX29" i="5"/>
  <c r="AX28" i="5"/>
  <c r="AX27" i="5"/>
  <c r="AX26" i="5"/>
  <c r="AX25" i="5"/>
  <c r="AX24" i="5"/>
  <c r="AX23" i="5"/>
  <c r="AX22" i="5"/>
  <c r="AX21" i="5"/>
  <c r="AX20" i="5"/>
  <c r="AX19" i="5"/>
  <c r="AX18" i="5"/>
  <c r="AX17" i="5"/>
  <c r="AX16" i="5"/>
  <c r="AX15" i="5"/>
  <c r="AX14" i="5"/>
  <c r="AX13" i="5"/>
  <c r="AX12" i="5"/>
  <c r="AX11" i="5"/>
  <c r="AX10" i="5"/>
  <c r="AX9" i="5"/>
  <c r="AX8" i="5"/>
  <c r="AX7" i="5"/>
  <c r="AX6" i="5"/>
  <c r="AX5" i="5"/>
  <c r="AX4" i="5"/>
  <c r="AX3" i="5"/>
  <c r="AX150" i="5"/>
  <c r="AU150" i="5"/>
  <c r="AX149" i="5"/>
  <c r="AU149" i="5"/>
  <c r="AX148" i="5"/>
  <c r="AU148" i="5"/>
  <c r="AX147" i="5"/>
  <c r="AU147" i="5"/>
  <c r="AX145" i="5"/>
  <c r="AU145" i="5"/>
  <c r="AX144" i="5"/>
  <c r="AU144" i="5"/>
  <c r="AX143" i="5"/>
  <c r="AU143" i="5"/>
  <c r="AX142" i="5"/>
  <c r="AU142" i="5"/>
  <c r="AX140" i="5"/>
  <c r="AU140" i="5"/>
  <c r="AX139" i="5"/>
  <c r="AU139" i="5"/>
  <c r="AX138" i="5"/>
  <c r="AU138" i="5"/>
  <c r="AX137" i="5"/>
  <c r="AU137" i="5"/>
  <c r="AS134" i="5"/>
  <c r="AS135" i="5"/>
  <c r="AS136" i="5"/>
  <c r="AS137" i="5"/>
  <c r="AS138" i="5"/>
  <c r="AS139" i="5"/>
  <c r="AS140" i="5"/>
  <c r="AS141" i="5"/>
  <c r="AS142" i="5"/>
  <c r="AS143" i="5"/>
  <c r="AS144" i="5"/>
  <c r="AS145" i="5"/>
  <c r="AS146" i="5"/>
  <c r="AS147" i="5"/>
  <c r="AS148" i="5"/>
  <c r="AS149" i="5"/>
  <c r="AS150" i="5"/>
  <c r="AS151" i="5"/>
  <c r="AS152" i="5"/>
  <c r="AS153" i="5"/>
  <c r="AS154" i="5"/>
  <c r="AS155" i="5"/>
  <c r="AS156" i="5"/>
  <c r="AS157" i="5"/>
  <c r="AS158" i="5"/>
  <c r="AS159" i="5"/>
  <c r="AS160" i="5"/>
  <c r="AS161" i="5"/>
  <c r="AS162" i="5"/>
  <c r="AS163" i="5"/>
  <c r="AS164" i="5"/>
  <c r="AS165" i="5"/>
  <c r="AS166" i="5"/>
  <c r="AS167" i="5"/>
  <c r="AS168" i="5"/>
  <c r="AS169" i="5"/>
  <c r="AS170" i="5"/>
  <c r="AS171" i="5"/>
  <c r="AS172" i="5"/>
  <c r="AS173" i="5"/>
  <c r="AS174" i="5"/>
  <c r="AS175" i="5"/>
  <c r="AS176" i="5"/>
  <c r="AS177" i="5"/>
  <c r="AS178" i="5"/>
  <c r="AS179" i="5"/>
  <c r="AS180" i="5"/>
  <c r="AS181" i="5"/>
  <c r="AS182" i="5"/>
  <c r="AS183" i="5"/>
  <c r="AS184" i="5"/>
  <c r="AS185" i="5"/>
  <c r="AS186" i="5"/>
  <c r="AS187" i="5"/>
  <c r="AS188" i="5"/>
  <c r="AS189" i="5"/>
  <c r="AS190" i="5"/>
  <c r="AS191" i="5"/>
  <c r="AS192" i="5"/>
  <c r="AS193" i="5"/>
  <c r="AS194" i="5"/>
  <c r="AS195" i="5"/>
  <c r="AS196" i="5"/>
  <c r="AS197" i="5"/>
  <c r="AS198" i="5"/>
  <c r="AS199" i="5"/>
  <c r="AS200" i="5"/>
  <c r="AS201" i="5"/>
  <c r="AS202" i="5"/>
  <c r="AS203" i="5"/>
  <c r="AS204" i="5"/>
  <c r="AS205" i="5"/>
  <c r="AS206" i="5"/>
  <c r="AS207" i="5"/>
  <c r="AS208" i="5"/>
  <c r="AS209" i="5"/>
  <c r="AS210" i="5"/>
  <c r="AS211" i="5"/>
  <c r="AS212" i="5"/>
  <c r="AS213" i="5"/>
  <c r="AS214" i="5"/>
  <c r="AS215" i="5"/>
  <c r="AS216" i="5"/>
  <c r="AS217" i="5"/>
  <c r="AS218" i="5"/>
  <c r="AS219" i="5"/>
  <c r="AS220" i="5"/>
  <c r="AS221" i="5"/>
  <c r="AS222" i="5"/>
  <c r="AS223" i="5"/>
  <c r="AS224" i="5"/>
  <c r="AS225" i="5"/>
  <c r="AS226" i="5"/>
  <c r="AS227" i="5"/>
  <c r="AS228" i="5"/>
  <c r="AS229" i="5"/>
  <c r="AS230" i="5"/>
  <c r="AS231" i="5"/>
  <c r="AS232" i="5"/>
  <c r="AS233" i="5"/>
  <c r="AS248" i="5"/>
  <c r="AP248" i="5"/>
  <c r="AS247" i="5"/>
  <c r="AP247" i="5"/>
  <c r="AS246" i="5"/>
  <c r="AP246" i="5"/>
  <c r="AS245" i="5"/>
  <c r="AP245" i="5"/>
  <c r="AS243" i="5"/>
  <c r="AP243" i="5"/>
  <c r="AS242" i="5"/>
  <c r="AP242" i="5"/>
  <c r="AS241" i="5"/>
  <c r="AP241" i="5"/>
  <c r="AS240" i="5"/>
  <c r="AP240" i="5"/>
  <c r="AS238" i="5"/>
  <c r="AP238" i="5"/>
  <c r="AS237" i="5"/>
  <c r="AP237" i="5"/>
  <c r="AS236" i="5"/>
  <c r="AP236" i="5"/>
  <c r="AS235" i="5"/>
  <c r="AP235" i="5"/>
  <c r="AS116" i="5"/>
  <c r="AS115" i="5"/>
  <c r="AS114" i="5"/>
  <c r="AS113" i="5"/>
  <c r="AS112" i="5"/>
  <c r="AS111" i="5"/>
  <c r="AS110" i="5"/>
  <c r="AS109" i="5"/>
  <c r="AS108" i="5"/>
  <c r="AS107" i="5"/>
  <c r="AS106" i="5"/>
  <c r="AS105" i="5"/>
  <c r="AS104" i="5"/>
  <c r="AS103" i="5"/>
  <c r="AS102" i="5"/>
  <c r="AS101" i="5"/>
  <c r="AS100" i="5"/>
  <c r="AS99" i="5"/>
  <c r="AS98" i="5"/>
  <c r="AS97" i="5"/>
  <c r="AS96" i="5"/>
  <c r="AS95" i="5"/>
  <c r="AS94" i="5"/>
  <c r="AS93" i="5"/>
  <c r="AS92" i="5"/>
  <c r="AS91" i="5"/>
  <c r="AS90" i="5"/>
  <c r="AS89" i="5"/>
  <c r="AS88" i="5"/>
  <c r="AS87" i="5"/>
  <c r="AS86" i="5"/>
  <c r="AS85" i="5"/>
  <c r="AS84" i="5"/>
  <c r="AS83" i="5"/>
  <c r="AS82" i="5"/>
  <c r="AS81" i="5"/>
  <c r="AS80" i="5"/>
  <c r="AS79" i="5"/>
  <c r="AS78" i="5"/>
  <c r="AS77" i="5"/>
  <c r="AS76" i="5"/>
  <c r="AS75" i="5"/>
  <c r="AS74" i="5"/>
  <c r="AS73" i="5"/>
  <c r="AS72" i="5"/>
  <c r="AS71" i="5"/>
  <c r="AS70" i="5"/>
  <c r="AS69" i="5"/>
  <c r="AS68" i="5"/>
  <c r="AS67" i="5"/>
  <c r="AS66" i="5"/>
  <c r="AS65" i="5"/>
  <c r="AS64" i="5"/>
  <c r="AS63" i="5"/>
  <c r="AS62" i="5"/>
  <c r="AS61" i="5"/>
  <c r="AS60" i="5"/>
  <c r="AS59" i="5"/>
  <c r="AS58" i="5"/>
  <c r="AS57" i="5"/>
  <c r="AS56" i="5"/>
  <c r="AS55" i="5"/>
  <c r="AS54" i="5"/>
  <c r="AS53" i="5"/>
  <c r="AS52" i="5"/>
  <c r="AS51" i="5"/>
  <c r="AS50" i="5"/>
  <c r="AS49" i="5"/>
  <c r="AS48" i="5"/>
  <c r="AS47" i="5"/>
  <c r="AS46" i="5"/>
  <c r="AS45" i="5"/>
  <c r="AS44" i="5"/>
  <c r="AS43" i="5"/>
  <c r="AS42" i="5"/>
  <c r="AS41" i="5"/>
  <c r="AS40" i="5"/>
  <c r="AS39" i="5"/>
  <c r="AS38" i="5"/>
  <c r="AS37" i="5"/>
  <c r="AS36" i="5"/>
  <c r="AS35" i="5"/>
  <c r="AS34" i="5"/>
  <c r="AS33" i="5"/>
  <c r="AS32" i="5"/>
  <c r="AS31" i="5"/>
  <c r="AS30" i="5"/>
  <c r="AS29" i="5"/>
  <c r="AS28" i="5"/>
  <c r="AS27" i="5"/>
  <c r="AS26" i="5"/>
  <c r="AS25" i="5"/>
  <c r="AS24" i="5"/>
  <c r="AS23" i="5"/>
  <c r="AS22" i="5"/>
  <c r="AS21" i="5"/>
  <c r="AS20" i="5"/>
  <c r="AS19" i="5"/>
  <c r="AS18" i="5"/>
  <c r="AS17" i="5"/>
  <c r="AS16" i="5"/>
  <c r="AS15" i="5"/>
  <c r="AS14" i="5"/>
  <c r="AS13" i="5"/>
  <c r="AS12" i="5"/>
  <c r="AS11" i="5"/>
  <c r="AS10" i="5"/>
  <c r="AS9" i="5"/>
  <c r="AS8" i="5"/>
  <c r="AS7" i="5"/>
  <c r="AS6" i="5"/>
  <c r="AS5" i="5"/>
  <c r="AS4" i="5"/>
  <c r="AS3" i="5"/>
  <c r="AS132" i="5"/>
  <c r="AP132" i="5"/>
  <c r="AS131" i="5"/>
  <c r="AP131" i="5"/>
  <c r="AS130" i="5"/>
  <c r="AP130" i="5"/>
  <c r="AS129" i="5"/>
  <c r="AP129" i="5"/>
  <c r="AS127" i="5"/>
  <c r="AP127" i="5"/>
  <c r="AS126" i="5"/>
  <c r="AP126" i="5"/>
  <c r="AS125" i="5"/>
  <c r="AP125" i="5"/>
  <c r="AS124" i="5"/>
  <c r="AP124" i="5"/>
  <c r="AS122" i="5"/>
  <c r="AP122" i="5"/>
  <c r="AS121" i="5"/>
  <c r="AP121" i="5"/>
  <c r="AS120" i="5"/>
  <c r="AP120" i="5"/>
  <c r="AS119" i="5"/>
  <c r="AP119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30" i="5"/>
  <c r="AN231" i="5"/>
  <c r="AN232" i="5"/>
  <c r="AN233" i="5"/>
  <c r="AN248" i="5"/>
  <c r="AK248" i="5"/>
  <c r="AN247" i="5"/>
  <c r="AK247" i="5"/>
  <c r="AN246" i="5"/>
  <c r="AK246" i="5"/>
  <c r="AN245" i="5"/>
  <c r="AK245" i="5"/>
  <c r="AN243" i="5"/>
  <c r="AK243" i="5"/>
  <c r="AN242" i="5"/>
  <c r="AK242" i="5"/>
  <c r="AN241" i="5"/>
  <c r="AK241" i="5"/>
  <c r="AN240" i="5"/>
  <c r="AK240" i="5"/>
  <c r="AN238" i="5"/>
  <c r="AK238" i="5"/>
  <c r="AN237" i="5"/>
  <c r="AK237" i="5"/>
  <c r="AN236" i="5"/>
  <c r="AK236" i="5"/>
  <c r="AN235" i="5"/>
  <c r="AK235" i="5"/>
  <c r="AN113" i="5"/>
  <c r="AN112" i="5"/>
  <c r="AN111" i="5"/>
  <c r="AN110" i="5"/>
  <c r="AN109" i="5"/>
  <c r="AN108" i="5"/>
  <c r="AN107" i="5"/>
  <c r="AN106" i="5"/>
  <c r="AN105" i="5"/>
  <c r="AN104" i="5"/>
  <c r="AN103" i="5"/>
  <c r="AN102" i="5"/>
  <c r="AN101" i="5"/>
  <c r="AN100" i="5"/>
  <c r="AN99" i="5"/>
  <c r="AN98" i="5"/>
  <c r="AN97" i="5"/>
  <c r="AN96" i="5"/>
  <c r="AN95" i="5"/>
  <c r="AN94" i="5"/>
  <c r="AN93" i="5"/>
  <c r="AN92" i="5"/>
  <c r="AN91" i="5"/>
  <c r="AN90" i="5"/>
  <c r="AN89" i="5"/>
  <c r="AN88" i="5"/>
  <c r="AN87" i="5"/>
  <c r="AN86" i="5"/>
  <c r="AN85" i="5"/>
  <c r="AN84" i="5"/>
  <c r="AN83" i="5"/>
  <c r="AN82" i="5"/>
  <c r="AN81" i="5"/>
  <c r="AN80" i="5"/>
  <c r="AN79" i="5"/>
  <c r="AN78" i="5"/>
  <c r="AN77" i="5"/>
  <c r="AN76" i="5"/>
  <c r="AN75" i="5"/>
  <c r="AN74" i="5"/>
  <c r="AN73" i="5"/>
  <c r="AN72" i="5"/>
  <c r="AN71" i="5"/>
  <c r="AN70" i="5"/>
  <c r="AN69" i="5"/>
  <c r="AN68" i="5"/>
  <c r="AN67" i="5"/>
  <c r="AN66" i="5"/>
  <c r="AN65" i="5"/>
  <c r="AN64" i="5"/>
  <c r="AN63" i="5"/>
  <c r="AN62" i="5"/>
  <c r="AN61" i="5"/>
  <c r="AN60" i="5"/>
  <c r="AN59" i="5"/>
  <c r="AN58" i="5"/>
  <c r="AN57" i="5"/>
  <c r="AN56" i="5"/>
  <c r="AN55" i="5"/>
  <c r="AN54" i="5"/>
  <c r="AN53" i="5"/>
  <c r="AN52" i="5"/>
  <c r="AN51" i="5"/>
  <c r="AN50" i="5"/>
  <c r="AN49" i="5"/>
  <c r="AN48" i="5"/>
  <c r="AN47" i="5"/>
  <c r="AN46" i="5"/>
  <c r="AN45" i="5"/>
  <c r="AN44" i="5"/>
  <c r="AN43" i="5"/>
  <c r="AN42" i="5"/>
  <c r="AN41" i="5"/>
  <c r="AN40" i="5"/>
  <c r="AN39" i="5"/>
  <c r="AN38" i="5"/>
  <c r="AN37" i="5"/>
  <c r="AN36" i="5"/>
  <c r="AN35" i="5"/>
  <c r="AN34" i="5"/>
  <c r="AN33" i="5"/>
  <c r="AN32" i="5"/>
  <c r="AN31" i="5"/>
  <c r="AN30" i="5"/>
  <c r="AN29" i="5"/>
  <c r="AN28" i="5"/>
  <c r="AN27" i="5"/>
  <c r="AN26" i="5"/>
  <c r="AN25" i="5"/>
  <c r="AN24" i="5"/>
  <c r="AN23" i="5"/>
  <c r="AN22" i="5"/>
  <c r="AN21" i="5"/>
  <c r="AN20" i="5"/>
  <c r="AN19" i="5"/>
  <c r="AN18" i="5"/>
  <c r="AN17" i="5"/>
  <c r="AN16" i="5"/>
  <c r="AN15" i="5"/>
  <c r="AN14" i="5"/>
  <c r="AN13" i="5"/>
  <c r="AN12" i="5"/>
  <c r="AN11" i="5"/>
  <c r="AN10" i="5"/>
  <c r="AN9" i="5"/>
  <c r="AN8" i="5"/>
  <c r="AN7" i="5"/>
  <c r="AN6" i="5"/>
  <c r="AN5" i="5"/>
  <c r="AN4" i="5"/>
  <c r="AN3" i="5"/>
  <c r="AN129" i="5"/>
  <c r="AK129" i="5"/>
  <c r="AN128" i="5"/>
  <c r="AK128" i="5"/>
  <c r="AN127" i="5"/>
  <c r="AK127" i="5"/>
  <c r="AN126" i="5"/>
  <c r="AK126" i="5"/>
  <c r="AN124" i="5"/>
  <c r="AK124" i="5"/>
  <c r="AN123" i="5"/>
  <c r="AK123" i="5"/>
  <c r="AN122" i="5"/>
  <c r="AK122" i="5"/>
  <c r="AN121" i="5"/>
  <c r="AK121" i="5"/>
  <c r="AN119" i="5"/>
  <c r="AK119" i="5"/>
  <c r="AN118" i="5"/>
  <c r="AK118" i="5"/>
  <c r="AN117" i="5"/>
  <c r="AK117" i="5"/>
  <c r="AN116" i="5"/>
  <c r="AK116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I212" i="5"/>
  <c r="AI213" i="5"/>
  <c r="AI214" i="5"/>
  <c r="AI215" i="5"/>
  <c r="AI216" i="5"/>
  <c r="AI217" i="5"/>
  <c r="AI218" i="5"/>
  <c r="AI219" i="5"/>
  <c r="AI220" i="5"/>
  <c r="AI221" i="5"/>
  <c r="AI222" i="5"/>
  <c r="AI248" i="5"/>
  <c r="AF248" i="5"/>
  <c r="AI247" i="5"/>
  <c r="AF247" i="5"/>
  <c r="AI223" i="5"/>
  <c r="AI224" i="5"/>
  <c r="AI225" i="5"/>
  <c r="AI226" i="5"/>
  <c r="AI246" i="5"/>
  <c r="AI227" i="5"/>
  <c r="AI228" i="5"/>
  <c r="AI229" i="5"/>
  <c r="AF246" i="5"/>
  <c r="AI230" i="5"/>
  <c r="AI231" i="5"/>
  <c r="AI232" i="5"/>
  <c r="AI233" i="5"/>
  <c r="AI245" i="5"/>
  <c r="AF245" i="5"/>
  <c r="AI243" i="5"/>
  <c r="AF243" i="5"/>
  <c r="AI242" i="5"/>
  <c r="AF242" i="5"/>
  <c r="AI241" i="5"/>
  <c r="AF241" i="5"/>
  <c r="AI240" i="5"/>
  <c r="AF240" i="5"/>
  <c r="AI238" i="5"/>
  <c r="AF238" i="5"/>
  <c r="AI237" i="5"/>
  <c r="AF237" i="5"/>
  <c r="AI236" i="5"/>
  <c r="AF236" i="5"/>
  <c r="AI235" i="5"/>
  <c r="AF235" i="5"/>
  <c r="AI96" i="5"/>
  <c r="AI95" i="5"/>
  <c r="AI94" i="5"/>
  <c r="AI93" i="5"/>
  <c r="AI92" i="5"/>
  <c r="AI91" i="5"/>
  <c r="AI90" i="5"/>
  <c r="AI89" i="5"/>
  <c r="AI88" i="5"/>
  <c r="AI87" i="5"/>
  <c r="AI86" i="5"/>
  <c r="AI85" i="5"/>
  <c r="AI84" i="5"/>
  <c r="AI83" i="5"/>
  <c r="AI82" i="5"/>
  <c r="AI81" i="5"/>
  <c r="AI80" i="5"/>
  <c r="AI79" i="5"/>
  <c r="AI78" i="5"/>
  <c r="AI77" i="5"/>
  <c r="AI76" i="5"/>
  <c r="AI75" i="5"/>
  <c r="AI74" i="5"/>
  <c r="AI73" i="5"/>
  <c r="AI72" i="5"/>
  <c r="AI71" i="5"/>
  <c r="AI70" i="5"/>
  <c r="AI69" i="5"/>
  <c r="AI68" i="5"/>
  <c r="AI67" i="5"/>
  <c r="AI66" i="5"/>
  <c r="AI65" i="5"/>
  <c r="AI64" i="5"/>
  <c r="AI63" i="5"/>
  <c r="AI62" i="5"/>
  <c r="AI61" i="5"/>
  <c r="AI60" i="5"/>
  <c r="AI59" i="5"/>
  <c r="AI58" i="5"/>
  <c r="AI57" i="5"/>
  <c r="AI56" i="5"/>
  <c r="AI55" i="5"/>
  <c r="AI54" i="5"/>
  <c r="AI53" i="5"/>
  <c r="AI52" i="5"/>
  <c r="AI51" i="5"/>
  <c r="AI50" i="5"/>
  <c r="AI49" i="5"/>
  <c r="AI48" i="5"/>
  <c r="AI47" i="5"/>
  <c r="AI46" i="5"/>
  <c r="AI45" i="5"/>
  <c r="AI44" i="5"/>
  <c r="AI43" i="5"/>
  <c r="AI42" i="5"/>
  <c r="AI41" i="5"/>
  <c r="AI40" i="5"/>
  <c r="AI39" i="5"/>
  <c r="AI38" i="5"/>
  <c r="AI37" i="5"/>
  <c r="AI36" i="5"/>
  <c r="AI35" i="5"/>
  <c r="AI34" i="5"/>
  <c r="AI33" i="5"/>
  <c r="AI32" i="5"/>
  <c r="AI31" i="5"/>
  <c r="AI30" i="5"/>
  <c r="AI29" i="5"/>
  <c r="AI28" i="5"/>
  <c r="AI27" i="5"/>
  <c r="AI26" i="5"/>
  <c r="AI25" i="5"/>
  <c r="AI24" i="5"/>
  <c r="AI23" i="5"/>
  <c r="AI22" i="5"/>
  <c r="AI21" i="5"/>
  <c r="AI20" i="5"/>
  <c r="AI19" i="5"/>
  <c r="AI18" i="5"/>
  <c r="AI17" i="5"/>
  <c r="AI16" i="5"/>
  <c r="AI15" i="5"/>
  <c r="AI14" i="5"/>
  <c r="AI13" i="5"/>
  <c r="AI12" i="5"/>
  <c r="AI11" i="5"/>
  <c r="AI10" i="5"/>
  <c r="AI9" i="5"/>
  <c r="AI8" i="5"/>
  <c r="AI7" i="5"/>
  <c r="AI6" i="5"/>
  <c r="AI5" i="5"/>
  <c r="AI4" i="5"/>
  <c r="AI3" i="5"/>
  <c r="AI112" i="5"/>
  <c r="AF112" i="5"/>
  <c r="AI111" i="5"/>
  <c r="AF111" i="5"/>
  <c r="AI110" i="5"/>
  <c r="AF110" i="5"/>
  <c r="AI109" i="5"/>
  <c r="AF109" i="5"/>
  <c r="AI107" i="5"/>
  <c r="AF107" i="5"/>
  <c r="AI106" i="5"/>
  <c r="AF106" i="5"/>
  <c r="AI105" i="5"/>
  <c r="AF105" i="5"/>
  <c r="AI104" i="5"/>
  <c r="AF104" i="5"/>
  <c r="AI102" i="5"/>
  <c r="AF102" i="5"/>
  <c r="AI101" i="5"/>
  <c r="AF101" i="5"/>
  <c r="AI100" i="5"/>
  <c r="AF100" i="5"/>
  <c r="AI99" i="5"/>
  <c r="AF99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48" i="5"/>
  <c r="AA248" i="5"/>
  <c r="AD247" i="5"/>
  <c r="AA247" i="5"/>
  <c r="AD218" i="5"/>
  <c r="AD219" i="5"/>
  <c r="AD220" i="5"/>
  <c r="AD221" i="5"/>
  <c r="AD222" i="5"/>
  <c r="AD223" i="5"/>
  <c r="AD224" i="5"/>
  <c r="AD225" i="5"/>
  <c r="AD226" i="5"/>
  <c r="AD227" i="5"/>
  <c r="AD228" i="5"/>
  <c r="AD246" i="5"/>
  <c r="AD229" i="5"/>
  <c r="AA246" i="5"/>
  <c r="AD230" i="5"/>
  <c r="AD231" i="5"/>
  <c r="AD232" i="5"/>
  <c r="AD233" i="5"/>
  <c r="AD245" i="5"/>
  <c r="AA245" i="5"/>
  <c r="AD243" i="5"/>
  <c r="AA243" i="5"/>
  <c r="AD242" i="5"/>
  <c r="AA242" i="5"/>
  <c r="AD241" i="5"/>
  <c r="AA241" i="5"/>
  <c r="AD240" i="5"/>
  <c r="AA240" i="5"/>
  <c r="AD238" i="5"/>
  <c r="AA238" i="5"/>
  <c r="AD237" i="5"/>
  <c r="AA237" i="5"/>
  <c r="AD236" i="5"/>
  <c r="AA236" i="5"/>
  <c r="AD235" i="5"/>
  <c r="AA235" i="5"/>
  <c r="AD103" i="5"/>
  <c r="AD102" i="5"/>
  <c r="AD101" i="5"/>
  <c r="AD100" i="5"/>
  <c r="AD99" i="5"/>
  <c r="AD98" i="5"/>
  <c r="AD97" i="5"/>
  <c r="AD96" i="5"/>
  <c r="AD95" i="5"/>
  <c r="AD94" i="5"/>
  <c r="AD93" i="5"/>
  <c r="AD92" i="5"/>
  <c r="AD91" i="5"/>
  <c r="AD90" i="5"/>
  <c r="AD89" i="5"/>
  <c r="AD88" i="5"/>
  <c r="AD87" i="5"/>
  <c r="AD86" i="5"/>
  <c r="AD85" i="5"/>
  <c r="AD84" i="5"/>
  <c r="AD83" i="5"/>
  <c r="AD82" i="5"/>
  <c r="AD81" i="5"/>
  <c r="AD80" i="5"/>
  <c r="AD79" i="5"/>
  <c r="AD78" i="5"/>
  <c r="AD77" i="5"/>
  <c r="AD76" i="5"/>
  <c r="AD75" i="5"/>
  <c r="AD74" i="5"/>
  <c r="AD73" i="5"/>
  <c r="AD72" i="5"/>
  <c r="AD71" i="5"/>
  <c r="AD70" i="5"/>
  <c r="AD69" i="5"/>
  <c r="AD68" i="5"/>
  <c r="AD67" i="5"/>
  <c r="AD66" i="5"/>
  <c r="AD65" i="5"/>
  <c r="AD64" i="5"/>
  <c r="AD63" i="5"/>
  <c r="AD62" i="5"/>
  <c r="AD61" i="5"/>
  <c r="AD60" i="5"/>
  <c r="AD59" i="5"/>
  <c r="AD58" i="5"/>
  <c r="AD57" i="5"/>
  <c r="AD56" i="5"/>
  <c r="AD55" i="5"/>
  <c r="AD54" i="5"/>
  <c r="AD53" i="5"/>
  <c r="AD52" i="5"/>
  <c r="AD51" i="5"/>
  <c r="AD50" i="5"/>
  <c r="AD49" i="5"/>
  <c r="AD48" i="5"/>
  <c r="AD47" i="5"/>
  <c r="AD46" i="5"/>
  <c r="AD45" i="5"/>
  <c r="AD44" i="5"/>
  <c r="AD43" i="5"/>
  <c r="AD42" i="5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AD3" i="5"/>
  <c r="AD119" i="5"/>
  <c r="AA119" i="5"/>
  <c r="AD118" i="5"/>
  <c r="AA118" i="5"/>
  <c r="AD117" i="5"/>
  <c r="AA117" i="5"/>
  <c r="AD116" i="5"/>
  <c r="AA116" i="5"/>
  <c r="AD114" i="5"/>
  <c r="AA114" i="5"/>
  <c r="AD113" i="5"/>
  <c r="AA113" i="5"/>
  <c r="AD112" i="5"/>
  <c r="AA112" i="5"/>
  <c r="AD111" i="5"/>
  <c r="AA111" i="5"/>
  <c r="AD109" i="5"/>
  <c r="AA109" i="5"/>
  <c r="AD108" i="5"/>
  <c r="AA108" i="5"/>
  <c r="AD107" i="5"/>
  <c r="AA107" i="5"/>
  <c r="AD106" i="5"/>
  <c r="AA106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48" i="5"/>
  <c r="Y247" i="5"/>
  <c r="Y226" i="5"/>
  <c r="Y227" i="5"/>
  <c r="Y228" i="5"/>
  <c r="Y229" i="5"/>
  <c r="Y230" i="5"/>
  <c r="Y231" i="5"/>
  <c r="Y246" i="5"/>
  <c r="Y232" i="5"/>
  <c r="Y233" i="5"/>
  <c r="Y245" i="5"/>
  <c r="V246" i="5"/>
  <c r="V247" i="5"/>
  <c r="V248" i="5"/>
  <c r="V245" i="5"/>
  <c r="Y243" i="5"/>
  <c r="Y242" i="5"/>
  <c r="Y241" i="5"/>
  <c r="Y240" i="5"/>
  <c r="V241" i="5"/>
  <c r="V242" i="5"/>
  <c r="V243" i="5"/>
  <c r="V240" i="5"/>
  <c r="Y238" i="5"/>
  <c r="Y237" i="5"/>
  <c r="Y236" i="5"/>
  <c r="Y235" i="5"/>
  <c r="V236" i="5"/>
  <c r="V237" i="5"/>
  <c r="V238" i="5"/>
  <c r="V235" i="5"/>
  <c r="Y6" i="5"/>
  <c r="Y5" i="5"/>
  <c r="Y4" i="5"/>
  <c r="Y3" i="5"/>
  <c r="Y136" i="5"/>
  <c r="Y135" i="5"/>
  <c r="Y134" i="5"/>
  <c r="Y133" i="5"/>
  <c r="V134" i="5"/>
  <c r="V135" i="5"/>
  <c r="V136" i="5"/>
  <c r="V133" i="5"/>
  <c r="Y131" i="5"/>
  <c r="Y130" i="5"/>
  <c r="Y129" i="5"/>
  <c r="Y128" i="5"/>
  <c r="V129" i="5"/>
  <c r="V130" i="5"/>
  <c r="V131" i="5"/>
  <c r="V128" i="5"/>
  <c r="V124" i="5"/>
  <c r="V125" i="5"/>
  <c r="V126" i="5"/>
  <c r="V12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48" i="5"/>
  <c r="L248" i="5"/>
  <c r="O247" i="5"/>
  <c r="L247" i="5"/>
  <c r="O246" i="5"/>
  <c r="L246" i="5"/>
  <c r="O245" i="5"/>
  <c r="L245" i="5"/>
  <c r="O243" i="5"/>
  <c r="L243" i="5"/>
  <c r="O242" i="5"/>
  <c r="L242" i="5"/>
  <c r="O241" i="5"/>
  <c r="L241" i="5"/>
  <c r="O240" i="5"/>
  <c r="L240" i="5"/>
  <c r="O238" i="5"/>
  <c r="L238" i="5"/>
  <c r="O237" i="5"/>
  <c r="L237" i="5"/>
  <c r="O236" i="5"/>
  <c r="L236" i="5"/>
  <c r="O235" i="5"/>
  <c r="L235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O7" i="5"/>
  <c r="O6" i="5"/>
  <c r="O5" i="5"/>
  <c r="O4" i="5"/>
  <c r="O3" i="5"/>
  <c r="O112" i="5"/>
  <c r="L112" i="5"/>
  <c r="O111" i="5"/>
  <c r="L111" i="5"/>
  <c r="O110" i="5"/>
  <c r="L110" i="5"/>
  <c r="O109" i="5"/>
  <c r="L109" i="5"/>
  <c r="O107" i="5"/>
  <c r="L107" i="5"/>
  <c r="O106" i="5"/>
  <c r="L106" i="5"/>
  <c r="O105" i="5"/>
  <c r="L105" i="5"/>
  <c r="O104" i="5"/>
  <c r="L104" i="5"/>
  <c r="O102" i="5"/>
  <c r="L102" i="5"/>
  <c r="O101" i="5"/>
  <c r="L101" i="5"/>
  <c r="O100" i="5"/>
  <c r="L100" i="5"/>
  <c r="O99" i="5"/>
  <c r="L99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48" i="5"/>
  <c r="G248" i="5"/>
  <c r="J247" i="5"/>
  <c r="G247" i="5"/>
  <c r="J246" i="5"/>
  <c r="G246" i="5"/>
  <c r="J245" i="5"/>
  <c r="G245" i="5"/>
  <c r="J243" i="5"/>
  <c r="G243" i="5"/>
  <c r="J242" i="5"/>
  <c r="G242" i="5"/>
  <c r="J241" i="5"/>
  <c r="G241" i="5"/>
  <c r="J240" i="5"/>
  <c r="G240" i="5"/>
  <c r="J238" i="5"/>
  <c r="G238" i="5"/>
  <c r="J237" i="5"/>
  <c r="G237" i="5"/>
  <c r="J236" i="5"/>
  <c r="G236" i="5"/>
  <c r="J235" i="5"/>
  <c r="G235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121" i="5"/>
  <c r="G121" i="5"/>
  <c r="J120" i="5"/>
  <c r="G120" i="5"/>
  <c r="J119" i="5"/>
  <c r="G119" i="5"/>
  <c r="J118" i="5"/>
  <c r="G118" i="5"/>
  <c r="J116" i="5"/>
  <c r="G116" i="5"/>
  <c r="J115" i="5"/>
  <c r="G115" i="5"/>
  <c r="J114" i="5"/>
  <c r="G114" i="5"/>
  <c r="J113" i="5"/>
  <c r="G113" i="5"/>
  <c r="J111" i="5"/>
  <c r="G111" i="5"/>
  <c r="J110" i="5"/>
  <c r="G110" i="5"/>
  <c r="J109" i="5"/>
  <c r="G109" i="5"/>
  <c r="J108" i="5"/>
  <c r="G108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48" i="5"/>
  <c r="B248" i="5"/>
  <c r="E247" i="5"/>
  <c r="B247" i="5"/>
  <c r="E246" i="5"/>
  <c r="B246" i="5"/>
  <c r="E245" i="5"/>
  <c r="B245" i="5"/>
  <c r="E243" i="5"/>
  <c r="B243" i="5"/>
  <c r="E242" i="5"/>
  <c r="B242" i="5"/>
  <c r="E241" i="5"/>
  <c r="B241" i="5"/>
  <c r="E240" i="5"/>
  <c r="B240" i="5"/>
  <c r="E238" i="5"/>
  <c r="B238" i="5"/>
  <c r="E237" i="5"/>
  <c r="B237" i="5"/>
  <c r="E236" i="5"/>
  <c r="B236" i="5"/>
  <c r="E235" i="5"/>
  <c r="B235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126" i="5"/>
  <c r="B126" i="5"/>
  <c r="E125" i="5"/>
  <c r="B125" i="5"/>
  <c r="E124" i="5"/>
  <c r="B124" i="5"/>
  <c r="E123" i="5"/>
  <c r="B123" i="5"/>
  <c r="E121" i="5"/>
  <c r="B121" i="5"/>
  <c r="E120" i="5"/>
  <c r="B120" i="5"/>
  <c r="E119" i="5"/>
  <c r="B119" i="5"/>
  <c r="E118" i="5"/>
  <c r="B118" i="5"/>
  <c r="E116" i="5"/>
  <c r="B116" i="5"/>
  <c r="E115" i="5"/>
  <c r="B115" i="5"/>
  <c r="E114" i="5"/>
  <c r="B114" i="5"/>
  <c r="E113" i="5"/>
  <c r="B113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48" i="5"/>
  <c r="T247" i="5"/>
  <c r="T246" i="5"/>
  <c r="T245" i="5"/>
  <c r="Q246" i="5"/>
  <c r="Q247" i="5"/>
  <c r="Q248" i="5"/>
  <c r="Q245" i="5"/>
  <c r="T243" i="5"/>
  <c r="T242" i="5"/>
  <c r="T241" i="5"/>
  <c r="T240" i="5"/>
  <c r="Q241" i="5"/>
  <c r="Q242" i="5"/>
  <c r="Q243" i="5"/>
  <c r="Q240" i="5"/>
  <c r="T238" i="5"/>
  <c r="T237" i="5"/>
  <c r="T236" i="5"/>
  <c r="T235" i="5"/>
  <c r="Q236" i="5"/>
  <c r="Q237" i="5"/>
  <c r="Q238" i="5"/>
  <c r="Q235" i="5"/>
  <c r="T122" i="5"/>
  <c r="T121" i="5"/>
  <c r="T120" i="5"/>
  <c r="T119" i="5"/>
  <c r="T118" i="5"/>
  <c r="T117" i="5"/>
  <c r="T116" i="5"/>
  <c r="T115" i="5"/>
  <c r="T114" i="5"/>
  <c r="T113" i="5"/>
  <c r="T112" i="5"/>
  <c r="T111" i="5"/>
  <c r="T110" i="5"/>
  <c r="T109" i="5"/>
  <c r="T108" i="5"/>
  <c r="T107" i="5"/>
  <c r="T106" i="5"/>
  <c r="T105" i="5"/>
  <c r="T104" i="5"/>
  <c r="T103" i="5"/>
  <c r="T102" i="5"/>
  <c r="T101" i="5"/>
  <c r="T100" i="5"/>
  <c r="T99" i="5"/>
  <c r="T98" i="5"/>
  <c r="T97" i="5"/>
  <c r="T96" i="5"/>
  <c r="T95" i="5"/>
  <c r="T94" i="5"/>
  <c r="T93" i="5"/>
  <c r="T92" i="5"/>
  <c r="T91" i="5"/>
  <c r="T90" i="5"/>
  <c r="T89" i="5"/>
  <c r="T88" i="5"/>
  <c r="T87" i="5"/>
  <c r="T86" i="5"/>
  <c r="T85" i="5"/>
  <c r="T84" i="5"/>
  <c r="T83" i="5"/>
  <c r="T82" i="5"/>
  <c r="T81" i="5"/>
  <c r="T80" i="5"/>
  <c r="T79" i="5"/>
  <c r="T78" i="5"/>
  <c r="T77" i="5"/>
  <c r="T76" i="5"/>
  <c r="T75" i="5"/>
  <c r="T74" i="5"/>
  <c r="T73" i="5"/>
  <c r="T72" i="5"/>
  <c r="T71" i="5"/>
  <c r="T70" i="5"/>
  <c r="T69" i="5"/>
  <c r="T68" i="5"/>
  <c r="T67" i="5"/>
  <c r="T66" i="5"/>
  <c r="T65" i="5"/>
  <c r="T64" i="5"/>
  <c r="T63" i="5"/>
  <c r="T62" i="5"/>
  <c r="T61" i="5"/>
  <c r="T60" i="5"/>
  <c r="T59" i="5"/>
  <c r="T58" i="5"/>
  <c r="T57" i="5"/>
  <c r="T56" i="5"/>
  <c r="T55" i="5"/>
  <c r="T54" i="5"/>
  <c r="T53" i="5"/>
  <c r="T52" i="5"/>
  <c r="T51" i="5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T138" i="5"/>
  <c r="T137" i="5"/>
  <c r="T136" i="5"/>
  <c r="T135" i="5"/>
  <c r="Q136" i="5"/>
  <c r="Q137" i="5"/>
  <c r="Q138" i="5"/>
  <c r="Q135" i="5"/>
  <c r="T133" i="5"/>
  <c r="T132" i="5"/>
  <c r="T131" i="5"/>
  <c r="T130" i="5"/>
  <c r="Q131" i="5"/>
  <c r="Q132" i="5"/>
  <c r="Q133" i="5"/>
  <c r="Q130" i="5"/>
  <c r="T128" i="5"/>
  <c r="T127" i="5"/>
  <c r="T126" i="5"/>
  <c r="T125" i="5"/>
  <c r="Q126" i="5"/>
  <c r="Q127" i="5"/>
  <c r="Q128" i="5"/>
  <c r="Q125" i="5"/>
</calcChain>
</file>

<file path=xl/connections.xml><?xml version="1.0" encoding="utf-8"?>
<connections xmlns="http://schemas.openxmlformats.org/spreadsheetml/2006/main">
  <connection id="1" name="djf_amo_avg_newwgt" type="6" refreshedVersion="0" background="1" saveData="1">
    <textPr fileType="mac" sourceFile="/Volumes/data2/ASerakos/data/obs_data/temp/index_pattern_excel_files/djf_am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" name="djf_amo_prob_newwgt" type="6" refreshedVersion="0" background="1" saveData="1">
    <textPr fileType="mac" sourceFile="/Volumes/data2/ASerakos/data/obs_data/temp/index_pattern_excel_files/djf_am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3" name="djf_enso_amo_avg_newwgt" type="6" refreshedVersion="0" background="1" saveData="1">
    <textPr fileType="mac" sourceFile="/Volumes/data2/ASerakos/data/obs_data/temp/index_pattern_excel_files/djf_enso_am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4" name="djf_enso_amo_prob_newwgt" type="6" refreshedVersion="0" background="1" saveData="1">
    <textPr fileType="mac" sourceFile="/Volumes/data2/ASerakos/data/obs_data/temp/index_pattern_excel_files/djf_enso_am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5" name="djf_enso_avg_newwgt" type="6" refreshedVersion="0" background="1" saveData="1">
    <textPr fileType="mac" sourceFile="/Volumes/data2/ASerakos/data/obs_data/temp/index_pattern_excel_files/djf_ens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6" name="djf_enso_prob_newwgt" type="6" refreshedVersion="0" background="1" saveData="1">
    <textPr fileType="mac" sourceFile="/Volumes/data2/ASerakos/data/obs_data/temp/index_pattern_excel_files/djf_ens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7" name="djf_nam_amo_avg_newwgt" type="6" refreshedVersion="0" background="1" saveData="1">
    <textPr fileType="mac" sourceFile="/Volumes/data2/ASerakos/data/obs_data/temp/index_pattern_excel_files/djf_nam_am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8" name="djf_nam_amo_enso_avg_newwgt" type="6" refreshedVersion="0" background="1" saveData="1">
    <textPr fileType="mac" sourceFile="/Volumes/data2/ASerakos/data/obs_data/temp/index_pattern_excel_files/djf_nam_amo_ens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9" name="djf_nam_amo_enso_prob_newwgt" type="6" refreshedVersion="0" background="1" saveData="1">
    <textPr fileType="mac" sourceFile="/Volumes/data2/ASerakos/data/obs_data/temp/index_pattern_excel_files/djf_nam_amo_ens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0" name="djf_nam_amo_prob_newwgt" type="6" refreshedVersion="0" background="1" saveData="1">
    <textPr fileType="mac" sourceFile="/Volumes/data2/ASerakos/data/obs_data/temp/index_pattern_excel_files/djf_nam_am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1" name="djf_nam_avg_newwgt" type="6" refreshedVersion="0" background="1" saveData="1">
    <textPr fileType="mac" sourceFile="/Volumes/data2/ASerakos/data/obs_data/temp/index_pattern_excel_files/djf_nam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2" name="djf_nam_enso_avg_newwgt" type="6" refreshedVersion="0" background="1" saveData="1">
    <textPr fileType="mac" sourceFile="/Volumes/data2/ASerakos/data/obs_data/temp/index_pattern_excel_files/djf_nam_ens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3" name="djf_nam_enso_prob_newwgt" type="6" refreshedVersion="0" background="1" saveData="1">
    <textPr fileType="mac" sourceFile="/Volumes/data2/ASerakos/data/obs_data/temp/index_pattern_excel_files/djf_nam_ens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4" name="djf_nam_prob_newwgt" type="6" refreshedVersion="0" background="1" saveData="1">
    <textPr fileType="mac" sourceFile="/Volumes/data2/ASerakos/data/obs_data/temp/index_pattern_excel_files/djf_nam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5" name="djf_pna_amo_avg_newwgt" type="6" refreshedVersion="0" background="1" saveData="1">
    <textPr fileType="mac" sourceFile="/Volumes/data2/ASerakos/data/obs_data/temp/index_pattern_excel_files/djf_pna_am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6" name="djf_pna_amo_enso_avg_newwgt" type="6" refreshedVersion="0" background="1" saveData="1">
    <textPr fileType="mac" sourceFile="/Volumes/data2/ASerakos/data/obs_data/temp/index_pattern_excel_files/djf_pna_amo_ens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7" name="djf_pna_amo_enso_prob_newwgt" type="6" refreshedVersion="0" background="1" saveData="1">
    <textPr fileType="mac" sourceFile="/Volumes/data2/ASerakos/data/obs_data/temp/index_pattern_excel_files/djf_pna_amo_ens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8" name="djf_pna_amo_prob_newwgt" type="6" refreshedVersion="0" background="1" saveData="1">
    <textPr fileType="mac" sourceFile="/Volumes/data2/ASerakos/data/obs_data/temp/index_pattern_excel_files/djf_pna_am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19" name="djf_pna_avg_newwgt" type="6" refreshedVersion="0" background="1" saveData="1">
    <textPr fileType="mac" sourceFile="/Volumes/data2/ASerakos/data/obs_data/temp/index_pattern_excel_files/djf_pna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0" name="djf_pna_enso_avg_newwgt" type="6" refreshedVersion="0" background="1" saveData="1">
    <textPr fileType="mac" sourceFile="/Volumes/data2/ASerakos/data/obs_data/temp/index_pattern_excel_files/djf_pna_ens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1" name="djf_pna_enso_prob_newwgt" type="6" refreshedVersion="0" background="1" saveData="1">
    <textPr fileType="mac" sourceFile="/Volumes/data2/ASerakos/data/obs_data/temp/index_pattern_excel_files/djf_pna_ens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2" name="djf_pna_nam_amo_avg_newwgt" type="6" refreshedVersion="0" background="1" saveData="1">
    <textPr fileType="mac" sourceFile="/Volumes/data2/ASerakos/data/obs_data/temp/index_pattern_excel_files/djf_pna_nam_am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3" name="djf_pna_nam_amo_enso_avg_newwgt" type="6" refreshedVersion="0" background="1" saveData="1">
    <textPr fileType="mac" sourceFile="/Volumes/data2/ASerakos/data/obs_data/temp/index_pattern_excel_files/djf_pna_nam_amo_ens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4" name="djf_pna_nam_amo_enso_prob_newwgt" type="6" refreshedVersion="0" background="1" saveData="1">
    <textPr fileType="mac" sourceFile="/Volumes/data2/ASerakos/data/obs_data/temp/index_pattern_excel_files/djf_pna_nam_amo_ens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5" name="djf_pna_nam_amo_prob_newwgt" type="6" refreshedVersion="0" background="1" saveData="1">
    <textPr fileType="mac" sourceFile="/Volumes/data2/ASerakos/data/obs_data/temp/index_pattern_excel_files/djf_pna_nam_am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6" name="djf_pna_nam_avg_newwgt" type="6" refreshedVersion="0" background="1" saveData="1">
    <textPr fileType="mac" sourceFile="/Volumes/data2/ASerakos/data/obs_data/temp/index_pattern_excel_files/djf_pna_nam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7" name="djf_pna_nam_enso_avg_newwgt" type="6" refreshedVersion="0" background="1" saveData="1">
    <textPr fileType="mac" sourceFile="/Volumes/data2/ASerakos/data/obs_data/temp/index_pattern_excel_files/djf_pna_nam_enso_avg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8" name="djf_pna_nam_enso_prob_newwgt" type="6" refreshedVersion="0" background="1" saveData="1">
    <textPr fileType="mac" sourceFile="/Volumes/data2/ASerakos/data/obs_data/temp/index_pattern_excel_files/djf_pna_nam_enso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29" name="djf_pna_nam_prob_newwgt" type="6" refreshedVersion="0" background="1" saveData="1">
    <textPr fileType="mac" sourceFile="/Volumes/data2/ASerakos/data/obs_data/temp/index_pattern_excel_files/djf_pna_nam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  <connection id="30" name="djf_pna_prob_newwgt" type="6" refreshedVersion="0" background="1" saveData="1">
    <textPr fileType="mac" sourceFile="/Volumes/data2/ASerakos/data/obs_data/temp/index_pattern_excel_files/djf_pna_prob_newwgt.txt" delimited="0">
      <textFields count="14">
        <textField/>
        <textField position="9"/>
        <textField position="18"/>
        <textField position="27"/>
        <textField position="36"/>
        <textField position="45"/>
        <textField position="54"/>
        <textField position="63"/>
        <textField position="72"/>
        <textField position="81"/>
        <textField position="90"/>
        <textField position="99"/>
        <textField position="108"/>
        <textField position="117"/>
      </textFields>
    </textPr>
  </connection>
</connections>
</file>

<file path=xl/sharedStrings.xml><?xml version="1.0" encoding="utf-8"?>
<sst xmlns="http://schemas.openxmlformats.org/spreadsheetml/2006/main" count="37509" uniqueCount="127">
  <si>
    <t>Pattern</t>
  </si>
  <si>
    <t>US</t>
  </si>
  <si>
    <t>Canada</t>
  </si>
  <si>
    <t>Mexico</t>
  </si>
  <si>
    <t>Alaska</t>
  </si>
  <si>
    <t>Northeast</t>
  </si>
  <si>
    <t>Southeast</t>
  </si>
  <si>
    <t>Midwest</t>
  </si>
  <si>
    <t>Great Plains</t>
  </si>
  <si>
    <t>Northwest</t>
  </si>
  <si>
    <t>Southwest</t>
  </si>
  <si>
    <t>West</t>
  </si>
  <si>
    <t>Prairies</t>
  </si>
  <si>
    <t>Central</t>
  </si>
  <si>
    <t>Atlanic</t>
  </si>
  <si>
    <t>North</t>
  </si>
  <si>
    <t>South</t>
  </si>
  <si>
    <t>Singles</t>
  </si>
  <si>
    <t>ENSO</t>
  </si>
  <si>
    <t xml:space="preserve"> +ENSO</t>
  </si>
  <si>
    <t xml:space="preserve"> -ENSO</t>
  </si>
  <si>
    <t>AMO</t>
  </si>
  <si>
    <t xml:space="preserve"> +AMO</t>
  </si>
  <si>
    <t xml:space="preserve"> -AMO</t>
  </si>
  <si>
    <t>PNA</t>
  </si>
  <si>
    <t xml:space="preserve"> +PNA</t>
  </si>
  <si>
    <t xml:space="preserve"> -PNA</t>
  </si>
  <si>
    <t>NAM</t>
  </si>
  <si>
    <t xml:space="preserve"> +NAM</t>
  </si>
  <si>
    <t xml:space="preserve"> -NAM</t>
  </si>
  <si>
    <t>Doubles</t>
  </si>
  <si>
    <t xml:space="preserve"> +P+E</t>
  </si>
  <si>
    <t xml:space="preserve"> -P-E</t>
  </si>
  <si>
    <t xml:space="preserve"> +P-E</t>
  </si>
  <si>
    <t xml:space="preserve"> -P+E</t>
  </si>
  <si>
    <t xml:space="preserve"> +P+A</t>
  </si>
  <si>
    <t xml:space="preserve"> -P-A</t>
  </si>
  <si>
    <t xml:space="preserve"> +P-A</t>
  </si>
  <si>
    <t xml:space="preserve"> -P+A</t>
  </si>
  <si>
    <t xml:space="preserve"> +P+N</t>
  </si>
  <si>
    <t xml:space="preserve"> -P-N</t>
  </si>
  <si>
    <t xml:space="preserve"> +P-N</t>
  </si>
  <si>
    <t xml:space="preserve"> -P+N</t>
  </si>
  <si>
    <t xml:space="preserve"> +E+A</t>
  </si>
  <si>
    <t xml:space="preserve"> -E-A</t>
  </si>
  <si>
    <t xml:space="preserve"> +E-A</t>
  </si>
  <si>
    <t xml:space="preserve"> -E+A</t>
  </si>
  <si>
    <t xml:space="preserve"> +N+E</t>
  </si>
  <si>
    <t xml:space="preserve"> -N-E</t>
  </si>
  <si>
    <t xml:space="preserve"> +N-E</t>
  </si>
  <si>
    <t xml:space="preserve"> -N+E</t>
  </si>
  <si>
    <t xml:space="preserve"> +N+A</t>
  </si>
  <si>
    <t xml:space="preserve"> -N-A</t>
  </si>
  <si>
    <t xml:space="preserve"> +N-A</t>
  </si>
  <si>
    <t xml:space="preserve"> -N+A</t>
  </si>
  <si>
    <t>Triples</t>
  </si>
  <si>
    <t xml:space="preserve"> +P+A+E</t>
  </si>
  <si>
    <t xml:space="preserve"> -P-A-E</t>
  </si>
  <si>
    <t xml:space="preserve"> +P+A-E</t>
  </si>
  <si>
    <t xml:space="preserve"> +P-A-E</t>
  </si>
  <si>
    <t xml:space="preserve"> -P+A+E</t>
  </si>
  <si>
    <t xml:space="preserve"> -P-A+E</t>
  </si>
  <si>
    <t xml:space="preserve"> +P-A+E</t>
  </si>
  <si>
    <t xml:space="preserve"> -P+A-E</t>
  </si>
  <si>
    <t xml:space="preserve"> +N+A+E</t>
  </si>
  <si>
    <t xml:space="preserve"> -N-A-E</t>
  </si>
  <si>
    <t xml:space="preserve"> +N+A-E</t>
  </si>
  <si>
    <t xml:space="preserve"> +N-A-E</t>
  </si>
  <si>
    <t xml:space="preserve"> -N+A+E</t>
  </si>
  <si>
    <t xml:space="preserve"> -N-A+E</t>
  </si>
  <si>
    <t xml:space="preserve"> +N-A+E</t>
  </si>
  <si>
    <t xml:space="preserve"> -N+A-E</t>
  </si>
  <si>
    <t xml:space="preserve"> +P+N+A</t>
  </si>
  <si>
    <t xml:space="preserve"> -P-N-A</t>
  </si>
  <si>
    <t xml:space="preserve"> +P+N-A</t>
  </si>
  <si>
    <t xml:space="preserve"> +P-N-A</t>
  </si>
  <si>
    <t xml:space="preserve"> -P+N+A</t>
  </si>
  <si>
    <t xml:space="preserve"> -P-N+A</t>
  </si>
  <si>
    <t xml:space="preserve"> -P+N-A</t>
  </si>
  <si>
    <t xml:space="preserve"> +P-N+A</t>
  </si>
  <si>
    <t xml:space="preserve"> +P+N+E</t>
  </si>
  <si>
    <t xml:space="preserve"> -P-N-E</t>
  </si>
  <si>
    <t xml:space="preserve"> +P+N-E</t>
  </si>
  <si>
    <t xml:space="preserve"> +P-N-E</t>
  </si>
  <si>
    <t xml:space="preserve"> -P+N+E</t>
  </si>
  <si>
    <t xml:space="preserve"> -P-N+E</t>
  </si>
  <si>
    <t xml:space="preserve"> -P+N-E</t>
  </si>
  <si>
    <t xml:space="preserve"> +P-N+E</t>
  </si>
  <si>
    <t>Quads</t>
  </si>
  <si>
    <t xml:space="preserve"> +P+N+A+E</t>
  </si>
  <si>
    <t xml:space="preserve"> -P-N-A-E</t>
  </si>
  <si>
    <t xml:space="preserve"> +P+N+A-E</t>
  </si>
  <si>
    <t xml:space="preserve"> +P+N-A-E</t>
  </si>
  <si>
    <t xml:space="preserve"> +P-N-A-E</t>
  </si>
  <si>
    <t xml:space="preserve"> -P+N+A+E</t>
  </si>
  <si>
    <t xml:space="preserve"> -P-N+A+E</t>
  </si>
  <si>
    <t xml:space="preserve"> -P-N-A+E</t>
  </si>
  <si>
    <t xml:space="preserve"> +P-N+A+E</t>
  </si>
  <si>
    <t xml:space="preserve"> +P+N-A+E</t>
  </si>
  <si>
    <t xml:space="preserve"> +P-N-A+E</t>
  </si>
  <si>
    <t xml:space="preserve"> -P+N-A-E</t>
  </si>
  <si>
    <t xml:space="preserve"> -P-N+A-E</t>
  </si>
  <si>
    <t xml:space="preserve"> -ENSO </t>
  </si>
  <si>
    <t xml:space="preserve"> -P+N+A-E</t>
  </si>
  <si>
    <t xml:space="preserve"> -P+N-A+E</t>
  </si>
  <si>
    <t xml:space="preserve"> +P-N+A-E</t>
  </si>
  <si>
    <t>Atlantic</t>
  </si>
  <si>
    <t>x</t>
  </si>
  <si>
    <t>o</t>
  </si>
  <si>
    <t>ALL</t>
  </si>
  <si>
    <t>95th</t>
  </si>
  <si>
    <t>90th</t>
  </si>
  <si>
    <t xml:space="preserve"> +anomalies</t>
  </si>
  <si>
    <t xml:space="preserve"> - anomalies</t>
  </si>
  <si>
    <t>Average</t>
  </si>
  <si>
    <t>SD</t>
  </si>
  <si>
    <t>0.5SD</t>
  </si>
  <si>
    <t xml:space="preserve"> +1SD</t>
  </si>
  <si>
    <t>modes above 1SD:</t>
  </si>
  <si>
    <t xml:space="preserve"> </t>
  </si>
  <si>
    <t>modes above 0.5SD:</t>
  </si>
  <si>
    <t xml:space="preserve"> -AMO </t>
  </si>
  <si>
    <t xml:space="preserve">  -PNA</t>
  </si>
  <si>
    <t>USA</t>
  </si>
  <si>
    <t>CANADA</t>
  </si>
  <si>
    <t>MEXICO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</si>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</sst>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2" tint="-9.9978637043366805E-2"/>
        <bgColor indexed="64"/>
      </patternFill>
    </fill>
  </fills>
  <borders count="49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medium">
        <color rgb="FF000000"/>
      </right>
      <top style="thick">
        <color auto="1"/>
      </top>
      <bottom/>
      <diagonal/>
    </border>
    <border>
      <left style="medium">
        <color rgb="FF000000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rgb="FF000000"/>
      </right>
      <top style="thick">
        <color auto="1"/>
      </top>
      <bottom style="medium">
        <color auto="1"/>
      </bottom>
      <diagonal/>
    </border>
    <border>
      <left/>
      <right style="thick">
        <color rgb="FF000000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rgb="FF000000"/>
      </top>
      <bottom/>
      <diagonal/>
    </border>
    <border>
      <left style="thick">
        <color auto="1"/>
      </left>
      <right style="medium">
        <color auto="1"/>
      </right>
      <top/>
      <bottom style="thick">
        <color rgb="FF000000"/>
      </bottom>
      <diagonal/>
    </border>
    <border>
      <left style="thick">
        <color auto="1"/>
      </left>
      <right style="medium">
        <color auto="1"/>
      </right>
      <top style="thick">
        <color rgb="FF000000"/>
      </top>
      <bottom/>
      <diagonal/>
    </border>
    <border>
      <left/>
      <right/>
      <top/>
      <bottom style="medium">
        <color auto="1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auto="1"/>
      </right>
      <top style="thick">
        <color rgb="FFFF0000"/>
      </top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/>
      <top style="thick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rgb="FFFF0000"/>
      </bottom>
      <diagonal/>
    </border>
    <border>
      <left/>
      <right style="thin">
        <color auto="1"/>
      </right>
      <top style="thick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9">
    <xf numFmtId="0" fontId="0" fillId="0" borderId="0" xfId="0"/>
    <xf numFmtId="0" fontId="4" fillId="0" borderId="1" xfId="0" applyFont="1" applyFill="1" applyBorder="1" applyAlignment="1">
      <alignment vertical="center" wrapText="1"/>
    </xf>
    <xf numFmtId="0" fontId="4" fillId="0" borderId="8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vertical="center" wrapText="1"/>
    </xf>
    <xf numFmtId="0" fontId="5" fillId="0" borderId="14" xfId="0" applyFont="1" applyFill="1" applyBorder="1" applyAlignment="1">
      <alignment vertical="center" wrapText="1"/>
    </xf>
    <xf numFmtId="0" fontId="5" fillId="0" borderId="15" xfId="0" applyFont="1" applyFill="1" applyBorder="1" applyAlignment="1">
      <alignment vertical="center" wrapText="1"/>
    </xf>
    <xf numFmtId="0" fontId="4" fillId="0" borderId="16" xfId="0" applyFont="1" applyFill="1" applyBorder="1" applyAlignment="1">
      <alignment horizontal="right" vertical="center" wrapText="1"/>
    </xf>
    <xf numFmtId="0" fontId="4" fillId="0" borderId="17" xfId="0" applyFont="1" applyFill="1" applyBorder="1" applyAlignment="1">
      <alignment horizontal="right" vertical="center" wrapText="1"/>
    </xf>
    <xf numFmtId="0" fontId="4" fillId="0" borderId="14" xfId="0" applyFont="1" applyFill="1" applyBorder="1" applyAlignment="1">
      <alignment horizontal="right" vertical="center" wrapText="1"/>
    </xf>
    <xf numFmtId="0" fontId="4" fillId="0" borderId="15" xfId="0" applyFont="1" applyFill="1" applyBorder="1" applyAlignment="1">
      <alignment horizontal="right" vertical="center" wrapText="1"/>
    </xf>
    <xf numFmtId="0" fontId="5" fillId="0" borderId="20" xfId="0" applyFont="1" applyFill="1" applyBorder="1" applyAlignment="1">
      <alignment vertical="center" wrapText="1"/>
    </xf>
    <xf numFmtId="0" fontId="5" fillId="0" borderId="21" xfId="0" applyFont="1" applyFill="1" applyBorder="1" applyAlignment="1">
      <alignment vertical="center" wrapText="1"/>
    </xf>
    <xf numFmtId="0" fontId="4" fillId="0" borderId="20" xfId="0" applyFont="1" applyFill="1" applyBorder="1" applyAlignment="1">
      <alignment horizontal="right" vertical="center" wrapText="1"/>
    </xf>
    <xf numFmtId="0" fontId="4" fillId="0" borderId="21" xfId="0" applyFont="1" applyFill="1" applyBorder="1" applyAlignment="1">
      <alignment horizontal="right" vertical="center" wrapText="1"/>
    </xf>
    <xf numFmtId="0" fontId="0" fillId="0" borderId="0" xfId="0" applyFont="1" applyFill="1"/>
    <xf numFmtId="0" fontId="8" fillId="0" borderId="1" xfId="0" applyFont="1" applyBorder="1" applyAlignment="1">
      <alignment vertical="center" wrapText="1"/>
    </xf>
    <xf numFmtId="0" fontId="0" fillId="0" borderId="25" xfId="0" applyBorder="1"/>
    <xf numFmtId="0" fontId="0" fillId="0" borderId="10" xfId="0" applyBorder="1"/>
    <xf numFmtId="0" fontId="9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0" fontId="9" fillId="0" borderId="11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9" fillId="0" borderId="14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8" fillId="2" borderId="16" xfId="0" applyFont="1" applyFill="1" applyBorder="1" applyAlignment="1">
      <alignment horizontal="right" vertical="center" wrapText="1"/>
    </xf>
    <xf numFmtId="0" fontId="8" fillId="0" borderId="16" xfId="0" applyFont="1" applyBorder="1" applyAlignment="1">
      <alignment horizontal="right" vertical="center" wrapText="1"/>
    </xf>
    <xf numFmtId="0" fontId="8" fillId="3" borderId="16" xfId="0" applyFont="1" applyFill="1" applyBorder="1" applyAlignment="1">
      <alignment horizontal="right" vertical="center" wrapText="1"/>
    </xf>
    <xf numFmtId="0" fontId="8" fillId="2" borderId="14" xfId="0" applyFont="1" applyFill="1" applyBorder="1" applyAlignment="1">
      <alignment horizontal="right" vertical="center" wrapText="1"/>
    </xf>
    <xf numFmtId="0" fontId="8" fillId="0" borderId="14" xfId="0" applyFont="1" applyBorder="1" applyAlignment="1">
      <alignment horizontal="right" vertical="center" wrapText="1"/>
    </xf>
    <xf numFmtId="0" fontId="8" fillId="3" borderId="14" xfId="0" applyFont="1" applyFill="1" applyBorder="1" applyAlignment="1">
      <alignment horizontal="right" vertical="center" wrapText="1"/>
    </xf>
    <xf numFmtId="0" fontId="9" fillId="0" borderId="20" xfId="0" applyFont="1" applyBorder="1" applyAlignment="1">
      <alignment vertical="center" wrapText="1"/>
    </xf>
    <xf numFmtId="0" fontId="9" fillId="0" borderId="21" xfId="0" applyFont="1" applyBorder="1" applyAlignment="1">
      <alignment vertical="center" wrapText="1"/>
    </xf>
    <xf numFmtId="0" fontId="9" fillId="0" borderId="14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8" fillId="0" borderId="18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8" fillId="2" borderId="11" xfId="0" applyFont="1" applyFill="1" applyBorder="1" applyAlignment="1">
      <alignment horizontal="right" vertical="center" wrapText="1"/>
    </xf>
    <xf numFmtId="0" fontId="8" fillId="0" borderId="11" xfId="0" applyFont="1" applyBorder="1" applyAlignment="1">
      <alignment horizontal="right" vertical="center" wrapText="1"/>
    </xf>
    <xf numFmtId="0" fontId="8" fillId="3" borderId="11" xfId="0" applyFont="1" applyFill="1" applyBorder="1" applyAlignment="1">
      <alignment horizontal="right" vertical="center" wrapText="1"/>
    </xf>
    <xf numFmtId="0" fontId="3" fillId="0" borderId="28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3" fillId="0" borderId="29" xfId="0" applyFont="1" applyBorder="1" applyAlignment="1">
      <alignment horizontal="right" vertical="center" wrapText="1"/>
    </xf>
    <xf numFmtId="0" fontId="3" fillId="0" borderId="30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3" fillId="0" borderId="31" xfId="0" applyFont="1" applyBorder="1" applyAlignment="1">
      <alignment horizontal="right" vertical="center" wrapText="1"/>
    </xf>
    <xf numFmtId="0" fontId="3" fillId="0" borderId="32" xfId="0" applyFont="1" applyBorder="1" applyAlignment="1">
      <alignment vertical="center" wrapText="1"/>
    </xf>
    <xf numFmtId="0" fontId="2" fillId="0" borderId="33" xfId="0" applyFont="1" applyBorder="1" applyAlignment="1">
      <alignment vertical="center" wrapText="1"/>
    </xf>
    <xf numFmtId="0" fontId="3" fillId="0" borderId="33" xfId="0" applyFont="1" applyBorder="1" applyAlignment="1">
      <alignment horizontal="right" vertical="center" wrapText="1"/>
    </xf>
    <xf numFmtId="0" fontId="2" fillId="0" borderId="34" xfId="0" applyFont="1" applyBorder="1" applyAlignment="1">
      <alignment vertical="center" wrapText="1"/>
    </xf>
    <xf numFmtId="0" fontId="8" fillId="2" borderId="0" xfId="0" applyFont="1" applyFill="1" applyBorder="1" applyAlignment="1">
      <alignment horizontal="right" vertical="center" wrapText="1"/>
    </xf>
    <xf numFmtId="0" fontId="8" fillId="3" borderId="0" xfId="0" applyFont="1" applyFill="1" applyBorder="1" applyAlignment="1">
      <alignment horizontal="right" vertical="center" wrapText="1"/>
    </xf>
    <xf numFmtId="0" fontId="3" fillId="0" borderId="36" xfId="0" applyFont="1" applyBorder="1" applyAlignment="1">
      <alignment horizontal="right" vertical="center" wrapText="1"/>
    </xf>
    <xf numFmtId="0" fontId="3" fillId="0" borderId="37" xfId="0" applyFont="1" applyBorder="1" applyAlignment="1">
      <alignment horizontal="right" vertical="center" wrapText="1"/>
    </xf>
    <xf numFmtId="0" fontId="2" fillId="0" borderId="38" xfId="0" applyFont="1" applyBorder="1" applyAlignment="1">
      <alignment vertical="center" wrapText="1"/>
    </xf>
    <xf numFmtId="0" fontId="3" fillId="0" borderId="39" xfId="0" applyFont="1" applyBorder="1" applyAlignment="1">
      <alignment horizontal="right" vertical="center" wrapText="1"/>
    </xf>
    <xf numFmtId="0" fontId="2" fillId="0" borderId="40" xfId="0" applyFont="1" applyBorder="1" applyAlignment="1">
      <alignment vertical="center" wrapText="1"/>
    </xf>
    <xf numFmtId="0" fontId="3" fillId="0" borderId="41" xfId="0" applyFont="1" applyBorder="1" applyAlignment="1">
      <alignment vertical="center" wrapText="1"/>
    </xf>
    <xf numFmtId="0" fontId="2" fillId="0" borderId="36" xfId="0" applyFont="1" applyBorder="1" applyAlignment="1">
      <alignment vertical="center" wrapText="1"/>
    </xf>
    <xf numFmtId="0" fontId="3" fillId="0" borderId="42" xfId="0" applyFont="1" applyBorder="1" applyAlignment="1">
      <alignment vertical="center" wrapText="1"/>
    </xf>
    <xf numFmtId="0" fontId="2" fillId="0" borderId="37" xfId="0" applyFont="1" applyBorder="1" applyAlignment="1">
      <alignment vertical="center" wrapText="1"/>
    </xf>
    <xf numFmtId="0" fontId="3" fillId="0" borderId="43" xfId="0" applyFont="1" applyBorder="1" applyAlignment="1">
      <alignment vertical="center" wrapText="1"/>
    </xf>
    <xf numFmtId="0" fontId="2" fillId="0" borderId="39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0" fontId="2" fillId="0" borderId="45" xfId="0" applyFont="1" applyBorder="1" applyAlignment="1">
      <alignment vertical="center" wrapText="1"/>
    </xf>
    <xf numFmtId="0" fontId="2" fillId="0" borderId="46" xfId="0" applyFont="1" applyBorder="1" applyAlignment="1">
      <alignment vertical="center" wrapText="1"/>
    </xf>
    <xf numFmtId="0" fontId="0" fillId="0" borderId="12" xfId="0" applyBorder="1"/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0" fillId="0" borderId="15" xfId="0" applyBorder="1"/>
    <xf numFmtId="0" fontId="0" fillId="0" borderId="0" xfId="0" applyFill="1" applyBorder="1"/>
    <xf numFmtId="0" fontId="0" fillId="0" borderId="12" xfId="0" applyFill="1" applyBorder="1"/>
    <xf numFmtId="0" fontId="0" fillId="0" borderId="25" xfId="0" applyFill="1" applyBorder="1"/>
    <xf numFmtId="0" fontId="0" fillId="0" borderId="15" xfId="0" applyFill="1" applyBorder="1"/>
    <xf numFmtId="0" fontId="1" fillId="0" borderId="25" xfId="0" applyFont="1" applyBorder="1"/>
    <xf numFmtId="0" fontId="1" fillId="0" borderId="0" xfId="0" applyFont="1"/>
    <xf numFmtId="0" fontId="1" fillId="0" borderId="12" xfId="0" applyFont="1" applyBorder="1"/>
    <xf numFmtId="0" fontId="8" fillId="0" borderId="15" xfId="0" applyFont="1" applyBorder="1" applyAlignment="1">
      <alignment horizontal="righ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textRotation="90" wrapText="1"/>
    </xf>
    <xf numFmtId="0" fontId="5" fillId="0" borderId="18" xfId="0" applyFont="1" applyFill="1" applyBorder="1" applyAlignment="1">
      <alignment horizontal="center" vertical="center" textRotation="90" wrapText="1"/>
    </xf>
    <xf numFmtId="0" fontId="5" fillId="0" borderId="19" xfId="0" applyFont="1" applyFill="1" applyBorder="1" applyAlignment="1">
      <alignment horizontal="center" vertical="center" textRotation="90" wrapText="1"/>
    </xf>
    <xf numFmtId="0" fontId="5" fillId="0" borderId="22" xfId="0" applyFont="1" applyFill="1" applyBorder="1" applyAlignment="1">
      <alignment horizontal="center" vertical="center" textRotation="90" wrapText="1"/>
    </xf>
    <xf numFmtId="0" fontId="5" fillId="0" borderId="23" xfId="0" applyFont="1" applyFill="1" applyBorder="1" applyAlignment="1">
      <alignment horizontal="center" vertical="center" textRotation="90" wrapText="1"/>
    </xf>
    <xf numFmtId="0" fontId="5" fillId="0" borderId="24" xfId="0" applyFont="1" applyFill="1" applyBorder="1" applyAlignment="1">
      <alignment horizontal="center" vertical="center" textRotation="90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textRotation="90" wrapText="1"/>
    </xf>
    <xf numFmtId="0" fontId="9" fillId="0" borderId="18" xfId="0" applyFont="1" applyBorder="1" applyAlignment="1">
      <alignment horizontal="center" vertical="center" textRotation="90" wrapText="1"/>
    </xf>
    <xf numFmtId="0" fontId="9" fillId="0" borderId="23" xfId="0" applyFont="1" applyBorder="1" applyAlignment="1">
      <alignment horizontal="center" vertical="center" textRotation="90" wrapText="1"/>
    </xf>
    <xf numFmtId="0" fontId="9" fillId="0" borderId="24" xfId="0" applyFont="1" applyBorder="1" applyAlignment="1">
      <alignment horizontal="center" vertical="center" textRotation="90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textRotation="90" wrapText="1"/>
    </xf>
    <xf numFmtId="0" fontId="9" fillId="0" borderId="19" xfId="0" applyFont="1" applyBorder="1" applyAlignment="1">
      <alignment horizontal="center" vertical="center" textRotation="90" wrapText="1"/>
    </xf>
    <xf numFmtId="0" fontId="1" fillId="0" borderId="4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 vertical="center" wrapText="1"/>
    </xf>
    <xf numFmtId="0" fontId="3" fillId="4" borderId="27" xfId="0" applyFont="1" applyFill="1" applyBorder="1" applyAlignment="1">
      <alignment horizontal="center" vertical="center" wrapText="1"/>
    </xf>
    <xf numFmtId="0" fontId="3" fillId="4" borderId="35" xfId="0" applyFont="1" applyFill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2">
    <dxf>
      <fill>
        <patternFill>
          <bgColor theme="2" tint="-9.9948118533890809E-2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queryTables/queryTable1.xml><?xml version="1.0" encoding="utf-8"?>
<queryTable xmlns="http://schemas.openxmlformats.org/spreadsheetml/2006/main" name="djf_pna_nam_amo_enso_avg_newwgt" connectionId="23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djf_enso_amo_avg_newwgt_1" connectionId="3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djf_nam_amo_enso_avg_newwgt" connectionId="8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djf_nam_avg_newwgt" connectionId="11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djf_pna_amo_avg_newwgt" connectionId="1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djf_pna_amo_enso_avg_newwgt" connectionId="1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djf_nam_amo_avg_newwgt" connectionId="7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djf_pna_amo_prob_newwgt" connectionId="1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djf_enso_amo_prob_newwgt" connectionId="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djf_pna_amo_enso_prob_newwgt" connectionId="1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djf_nam_amo_enso_prob_newwgt" connectionId="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jf_nam_enso_avg_newwgt" connectionId="1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djf_pna_nam_amo_enso_prob_newwgt" connectionId="24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djf_nam_amo_prob_newwgt" connectionId="1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djf_nam_enso_prob_newwgt" connectionId="13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djf_pna_enso_prob_newwgt" connectionId="2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djf_pna_nam_enso_prob_newwgt" connectionId="28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djf_pna_nam_prob_newwgt" connectionId="2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djf_pna_nam_amo_prob_newwgt" connectionId="2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djf_enso_prob_newwgt" connectionId="6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djf_amo_prob_newwgt" connectionId="2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djf_pna_prob_newwgt" connectionId="30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jf_pna_enso_avg_newwgt" connectionId="20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djf_nam_prob_newwgt" connectionId="1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jf_pna_nam_enso_avg_newwgt" connectionId="2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jf_pna_nam_amo_avg_newwgt" connectionId="2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jf_pna_nam_avg_newwgt" connectionId="26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jf_amo_avg_newwgt" connectionId="1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djf_pna_avg_newwgt" connectionId="1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jf_enso_avg_newwgt_1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1.xml"/><Relationship Id="rId12" Type="http://schemas.openxmlformats.org/officeDocument/2006/relationships/queryTable" Target="../queryTables/queryTable12.xml"/><Relationship Id="rId13" Type="http://schemas.openxmlformats.org/officeDocument/2006/relationships/queryTable" Target="../queryTables/queryTable13.xml"/><Relationship Id="rId14" Type="http://schemas.openxmlformats.org/officeDocument/2006/relationships/queryTable" Target="../queryTables/queryTable14.xml"/><Relationship Id="rId15" Type="http://schemas.openxmlformats.org/officeDocument/2006/relationships/queryTable" Target="../queryTables/queryTable15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6" Type="http://schemas.openxmlformats.org/officeDocument/2006/relationships/queryTable" Target="../queryTables/queryTable6.xml"/><Relationship Id="rId7" Type="http://schemas.openxmlformats.org/officeDocument/2006/relationships/queryTable" Target="../queryTables/queryTable7.xml"/><Relationship Id="rId8" Type="http://schemas.openxmlformats.org/officeDocument/2006/relationships/queryTable" Target="../queryTables/queryTable8.xml"/><Relationship Id="rId9" Type="http://schemas.openxmlformats.org/officeDocument/2006/relationships/queryTable" Target="../queryTables/queryTable9.xml"/><Relationship Id="rId10" Type="http://schemas.openxmlformats.org/officeDocument/2006/relationships/queryTable" Target="../queryTables/queryTable10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26.xml"/><Relationship Id="rId12" Type="http://schemas.openxmlformats.org/officeDocument/2006/relationships/queryTable" Target="../queryTables/queryTable27.xml"/><Relationship Id="rId13" Type="http://schemas.openxmlformats.org/officeDocument/2006/relationships/queryTable" Target="../queryTables/queryTable28.xml"/><Relationship Id="rId14" Type="http://schemas.openxmlformats.org/officeDocument/2006/relationships/queryTable" Target="../queryTables/queryTable29.xml"/><Relationship Id="rId15" Type="http://schemas.openxmlformats.org/officeDocument/2006/relationships/queryTable" Target="../queryTables/queryTable30.xml"/><Relationship Id="rId1" Type="http://schemas.openxmlformats.org/officeDocument/2006/relationships/queryTable" Target="../queryTables/queryTable16.xml"/><Relationship Id="rId2" Type="http://schemas.openxmlformats.org/officeDocument/2006/relationships/queryTable" Target="../queryTables/queryTable17.xml"/><Relationship Id="rId3" Type="http://schemas.openxmlformats.org/officeDocument/2006/relationships/queryTable" Target="../queryTables/queryTable18.xml"/><Relationship Id="rId4" Type="http://schemas.openxmlformats.org/officeDocument/2006/relationships/queryTable" Target="../queryTables/queryTable19.xml"/><Relationship Id="rId5" Type="http://schemas.openxmlformats.org/officeDocument/2006/relationships/queryTable" Target="../queryTables/queryTable20.xml"/><Relationship Id="rId6" Type="http://schemas.openxmlformats.org/officeDocument/2006/relationships/queryTable" Target="../queryTables/queryTable21.xml"/><Relationship Id="rId7" Type="http://schemas.openxmlformats.org/officeDocument/2006/relationships/queryTable" Target="../queryTables/queryTable22.xml"/><Relationship Id="rId8" Type="http://schemas.openxmlformats.org/officeDocument/2006/relationships/queryTable" Target="../queryTables/queryTable23.xml"/><Relationship Id="rId9" Type="http://schemas.openxmlformats.org/officeDocument/2006/relationships/queryTable" Target="../queryTables/queryTable24.xml"/><Relationship Id="rId10" Type="http://schemas.openxmlformats.org/officeDocument/2006/relationships/queryTable" Target="../queryTables/query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1"/>
  <sheetViews>
    <sheetView zoomScale="140" zoomScaleNormal="140" workbookViewId="0">
      <pane xSplit="3" ySplit="2" topLeftCell="D117" activePane="bottomRight" state="frozen"/>
      <selection pane="topRight" activeCell="D1" sqref="D1"/>
      <selection pane="bottomLeft" activeCell="A3" sqref="A3"/>
      <selection pane="bottomRight" activeCell="B128" sqref="B128"/>
    </sheetView>
  </sheetViews>
  <sheetFormatPr baseColWidth="10" defaultRowHeight="16" x14ac:dyDescent="0.2"/>
  <cols>
    <col min="4" max="17" width="8.33203125" customWidth="1"/>
  </cols>
  <sheetData>
    <row r="1" spans="1:17" ht="18" thickTop="1" thickBot="1" x14ac:dyDescent="0.25">
      <c r="A1" s="1"/>
      <c r="B1" s="88" t="s">
        <v>0</v>
      </c>
      <c r="C1" s="89"/>
      <c r="D1" s="80" t="s">
        <v>1</v>
      </c>
      <c r="E1" s="92"/>
      <c r="F1" s="92"/>
      <c r="G1" s="92"/>
      <c r="H1" s="92"/>
      <c r="I1" s="92"/>
      <c r="J1" s="93"/>
      <c r="K1" s="80" t="s">
        <v>2</v>
      </c>
      <c r="L1" s="92"/>
      <c r="M1" s="92"/>
      <c r="N1" s="92"/>
      <c r="O1" s="93"/>
      <c r="P1" s="80" t="s">
        <v>3</v>
      </c>
      <c r="Q1" s="81"/>
    </row>
    <row r="2" spans="1:17" ht="33" thickBot="1" x14ac:dyDescent="0.25">
      <c r="A2" s="2"/>
      <c r="B2" s="90"/>
      <c r="C2" s="91"/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4" t="s">
        <v>15</v>
      </c>
      <c r="P2" s="3" t="s">
        <v>15</v>
      </c>
      <c r="Q2" s="4" t="s">
        <v>16</v>
      </c>
    </row>
    <row r="3" spans="1:17" ht="17" thickBot="1" x14ac:dyDescent="0.25">
      <c r="A3" s="82" t="s">
        <v>17</v>
      </c>
      <c r="B3" s="5" t="s">
        <v>18</v>
      </c>
      <c r="C3" s="6" t="s">
        <v>19</v>
      </c>
      <c r="D3" s="7">
        <v>0.61533000000000004</v>
      </c>
      <c r="E3" s="7">
        <v>0.13908000000000001</v>
      </c>
      <c r="F3" s="7">
        <v>-0.54466999999999999</v>
      </c>
      <c r="G3" s="7">
        <v>0.52166999999999997</v>
      </c>
      <c r="H3" s="7">
        <v>0.32601999999999998</v>
      </c>
      <c r="I3" s="7">
        <v>0.53412000000000004</v>
      </c>
      <c r="J3" s="7">
        <v>-2E-3</v>
      </c>
      <c r="K3" s="7">
        <v>1.02626</v>
      </c>
      <c r="L3" s="7">
        <v>1.1875100000000001</v>
      </c>
      <c r="M3" s="7">
        <v>0.59175999999999995</v>
      </c>
      <c r="N3" s="7">
        <v>0.32490000000000002</v>
      </c>
      <c r="O3" s="7">
        <v>0.48139999999999999</v>
      </c>
      <c r="P3" s="7">
        <v>-0.44030000000000002</v>
      </c>
      <c r="Q3" s="7">
        <v>-0.23855000000000001</v>
      </c>
    </row>
    <row r="4" spans="1:17" ht="17" thickBot="1" x14ac:dyDescent="0.25">
      <c r="A4" s="83"/>
      <c r="B4" s="5"/>
      <c r="C4" s="6" t="s">
        <v>20</v>
      </c>
      <c r="D4" s="7">
        <v>-0.68674000000000002</v>
      </c>
      <c r="E4" s="7">
        <v>9.0810000000000002E-2</v>
      </c>
      <c r="F4" s="7">
        <v>0.41359000000000001</v>
      </c>
      <c r="G4" s="7">
        <v>-0.11570999999999999</v>
      </c>
      <c r="H4" s="7">
        <v>7.9600000000000004E-2</v>
      </c>
      <c r="I4" s="7">
        <v>-0.12795000000000001</v>
      </c>
      <c r="J4" s="7">
        <v>8.9590000000000003E-2</v>
      </c>
      <c r="K4" s="7">
        <v>-0.48846000000000001</v>
      </c>
      <c r="L4" s="7">
        <v>-0.50690999999999997</v>
      </c>
      <c r="M4" s="7">
        <v>-0.22142999999999999</v>
      </c>
      <c r="N4" s="7">
        <v>-0.10299999999999999</v>
      </c>
      <c r="O4" s="7">
        <v>-0.25196000000000002</v>
      </c>
      <c r="P4" s="7">
        <v>0.35724</v>
      </c>
      <c r="Q4" s="7">
        <v>0.12941</v>
      </c>
    </row>
    <row r="5" spans="1:17" ht="17" thickBot="1" x14ac:dyDescent="0.25">
      <c r="A5" s="83"/>
      <c r="B5" s="5" t="s">
        <v>21</v>
      </c>
      <c r="C5" s="6" t="s">
        <v>22</v>
      </c>
      <c r="D5" s="7">
        <v>0.10639</v>
      </c>
      <c r="E5" s="7">
        <v>0.43247999999999998</v>
      </c>
      <c r="F5" s="7">
        <v>0.29897000000000001</v>
      </c>
      <c r="G5" s="7">
        <v>0.56479000000000001</v>
      </c>
      <c r="H5" s="7">
        <v>0.35629</v>
      </c>
      <c r="I5" s="7">
        <v>0.15684999999999999</v>
      </c>
      <c r="J5" s="7">
        <v>-3.7990000000000003E-2</v>
      </c>
      <c r="K5" s="7">
        <v>0.41905999999999999</v>
      </c>
      <c r="L5" s="7">
        <v>0.46705000000000002</v>
      </c>
      <c r="M5" s="7">
        <v>0.54986999999999997</v>
      </c>
      <c r="N5" s="7">
        <v>0.57118999999999998</v>
      </c>
      <c r="O5" s="7">
        <v>0.28494999999999998</v>
      </c>
      <c r="P5" s="7">
        <v>0.10129000000000001</v>
      </c>
      <c r="Q5" s="7">
        <v>0.13070000000000001</v>
      </c>
    </row>
    <row r="6" spans="1:17" ht="17" thickBot="1" x14ac:dyDescent="0.25">
      <c r="A6" s="83"/>
      <c r="B6" s="5"/>
      <c r="C6" s="6" t="s">
        <v>23</v>
      </c>
      <c r="D6" s="7">
        <v>-0.22273999999999999</v>
      </c>
      <c r="E6" s="7">
        <v>-0.42592000000000002</v>
      </c>
      <c r="F6" s="7">
        <v>-6.0409999999999998E-2</v>
      </c>
      <c r="G6" s="7">
        <v>-0.38624999999999998</v>
      </c>
      <c r="H6" s="7">
        <v>-0.23902000000000001</v>
      </c>
      <c r="I6" s="7">
        <v>-0.26711000000000001</v>
      </c>
      <c r="J6" s="7">
        <v>-0.14996000000000001</v>
      </c>
      <c r="K6" s="7">
        <v>-0.35593999999999998</v>
      </c>
      <c r="L6" s="7">
        <v>-0.43192999999999998</v>
      </c>
      <c r="M6" s="7">
        <v>-0.66381999999999997</v>
      </c>
      <c r="N6" s="7">
        <v>-0.76941999999999999</v>
      </c>
      <c r="O6" s="7">
        <v>-0.47835</v>
      </c>
      <c r="P6" s="7">
        <v>-0.15340000000000001</v>
      </c>
      <c r="Q6" s="7">
        <v>-0.16338</v>
      </c>
    </row>
    <row r="7" spans="1:17" ht="17" thickBot="1" x14ac:dyDescent="0.25">
      <c r="A7" s="83"/>
      <c r="B7" s="5" t="s">
        <v>24</v>
      </c>
      <c r="C7" s="6" t="s">
        <v>25</v>
      </c>
      <c r="D7" s="7">
        <v>1.29636</v>
      </c>
      <c r="E7" s="7">
        <v>-0.36103000000000002</v>
      </c>
      <c r="F7" s="7">
        <v>-0.98089000000000004</v>
      </c>
      <c r="G7" s="7">
        <v>0.15426999999999999</v>
      </c>
      <c r="H7" s="7">
        <v>0.50143000000000004</v>
      </c>
      <c r="I7" s="7">
        <v>0.78334000000000004</v>
      </c>
      <c r="J7" s="7">
        <v>0.44518000000000002</v>
      </c>
      <c r="K7" s="7">
        <v>1.5213699999999999</v>
      </c>
      <c r="L7" s="7">
        <v>1.5979699999999999</v>
      </c>
      <c r="M7" s="7">
        <v>0.58296000000000003</v>
      </c>
      <c r="N7" s="7">
        <v>0.65512999999999999</v>
      </c>
      <c r="O7" s="7">
        <v>0.99104000000000003</v>
      </c>
      <c r="P7" s="7">
        <v>-0.29324</v>
      </c>
      <c r="Q7" s="7">
        <v>-0.2586</v>
      </c>
    </row>
    <row r="8" spans="1:17" ht="17" thickBot="1" x14ac:dyDescent="0.25">
      <c r="A8" s="83"/>
      <c r="B8" s="5"/>
      <c r="C8" s="6" t="s">
        <v>26</v>
      </c>
      <c r="D8" s="7">
        <v>-0.96489999999999998</v>
      </c>
      <c r="E8" s="7">
        <v>0.58894999999999997</v>
      </c>
      <c r="F8" s="7">
        <v>1.06243</v>
      </c>
      <c r="G8" s="7">
        <v>-7.4609999999999996E-2</v>
      </c>
      <c r="H8" s="7">
        <v>-0.63012999999999997</v>
      </c>
      <c r="I8" s="7">
        <v>-1.08188</v>
      </c>
      <c r="J8" s="7">
        <v>-0.63292999999999999</v>
      </c>
      <c r="K8" s="7">
        <v>-1.57517</v>
      </c>
      <c r="L8" s="7">
        <v>-1.5687800000000001</v>
      </c>
      <c r="M8" s="7">
        <v>-0.26900000000000002</v>
      </c>
      <c r="N8" s="7">
        <v>-0.32536999999999999</v>
      </c>
      <c r="O8" s="7">
        <v>-0.88736999999999999</v>
      </c>
      <c r="P8" s="7">
        <v>0.31441000000000002</v>
      </c>
      <c r="Q8" s="7">
        <v>0.32684999999999997</v>
      </c>
    </row>
    <row r="9" spans="1:17" ht="17" thickBot="1" x14ac:dyDescent="0.25">
      <c r="A9" s="83"/>
      <c r="B9" s="5" t="s">
        <v>27</v>
      </c>
      <c r="C9" s="6" t="s">
        <v>28</v>
      </c>
      <c r="D9" s="7">
        <v>-0.37519999999999998</v>
      </c>
      <c r="E9" s="7">
        <v>0.41478999999999999</v>
      </c>
      <c r="F9" s="7">
        <v>0.59984999999999999</v>
      </c>
      <c r="G9" s="7">
        <v>0.44283</v>
      </c>
      <c r="H9" s="7">
        <v>7.9280000000000003E-2</v>
      </c>
      <c r="I9" s="7">
        <v>-0.35060000000000002</v>
      </c>
      <c r="J9" s="7">
        <v>-0.20124</v>
      </c>
      <c r="K9" s="7">
        <v>-0.19753000000000001</v>
      </c>
      <c r="L9" s="7">
        <v>3.3790000000000001E-2</v>
      </c>
      <c r="M9" s="7">
        <v>-0.18110999999999999</v>
      </c>
      <c r="N9" s="7">
        <v>-0.74704999999999999</v>
      </c>
      <c r="O9" s="7">
        <v>-0.20552000000000001</v>
      </c>
      <c r="P9" s="7">
        <v>0.10329000000000001</v>
      </c>
      <c r="Q9" s="7">
        <v>0.15304999999999999</v>
      </c>
    </row>
    <row r="10" spans="1:17" ht="17" thickBot="1" x14ac:dyDescent="0.25">
      <c r="A10" s="84"/>
      <c r="B10" s="11"/>
      <c r="C10" s="12" t="s">
        <v>29</v>
      </c>
      <c r="D10" s="7">
        <v>0.55508000000000002</v>
      </c>
      <c r="E10" s="7">
        <v>-0.46</v>
      </c>
      <c r="F10" s="7">
        <v>-1.10287</v>
      </c>
      <c r="G10" s="7">
        <v>-0.74980999999999998</v>
      </c>
      <c r="H10" s="7">
        <v>-0.50797000000000003</v>
      </c>
      <c r="I10" s="7">
        <v>2.4199999999999999E-2</v>
      </c>
      <c r="J10" s="7">
        <v>-2.707E-2</v>
      </c>
      <c r="K10" s="7">
        <v>0.21385999999999999</v>
      </c>
      <c r="L10" s="7">
        <v>5.5939999999999997E-2</v>
      </c>
      <c r="M10" s="7">
        <v>0.63334000000000001</v>
      </c>
      <c r="N10" s="7">
        <v>1.4199900000000001</v>
      </c>
      <c r="O10" s="7">
        <v>0.54978000000000005</v>
      </c>
      <c r="P10" s="7">
        <v>-0.28577999999999998</v>
      </c>
      <c r="Q10" s="7">
        <v>-0.16411000000000001</v>
      </c>
    </row>
    <row r="11" spans="1:17" ht="17" thickBot="1" x14ac:dyDescent="0.25">
      <c r="A11" s="85" t="s">
        <v>30</v>
      </c>
      <c r="B11" s="5" t="s">
        <v>31</v>
      </c>
      <c r="C11" s="6" t="s">
        <v>25</v>
      </c>
      <c r="D11" s="7">
        <v>1.49522</v>
      </c>
      <c r="E11" s="7">
        <v>-0.20230000000000001</v>
      </c>
      <c r="F11" s="7">
        <v>-1.1527499999999999</v>
      </c>
      <c r="G11" s="7">
        <v>0.41217999999999999</v>
      </c>
      <c r="H11" s="7">
        <v>0.59272999999999998</v>
      </c>
      <c r="I11" s="7">
        <v>1.0170300000000001</v>
      </c>
      <c r="J11" s="7">
        <v>0.38907000000000003</v>
      </c>
      <c r="K11" s="7">
        <v>1.9198900000000001</v>
      </c>
      <c r="L11" s="7">
        <v>2.03348</v>
      </c>
      <c r="M11" s="7">
        <v>0.95015000000000005</v>
      </c>
      <c r="N11" s="7">
        <v>0.90964999999999996</v>
      </c>
      <c r="O11" s="7">
        <v>1.1887399999999999</v>
      </c>
      <c r="P11" s="7">
        <v>-0.43792999999999999</v>
      </c>
      <c r="Q11" s="7">
        <v>-0.33710000000000001</v>
      </c>
    </row>
    <row r="12" spans="1:17" ht="17" thickBot="1" x14ac:dyDescent="0.25">
      <c r="A12" s="83"/>
      <c r="B12" s="5"/>
      <c r="C12" s="6" t="s">
        <v>19</v>
      </c>
      <c r="D12" s="7">
        <v>1.21035</v>
      </c>
      <c r="E12" s="7">
        <v>0.25128</v>
      </c>
      <c r="F12" s="7">
        <v>-0.83865999999999996</v>
      </c>
      <c r="G12" s="7">
        <v>0.89731000000000005</v>
      </c>
      <c r="H12" s="7">
        <v>0.68545999999999996</v>
      </c>
      <c r="I12" s="7">
        <v>0.92535999999999996</v>
      </c>
      <c r="J12" s="7">
        <v>7.3370000000000005E-2</v>
      </c>
      <c r="K12" s="7">
        <v>1.9037900000000001</v>
      </c>
      <c r="L12" s="7">
        <v>2.1556600000000001</v>
      </c>
      <c r="M12" s="7">
        <v>0.92381999999999997</v>
      </c>
      <c r="N12" s="7">
        <v>0.47986000000000001</v>
      </c>
      <c r="O12" s="7">
        <v>0.86860999999999999</v>
      </c>
      <c r="P12" s="7">
        <v>-0.66676000000000002</v>
      </c>
      <c r="Q12" s="7">
        <v>-0.42525000000000002</v>
      </c>
    </row>
    <row r="13" spans="1:17" ht="17" thickBot="1" x14ac:dyDescent="0.25">
      <c r="A13" s="83"/>
      <c r="B13" s="5" t="s">
        <v>32</v>
      </c>
      <c r="C13" s="6" t="s">
        <v>26</v>
      </c>
      <c r="D13" s="7">
        <v>-1.04924</v>
      </c>
      <c r="E13" s="7">
        <v>0.49108000000000002</v>
      </c>
      <c r="F13" s="7">
        <v>1.1831400000000001</v>
      </c>
      <c r="G13" s="7">
        <v>-4.4330000000000001E-2</v>
      </c>
      <c r="H13" s="7">
        <v>-0.38607000000000002</v>
      </c>
      <c r="I13" s="7">
        <v>-0.91459000000000001</v>
      </c>
      <c r="J13" s="7">
        <v>-0.43957000000000002</v>
      </c>
      <c r="K13" s="7">
        <v>-1.4990300000000001</v>
      </c>
      <c r="L13" s="7">
        <v>-1.56768</v>
      </c>
      <c r="M13" s="7">
        <v>-0.48171999999999998</v>
      </c>
      <c r="N13" s="7">
        <v>-0.52193000000000001</v>
      </c>
      <c r="O13" s="7">
        <v>-0.91371999999999998</v>
      </c>
      <c r="P13" s="7">
        <v>0.47211999999999998</v>
      </c>
      <c r="Q13" s="7">
        <v>0.28034999999999999</v>
      </c>
    </row>
    <row r="14" spans="1:17" ht="17" thickBot="1" x14ac:dyDescent="0.25">
      <c r="A14" s="83"/>
      <c r="B14" s="5"/>
      <c r="C14" s="6" t="s">
        <v>20</v>
      </c>
      <c r="D14" s="7">
        <v>-1.1301000000000001</v>
      </c>
      <c r="E14" s="7">
        <v>0.29210999999999998</v>
      </c>
      <c r="F14" s="7">
        <v>0.72648000000000001</v>
      </c>
      <c r="G14" s="7">
        <v>-9.887E-2</v>
      </c>
      <c r="H14" s="7">
        <v>-4.3200000000000002E-2</v>
      </c>
      <c r="I14" s="7">
        <v>-0.31218000000000001</v>
      </c>
      <c r="J14" s="7">
        <v>-0.11318</v>
      </c>
      <c r="K14" s="7">
        <v>-0.85646</v>
      </c>
      <c r="L14" s="7">
        <v>-0.97838999999999998</v>
      </c>
      <c r="M14" s="7">
        <v>-0.26923000000000002</v>
      </c>
      <c r="N14" s="7">
        <v>-0.12962000000000001</v>
      </c>
      <c r="O14" s="7">
        <v>-0.50751000000000002</v>
      </c>
      <c r="P14" s="7">
        <v>0.42637000000000003</v>
      </c>
      <c r="Q14" s="7">
        <v>0.2089</v>
      </c>
    </row>
    <row r="15" spans="1:17" ht="17" thickBot="1" x14ac:dyDescent="0.25">
      <c r="A15" s="83"/>
      <c r="B15" s="5" t="s">
        <v>33</v>
      </c>
      <c r="C15" s="6" t="s">
        <v>25</v>
      </c>
      <c r="D15" s="7">
        <v>0.91507000000000005</v>
      </c>
      <c r="E15" s="7">
        <v>-0.60202</v>
      </c>
      <c r="F15" s="7">
        <v>-0.70533000000000001</v>
      </c>
      <c r="G15" s="7">
        <v>-0.26622000000000001</v>
      </c>
      <c r="H15" s="7">
        <v>0.33357999999999999</v>
      </c>
      <c r="I15" s="7">
        <v>0.33563999999999999</v>
      </c>
      <c r="J15" s="7">
        <v>0.47298000000000001</v>
      </c>
      <c r="K15" s="7">
        <v>0.82343</v>
      </c>
      <c r="L15" s="7">
        <v>0.87956999999999996</v>
      </c>
      <c r="M15" s="7">
        <v>3.5090000000000003E-2</v>
      </c>
      <c r="N15" s="7">
        <v>0.31556000000000001</v>
      </c>
      <c r="O15" s="7">
        <v>0.65161000000000002</v>
      </c>
      <c r="P15" s="7">
        <v>-8.6860000000000007E-2</v>
      </c>
      <c r="Q15" s="7">
        <v>-0.15075</v>
      </c>
    </row>
    <row r="16" spans="1:17" ht="17" thickBot="1" x14ac:dyDescent="0.25">
      <c r="A16" s="83"/>
      <c r="B16" s="5"/>
      <c r="C16" s="6" t="s">
        <v>20</v>
      </c>
      <c r="D16" s="7">
        <v>0.22214999999999999</v>
      </c>
      <c r="E16" s="7">
        <v>-0.32185000000000002</v>
      </c>
      <c r="F16" s="7">
        <v>-0.22783999999999999</v>
      </c>
      <c r="G16" s="7">
        <v>-0.15024000000000001</v>
      </c>
      <c r="H16" s="7">
        <v>0.33135999999999999</v>
      </c>
      <c r="I16" s="7">
        <v>0.24970999999999999</v>
      </c>
      <c r="J16" s="7">
        <v>0.50526000000000004</v>
      </c>
      <c r="K16" s="7">
        <v>0.26595999999999997</v>
      </c>
      <c r="L16" s="7">
        <v>0.45963999999999999</v>
      </c>
      <c r="M16" s="7">
        <v>-0.12345</v>
      </c>
      <c r="N16" s="7">
        <v>-4.8419999999999998E-2</v>
      </c>
      <c r="O16" s="7">
        <v>0.27190999999999999</v>
      </c>
      <c r="P16" s="7">
        <v>0.21553</v>
      </c>
      <c r="Q16" s="7">
        <v>-3.3529999999999997E-2</v>
      </c>
    </row>
    <row r="17" spans="1:17" ht="17" thickBot="1" x14ac:dyDescent="0.25">
      <c r="A17" s="83"/>
      <c r="B17" s="5" t="s">
        <v>34</v>
      </c>
      <c r="C17" s="6" t="s">
        <v>26</v>
      </c>
      <c r="D17" s="7">
        <v>-0.78290999999999999</v>
      </c>
      <c r="E17" s="7">
        <v>0.80013000000000001</v>
      </c>
      <c r="F17" s="7">
        <v>0.80196000000000001</v>
      </c>
      <c r="G17" s="7">
        <v>-0.13996</v>
      </c>
      <c r="H17" s="7">
        <v>-1.1568000000000001</v>
      </c>
      <c r="I17" s="7">
        <v>-1.4428700000000001</v>
      </c>
      <c r="J17" s="7">
        <v>-1.05019</v>
      </c>
      <c r="K17" s="7">
        <v>-1.7394799999999999</v>
      </c>
      <c r="L17" s="7">
        <v>-1.57117</v>
      </c>
      <c r="M17" s="7">
        <v>0.19003</v>
      </c>
      <c r="N17" s="7">
        <v>9.8780000000000007E-2</v>
      </c>
      <c r="O17" s="7">
        <v>-0.83048999999999995</v>
      </c>
      <c r="P17" s="7">
        <v>-2.5919999999999999E-2</v>
      </c>
      <c r="Q17" s="7">
        <v>0.42719000000000001</v>
      </c>
    </row>
    <row r="18" spans="1:17" ht="17" thickBot="1" x14ac:dyDescent="0.25">
      <c r="A18" s="83"/>
      <c r="B18" s="5"/>
      <c r="C18" s="6" t="s">
        <v>19</v>
      </c>
      <c r="D18" s="7">
        <v>-0.55540999999999996</v>
      </c>
      <c r="E18" s="7">
        <v>5.6800000000000002E-3</v>
      </c>
      <c r="F18" s="7">
        <v>-5.7400000000000003E-3</v>
      </c>
      <c r="G18" s="7">
        <v>-0.10995000000000001</v>
      </c>
      <c r="H18" s="7">
        <v>-0.34833999999999998</v>
      </c>
      <c r="I18" s="7">
        <v>-0.25259999999999999</v>
      </c>
      <c r="J18" s="7">
        <v>-0.25202000000000002</v>
      </c>
      <c r="K18" s="7">
        <v>-0.61360999999999999</v>
      </c>
      <c r="L18" s="7">
        <v>-0.55664999999999998</v>
      </c>
      <c r="M18" s="7">
        <v>8.9109999999999995E-2</v>
      </c>
      <c r="N18" s="7">
        <v>0.14198</v>
      </c>
      <c r="O18" s="7">
        <v>-0.25387999999999999</v>
      </c>
      <c r="P18" s="7">
        <v>-9.0160000000000004E-2</v>
      </c>
      <c r="Q18" s="7">
        <v>6.6780000000000006E-2</v>
      </c>
    </row>
    <row r="19" spans="1:17" ht="17" thickBot="1" x14ac:dyDescent="0.25">
      <c r="A19" s="83"/>
      <c r="B19" s="5" t="s">
        <v>35</v>
      </c>
      <c r="C19" s="6" t="s">
        <v>25</v>
      </c>
      <c r="D19" s="7">
        <v>1.37666</v>
      </c>
      <c r="E19" s="7">
        <v>-3.9010000000000003E-2</v>
      </c>
      <c r="F19" s="7">
        <v>-0.89337</v>
      </c>
      <c r="G19" s="7">
        <v>0.68011999999999995</v>
      </c>
      <c r="H19" s="7">
        <v>0.74407000000000001</v>
      </c>
      <c r="I19" s="7">
        <v>0.90178000000000003</v>
      </c>
      <c r="J19" s="7">
        <v>0.2482</v>
      </c>
      <c r="K19" s="7">
        <v>2.04379</v>
      </c>
      <c r="L19" s="7">
        <v>2.1768299999999998</v>
      </c>
      <c r="M19" s="7">
        <v>1.1252</v>
      </c>
      <c r="N19" s="7">
        <v>1.3740399999999999</v>
      </c>
      <c r="O19" s="7">
        <v>1.2893300000000001</v>
      </c>
      <c r="P19" s="7">
        <v>-0.31019999999999998</v>
      </c>
      <c r="Q19" s="7">
        <v>-0.18765999999999999</v>
      </c>
    </row>
    <row r="20" spans="1:17" ht="17" thickBot="1" x14ac:dyDescent="0.25">
      <c r="A20" s="83"/>
      <c r="B20" s="5"/>
      <c r="C20" s="6" t="s">
        <v>22</v>
      </c>
      <c r="D20" s="7">
        <v>0.88109000000000004</v>
      </c>
      <c r="E20" s="7">
        <v>5.4170000000000003E-2</v>
      </c>
      <c r="F20" s="7">
        <v>-0.33187</v>
      </c>
      <c r="G20" s="7">
        <v>0.61924999999999997</v>
      </c>
      <c r="H20" s="7">
        <v>0.58711999999999998</v>
      </c>
      <c r="I20" s="7">
        <v>0.56555</v>
      </c>
      <c r="J20" s="7">
        <v>0.16270999999999999</v>
      </c>
      <c r="K20" s="7">
        <v>1.4055299999999999</v>
      </c>
      <c r="L20" s="7">
        <v>1.5510999999999999</v>
      </c>
      <c r="M20" s="7">
        <v>0.88232999999999995</v>
      </c>
      <c r="N20" s="7">
        <v>1.0286200000000001</v>
      </c>
      <c r="O20" s="7">
        <v>0.98453999999999997</v>
      </c>
      <c r="P20" s="7">
        <v>-6.9769999999999999E-2</v>
      </c>
      <c r="Q20" s="7">
        <v>-9.2099999999999994E-3</v>
      </c>
    </row>
    <row r="21" spans="1:17" ht="17" thickBot="1" x14ac:dyDescent="0.25">
      <c r="A21" s="83"/>
      <c r="B21" s="5" t="s">
        <v>36</v>
      </c>
      <c r="C21" s="6" t="s">
        <v>26</v>
      </c>
      <c r="D21" s="7">
        <v>-0.85163</v>
      </c>
      <c r="E21" s="7">
        <v>-8.4379999999999997E-2</v>
      </c>
      <c r="F21" s="7">
        <v>0.53151000000000004</v>
      </c>
      <c r="G21" s="7">
        <v>-0.52844000000000002</v>
      </c>
      <c r="H21" s="7">
        <v>-0.65434999999999999</v>
      </c>
      <c r="I21" s="7">
        <v>-0.79349999999999998</v>
      </c>
      <c r="J21" s="7">
        <v>-0.26016</v>
      </c>
      <c r="K21" s="7">
        <v>-1.6001799999999999</v>
      </c>
      <c r="L21" s="7">
        <v>-1.6072</v>
      </c>
      <c r="M21" s="7">
        <v>-0.72163999999999995</v>
      </c>
      <c r="N21" s="7">
        <v>-0.65736000000000006</v>
      </c>
      <c r="O21" s="7">
        <v>-0.87344999999999995</v>
      </c>
      <c r="P21" s="7">
        <v>0.29104999999999998</v>
      </c>
      <c r="Q21" s="7">
        <v>0.2238</v>
      </c>
    </row>
    <row r="22" spans="1:17" ht="17" thickBot="1" x14ac:dyDescent="0.25">
      <c r="A22" s="83"/>
      <c r="B22" s="5"/>
      <c r="C22" s="6" t="s">
        <v>23</v>
      </c>
      <c r="D22" s="7">
        <v>-1.0744199999999999</v>
      </c>
      <c r="E22" s="7">
        <v>-0.34561999999999998</v>
      </c>
      <c r="F22" s="7">
        <v>0.59867000000000004</v>
      </c>
      <c r="G22" s="7">
        <v>-0.45622000000000001</v>
      </c>
      <c r="H22" s="7">
        <v>-0.47653000000000001</v>
      </c>
      <c r="I22" s="7">
        <v>-0.66378999999999999</v>
      </c>
      <c r="J22" s="7">
        <v>-0.30243999999999999</v>
      </c>
      <c r="K22" s="7">
        <v>-1.31671</v>
      </c>
      <c r="L22" s="7">
        <v>-1.4888300000000001</v>
      </c>
      <c r="M22" s="7">
        <v>-1.1284000000000001</v>
      </c>
      <c r="N22" s="7">
        <v>-1.22566</v>
      </c>
      <c r="O22" s="7">
        <v>-1.13903</v>
      </c>
      <c r="P22" s="7">
        <v>0.17996000000000001</v>
      </c>
      <c r="Q22" s="7">
        <v>4.0099999999999997E-3</v>
      </c>
    </row>
    <row r="23" spans="1:17" ht="17" thickBot="1" x14ac:dyDescent="0.25">
      <c r="A23" s="83"/>
      <c r="B23" s="5" t="s">
        <v>37</v>
      </c>
      <c r="C23" s="6" t="s">
        <v>25</v>
      </c>
      <c r="D23" s="7">
        <v>1.2236899999999999</v>
      </c>
      <c r="E23" s="7">
        <v>-0.53347999999999995</v>
      </c>
      <c r="F23" s="7">
        <v>-1.0421400000000001</v>
      </c>
      <c r="G23" s="7">
        <v>-0.14449000000000001</v>
      </c>
      <c r="H23" s="7">
        <v>0.35126000000000002</v>
      </c>
      <c r="I23" s="7">
        <v>0.68400000000000005</v>
      </c>
      <c r="J23" s="7">
        <v>0.52129999999999999</v>
      </c>
      <c r="K23" s="7">
        <v>1.2020299999999999</v>
      </c>
      <c r="L23" s="7">
        <v>1.2703899999999999</v>
      </c>
      <c r="M23" s="7">
        <v>0.30891000000000002</v>
      </c>
      <c r="N23" s="7">
        <v>0.28702</v>
      </c>
      <c r="O23" s="7">
        <v>0.81361000000000006</v>
      </c>
      <c r="P23" s="7">
        <v>-0.30654999999999999</v>
      </c>
      <c r="Q23" s="7">
        <v>-0.31539</v>
      </c>
    </row>
    <row r="24" spans="1:17" ht="17" thickBot="1" x14ac:dyDescent="0.25">
      <c r="A24" s="83"/>
      <c r="B24" s="5"/>
      <c r="C24" s="6" t="s">
        <v>23</v>
      </c>
      <c r="D24" s="7">
        <v>0.67905000000000004</v>
      </c>
      <c r="E24" s="7">
        <v>-0.51093999999999995</v>
      </c>
      <c r="F24" s="7">
        <v>-0.75824999999999998</v>
      </c>
      <c r="G24" s="7">
        <v>-0.31215999999999999</v>
      </c>
      <c r="H24" s="7">
        <v>1.247E-2</v>
      </c>
      <c r="I24" s="7">
        <v>0.15289</v>
      </c>
      <c r="J24" s="7">
        <v>1.149E-2</v>
      </c>
      <c r="K24" s="7">
        <v>0.66134999999999999</v>
      </c>
      <c r="L24" s="7">
        <v>0.68713999999999997</v>
      </c>
      <c r="M24" s="7">
        <v>-0.17191000000000001</v>
      </c>
      <c r="N24" s="7">
        <v>-0.28634999999999999</v>
      </c>
      <c r="O24" s="7">
        <v>0.22120000000000001</v>
      </c>
      <c r="P24" s="7">
        <v>-0.50636000000000003</v>
      </c>
      <c r="Q24" s="7">
        <v>-0.34061000000000002</v>
      </c>
    </row>
    <row r="25" spans="1:17" ht="17" thickBot="1" x14ac:dyDescent="0.25">
      <c r="A25" s="83"/>
      <c r="B25" s="5" t="s">
        <v>38</v>
      </c>
      <c r="C25" s="6" t="s">
        <v>26</v>
      </c>
      <c r="D25" s="7">
        <v>-1.1348100000000001</v>
      </c>
      <c r="E25" s="7">
        <v>1.59894</v>
      </c>
      <c r="F25" s="7">
        <v>1.8588199999999999</v>
      </c>
      <c r="G25" s="7">
        <v>0.60612999999999995</v>
      </c>
      <c r="H25" s="7">
        <v>-0.59379999999999999</v>
      </c>
      <c r="I25" s="7">
        <v>-1.5144500000000001</v>
      </c>
      <c r="J25" s="7">
        <v>-1.1920900000000001</v>
      </c>
      <c r="K25" s="7">
        <v>-1.53766</v>
      </c>
      <c r="L25" s="7">
        <v>-1.51115</v>
      </c>
      <c r="M25" s="7">
        <v>0.40994999999999998</v>
      </c>
      <c r="N25" s="7">
        <v>0.17261000000000001</v>
      </c>
      <c r="O25" s="7">
        <v>-0.90822999999999998</v>
      </c>
      <c r="P25" s="7">
        <v>0.34943999999999997</v>
      </c>
      <c r="Q25" s="7">
        <v>0.48143000000000002</v>
      </c>
    </row>
    <row r="26" spans="1:17" ht="17" thickBot="1" x14ac:dyDescent="0.25">
      <c r="A26" s="83"/>
      <c r="B26" s="5"/>
      <c r="C26" s="6" t="s">
        <v>22</v>
      </c>
      <c r="D26" s="7">
        <v>-0.55047000000000001</v>
      </c>
      <c r="E26" s="7">
        <v>0.77258000000000004</v>
      </c>
      <c r="F26" s="7">
        <v>0.84184999999999999</v>
      </c>
      <c r="G26" s="7">
        <v>0.54442999999999997</v>
      </c>
      <c r="H26" s="7">
        <v>0.17327999999999999</v>
      </c>
      <c r="I26" s="7">
        <v>-0.19023999999999999</v>
      </c>
      <c r="J26" s="7">
        <v>-0.21990000000000001</v>
      </c>
      <c r="K26" s="7">
        <v>-0.39957999999999999</v>
      </c>
      <c r="L26" s="7">
        <v>-0.42530000000000001</v>
      </c>
      <c r="M26" s="7">
        <v>0.30259999999999998</v>
      </c>
      <c r="N26" s="7">
        <v>0.22256999999999999</v>
      </c>
      <c r="O26" s="7">
        <v>-0.29387000000000002</v>
      </c>
      <c r="P26" s="7">
        <v>0.24443999999999999</v>
      </c>
      <c r="Q26" s="7">
        <v>0.25089</v>
      </c>
    </row>
    <row r="27" spans="1:17" ht="17" thickBot="1" x14ac:dyDescent="0.25">
      <c r="A27" s="83"/>
      <c r="B27" s="5" t="s">
        <v>39</v>
      </c>
      <c r="C27" s="6" t="s">
        <v>25</v>
      </c>
      <c r="D27" s="7">
        <v>0.51105</v>
      </c>
      <c r="E27" s="7">
        <v>-9.7919999999999993E-2</v>
      </c>
      <c r="F27" s="7">
        <v>-0.34139999999999998</v>
      </c>
      <c r="G27" s="7">
        <v>0.60463999999999996</v>
      </c>
      <c r="H27" s="7">
        <v>0.70009999999999994</v>
      </c>
      <c r="I27" s="7">
        <v>0.68359999999999999</v>
      </c>
      <c r="J27" s="7">
        <v>0.37153999999999998</v>
      </c>
      <c r="K27" s="7">
        <v>0.98343999999999998</v>
      </c>
      <c r="L27" s="7">
        <v>1.00241</v>
      </c>
      <c r="M27" s="7">
        <v>0.12886</v>
      </c>
      <c r="N27" s="7">
        <v>-0.25507999999999997</v>
      </c>
      <c r="O27" s="7">
        <v>0.23943999999999999</v>
      </c>
      <c r="P27" s="7">
        <v>-0.21981000000000001</v>
      </c>
      <c r="Q27" s="7">
        <v>-0.15754000000000001</v>
      </c>
    </row>
    <row r="28" spans="1:17" ht="17" thickBot="1" x14ac:dyDescent="0.25">
      <c r="A28" s="83"/>
      <c r="B28" s="5"/>
      <c r="C28" s="6" t="s">
        <v>28</v>
      </c>
      <c r="D28" s="7">
        <v>0.28170000000000001</v>
      </c>
      <c r="E28" s="7">
        <v>9.3210000000000001E-2</v>
      </c>
      <c r="F28" s="7">
        <v>-2.0490000000000001E-2</v>
      </c>
      <c r="G28" s="7">
        <v>0.52347999999999995</v>
      </c>
      <c r="H28" s="7">
        <v>0.51751000000000003</v>
      </c>
      <c r="I28" s="7">
        <v>0.439</v>
      </c>
      <c r="J28" s="7">
        <v>0.21157000000000001</v>
      </c>
      <c r="K28" s="7">
        <v>0.67359000000000002</v>
      </c>
      <c r="L28" s="7">
        <v>0.78869</v>
      </c>
      <c r="M28" s="7">
        <v>-6.2960000000000002E-2</v>
      </c>
      <c r="N28" s="7">
        <v>-0.59858999999999996</v>
      </c>
      <c r="O28" s="7">
        <v>0.22797000000000001</v>
      </c>
      <c r="P28" s="7">
        <v>-9.3289999999999998E-2</v>
      </c>
      <c r="Q28" s="7">
        <v>-7.0730000000000001E-2</v>
      </c>
    </row>
    <row r="29" spans="1:17" ht="17" thickBot="1" x14ac:dyDescent="0.25">
      <c r="A29" s="83"/>
      <c r="B29" s="5" t="s">
        <v>40</v>
      </c>
      <c r="C29" s="6" t="s">
        <v>26</v>
      </c>
      <c r="D29" s="7">
        <v>-1.0481199999999999</v>
      </c>
      <c r="E29" s="7">
        <v>3.7260000000000001E-2</v>
      </c>
      <c r="F29" s="7">
        <v>1.499E-2</v>
      </c>
      <c r="G29" s="7">
        <v>-0.65349999999999997</v>
      </c>
      <c r="H29" s="7">
        <v>-0.88070000000000004</v>
      </c>
      <c r="I29" s="7">
        <v>-0.81440000000000001</v>
      </c>
      <c r="J29" s="7">
        <v>-0.73626000000000003</v>
      </c>
      <c r="K29" s="7">
        <v>-1.3642099999999999</v>
      </c>
      <c r="L29" s="7">
        <v>-1.54891</v>
      </c>
      <c r="M29" s="7">
        <v>0.15212999999999999</v>
      </c>
      <c r="N29" s="7">
        <v>0.89419999999999999</v>
      </c>
      <c r="O29" s="7">
        <v>-0.60160999999999998</v>
      </c>
      <c r="P29" s="7">
        <v>-0.10940999999999999</v>
      </c>
      <c r="Q29" s="7">
        <v>3.7679999999999998E-2</v>
      </c>
    </row>
    <row r="30" spans="1:17" ht="17" thickBot="1" x14ac:dyDescent="0.25">
      <c r="A30" s="83"/>
      <c r="B30" s="5"/>
      <c r="C30" s="6" t="s">
        <v>29</v>
      </c>
      <c r="D30" s="7">
        <v>-0.91442000000000001</v>
      </c>
      <c r="E30" s="7">
        <v>-9.3920000000000003E-2</v>
      </c>
      <c r="F30" s="7">
        <v>-0.32328000000000001</v>
      </c>
      <c r="G30" s="7">
        <v>-0.72038999999999997</v>
      </c>
      <c r="H30" s="7">
        <v>-0.95818000000000003</v>
      </c>
      <c r="I30" s="7">
        <v>-0.76651000000000002</v>
      </c>
      <c r="J30" s="7">
        <v>-0.60096000000000005</v>
      </c>
      <c r="K30" s="7">
        <v>-1.4967999999999999</v>
      </c>
      <c r="L30" s="7">
        <v>-1.60876</v>
      </c>
      <c r="M30" s="7">
        <v>0.44835000000000003</v>
      </c>
      <c r="N30" s="7">
        <v>1.26332</v>
      </c>
      <c r="O30" s="7">
        <v>-0.47199000000000002</v>
      </c>
      <c r="P30" s="7">
        <v>-0.2361</v>
      </c>
      <c r="Q30" s="7">
        <v>4.3319999999999997E-2</v>
      </c>
    </row>
    <row r="31" spans="1:17" ht="17" thickBot="1" x14ac:dyDescent="0.25">
      <c r="A31" s="83"/>
      <c r="B31" s="5" t="s">
        <v>41</v>
      </c>
      <c r="C31" s="6" t="s">
        <v>25</v>
      </c>
      <c r="D31" s="7">
        <v>1.7561199999999999</v>
      </c>
      <c r="E31" s="7">
        <v>-0.59050000000000002</v>
      </c>
      <c r="F31" s="7">
        <v>-1.28216</v>
      </c>
      <c r="G31" s="7">
        <v>-8.6019999999999999E-2</v>
      </c>
      <c r="H31" s="7">
        <v>0.5081</v>
      </c>
      <c r="I31" s="7">
        <v>0.82133</v>
      </c>
      <c r="J31" s="7">
        <v>0.55337999999999998</v>
      </c>
      <c r="K31" s="7">
        <v>1.85145</v>
      </c>
      <c r="L31" s="7">
        <v>1.97254</v>
      </c>
      <c r="M31" s="7">
        <v>0.67978000000000005</v>
      </c>
      <c r="N31" s="7">
        <v>0.96930000000000005</v>
      </c>
      <c r="O31" s="7">
        <v>1.3321700000000001</v>
      </c>
      <c r="P31" s="7">
        <v>-0.30313000000000001</v>
      </c>
      <c r="Q31" s="7">
        <v>-0.31213000000000002</v>
      </c>
    </row>
    <row r="32" spans="1:17" ht="17" thickBot="1" x14ac:dyDescent="0.25">
      <c r="A32" s="83"/>
      <c r="B32" s="5"/>
      <c r="C32" s="6" t="s">
        <v>29</v>
      </c>
      <c r="D32" s="7">
        <v>1.3865400000000001</v>
      </c>
      <c r="E32" s="7">
        <v>-0.78671000000000002</v>
      </c>
      <c r="F32" s="7">
        <v>-1.3984799999999999</v>
      </c>
      <c r="G32" s="7">
        <v>-0.68857000000000002</v>
      </c>
      <c r="H32" s="7">
        <v>-6.8799999999999998E-3</v>
      </c>
      <c r="I32" s="7">
        <v>0.47904000000000002</v>
      </c>
      <c r="J32" s="7">
        <v>0.43759999999999999</v>
      </c>
      <c r="K32" s="7">
        <v>1.2547200000000001</v>
      </c>
      <c r="L32" s="7">
        <v>1.0642799999999999</v>
      </c>
      <c r="M32" s="7">
        <v>0.40050999999999998</v>
      </c>
      <c r="N32" s="7">
        <v>1.03216</v>
      </c>
      <c r="O32" s="7">
        <v>0.93359000000000003</v>
      </c>
      <c r="P32" s="7">
        <v>-0.24798000000000001</v>
      </c>
      <c r="Q32" s="7">
        <v>-0.27277000000000001</v>
      </c>
    </row>
    <row r="33" spans="1:17" ht="17" thickBot="1" x14ac:dyDescent="0.25">
      <c r="A33" s="83"/>
      <c r="B33" s="5" t="s">
        <v>42</v>
      </c>
      <c r="C33" s="6" t="s">
        <v>26</v>
      </c>
      <c r="D33" s="7">
        <v>-0.91671999999999998</v>
      </c>
      <c r="E33" s="7">
        <v>0.90834000000000004</v>
      </c>
      <c r="F33" s="7">
        <v>1.6688499999999999</v>
      </c>
      <c r="G33" s="7">
        <v>0.26052999999999998</v>
      </c>
      <c r="H33" s="7">
        <v>-0.48505999999999999</v>
      </c>
      <c r="I33" s="7">
        <v>-1.23674</v>
      </c>
      <c r="J33" s="7">
        <v>-0.57311000000000001</v>
      </c>
      <c r="K33" s="7">
        <v>-1.6973</v>
      </c>
      <c r="L33" s="7">
        <v>-1.58029</v>
      </c>
      <c r="M33" s="7">
        <v>-0.51280999999999999</v>
      </c>
      <c r="N33" s="7">
        <v>-1.0314399999999999</v>
      </c>
      <c r="O33" s="7">
        <v>-1.0528</v>
      </c>
      <c r="P33" s="7">
        <v>0.55978000000000006</v>
      </c>
      <c r="Q33" s="7">
        <v>0.49426999999999999</v>
      </c>
    </row>
    <row r="34" spans="1:17" ht="17" thickBot="1" x14ac:dyDescent="0.25">
      <c r="A34" s="83"/>
      <c r="B34" s="5"/>
      <c r="C34" s="6" t="s">
        <v>28</v>
      </c>
      <c r="D34" s="7">
        <v>-0.75551999999999997</v>
      </c>
      <c r="E34" s="7">
        <v>0.60096000000000005</v>
      </c>
      <c r="F34" s="7">
        <v>0.95899999999999996</v>
      </c>
      <c r="G34" s="7">
        <v>0.39613999999999999</v>
      </c>
      <c r="H34" s="7">
        <v>-0.17443</v>
      </c>
      <c r="I34" s="7">
        <v>-0.80772999999999995</v>
      </c>
      <c r="J34" s="7">
        <v>-0.44024000000000002</v>
      </c>
      <c r="K34" s="7">
        <v>-0.70186000000000004</v>
      </c>
      <c r="L34" s="7">
        <v>-0.40325</v>
      </c>
      <c r="M34" s="7">
        <v>-0.24951999999999999</v>
      </c>
      <c r="N34" s="7">
        <v>-0.83299999999999996</v>
      </c>
      <c r="O34" s="7">
        <v>-0.45649000000000001</v>
      </c>
      <c r="P34" s="7">
        <v>0.21709999999999999</v>
      </c>
      <c r="Q34" s="7">
        <v>0.28260999999999997</v>
      </c>
    </row>
    <row r="35" spans="1:17" ht="17" thickBot="1" x14ac:dyDescent="0.25">
      <c r="A35" s="83"/>
      <c r="B35" s="5" t="s">
        <v>43</v>
      </c>
      <c r="C35" s="6" t="s">
        <v>19</v>
      </c>
      <c r="D35" s="7">
        <v>0.92157999999999995</v>
      </c>
      <c r="E35" s="7">
        <v>0.27377000000000001</v>
      </c>
      <c r="F35" s="7">
        <v>-0.44578000000000001</v>
      </c>
      <c r="G35" s="7">
        <v>0.81252999999999997</v>
      </c>
      <c r="H35" s="7">
        <v>0.65298999999999996</v>
      </c>
      <c r="I35" s="7">
        <v>0.70118999999999998</v>
      </c>
      <c r="J35" s="7">
        <v>0.18534999999999999</v>
      </c>
      <c r="K35" s="7">
        <v>1.5026999999999999</v>
      </c>
      <c r="L35" s="7">
        <v>1.68675</v>
      </c>
      <c r="M35" s="7">
        <v>0.98924999999999996</v>
      </c>
      <c r="N35" s="7">
        <v>1.1329499999999999</v>
      </c>
      <c r="O35" s="7">
        <v>0.86024</v>
      </c>
      <c r="P35" s="7">
        <v>-0.15787999999999999</v>
      </c>
      <c r="Q35" s="7">
        <v>-7.3730000000000004E-2</v>
      </c>
    </row>
    <row r="36" spans="1:17" ht="17" thickBot="1" x14ac:dyDescent="0.25">
      <c r="A36" s="83"/>
      <c r="B36" s="5"/>
      <c r="C36" s="6" t="s">
        <v>22</v>
      </c>
      <c r="D36" s="7">
        <v>8.8840000000000002E-2</v>
      </c>
      <c r="E36" s="7">
        <v>0.47731000000000001</v>
      </c>
      <c r="F36" s="7">
        <v>0.20191999999999999</v>
      </c>
      <c r="G36" s="7">
        <v>0.65581999999999996</v>
      </c>
      <c r="H36" s="7">
        <v>0.39539999999999997</v>
      </c>
      <c r="I36" s="7">
        <v>0.31957000000000002</v>
      </c>
      <c r="J36" s="7">
        <v>0.11892999999999999</v>
      </c>
      <c r="K36" s="7">
        <v>0.41108</v>
      </c>
      <c r="L36" s="7">
        <v>0.54556000000000004</v>
      </c>
      <c r="M36" s="7">
        <v>0.65264</v>
      </c>
      <c r="N36" s="7">
        <v>0.70184999999999997</v>
      </c>
      <c r="O36" s="7">
        <v>0.14452999999999999</v>
      </c>
      <c r="P36" s="7">
        <v>0.12642999999999999</v>
      </c>
      <c r="Q36" s="7">
        <v>0.12787999999999999</v>
      </c>
    </row>
    <row r="37" spans="1:17" ht="17" thickBot="1" x14ac:dyDescent="0.25">
      <c r="A37" s="83"/>
      <c r="B37" s="5" t="s">
        <v>44</v>
      </c>
      <c r="C37" s="6" t="s">
        <v>20</v>
      </c>
      <c r="D37" s="7">
        <v>-0.71155999999999997</v>
      </c>
      <c r="E37" s="7">
        <v>-0.17901</v>
      </c>
      <c r="F37" s="7">
        <v>0.35671999999999998</v>
      </c>
      <c r="G37" s="7">
        <v>-0.29943999999999998</v>
      </c>
      <c r="H37" s="7">
        <v>-3.2599999999999997E-2</v>
      </c>
      <c r="I37" s="7">
        <v>-0.22563</v>
      </c>
      <c r="J37" s="7">
        <v>4.0289999999999999E-2</v>
      </c>
      <c r="K37" s="7">
        <v>-0.62927999999999995</v>
      </c>
      <c r="L37" s="7">
        <v>-0.68657000000000001</v>
      </c>
      <c r="M37" s="7">
        <v>-0.67391000000000001</v>
      </c>
      <c r="N37" s="7">
        <v>-0.5675</v>
      </c>
      <c r="O37" s="7">
        <v>-0.53402000000000005</v>
      </c>
      <c r="P37" s="7">
        <v>0.28759000000000001</v>
      </c>
      <c r="Q37" s="7">
        <v>6.2429999999999999E-2</v>
      </c>
    </row>
    <row r="38" spans="1:17" ht="17" thickBot="1" x14ac:dyDescent="0.25">
      <c r="A38" s="83"/>
      <c r="B38" s="5"/>
      <c r="C38" s="6" t="s">
        <v>23</v>
      </c>
      <c r="D38" s="7">
        <v>-0.91742000000000001</v>
      </c>
      <c r="E38" s="7">
        <v>-0.40894000000000003</v>
      </c>
      <c r="F38" s="7">
        <v>0.4022</v>
      </c>
      <c r="G38" s="7">
        <v>-0.43434</v>
      </c>
      <c r="H38" s="7">
        <v>-0.20766000000000001</v>
      </c>
      <c r="I38" s="7">
        <v>-0.44294</v>
      </c>
      <c r="J38" s="7">
        <v>-7.0569999999999994E-2</v>
      </c>
      <c r="K38" s="7">
        <v>-1.0153300000000001</v>
      </c>
      <c r="L38" s="7">
        <v>-1.12025</v>
      </c>
      <c r="M38" s="7">
        <v>-0.90736000000000006</v>
      </c>
      <c r="N38" s="7">
        <v>-0.85453000000000001</v>
      </c>
      <c r="O38" s="7">
        <v>-0.94154000000000004</v>
      </c>
      <c r="P38" s="7">
        <v>0.13844000000000001</v>
      </c>
      <c r="Q38" s="7">
        <v>-0.11049</v>
      </c>
    </row>
    <row r="39" spans="1:17" ht="17" thickBot="1" x14ac:dyDescent="0.25">
      <c r="A39" s="83"/>
      <c r="B39" s="5" t="s">
        <v>45</v>
      </c>
      <c r="C39" s="6" t="s">
        <v>19</v>
      </c>
      <c r="D39" s="7">
        <v>0.35143999999999997</v>
      </c>
      <c r="E39" s="7">
        <v>9.0690000000000007E-2</v>
      </c>
      <c r="F39" s="7">
        <v>-0.60194000000000003</v>
      </c>
      <c r="G39" s="7">
        <v>0.35487999999999997</v>
      </c>
      <c r="H39" s="7">
        <v>9.2950000000000005E-2</v>
      </c>
      <c r="I39" s="7">
        <v>0.37306</v>
      </c>
      <c r="J39" s="7">
        <v>-0.19331000000000001</v>
      </c>
      <c r="K39" s="7">
        <v>0.67230000000000001</v>
      </c>
      <c r="L39" s="7">
        <v>0.85294999999999999</v>
      </c>
      <c r="M39" s="7">
        <v>0.38527</v>
      </c>
      <c r="N39" s="7">
        <v>-0.14935000000000001</v>
      </c>
      <c r="O39" s="7">
        <v>0.20763000000000001</v>
      </c>
      <c r="P39" s="7">
        <v>-0.65835999999999995</v>
      </c>
      <c r="Q39" s="7">
        <v>-0.36379</v>
      </c>
    </row>
    <row r="40" spans="1:17" ht="17" thickBot="1" x14ac:dyDescent="0.25">
      <c r="A40" s="83"/>
      <c r="B40" s="5"/>
      <c r="C40" s="6" t="s">
        <v>23</v>
      </c>
      <c r="D40" s="7">
        <v>0.60219</v>
      </c>
      <c r="E40" s="7">
        <v>-0.44608999999999999</v>
      </c>
      <c r="F40" s="7">
        <v>-0.60973999999999995</v>
      </c>
      <c r="G40" s="7">
        <v>-0.32915</v>
      </c>
      <c r="H40" s="7">
        <v>-0.27625</v>
      </c>
      <c r="I40" s="7">
        <v>-5.8319999999999997E-2</v>
      </c>
      <c r="J40" s="7">
        <v>-0.24424000000000001</v>
      </c>
      <c r="K40" s="7">
        <v>0.42709000000000003</v>
      </c>
      <c r="L40" s="7">
        <v>0.38546000000000002</v>
      </c>
      <c r="M40" s="7">
        <v>-0.37462000000000001</v>
      </c>
      <c r="N40" s="7">
        <v>-0.66835999999999995</v>
      </c>
      <c r="O40" s="7">
        <v>7.17E-2</v>
      </c>
      <c r="P40" s="7">
        <v>-0.49995000000000001</v>
      </c>
      <c r="Q40" s="7">
        <v>-0.22617000000000001</v>
      </c>
    </row>
    <row r="41" spans="1:17" ht="17" thickBot="1" x14ac:dyDescent="0.25">
      <c r="A41" s="83"/>
      <c r="B41" s="5" t="s">
        <v>46</v>
      </c>
      <c r="C41" s="6" t="s">
        <v>20</v>
      </c>
      <c r="D41" s="7">
        <v>-0.64571999999999996</v>
      </c>
      <c r="E41" s="7">
        <v>0.53659999999999997</v>
      </c>
      <c r="F41" s="7">
        <v>0.50753999999999999</v>
      </c>
      <c r="G41" s="7">
        <v>0.18784000000000001</v>
      </c>
      <c r="H41" s="7">
        <v>0.26499</v>
      </c>
      <c r="I41" s="7">
        <v>3.3430000000000001E-2</v>
      </c>
      <c r="J41" s="7">
        <v>0.17102999999999999</v>
      </c>
      <c r="K41" s="7">
        <v>-0.25579000000000002</v>
      </c>
      <c r="L41" s="7">
        <v>-0.21009</v>
      </c>
      <c r="M41" s="7">
        <v>0.52614000000000005</v>
      </c>
      <c r="N41" s="7">
        <v>0.66444999999999999</v>
      </c>
      <c r="O41" s="7">
        <v>0.21404000000000001</v>
      </c>
      <c r="P41" s="7">
        <v>0.47231000000000001</v>
      </c>
      <c r="Q41" s="7">
        <v>0.24009</v>
      </c>
    </row>
    <row r="42" spans="1:17" ht="17" thickBot="1" x14ac:dyDescent="0.25">
      <c r="A42" s="83"/>
      <c r="B42" s="5"/>
      <c r="C42" s="6" t="s">
        <v>22</v>
      </c>
      <c r="D42" s="7">
        <v>0.11064</v>
      </c>
      <c r="E42" s="7">
        <v>0.41746</v>
      </c>
      <c r="F42" s="7">
        <v>0.40551999999999999</v>
      </c>
      <c r="G42" s="7">
        <v>0.50778000000000001</v>
      </c>
      <c r="H42" s="7">
        <v>0.33034000000000002</v>
      </c>
      <c r="I42" s="7">
        <v>1.49E-3</v>
      </c>
      <c r="J42" s="7">
        <v>-0.19656000000000001</v>
      </c>
      <c r="K42" s="7">
        <v>0.42992000000000002</v>
      </c>
      <c r="L42" s="7">
        <v>0.40687000000000001</v>
      </c>
      <c r="M42" s="7">
        <v>0.48710999999999999</v>
      </c>
      <c r="N42" s="7">
        <v>0.48587999999999998</v>
      </c>
      <c r="O42" s="7">
        <v>0.41750999999999999</v>
      </c>
      <c r="P42" s="7">
        <v>7.8960000000000002E-2</v>
      </c>
      <c r="Q42" s="7">
        <v>0.13704</v>
      </c>
    </row>
    <row r="43" spans="1:17" ht="17" thickBot="1" x14ac:dyDescent="0.25">
      <c r="A43" s="83"/>
      <c r="B43" s="5" t="s">
        <v>47</v>
      </c>
      <c r="C43" s="6" t="s">
        <v>28</v>
      </c>
      <c r="D43" s="7">
        <v>-7.8869999999999996E-2</v>
      </c>
      <c r="E43" s="7">
        <v>0.49393999999999999</v>
      </c>
      <c r="F43" s="7">
        <v>0.43525000000000003</v>
      </c>
      <c r="G43" s="7">
        <v>0.36242999999999997</v>
      </c>
      <c r="H43" s="7">
        <v>-0.25190000000000001</v>
      </c>
      <c r="I43" s="7">
        <v>-0.48787999999999998</v>
      </c>
      <c r="J43" s="7">
        <v>-0.45</v>
      </c>
      <c r="K43" s="7">
        <v>1.159E-2</v>
      </c>
      <c r="L43" s="7">
        <v>9.7509999999999999E-2</v>
      </c>
      <c r="M43" s="7">
        <v>-0.29243000000000002</v>
      </c>
      <c r="N43" s="7">
        <v>-1.0582199999999999</v>
      </c>
      <c r="O43" s="7">
        <v>-0.11953</v>
      </c>
      <c r="P43" s="7">
        <v>-0.13284000000000001</v>
      </c>
      <c r="Q43" s="7">
        <v>0.20113</v>
      </c>
    </row>
    <row r="44" spans="1:17" ht="17" thickBot="1" x14ac:dyDescent="0.25">
      <c r="A44" s="83"/>
      <c r="B44" s="5"/>
      <c r="C44" s="6" t="s">
        <v>19</v>
      </c>
      <c r="D44" s="7">
        <v>5.8810000000000001E-2</v>
      </c>
      <c r="E44" s="7">
        <v>0.39832000000000001</v>
      </c>
      <c r="F44" s="7">
        <v>1.7160000000000002E-2</v>
      </c>
      <c r="G44" s="7">
        <v>0.69467000000000001</v>
      </c>
      <c r="H44" s="7">
        <v>0.39350000000000002</v>
      </c>
      <c r="I44" s="7">
        <v>0.35071000000000002</v>
      </c>
      <c r="J44" s="7">
        <v>-6.3960000000000003E-2</v>
      </c>
      <c r="K44" s="7">
        <v>0.72019999999999995</v>
      </c>
      <c r="L44" s="7">
        <v>0.69325000000000003</v>
      </c>
      <c r="M44" s="7">
        <v>-0.12024</v>
      </c>
      <c r="N44" s="7">
        <v>-0.88932</v>
      </c>
      <c r="O44" s="7">
        <v>-0.12853000000000001</v>
      </c>
      <c r="P44" s="7">
        <v>-0.33399000000000001</v>
      </c>
      <c r="Q44" s="7">
        <v>-5.3120000000000001E-2</v>
      </c>
    </row>
    <row r="45" spans="1:17" ht="17" thickBot="1" x14ac:dyDescent="0.25">
      <c r="A45" s="83"/>
      <c r="B45" s="5" t="s">
        <v>48</v>
      </c>
      <c r="C45" s="6" t="s">
        <v>29</v>
      </c>
      <c r="D45" s="7">
        <v>0.55083000000000004</v>
      </c>
      <c r="E45" s="7">
        <v>-0.21890000000000001</v>
      </c>
      <c r="F45" s="7">
        <v>-0.43315999999999999</v>
      </c>
      <c r="G45" s="7">
        <v>-0.73046999999999995</v>
      </c>
      <c r="H45" s="7">
        <v>-0.44139</v>
      </c>
      <c r="I45" s="7">
        <v>-0.43184</v>
      </c>
      <c r="J45" s="7">
        <v>-0.17249</v>
      </c>
      <c r="K45" s="7">
        <v>3.5770000000000003E-2</v>
      </c>
      <c r="L45" s="7">
        <v>-0.18582000000000001</v>
      </c>
      <c r="M45" s="7">
        <v>0.17979999999999999</v>
      </c>
      <c r="N45" s="7">
        <v>0.92022999999999999</v>
      </c>
      <c r="O45" s="7">
        <v>0.35003000000000001</v>
      </c>
      <c r="P45" s="7">
        <v>-4.956E-2</v>
      </c>
      <c r="Q45" s="7">
        <v>-3.5380000000000002E-2</v>
      </c>
    </row>
    <row r="46" spans="1:17" ht="17" thickBot="1" x14ac:dyDescent="0.25">
      <c r="A46" s="83"/>
      <c r="B46" s="5"/>
      <c r="C46" s="6" t="s">
        <v>20</v>
      </c>
      <c r="D46" s="7">
        <v>-0.31474999999999997</v>
      </c>
      <c r="E46" s="7">
        <v>-0.32850000000000001</v>
      </c>
      <c r="F46" s="7">
        <v>-0.29758000000000001</v>
      </c>
      <c r="G46" s="7">
        <v>-0.75871</v>
      </c>
      <c r="H46" s="7">
        <v>-0.36665999999999999</v>
      </c>
      <c r="I46" s="7">
        <v>-0.26684999999999998</v>
      </c>
      <c r="J46" s="7">
        <v>-6.8640000000000007E-2</v>
      </c>
      <c r="K46" s="7">
        <v>-0.40533999999999998</v>
      </c>
      <c r="L46" s="7">
        <v>-0.58638000000000001</v>
      </c>
      <c r="M46" s="7">
        <v>1.154E-2</v>
      </c>
      <c r="N46" s="7">
        <v>0.73350000000000004</v>
      </c>
      <c r="O46" s="7">
        <v>8.2000000000000007E-3</v>
      </c>
      <c r="P46" s="7">
        <v>0.12443</v>
      </c>
      <c r="Q46" s="7">
        <v>4.5399999999999998E-3</v>
      </c>
    </row>
    <row r="47" spans="1:17" ht="17" thickBot="1" x14ac:dyDescent="0.25">
      <c r="A47" s="83"/>
      <c r="B47" s="5" t="s">
        <v>49</v>
      </c>
      <c r="C47" s="6" t="s">
        <v>28</v>
      </c>
      <c r="D47" s="7">
        <v>-0.55940999999999996</v>
      </c>
      <c r="E47" s="7">
        <v>0.36558000000000002</v>
      </c>
      <c r="F47" s="7">
        <v>0.70216999999999996</v>
      </c>
      <c r="G47" s="7">
        <v>0.49281000000000003</v>
      </c>
      <c r="H47" s="7">
        <v>0.28515000000000001</v>
      </c>
      <c r="I47" s="7">
        <v>-0.26526</v>
      </c>
      <c r="J47" s="7">
        <v>-4.6609999999999999E-2</v>
      </c>
      <c r="K47" s="7">
        <v>-0.32751999999999998</v>
      </c>
      <c r="L47" s="7">
        <v>-5.8100000000000001E-3</v>
      </c>
      <c r="M47" s="7">
        <v>-0.11192000000000001</v>
      </c>
      <c r="N47" s="7">
        <v>-0.55362</v>
      </c>
      <c r="O47" s="7">
        <v>-0.25896999999999998</v>
      </c>
      <c r="P47" s="7">
        <v>0.25008000000000002</v>
      </c>
      <c r="Q47" s="7">
        <v>0.12317</v>
      </c>
    </row>
    <row r="48" spans="1:17" ht="17" thickBot="1" x14ac:dyDescent="0.25">
      <c r="A48" s="83"/>
      <c r="B48" s="5"/>
      <c r="C48" s="6" t="s">
        <v>20</v>
      </c>
      <c r="D48" s="7">
        <v>-0.92801999999999996</v>
      </c>
      <c r="E48" s="7">
        <v>0.36280000000000001</v>
      </c>
      <c r="F48" s="7">
        <v>0.87488999999999995</v>
      </c>
      <c r="G48" s="7">
        <v>0.30137000000000003</v>
      </c>
      <c r="H48" s="7">
        <v>0.36907000000000001</v>
      </c>
      <c r="I48" s="7">
        <v>-3.7859999999999998E-2</v>
      </c>
      <c r="J48" s="7">
        <v>0.19222</v>
      </c>
      <c r="K48" s="7">
        <v>-0.54237000000000002</v>
      </c>
      <c r="L48" s="7">
        <v>-0.45535999999999999</v>
      </c>
      <c r="M48" s="7">
        <v>-0.37254999999999999</v>
      </c>
      <c r="N48" s="7">
        <v>-0.64559</v>
      </c>
      <c r="O48" s="7">
        <v>-0.42071999999999998</v>
      </c>
      <c r="P48" s="7">
        <v>0.50824999999999998</v>
      </c>
      <c r="Q48" s="7">
        <v>0.21041000000000001</v>
      </c>
    </row>
    <row r="49" spans="1:17" ht="17" thickBot="1" x14ac:dyDescent="0.25">
      <c r="A49" s="83"/>
      <c r="B49" s="5" t="s">
        <v>50</v>
      </c>
      <c r="C49" s="6" t="s">
        <v>29</v>
      </c>
      <c r="D49" s="7">
        <v>0.36773</v>
      </c>
      <c r="E49" s="7">
        <v>-0.73290999999999995</v>
      </c>
      <c r="F49" s="7">
        <v>-1.38226</v>
      </c>
      <c r="G49" s="7">
        <v>-0.67837999999999998</v>
      </c>
      <c r="H49" s="7">
        <v>-0.35688999999999999</v>
      </c>
      <c r="I49" s="7">
        <v>0.29433999999999999</v>
      </c>
      <c r="J49" s="7">
        <v>0.16406000000000001</v>
      </c>
      <c r="K49" s="7">
        <v>0.21209</v>
      </c>
      <c r="L49" s="7">
        <v>0.10413</v>
      </c>
      <c r="M49" s="7">
        <v>0.61214999999999997</v>
      </c>
      <c r="N49" s="7">
        <v>1.2912300000000001</v>
      </c>
      <c r="O49" s="7">
        <v>0.36968000000000001</v>
      </c>
      <c r="P49" s="7">
        <v>-0.39800000000000002</v>
      </c>
      <c r="Q49" s="7">
        <v>-0.23088</v>
      </c>
    </row>
    <row r="50" spans="1:17" ht="17" thickBot="1" x14ac:dyDescent="0.25">
      <c r="A50" s="83"/>
      <c r="B50" s="5"/>
      <c r="C50" s="6" t="s">
        <v>19</v>
      </c>
      <c r="D50" s="7">
        <v>0.95093000000000005</v>
      </c>
      <c r="E50" s="7">
        <v>-8.9529999999999998E-2</v>
      </c>
      <c r="F50" s="7">
        <v>-0.83726</v>
      </c>
      <c r="G50" s="7">
        <v>0.46610000000000001</v>
      </c>
      <c r="H50" s="7">
        <v>0.40312999999999999</v>
      </c>
      <c r="I50" s="7">
        <v>0.64161000000000001</v>
      </c>
      <c r="J50" s="7">
        <v>8.5800000000000001E-2</v>
      </c>
      <c r="K50" s="7">
        <v>1.2143999999999999</v>
      </c>
      <c r="L50" s="7">
        <v>1.52759</v>
      </c>
      <c r="M50" s="7">
        <v>0.94133</v>
      </c>
      <c r="N50" s="7">
        <v>0.95955000000000001</v>
      </c>
      <c r="O50" s="7">
        <v>0.77403999999999995</v>
      </c>
      <c r="P50" s="7">
        <v>-0.49048000000000003</v>
      </c>
      <c r="Q50" s="7">
        <v>-0.36642999999999998</v>
      </c>
    </row>
    <row r="51" spans="1:17" ht="17" thickBot="1" x14ac:dyDescent="0.25">
      <c r="A51" s="83"/>
      <c r="B51" s="5" t="s">
        <v>51</v>
      </c>
      <c r="C51" s="6" t="s">
        <v>28</v>
      </c>
      <c r="D51" s="7">
        <v>-0.16628000000000001</v>
      </c>
      <c r="E51" s="7">
        <v>1.0217499999999999</v>
      </c>
      <c r="F51" s="7">
        <v>1.00481</v>
      </c>
      <c r="G51" s="7">
        <v>0.66286999999999996</v>
      </c>
      <c r="H51" s="7">
        <v>2.963E-2</v>
      </c>
      <c r="I51" s="7">
        <v>-0.45561000000000001</v>
      </c>
      <c r="J51" s="7">
        <v>-0.35202</v>
      </c>
      <c r="K51" s="7">
        <v>-9.8419999999999994E-2</v>
      </c>
      <c r="L51" s="7">
        <v>2.6450000000000001E-2</v>
      </c>
      <c r="M51" s="7">
        <v>0.49973000000000001</v>
      </c>
      <c r="N51" s="7">
        <v>3.1789999999999999E-2</v>
      </c>
      <c r="O51" s="7">
        <v>5.8450000000000002E-2</v>
      </c>
      <c r="P51" s="7">
        <v>0.19094</v>
      </c>
      <c r="Q51" s="7">
        <v>0.37728</v>
      </c>
    </row>
    <row r="52" spans="1:17" ht="17" thickBot="1" x14ac:dyDescent="0.25">
      <c r="A52" s="83"/>
      <c r="B52" s="5"/>
      <c r="C52" s="6" t="s">
        <v>22</v>
      </c>
      <c r="D52" s="7">
        <v>-0.18681</v>
      </c>
      <c r="E52" s="7">
        <v>0.87595999999999996</v>
      </c>
      <c r="F52" s="7">
        <v>1.01244</v>
      </c>
      <c r="G52" s="7">
        <v>0.92479999999999996</v>
      </c>
      <c r="H52" s="7">
        <v>0.37380999999999998</v>
      </c>
      <c r="I52" s="7">
        <v>-0.11844</v>
      </c>
      <c r="J52" s="7">
        <v>-0.19178999999999999</v>
      </c>
      <c r="K52" s="7">
        <v>0.13272</v>
      </c>
      <c r="L52" s="7">
        <v>0.19900999999999999</v>
      </c>
      <c r="M52" s="7">
        <v>0.38585000000000003</v>
      </c>
      <c r="N52" s="7">
        <v>-1.796E-2</v>
      </c>
      <c r="O52" s="7">
        <v>6.6930000000000003E-2</v>
      </c>
      <c r="P52" s="7">
        <v>0.22599</v>
      </c>
      <c r="Q52" s="7">
        <v>0.3387</v>
      </c>
    </row>
    <row r="53" spans="1:17" ht="17" thickBot="1" x14ac:dyDescent="0.25">
      <c r="A53" s="83"/>
      <c r="B53" s="5" t="s">
        <v>52</v>
      </c>
      <c r="C53" s="6" t="s">
        <v>29</v>
      </c>
      <c r="D53" s="7">
        <v>0.68318000000000001</v>
      </c>
      <c r="E53" s="7">
        <v>-0.73438000000000003</v>
      </c>
      <c r="F53" s="7">
        <v>-1.28864</v>
      </c>
      <c r="G53" s="7">
        <v>-1.1739999999999999</v>
      </c>
      <c r="H53" s="7">
        <v>-0.84624999999999995</v>
      </c>
      <c r="I53" s="7">
        <v>-0.22137999999999999</v>
      </c>
      <c r="J53" s="7">
        <v>-5.774E-2</v>
      </c>
      <c r="K53" s="7">
        <v>-0.20341999999999999</v>
      </c>
      <c r="L53" s="7">
        <v>-0.28594000000000003</v>
      </c>
      <c r="M53" s="7">
        <v>0.40690999999999999</v>
      </c>
      <c r="N53" s="7">
        <v>1.12323</v>
      </c>
      <c r="O53" s="7">
        <v>0.52512999999999999</v>
      </c>
      <c r="P53" s="7">
        <v>-0.45700000000000002</v>
      </c>
      <c r="Q53" s="7">
        <v>-0.26645999999999997</v>
      </c>
    </row>
    <row r="54" spans="1:17" ht="17" thickBot="1" x14ac:dyDescent="0.25">
      <c r="A54" s="83"/>
      <c r="B54" s="5"/>
      <c r="C54" s="6" t="s">
        <v>23</v>
      </c>
      <c r="D54" s="7">
        <v>0.65315000000000001</v>
      </c>
      <c r="E54" s="7">
        <v>-0.90258000000000005</v>
      </c>
      <c r="F54" s="7">
        <v>-0.90797000000000005</v>
      </c>
      <c r="G54" s="7">
        <v>-1.25305</v>
      </c>
      <c r="H54" s="7">
        <v>-0.65649000000000002</v>
      </c>
      <c r="I54" s="7">
        <v>-0.32545000000000002</v>
      </c>
      <c r="J54" s="7">
        <v>-0.23860999999999999</v>
      </c>
      <c r="K54" s="7">
        <v>0.10446999999999999</v>
      </c>
      <c r="L54" s="7">
        <v>-0.28928999999999999</v>
      </c>
      <c r="M54" s="7">
        <v>-0.3659</v>
      </c>
      <c r="N54" s="7">
        <v>0.10036</v>
      </c>
      <c r="O54" s="7">
        <v>9.7229999999999997E-2</v>
      </c>
      <c r="P54" s="7">
        <v>-0.40938000000000002</v>
      </c>
      <c r="Q54" s="7">
        <v>-0.20547000000000001</v>
      </c>
    </row>
    <row r="55" spans="1:17" ht="17" thickBot="1" x14ac:dyDescent="0.25">
      <c r="A55" s="83"/>
      <c r="B55" s="5" t="s">
        <v>53</v>
      </c>
      <c r="C55" s="6" t="s">
        <v>28</v>
      </c>
      <c r="D55" s="7">
        <v>-0.46473999999999999</v>
      </c>
      <c r="E55" s="7">
        <v>0.15465999999999999</v>
      </c>
      <c r="F55" s="7">
        <v>0.42630000000000001</v>
      </c>
      <c r="G55" s="7">
        <v>0.34853000000000001</v>
      </c>
      <c r="H55" s="7">
        <v>0.10056</v>
      </c>
      <c r="I55" s="7">
        <v>-0.30558999999999997</v>
      </c>
      <c r="J55" s="7">
        <v>-0.13661999999999999</v>
      </c>
      <c r="K55" s="7">
        <v>-0.24001</v>
      </c>
      <c r="L55" s="7">
        <v>3.6940000000000001E-2</v>
      </c>
      <c r="M55" s="7">
        <v>-0.47291</v>
      </c>
      <c r="N55" s="7">
        <v>-1.08084</v>
      </c>
      <c r="O55" s="7">
        <v>-0.31864999999999999</v>
      </c>
      <c r="P55" s="7">
        <v>6.5729999999999997E-2</v>
      </c>
      <c r="Q55" s="7">
        <v>5.6959999999999997E-2</v>
      </c>
    </row>
    <row r="56" spans="1:17" ht="17" thickBot="1" x14ac:dyDescent="0.25">
      <c r="A56" s="83"/>
      <c r="B56" s="5"/>
      <c r="C56" s="6" t="s">
        <v>23</v>
      </c>
      <c r="D56" s="7">
        <v>-0.80666000000000004</v>
      </c>
      <c r="E56" s="7">
        <v>-0.10815</v>
      </c>
      <c r="F56" s="7">
        <v>0.50463999999999998</v>
      </c>
      <c r="G56" s="7">
        <v>0.19161</v>
      </c>
      <c r="H56" s="7">
        <v>3.9300000000000002E-2</v>
      </c>
      <c r="I56" s="7">
        <v>-0.22822000000000001</v>
      </c>
      <c r="J56" s="7">
        <v>-9.0859999999999996E-2</v>
      </c>
      <c r="K56" s="7">
        <v>-0.66288000000000002</v>
      </c>
      <c r="L56" s="7">
        <v>-0.52702000000000004</v>
      </c>
      <c r="M56" s="7">
        <v>-0.86243000000000003</v>
      </c>
      <c r="N56" s="7">
        <v>-1.34928</v>
      </c>
      <c r="O56" s="7">
        <v>-0.86207</v>
      </c>
      <c r="P56" s="7">
        <v>1.7260000000000001E-2</v>
      </c>
      <c r="Q56" s="7">
        <v>-0.13531000000000001</v>
      </c>
    </row>
    <row r="57" spans="1:17" ht="17" thickBot="1" x14ac:dyDescent="0.25">
      <c r="A57" s="83"/>
      <c r="B57" s="5" t="s">
        <v>54</v>
      </c>
      <c r="C57" s="6" t="s">
        <v>29</v>
      </c>
      <c r="D57" s="7">
        <v>0.40526000000000001</v>
      </c>
      <c r="E57" s="7">
        <v>-0.27454000000000001</v>
      </c>
      <c r="F57" s="7">
        <v>-1.0249999999999999</v>
      </c>
      <c r="G57" s="7">
        <v>-0.40425</v>
      </c>
      <c r="H57" s="7">
        <v>-0.22037999999999999</v>
      </c>
      <c r="I57" s="7">
        <v>0.27543000000000001</v>
      </c>
      <c r="J57" s="7">
        <v>3.3980000000000003E-2</v>
      </c>
      <c r="K57" s="7">
        <v>0.60277000000000003</v>
      </c>
      <c r="L57" s="7">
        <v>0.37970999999999999</v>
      </c>
      <c r="M57" s="7">
        <v>0.82704999999999995</v>
      </c>
      <c r="N57" s="7">
        <v>1.7052</v>
      </c>
      <c r="O57" s="7">
        <v>0.57896000000000003</v>
      </c>
      <c r="P57" s="7">
        <v>-0.14856</v>
      </c>
      <c r="Q57" s="7">
        <v>-0.12501000000000001</v>
      </c>
    </row>
    <row r="58" spans="1:17" ht="17" thickBot="1" x14ac:dyDescent="0.25">
      <c r="A58" s="84"/>
      <c r="B58" s="11"/>
      <c r="C58" s="12" t="s">
        <v>22</v>
      </c>
      <c r="D58" s="7">
        <v>0.29228999999999999</v>
      </c>
      <c r="E58" s="7">
        <v>8.3199999999999996E-2</v>
      </c>
      <c r="F58" s="7">
        <v>-0.23433000000000001</v>
      </c>
      <c r="G58" s="7">
        <v>0.28471999999999997</v>
      </c>
      <c r="H58" s="7">
        <v>0.32140000000000002</v>
      </c>
      <c r="I58" s="7">
        <v>0.34444000000000002</v>
      </c>
      <c r="J58" s="7">
        <v>8.5559999999999997E-2</v>
      </c>
      <c r="K58" s="7">
        <v>0.58962000000000003</v>
      </c>
      <c r="L58" s="7">
        <v>0.64088999999999996</v>
      </c>
      <c r="M58" s="7">
        <v>0.63707999999999998</v>
      </c>
      <c r="N58" s="7">
        <v>0.94428999999999996</v>
      </c>
      <c r="O58" s="7">
        <v>0.43502999999999997</v>
      </c>
      <c r="P58" s="7">
        <v>-4.1999999999999997E-3</v>
      </c>
      <c r="Q58" s="7">
        <v>-4.9590000000000002E-2</v>
      </c>
    </row>
    <row r="59" spans="1:17" ht="17" thickBot="1" x14ac:dyDescent="0.25">
      <c r="A59" s="85" t="s">
        <v>55</v>
      </c>
      <c r="B59" s="5" t="s">
        <v>56</v>
      </c>
      <c r="C59" s="6" t="s">
        <v>25</v>
      </c>
      <c r="D59" s="7">
        <v>1.55691</v>
      </c>
      <c r="E59" s="7">
        <v>0.25706000000000001</v>
      </c>
      <c r="F59" s="7">
        <v>-1.02779</v>
      </c>
      <c r="G59" s="7">
        <v>1.04932</v>
      </c>
      <c r="H59" s="7">
        <v>0.94601000000000002</v>
      </c>
      <c r="I59" s="7">
        <v>1.10765</v>
      </c>
      <c r="J59" s="7">
        <v>0.28071000000000002</v>
      </c>
      <c r="K59" s="7">
        <v>2.4997699999999998</v>
      </c>
      <c r="L59" s="7">
        <v>2.7491599999999998</v>
      </c>
      <c r="M59" s="7">
        <v>1.6605300000000001</v>
      </c>
      <c r="N59" s="7">
        <v>1.9564600000000001</v>
      </c>
      <c r="O59" s="7">
        <v>1.5521100000000001</v>
      </c>
      <c r="P59" s="7">
        <v>-0.35453000000000001</v>
      </c>
      <c r="Q59" s="7">
        <v>-0.27872999999999998</v>
      </c>
    </row>
    <row r="60" spans="1:17" ht="17" thickBot="1" x14ac:dyDescent="0.25">
      <c r="A60" s="83"/>
      <c r="B60" s="5"/>
      <c r="C60" s="6" t="s">
        <v>22</v>
      </c>
      <c r="D60" s="7">
        <v>0.36567</v>
      </c>
      <c r="E60" s="7">
        <v>0.34398000000000001</v>
      </c>
      <c r="F60" s="7">
        <v>-0.29587000000000002</v>
      </c>
      <c r="G60" s="7">
        <v>0.73817999999999995</v>
      </c>
      <c r="H60" s="7">
        <v>0.58831</v>
      </c>
      <c r="I60" s="7">
        <v>0.66296999999999995</v>
      </c>
      <c r="J60" s="7">
        <v>0.22972000000000001</v>
      </c>
      <c r="K60" s="7">
        <v>1.0969500000000001</v>
      </c>
      <c r="L60" s="7">
        <v>1.2656499999999999</v>
      </c>
      <c r="M60" s="7">
        <v>1.04209</v>
      </c>
      <c r="N60" s="7">
        <v>1.21594</v>
      </c>
      <c r="O60" s="7">
        <v>0.57701999999999998</v>
      </c>
      <c r="P60" s="7">
        <v>-3.3160000000000002E-2</v>
      </c>
      <c r="Q60" s="7">
        <v>-4.4819999999999999E-2</v>
      </c>
    </row>
    <row r="61" spans="1:17" ht="17" thickBot="1" x14ac:dyDescent="0.25">
      <c r="A61" s="83"/>
      <c r="B61" s="5"/>
      <c r="C61" s="6" t="s">
        <v>19</v>
      </c>
      <c r="D61" s="7">
        <v>1.4758800000000001</v>
      </c>
      <c r="E61" s="7">
        <v>0.35028999999999999</v>
      </c>
      <c r="F61" s="7">
        <v>-0.91891999999999996</v>
      </c>
      <c r="G61" s="7">
        <v>1.2172400000000001</v>
      </c>
      <c r="H61" s="7">
        <v>1.01708</v>
      </c>
      <c r="I61" s="7">
        <v>1.12948</v>
      </c>
      <c r="J61" s="7">
        <v>0.28299999999999997</v>
      </c>
      <c r="K61" s="7">
        <v>2.5555500000000002</v>
      </c>
      <c r="L61" s="7">
        <v>2.8741699999999999</v>
      </c>
      <c r="M61" s="7">
        <v>1.6505000000000001</v>
      </c>
      <c r="N61" s="7">
        <v>1.87178</v>
      </c>
      <c r="O61" s="7">
        <v>1.4813799999999999</v>
      </c>
      <c r="P61" s="7">
        <v>-0.35887000000000002</v>
      </c>
      <c r="Q61" s="7">
        <v>-0.2437</v>
      </c>
    </row>
    <row r="62" spans="1:17" ht="17" thickBot="1" x14ac:dyDescent="0.25">
      <c r="A62" s="83"/>
      <c r="B62" s="5" t="s">
        <v>57</v>
      </c>
      <c r="C62" s="6" t="s">
        <v>26</v>
      </c>
      <c r="D62" s="7">
        <v>-0.85196000000000005</v>
      </c>
      <c r="E62" s="7">
        <v>-0.13264000000000001</v>
      </c>
      <c r="F62" s="7">
        <v>0.88685999999999998</v>
      </c>
      <c r="G62" s="7">
        <v>-0.57298000000000004</v>
      </c>
      <c r="H62" s="7">
        <v>-0.58040999999999998</v>
      </c>
      <c r="I62" s="7">
        <v>-0.89043000000000005</v>
      </c>
      <c r="J62" s="7">
        <v>-0.18912000000000001</v>
      </c>
      <c r="K62" s="7">
        <v>-1.7916000000000001</v>
      </c>
      <c r="L62" s="7">
        <v>-1.83917</v>
      </c>
      <c r="M62" s="7">
        <v>-1.07646</v>
      </c>
      <c r="N62" s="7">
        <v>-1.0553300000000001</v>
      </c>
      <c r="O62" s="7">
        <v>-1.0481100000000001</v>
      </c>
      <c r="P62" s="7">
        <v>0.52470000000000006</v>
      </c>
      <c r="Q62" s="7">
        <v>0.27022000000000002</v>
      </c>
    </row>
    <row r="63" spans="1:17" ht="17" thickBot="1" x14ac:dyDescent="0.25">
      <c r="A63" s="83"/>
      <c r="B63" s="5"/>
      <c r="C63" s="6" t="s">
        <v>23</v>
      </c>
      <c r="D63" s="7">
        <v>-1.5035499999999999</v>
      </c>
      <c r="E63" s="7">
        <v>-0.16048000000000001</v>
      </c>
      <c r="F63" s="7">
        <v>0.95248999999999995</v>
      </c>
      <c r="G63" s="7">
        <v>-0.24124000000000001</v>
      </c>
      <c r="H63" s="7">
        <v>-0.34064</v>
      </c>
      <c r="I63" s="7">
        <v>-0.66674999999999995</v>
      </c>
      <c r="J63" s="7">
        <v>-0.33038000000000001</v>
      </c>
      <c r="K63" s="7">
        <v>-1.60297</v>
      </c>
      <c r="L63" s="7">
        <v>-1.7685299999999999</v>
      </c>
      <c r="M63" s="7">
        <v>-1.13923</v>
      </c>
      <c r="N63" s="7">
        <v>-1.2548900000000001</v>
      </c>
      <c r="O63" s="7">
        <v>-1.4810099999999999</v>
      </c>
      <c r="P63" s="7">
        <v>0.24293999999999999</v>
      </c>
      <c r="Q63" s="7">
        <v>-2.7189999999999999E-2</v>
      </c>
    </row>
    <row r="64" spans="1:17" ht="17" thickBot="1" x14ac:dyDescent="0.25">
      <c r="A64" s="83"/>
      <c r="B64" s="5"/>
      <c r="C64" s="6" t="s">
        <v>20</v>
      </c>
      <c r="D64" s="7">
        <v>-1.11172</v>
      </c>
      <c r="E64" s="7">
        <v>-4.181E-2</v>
      </c>
      <c r="F64" s="7">
        <v>0.65919000000000005</v>
      </c>
      <c r="G64" s="7">
        <v>-0.30044999999999999</v>
      </c>
      <c r="H64" s="7">
        <v>-0.20499000000000001</v>
      </c>
      <c r="I64" s="7">
        <v>-0.45351000000000002</v>
      </c>
      <c r="J64" s="7">
        <v>-0.20963999999999999</v>
      </c>
      <c r="K64" s="7">
        <v>-0.99756999999999996</v>
      </c>
      <c r="L64" s="7">
        <v>-1.1888399999999999</v>
      </c>
      <c r="M64" s="7">
        <v>-0.85116999999999998</v>
      </c>
      <c r="N64" s="7">
        <v>-0.70394999999999996</v>
      </c>
      <c r="O64" s="7">
        <v>-0.82035999999999998</v>
      </c>
      <c r="P64" s="7">
        <v>0.36224000000000001</v>
      </c>
      <c r="Q64" s="7">
        <v>0.16245000000000001</v>
      </c>
    </row>
    <row r="65" spans="1:17" ht="17" thickBot="1" x14ac:dyDescent="0.25">
      <c r="A65" s="83"/>
      <c r="B65" s="5" t="s">
        <v>58</v>
      </c>
      <c r="C65" s="6" t="s">
        <v>25</v>
      </c>
      <c r="D65" s="7">
        <v>1.0419099999999999</v>
      </c>
      <c r="E65" s="7">
        <v>-0.58886000000000005</v>
      </c>
      <c r="F65" s="7">
        <v>-0.64371</v>
      </c>
      <c r="G65" s="7">
        <v>-5.5300000000000002E-3</v>
      </c>
      <c r="H65" s="7">
        <v>0.36903000000000002</v>
      </c>
      <c r="I65" s="7">
        <v>0.51946000000000003</v>
      </c>
      <c r="J65" s="7">
        <v>0.18781999999999999</v>
      </c>
      <c r="K65" s="7">
        <v>1.1969700000000001</v>
      </c>
      <c r="L65" s="7">
        <v>1.1139300000000001</v>
      </c>
      <c r="M65" s="7">
        <v>0.13102</v>
      </c>
      <c r="N65" s="7">
        <v>0.29239999999999999</v>
      </c>
      <c r="O65" s="7">
        <v>0.80132000000000003</v>
      </c>
      <c r="P65" s="7">
        <v>-0.22786000000000001</v>
      </c>
      <c r="Q65" s="7">
        <v>-1.8530000000000001E-2</v>
      </c>
    </row>
    <row r="66" spans="1:17" ht="17" thickBot="1" x14ac:dyDescent="0.25">
      <c r="A66" s="83"/>
      <c r="B66" s="5"/>
      <c r="C66" s="6" t="s">
        <v>22</v>
      </c>
      <c r="D66" s="7">
        <v>1.83829</v>
      </c>
      <c r="E66" s="7">
        <v>-0.48405999999999999</v>
      </c>
      <c r="F66" s="7">
        <v>-0.39872999999999997</v>
      </c>
      <c r="G66" s="7">
        <v>0.39838000000000001</v>
      </c>
      <c r="H66" s="7">
        <v>0.58491000000000004</v>
      </c>
      <c r="I66" s="7">
        <v>0.38463000000000003</v>
      </c>
      <c r="J66" s="7">
        <v>3.8260000000000002E-2</v>
      </c>
      <c r="K66" s="7">
        <v>1.9785999999999999</v>
      </c>
      <c r="L66" s="7">
        <v>2.0812300000000001</v>
      </c>
      <c r="M66" s="7">
        <v>0.58562999999999998</v>
      </c>
      <c r="N66" s="7">
        <v>0.68072999999999995</v>
      </c>
      <c r="O66" s="7">
        <v>1.7413700000000001</v>
      </c>
      <c r="P66" s="7">
        <v>-0.13775999999999999</v>
      </c>
      <c r="Q66" s="7">
        <v>5.6939999999999998E-2</v>
      </c>
    </row>
    <row r="67" spans="1:17" ht="17" thickBot="1" x14ac:dyDescent="0.25">
      <c r="A67" s="83"/>
      <c r="B67" s="5"/>
      <c r="C67" s="6" t="s">
        <v>20</v>
      </c>
      <c r="D67" s="7">
        <v>0.52707000000000004</v>
      </c>
      <c r="E67" s="7">
        <v>-9.7140000000000004E-2</v>
      </c>
      <c r="F67" s="7">
        <v>-0.23322999999999999</v>
      </c>
      <c r="G67" s="7">
        <v>0.12321</v>
      </c>
      <c r="H67" s="7">
        <v>0.3916</v>
      </c>
      <c r="I67" s="7">
        <v>0.31863999999999998</v>
      </c>
      <c r="J67" s="7">
        <v>0.47616000000000003</v>
      </c>
      <c r="K67" s="7">
        <v>0.61323000000000005</v>
      </c>
      <c r="L67" s="7">
        <v>0.79447000000000001</v>
      </c>
      <c r="M67" s="7">
        <v>0.26577000000000001</v>
      </c>
      <c r="N67" s="7">
        <v>0.42825999999999997</v>
      </c>
      <c r="O67" s="7">
        <v>0.74597999999999998</v>
      </c>
      <c r="P67" s="7">
        <v>0.34828999999999999</v>
      </c>
      <c r="Q67" s="7">
        <v>0.14548</v>
      </c>
    </row>
    <row r="68" spans="1:17" ht="17" thickBot="1" x14ac:dyDescent="0.25">
      <c r="A68" s="83"/>
      <c r="B68" s="5" t="s">
        <v>59</v>
      </c>
      <c r="C68" s="6" t="s">
        <v>25</v>
      </c>
      <c r="D68" s="7">
        <v>0.84677000000000002</v>
      </c>
      <c r="E68" s="7">
        <v>-0.60911000000000004</v>
      </c>
      <c r="F68" s="7">
        <v>-0.73851</v>
      </c>
      <c r="G68" s="7">
        <v>-0.40660000000000002</v>
      </c>
      <c r="H68" s="7">
        <v>0.31447999999999998</v>
      </c>
      <c r="I68" s="7">
        <v>0.23666000000000001</v>
      </c>
      <c r="J68" s="7">
        <v>0.62653000000000003</v>
      </c>
      <c r="K68" s="7">
        <v>0.62229999999999996</v>
      </c>
      <c r="L68" s="7">
        <v>0.75338000000000005</v>
      </c>
      <c r="M68" s="7">
        <v>-1.6570000000000001E-2</v>
      </c>
      <c r="N68" s="7">
        <v>0.32802999999999999</v>
      </c>
      <c r="O68" s="7">
        <v>0.57099999999999995</v>
      </c>
      <c r="P68" s="7">
        <v>-1.093E-2</v>
      </c>
      <c r="Q68" s="7">
        <v>-0.22194</v>
      </c>
    </row>
    <row r="69" spans="1:17" ht="17" thickBot="1" x14ac:dyDescent="0.25">
      <c r="A69" s="83"/>
      <c r="B69" s="5"/>
      <c r="C69" s="6" t="s">
        <v>23</v>
      </c>
      <c r="D69" s="7">
        <v>0.20976</v>
      </c>
      <c r="E69" s="7">
        <v>-0.88673999999999997</v>
      </c>
      <c r="F69" s="7">
        <v>-0.65605999999999998</v>
      </c>
      <c r="G69" s="7">
        <v>-0.80567999999999995</v>
      </c>
      <c r="H69" s="7">
        <v>4.8059999999999999E-2</v>
      </c>
      <c r="I69" s="7">
        <v>-1.2540000000000001E-2</v>
      </c>
      <c r="J69" s="7">
        <v>0.42907000000000001</v>
      </c>
      <c r="K69" s="7">
        <v>0.11476</v>
      </c>
      <c r="L69" s="7">
        <v>0.12642999999999999</v>
      </c>
      <c r="M69" s="7">
        <v>-0.46145000000000003</v>
      </c>
      <c r="N69" s="7">
        <v>-8.4610000000000005E-2</v>
      </c>
      <c r="O69" s="7">
        <v>9.5880000000000007E-2</v>
      </c>
      <c r="P69" s="7">
        <v>-6.2530000000000002E-2</v>
      </c>
      <c r="Q69" s="7">
        <v>-0.27068999999999999</v>
      </c>
    </row>
    <row r="70" spans="1:17" ht="17" thickBot="1" x14ac:dyDescent="0.25">
      <c r="A70" s="83"/>
      <c r="B70" s="5"/>
      <c r="C70" s="6" t="s">
        <v>20</v>
      </c>
      <c r="D70" s="7">
        <v>5.7970000000000001E-2</v>
      </c>
      <c r="E70" s="7">
        <v>-0.44285999999999998</v>
      </c>
      <c r="F70" s="7">
        <v>-0.22495000000000001</v>
      </c>
      <c r="G70" s="7">
        <v>-0.29748999999999998</v>
      </c>
      <c r="H70" s="7">
        <v>0.29892000000000002</v>
      </c>
      <c r="I70" s="7">
        <v>0.21259</v>
      </c>
      <c r="J70" s="7">
        <v>0.52093</v>
      </c>
      <c r="K70" s="7">
        <v>7.8960000000000002E-2</v>
      </c>
      <c r="L70" s="7">
        <v>0.27933999999999998</v>
      </c>
      <c r="M70" s="7">
        <v>-0.33302999999999999</v>
      </c>
      <c r="N70" s="7">
        <v>-0.30508999999999997</v>
      </c>
      <c r="O70" s="7">
        <v>1.6629999999999999E-2</v>
      </c>
      <c r="P70" s="7">
        <v>0.14405000000000001</v>
      </c>
      <c r="Q70" s="7">
        <v>-0.12992000000000001</v>
      </c>
    </row>
    <row r="71" spans="1:17" ht="17" thickBot="1" x14ac:dyDescent="0.25">
      <c r="A71" s="83"/>
      <c r="B71" s="5" t="s">
        <v>60</v>
      </c>
      <c r="C71" s="6" t="s">
        <v>26</v>
      </c>
      <c r="D71" s="7">
        <v>-0.68947999999999998</v>
      </c>
      <c r="E71" s="7">
        <v>1.8655200000000001</v>
      </c>
      <c r="F71" s="7">
        <v>2.2843100000000001</v>
      </c>
      <c r="G71" s="7">
        <v>0.25502000000000002</v>
      </c>
      <c r="H71" s="7">
        <v>-1.61659</v>
      </c>
      <c r="I71" s="7">
        <v>-2.63869</v>
      </c>
      <c r="J71" s="7">
        <v>-1.9145000000000001</v>
      </c>
      <c r="K71" s="7">
        <v>-2.52921</v>
      </c>
      <c r="L71" s="7">
        <v>-2.2465199999999999</v>
      </c>
      <c r="M71" s="7">
        <v>0.33476</v>
      </c>
      <c r="N71" s="7">
        <v>-0.10521</v>
      </c>
      <c r="O71" s="7">
        <v>-1.3171900000000001</v>
      </c>
      <c r="P71" s="7">
        <v>0.26837</v>
      </c>
      <c r="Q71" s="7">
        <v>0.85190999999999995</v>
      </c>
    </row>
    <row r="72" spans="1:17" ht="17" thickBot="1" x14ac:dyDescent="0.25">
      <c r="A72" s="83"/>
      <c r="B72" s="5"/>
      <c r="C72" s="6" t="s">
        <v>22</v>
      </c>
      <c r="D72" s="7">
        <v>-0.36099999999999999</v>
      </c>
      <c r="E72" s="7">
        <v>0.69398000000000004</v>
      </c>
      <c r="F72" s="7">
        <v>1.01081</v>
      </c>
      <c r="G72" s="7">
        <v>0.52200000000000002</v>
      </c>
      <c r="H72" s="7">
        <v>8.1930000000000003E-2</v>
      </c>
      <c r="I72" s="7">
        <v>-0.23845</v>
      </c>
      <c r="J72" s="7">
        <v>-6.1109999999999998E-2</v>
      </c>
      <c r="K72" s="7">
        <v>-0.70347000000000004</v>
      </c>
      <c r="L72" s="7">
        <v>-0.62458000000000002</v>
      </c>
      <c r="M72" s="7">
        <v>1.9779999999999999E-2</v>
      </c>
      <c r="N72" s="7">
        <v>-0.13355</v>
      </c>
      <c r="O72" s="7">
        <v>-0.55825999999999998</v>
      </c>
      <c r="P72" s="7">
        <v>0.38575999999999999</v>
      </c>
      <c r="Q72" s="7">
        <v>0.40850999999999998</v>
      </c>
    </row>
    <row r="73" spans="1:17" ht="17" thickBot="1" x14ac:dyDescent="0.25">
      <c r="A73" s="83"/>
      <c r="B73" s="5"/>
      <c r="C73" s="6" t="s">
        <v>19</v>
      </c>
      <c r="D73" s="7">
        <v>2.0840000000000001E-2</v>
      </c>
      <c r="E73" s="7">
        <v>0.14943000000000001</v>
      </c>
      <c r="F73" s="7">
        <v>0.32307000000000002</v>
      </c>
      <c r="G73" s="7">
        <v>0.15489</v>
      </c>
      <c r="H73" s="7">
        <v>6.1339999999999999E-2</v>
      </c>
      <c r="I73" s="7">
        <v>5.2199999999999998E-3</v>
      </c>
      <c r="J73" s="7">
        <v>2.665E-2</v>
      </c>
      <c r="K73" s="7">
        <v>-0.20816999999999999</v>
      </c>
      <c r="L73" s="7">
        <v>-0.24279999999999999</v>
      </c>
      <c r="M73" s="7">
        <v>-8.5279999999999995E-2</v>
      </c>
      <c r="N73" s="7">
        <v>-6.7659999999999998E-2</v>
      </c>
      <c r="O73" s="7">
        <v>-0.14910999999999999</v>
      </c>
      <c r="P73" s="7">
        <v>0.16872999999999999</v>
      </c>
      <c r="Q73" s="7">
        <v>0.20247000000000001</v>
      </c>
    </row>
    <row r="74" spans="1:17" ht="17" thickBot="1" x14ac:dyDescent="0.25">
      <c r="A74" s="83"/>
      <c r="B74" s="5" t="s">
        <v>61</v>
      </c>
      <c r="C74" s="6" t="s">
        <v>26</v>
      </c>
      <c r="D74" s="7">
        <v>-0.85085999999999995</v>
      </c>
      <c r="E74" s="7">
        <v>2.53E-2</v>
      </c>
      <c r="F74" s="7">
        <v>-0.27611999999999998</v>
      </c>
      <c r="G74" s="7">
        <v>-0.42720999999999998</v>
      </c>
      <c r="H74" s="7">
        <v>-0.82240000000000002</v>
      </c>
      <c r="I74" s="7">
        <v>-0.57318999999999998</v>
      </c>
      <c r="J74" s="7">
        <v>-0.42159999999999997</v>
      </c>
      <c r="K74" s="7">
        <v>-1.16513</v>
      </c>
      <c r="L74" s="7">
        <v>-1.08</v>
      </c>
      <c r="M74" s="7">
        <v>8.4769999999999998E-2</v>
      </c>
      <c r="N74" s="7">
        <v>0.24712999999999999</v>
      </c>
      <c r="O74" s="7">
        <v>-0.47652</v>
      </c>
      <c r="P74" s="7">
        <v>-0.23996000000000001</v>
      </c>
      <c r="Q74" s="7">
        <v>0.1183</v>
      </c>
    </row>
    <row r="75" spans="1:17" ht="17" thickBot="1" x14ac:dyDescent="0.25">
      <c r="A75" s="83"/>
      <c r="B75" s="5"/>
      <c r="C75" s="6" t="s">
        <v>23</v>
      </c>
      <c r="D75" s="7">
        <v>-9.9150000000000002E-2</v>
      </c>
      <c r="E75" s="7">
        <v>-0.76641000000000004</v>
      </c>
      <c r="F75" s="7">
        <v>-0.20546</v>
      </c>
      <c r="G75" s="7">
        <v>-0.94481999999999999</v>
      </c>
      <c r="H75" s="7">
        <v>-0.78537000000000001</v>
      </c>
      <c r="I75" s="7">
        <v>-0.65705999999999998</v>
      </c>
      <c r="J75" s="7">
        <v>-0.23893</v>
      </c>
      <c r="K75" s="7">
        <v>-0.66610000000000003</v>
      </c>
      <c r="L75" s="7">
        <v>-0.85314000000000001</v>
      </c>
      <c r="M75" s="7">
        <v>-1.1037999999999999</v>
      </c>
      <c r="N75" s="7">
        <v>-1.15924</v>
      </c>
      <c r="O75" s="7">
        <v>-0.36181999999999997</v>
      </c>
      <c r="P75" s="7">
        <v>3.6810000000000002E-2</v>
      </c>
      <c r="Q75" s="7">
        <v>7.492E-2</v>
      </c>
    </row>
    <row r="76" spans="1:17" ht="17" thickBot="1" x14ac:dyDescent="0.25">
      <c r="A76" s="83"/>
      <c r="B76" s="5"/>
      <c r="C76" s="6" t="s">
        <v>19</v>
      </c>
      <c r="D76" s="7">
        <v>-0.97450000000000003</v>
      </c>
      <c r="E76" s="7">
        <v>-9.887E-2</v>
      </c>
      <c r="F76" s="7">
        <v>-0.24487</v>
      </c>
      <c r="G76" s="7">
        <v>-0.30256</v>
      </c>
      <c r="H76" s="7">
        <v>-0.64629000000000003</v>
      </c>
      <c r="I76" s="7">
        <v>-0.44009999999999999</v>
      </c>
      <c r="J76" s="7">
        <v>-0.45469999999999999</v>
      </c>
      <c r="K76" s="7">
        <v>-0.90847</v>
      </c>
      <c r="L76" s="7">
        <v>-0.78490000000000004</v>
      </c>
      <c r="M76" s="7">
        <v>0.21593999999999999</v>
      </c>
      <c r="N76" s="7">
        <v>0.29443999999999998</v>
      </c>
      <c r="O76" s="7">
        <v>-0.33007999999999998</v>
      </c>
      <c r="P76" s="7">
        <v>-0.27844999999999998</v>
      </c>
      <c r="Q76" s="7">
        <v>-3.1899999999999998E-2</v>
      </c>
    </row>
    <row r="77" spans="1:17" ht="17" thickBot="1" x14ac:dyDescent="0.25">
      <c r="A77" s="83"/>
      <c r="B77" s="5" t="s">
        <v>62</v>
      </c>
      <c r="C77" s="6" t="s">
        <v>25</v>
      </c>
      <c r="D77" s="7">
        <v>1.45702</v>
      </c>
      <c r="E77" s="7">
        <v>-0.48665999999999998</v>
      </c>
      <c r="F77" s="7">
        <v>-1.2301</v>
      </c>
      <c r="G77" s="7">
        <v>1.7760000000000001E-2</v>
      </c>
      <c r="H77" s="7">
        <v>0.37402999999999997</v>
      </c>
      <c r="I77" s="7">
        <v>0.96092999999999995</v>
      </c>
      <c r="J77" s="7">
        <v>0.45615</v>
      </c>
      <c r="K77" s="7">
        <v>1.5609200000000001</v>
      </c>
      <c r="L77" s="7">
        <v>1.5904400000000001</v>
      </c>
      <c r="M77" s="7">
        <v>0.51039000000000001</v>
      </c>
      <c r="N77" s="7">
        <v>0.26162999999999997</v>
      </c>
      <c r="O77" s="7">
        <v>0.96379999999999999</v>
      </c>
      <c r="P77" s="7">
        <v>-0.48956</v>
      </c>
      <c r="Q77" s="7">
        <v>-0.37324000000000002</v>
      </c>
    </row>
    <row r="78" spans="1:17" ht="17" thickBot="1" x14ac:dyDescent="0.25">
      <c r="A78" s="83"/>
      <c r="B78" s="5"/>
      <c r="C78" s="6" t="s">
        <v>23</v>
      </c>
      <c r="D78" s="7">
        <v>0.96955999999999998</v>
      </c>
      <c r="E78" s="7">
        <v>-0.27831</v>
      </c>
      <c r="F78" s="7">
        <v>-0.82150999999999996</v>
      </c>
      <c r="G78" s="7">
        <v>-6.6499999999999997E-3</v>
      </c>
      <c r="H78" s="7">
        <v>-9.5600000000000008E-3</v>
      </c>
      <c r="I78" s="7">
        <v>0.25530000000000003</v>
      </c>
      <c r="J78" s="7">
        <v>-0.24701999999999999</v>
      </c>
      <c r="K78" s="7">
        <v>0.99970999999999999</v>
      </c>
      <c r="L78" s="7">
        <v>1.03424</v>
      </c>
      <c r="M78" s="7">
        <v>7.3400000000000002E-3</v>
      </c>
      <c r="N78" s="7">
        <v>-0.41122999999999998</v>
      </c>
      <c r="O78" s="7">
        <v>0.29877999999999999</v>
      </c>
      <c r="P78" s="7">
        <v>-0.78110999999999997</v>
      </c>
      <c r="Q78" s="7">
        <v>-0.38389000000000001</v>
      </c>
    </row>
    <row r="79" spans="1:17" ht="17" thickBot="1" x14ac:dyDescent="0.25">
      <c r="A79" s="83"/>
      <c r="B79" s="5"/>
      <c r="C79" s="6" t="s">
        <v>19</v>
      </c>
      <c r="D79" s="7">
        <v>1.0459700000000001</v>
      </c>
      <c r="E79" s="7">
        <v>0.18998999999999999</v>
      </c>
      <c r="F79" s="7">
        <v>-0.78896999999999995</v>
      </c>
      <c r="G79" s="7">
        <v>0.69925999999999999</v>
      </c>
      <c r="H79" s="7">
        <v>0.48018</v>
      </c>
      <c r="I79" s="7">
        <v>0.79900000000000004</v>
      </c>
      <c r="J79" s="7">
        <v>-5.6399999999999999E-2</v>
      </c>
      <c r="K79" s="7">
        <v>1.5003200000000001</v>
      </c>
      <c r="L79" s="7">
        <v>1.7108699999999999</v>
      </c>
      <c r="M79" s="7">
        <v>0.47397</v>
      </c>
      <c r="N79" s="7">
        <v>-0.38180999999999998</v>
      </c>
      <c r="O79" s="7">
        <v>0.48927999999999999</v>
      </c>
      <c r="P79" s="7">
        <v>-0.85734999999999995</v>
      </c>
      <c r="Q79" s="7">
        <v>-0.53764000000000001</v>
      </c>
    </row>
    <row r="80" spans="1:17" ht="17" thickBot="1" x14ac:dyDescent="0.25">
      <c r="A80" s="83"/>
      <c r="B80" s="5" t="s">
        <v>63</v>
      </c>
      <c r="C80" s="6" t="s">
        <v>26</v>
      </c>
      <c r="D80" s="7">
        <v>-1.35748</v>
      </c>
      <c r="E80" s="7">
        <v>1.4656499999999999</v>
      </c>
      <c r="F80" s="7">
        <v>1.64608</v>
      </c>
      <c r="G80" s="7">
        <v>0.78168000000000004</v>
      </c>
      <c r="H80" s="7">
        <v>-8.2409999999999997E-2</v>
      </c>
      <c r="I80" s="7">
        <v>-0.95233999999999996</v>
      </c>
      <c r="J80" s="7">
        <v>-0.83089000000000002</v>
      </c>
      <c r="K80" s="7">
        <v>-1.0418799999999999</v>
      </c>
      <c r="L80" s="7">
        <v>-1.1434599999999999</v>
      </c>
      <c r="M80" s="7">
        <v>0.44755</v>
      </c>
      <c r="N80" s="7">
        <v>0.31152000000000002</v>
      </c>
      <c r="O80" s="7">
        <v>-0.70374999999999999</v>
      </c>
      <c r="P80" s="7">
        <v>0.38996999999999998</v>
      </c>
      <c r="Q80" s="7">
        <v>0.29619000000000001</v>
      </c>
    </row>
    <row r="81" spans="1:17" ht="17" thickBot="1" x14ac:dyDescent="0.25">
      <c r="A81" s="83"/>
      <c r="B81" s="5"/>
      <c r="C81" s="6" t="s">
        <v>22</v>
      </c>
      <c r="D81" s="7">
        <v>-0.64520999999999995</v>
      </c>
      <c r="E81" s="7">
        <v>0.81188000000000005</v>
      </c>
      <c r="F81" s="7">
        <v>0.75736999999999999</v>
      </c>
      <c r="G81" s="7">
        <v>0.55564000000000002</v>
      </c>
      <c r="H81" s="7">
        <v>0.21895999999999999</v>
      </c>
      <c r="I81" s="7">
        <v>-0.16613</v>
      </c>
      <c r="J81" s="7">
        <v>-0.29929</v>
      </c>
      <c r="K81" s="7">
        <v>-0.24762999999999999</v>
      </c>
      <c r="L81" s="7">
        <v>-0.32565</v>
      </c>
      <c r="M81" s="7">
        <v>0.44401000000000002</v>
      </c>
      <c r="N81" s="7">
        <v>0.40062999999999999</v>
      </c>
      <c r="O81" s="7">
        <v>-0.16167999999999999</v>
      </c>
      <c r="P81" s="7">
        <v>0.17377999999999999</v>
      </c>
      <c r="Q81" s="7">
        <v>0.17208999999999999</v>
      </c>
    </row>
    <row r="82" spans="1:17" ht="17" thickBot="1" x14ac:dyDescent="0.25">
      <c r="A82" s="83"/>
      <c r="B82" s="5"/>
      <c r="C82" s="6" t="s">
        <v>20</v>
      </c>
      <c r="D82" s="7">
        <v>-1.1588099999999999</v>
      </c>
      <c r="E82" s="7">
        <v>0.81386000000000003</v>
      </c>
      <c r="F82" s="7">
        <v>0.83162999999999998</v>
      </c>
      <c r="G82" s="7">
        <v>0.21611</v>
      </c>
      <c r="H82" s="7">
        <v>0.20959</v>
      </c>
      <c r="I82" s="7">
        <v>-9.1350000000000001E-2</v>
      </c>
      <c r="J82" s="7">
        <v>3.7539999999999997E-2</v>
      </c>
      <c r="K82" s="7">
        <v>-0.63599000000000006</v>
      </c>
      <c r="L82" s="7">
        <v>-0.64958000000000005</v>
      </c>
      <c r="M82" s="7">
        <v>0.64005999999999996</v>
      </c>
      <c r="N82" s="7">
        <v>0.76778000000000002</v>
      </c>
      <c r="O82" s="7">
        <v>-1.8689999999999998E-2</v>
      </c>
      <c r="P82" s="7">
        <v>0.52656000000000003</v>
      </c>
      <c r="Q82" s="7">
        <v>0.28148000000000001</v>
      </c>
    </row>
    <row r="83" spans="1:17" ht="17" thickBot="1" x14ac:dyDescent="0.25">
      <c r="A83" s="83"/>
      <c r="B83" s="5" t="s">
        <v>64</v>
      </c>
      <c r="C83" s="6" t="s">
        <v>28</v>
      </c>
      <c r="D83" s="7">
        <v>9.8110000000000003E-2</v>
      </c>
      <c r="E83" s="7">
        <v>1.2427900000000001</v>
      </c>
      <c r="F83" s="7">
        <v>1.15161</v>
      </c>
      <c r="G83" s="7">
        <v>0.46794000000000002</v>
      </c>
      <c r="H83" s="7">
        <v>-0.49292000000000002</v>
      </c>
      <c r="I83" s="7">
        <v>-0.95194000000000001</v>
      </c>
      <c r="J83" s="7">
        <v>-0.63961999999999997</v>
      </c>
      <c r="K83" s="7">
        <v>-0.49142999999999998</v>
      </c>
      <c r="L83" s="7">
        <v>-0.46077000000000001</v>
      </c>
      <c r="M83" s="7">
        <v>0.48873</v>
      </c>
      <c r="N83" s="7">
        <v>0.11548</v>
      </c>
      <c r="O83" s="7">
        <v>-8.4559999999999996E-2</v>
      </c>
      <c r="P83" s="7">
        <v>7.4109999999999995E-2</v>
      </c>
      <c r="Q83" s="7">
        <v>0.52083999999999997</v>
      </c>
    </row>
    <row r="84" spans="1:17" ht="17" thickBot="1" x14ac:dyDescent="0.25">
      <c r="A84" s="83"/>
      <c r="B84" s="5"/>
      <c r="C84" s="6" t="s">
        <v>22</v>
      </c>
      <c r="D84" s="7">
        <v>-0.18412999999999999</v>
      </c>
      <c r="E84" s="7">
        <v>0.85392000000000001</v>
      </c>
      <c r="F84" s="7">
        <v>0.92062999999999995</v>
      </c>
      <c r="G84" s="7">
        <v>0.61958000000000002</v>
      </c>
      <c r="H84" s="7">
        <v>0.11865000000000001</v>
      </c>
      <c r="I84" s="7">
        <v>-0.18265000000000001</v>
      </c>
      <c r="J84" s="7">
        <v>-9.5839999999999995E-2</v>
      </c>
      <c r="K84" s="7">
        <v>-0.31580000000000003</v>
      </c>
      <c r="L84" s="7">
        <v>-0.25796999999999998</v>
      </c>
      <c r="M84" s="7">
        <v>0.29170000000000001</v>
      </c>
      <c r="N84" s="7">
        <v>0.15543000000000001</v>
      </c>
      <c r="O84" s="7">
        <v>-0.16566</v>
      </c>
      <c r="P84" s="7">
        <v>0.25022</v>
      </c>
      <c r="Q84" s="7">
        <v>0.48199999999999998</v>
      </c>
    </row>
    <row r="85" spans="1:17" ht="17" thickBot="1" x14ac:dyDescent="0.25">
      <c r="A85" s="83"/>
      <c r="B85" s="5"/>
      <c r="C85" s="6" t="s">
        <v>19</v>
      </c>
      <c r="D85" s="7">
        <v>0.41458</v>
      </c>
      <c r="E85" s="7">
        <v>0.18451999999999999</v>
      </c>
      <c r="F85" s="7">
        <v>0.28549000000000002</v>
      </c>
      <c r="G85" s="7">
        <v>0.23818</v>
      </c>
      <c r="H85" s="7">
        <v>0.22159000000000001</v>
      </c>
      <c r="I85" s="7">
        <v>0.27994999999999998</v>
      </c>
      <c r="J85" s="7">
        <v>0.29278999999999999</v>
      </c>
      <c r="K85" s="7">
        <v>0.28598000000000001</v>
      </c>
      <c r="L85" s="7">
        <v>0.13181000000000001</v>
      </c>
      <c r="M85" s="7">
        <v>4.3499999999999997E-3</v>
      </c>
      <c r="N85" s="7">
        <v>-5.654E-2</v>
      </c>
      <c r="O85" s="7">
        <v>0.22545999999999999</v>
      </c>
      <c r="P85" s="7">
        <v>0.2104</v>
      </c>
      <c r="Q85" s="7">
        <v>0.27117000000000002</v>
      </c>
    </row>
    <row r="86" spans="1:17" ht="17" thickBot="1" x14ac:dyDescent="0.25">
      <c r="A86" s="83"/>
      <c r="B86" s="5" t="s">
        <v>65</v>
      </c>
      <c r="C86" s="6" t="s">
        <v>29</v>
      </c>
      <c r="D86" s="7">
        <v>0.97372000000000003</v>
      </c>
      <c r="E86" s="7">
        <v>-0.45745999999999998</v>
      </c>
      <c r="F86" s="7">
        <v>-0.52714000000000005</v>
      </c>
      <c r="G86" s="7">
        <v>-1.44543</v>
      </c>
      <c r="H86" s="7">
        <v>-1.1256200000000001</v>
      </c>
      <c r="I86" s="7">
        <v>-1.1025</v>
      </c>
      <c r="J86" s="7">
        <v>-0.36520999999999998</v>
      </c>
      <c r="K86" s="7">
        <v>-0.42085</v>
      </c>
      <c r="L86" s="7">
        <v>-0.72265999999999997</v>
      </c>
      <c r="M86" s="7">
        <v>-0.35208</v>
      </c>
      <c r="N86" s="7">
        <v>0.42097000000000001</v>
      </c>
      <c r="O86" s="7">
        <v>0.16836999999999999</v>
      </c>
      <c r="P86" s="7">
        <v>-0.15331</v>
      </c>
      <c r="Q86" s="7">
        <v>-0.19101000000000001</v>
      </c>
    </row>
    <row r="87" spans="1:17" ht="17" thickBot="1" x14ac:dyDescent="0.25">
      <c r="A87" s="83"/>
      <c r="B87" s="5"/>
      <c r="C87" s="6" t="s">
        <v>23</v>
      </c>
      <c r="D87" s="7">
        <v>-4.7230000000000001E-2</v>
      </c>
      <c r="E87" s="7">
        <v>-1.1705000000000001</v>
      </c>
      <c r="F87" s="7">
        <v>-0.62602999999999998</v>
      </c>
      <c r="G87" s="7">
        <v>-1.9294199999999999</v>
      </c>
      <c r="H87" s="7">
        <v>-0.98016999999999999</v>
      </c>
      <c r="I87" s="7">
        <v>-0.91163000000000005</v>
      </c>
      <c r="J87" s="7">
        <v>-0.25756000000000001</v>
      </c>
      <c r="K87" s="7">
        <v>-0.69340000000000002</v>
      </c>
      <c r="L87" s="7">
        <v>-1.39751</v>
      </c>
      <c r="M87" s="7">
        <v>-1.0513999999999999</v>
      </c>
      <c r="N87" s="7">
        <v>-0.13156000000000001</v>
      </c>
      <c r="O87" s="7">
        <v>-0.38871</v>
      </c>
      <c r="P87" s="7">
        <v>-1.444E-2</v>
      </c>
      <c r="Q87" s="7">
        <v>-9.4189999999999996E-2</v>
      </c>
    </row>
    <row r="88" spans="1:17" ht="17" thickBot="1" x14ac:dyDescent="0.25">
      <c r="A88" s="83"/>
      <c r="B88" s="5"/>
      <c r="C88" s="6" t="s">
        <v>20</v>
      </c>
      <c r="D88" s="7">
        <v>-0.25957000000000002</v>
      </c>
      <c r="E88" s="7">
        <v>-0.86919000000000002</v>
      </c>
      <c r="F88" s="7">
        <v>-0.42321999999999999</v>
      </c>
      <c r="G88" s="7">
        <v>-1.50362</v>
      </c>
      <c r="H88" s="7">
        <v>-0.88534000000000002</v>
      </c>
      <c r="I88" s="7">
        <v>-0.69340999999999997</v>
      </c>
      <c r="J88" s="7">
        <v>-0.33351999999999998</v>
      </c>
      <c r="K88" s="7">
        <v>-0.70059000000000005</v>
      </c>
      <c r="L88" s="7">
        <v>-1.3194900000000001</v>
      </c>
      <c r="M88" s="7">
        <v>-0.85533999999999999</v>
      </c>
      <c r="N88" s="7">
        <v>-9.597E-2</v>
      </c>
      <c r="O88" s="7">
        <v>-0.46179999999999999</v>
      </c>
      <c r="P88" s="7">
        <v>4.6989999999999997E-2</v>
      </c>
      <c r="Q88" s="7">
        <v>-5.77E-3</v>
      </c>
    </row>
    <row r="89" spans="1:17" ht="17" thickBot="1" x14ac:dyDescent="0.25">
      <c r="A89" s="83"/>
      <c r="B89" s="5" t="s">
        <v>66</v>
      </c>
      <c r="C89" s="6" t="s">
        <v>28</v>
      </c>
      <c r="D89" s="7">
        <v>-0.37779000000000001</v>
      </c>
      <c r="E89" s="7">
        <v>0.84492</v>
      </c>
      <c r="F89" s="7">
        <v>0.88736000000000004</v>
      </c>
      <c r="G89" s="7">
        <v>0.81881999999999999</v>
      </c>
      <c r="H89" s="7">
        <v>0.44767000000000001</v>
      </c>
      <c r="I89" s="7">
        <v>-5.8549999999999998E-2</v>
      </c>
      <c r="J89" s="7">
        <v>-0.12194000000000001</v>
      </c>
      <c r="K89" s="7">
        <v>0.216</v>
      </c>
      <c r="L89" s="7">
        <v>0.41621999999999998</v>
      </c>
      <c r="M89" s="7">
        <v>0.50853999999999999</v>
      </c>
      <c r="N89" s="7">
        <v>-3.517E-2</v>
      </c>
      <c r="O89" s="7">
        <v>0.17286000000000001</v>
      </c>
      <c r="P89" s="7">
        <v>0.28441</v>
      </c>
      <c r="Q89" s="7">
        <v>0.26243</v>
      </c>
    </row>
    <row r="90" spans="1:17" ht="17" thickBot="1" x14ac:dyDescent="0.25">
      <c r="A90" s="83"/>
      <c r="B90" s="5"/>
      <c r="C90" s="6" t="s">
        <v>22</v>
      </c>
      <c r="D90" s="7">
        <v>-0.18895000000000001</v>
      </c>
      <c r="E90" s="7">
        <v>0.89359999999999995</v>
      </c>
      <c r="F90" s="7">
        <v>1.08589</v>
      </c>
      <c r="G90" s="7">
        <v>1.1689799999999999</v>
      </c>
      <c r="H90" s="7">
        <v>0.57794000000000001</v>
      </c>
      <c r="I90" s="7">
        <v>-6.7070000000000005E-2</v>
      </c>
      <c r="J90" s="7">
        <v>-0.26855000000000001</v>
      </c>
      <c r="K90" s="7">
        <v>0.49153000000000002</v>
      </c>
      <c r="L90" s="7">
        <v>0.56459999999999999</v>
      </c>
      <c r="M90" s="7">
        <v>0.46116000000000001</v>
      </c>
      <c r="N90" s="7">
        <v>-0.15668000000000001</v>
      </c>
      <c r="O90" s="7">
        <v>0.25301000000000001</v>
      </c>
      <c r="P90" s="7">
        <v>0.20660000000000001</v>
      </c>
      <c r="Q90" s="7">
        <v>0.22406999999999999</v>
      </c>
    </row>
    <row r="91" spans="1:17" ht="17" thickBot="1" x14ac:dyDescent="0.25">
      <c r="A91" s="83"/>
      <c r="B91" s="5"/>
      <c r="C91" s="6" t="s">
        <v>20</v>
      </c>
      <c r="D91" s="7">
        <v>-1.0152699999999999</v>
      </c>
      <c r="E91" s="7">
        <v>1.06647</v>
      </c>
      <c r="F91" s="7">
        <v>1.41601</v>
      </c>
      <c r="G91" s="7">
        <v>0.59894999999999998</v>
      </c>
      <c r="H91" s="7">
        <v>0.51558000000000004</v>
      </c>
      <c r="I91" s="7">
        <v>-4.5409999999999999E-2</v>
      </c>
      <c r="J91" s="7">
        <v>0.19123999999999999</v>
      </c>
      <c r="K91" s="7">
        <v>-0.38613999999999998</v>
      </c>
      <c r="L91" s="7">
        <v>-0.52732999999999997</v>
      </c>
      <c r="M91" s="7">
        <v>0.24156</v>
      </c>
      <c r="N91" s="7">
        <v>-0.33773999999999998</v>
      </c>
      <c r="O91" s="7">
        <v>-3.5380000000000002E-2</v>
      </c>
      <c r="P91" s="7">
        <v>0.83935000000000004</v>
      </c>
      <c r="Q91" s="7">
        <v>0.53495000000000004</v>
      </c>
    </row>
    <row r="92" spans="1:17" ht="17" thickBot="1" x14ac:dyDescent="0.25">
      <c r="A92" s="83"/>
      <c r="B92" s="5" t="s">
        <v>67</v>
      </c>
      <c r="C92" s="6" t="s">
        <v>28</v>
      </c>
      <c r="D92" s="7">
        <v>-0.62668000000000001</v>
      </c>
      <c r="E92" s="7">
        <v>0.18804999999999999</v>
      </c>
      <c r="F92" s="7">
        <v>0.63358000000000003</v>
      </c>
      <c r="G92" s="7">
        <v>0.37206</v>
      </c>
      <c r="H92" s="7">
        <v>0.22495000000000001</v>
      </c>
      <c r="I92" s="7">
        <v>-0.34183000000000002</v>
      </c>
      <c r="J92" s="7">
        <v>-1.8700000000000001E-2</v>
      </c>
      <c r="K92" s="7">
        <v>-0.52883000000000002</v>
      </c>
      <c r="L92" s="7">
        <v>-0.16211999999999999</v>
      </c>
      <c r="M92" s="7">
        <v>-0.34172000000000002</v>
      </c>
      <c r="N92" s="7">
        <v>-0.74563999999999997</v>
      </c>
      <c r="O92" s="7">
        <v>-0.41889999999999999</v>
      </c>
      <c r="P92" s="7">
        <v>0.23737</v>
      </c>
      <c r="Q92" s="7">
        <v>7.1590000000000001E-2</v>
      </c>
    </row>
    <row r="93" spans="1:17" ht="17" thickBot="1" x14ac:dyDescent="0.25">
      <c r="A93" s="83"/>
      <c r="B93" s="5"/>
      <c r="C93" s="6" t="s">
        <v>23</v>
      </c>
      <c r="D93" s="7">
        <v>-1.2719400000000001</v>
      </c>
      <c r="E93" s="7">
        <v>-9.8669999999999994E-2</v>
      </c>
      <c r="F93" s="7">
        <v>0.82110000000000005</v>
      </c>
      <c r="G93" s="7">
        <v>0.17476</v>
      </c>
      <c r="H93" s="7">
        <v>0.10706</v>
      </c>
      <c r="I93" s="7">
        <v>-0.25198999999999999</v>
      </c>
      <c r="J93" s="7">
        <v>5.6100000000000004E-3</v>
      </c>
      <c r="K93" s="7">
        <v>-1.1464799999999999</v>
      </c>
      <c r="L93" s="7">
        <v>-1.0073000000000001</v>
      </c>
      <c r="M93" s="7">
        <v>-0.84867999999999999</v>
      </c>
      <c r="N93" s="7">
        <v>-1.1490800000000001</v>
      </c>
      <c r="O93" s="7">
        <v>-1.1667700000000001</v>
      </c>
      <c r="P93" s="7">
        <v>0.20072000000000001</v>
      </c>
      <c r="Q93" s="7">
        <v>-0.11713999999999999</v>
      </c>
    </row>
    <row r="94" spans="1:17" ht="17" thickBot="1" x14ac:dyDescent="0.25">
      <c r="A94" s="83"/>
      <c r="B94" s="5"/>
      <c r="C94" s="6" t="s">
        <v>20</v>
      </c>
      <c r="D94" s="7">
        <v>-0.89571000000000001</v>
      </c>
      <c r="E94" s="7">
        <v>0.10218000000000001</v>
      </c>
      <c r="F94" s="7">
        <v>0.67447999999999997</v>
      </c>
      <c r="G94" s="7">
        <v>0.19114999999999999</v>
      </c>
      <c r="H94" s="7">
        <v>0.31480999999999998</v>
      </c>
      <c r="I94" s="7">
        <v>-3.5060000000000001E-2</v>
      </c>
      <c r="J94" s="7">
        <v>0.19258</v>
      </c>
      <c r="K94" s="7">
        <v>-0.60023000000000004</v>
      </c>
      <c r="L94" s="7">
        <v>-0.42870999999999998</v>
      </c>
      <c r="M94" s="7">
        <v>-0.59999000000000002</v>
      </c>
      <c r="N94" s="7">
        <v>-0.75960000000000005</v>
      </c>
      <c r="O94" s="7">
        <v>-0.56344000000000005</v>
      </c>
      <c r="P94" s="7">
        <v>0.38562000000000002</v>
      </c>
      <c r="Q94" s="7">
        <v>9.0209999999999999E-2</v>
      </c>
    </row>
    <row r="95" spans="1:17" ht="17" thickBot="1" x14ac:dyDescent="0.25">
      <c r="A95" s="83"/>
      <c r="B95" s="5" t="s">
        <v>68</v>
      </c>
      <c r="C95" s="6" t="s">
        <v>29</v>
      </c>
      <c r="D95" s="7">
        <v>0.20108000000000001</v>
      </c>
      <c r="E95" s="7">
        <v>-0.49668000000000001</v>
      </c>
      <c r="F95" s="7">
        <v>-0.86033999999999999</v>
      </c>
      <c r="G95" s="7">
        <v>-0.25994</v>
      </c>
      <c r="H95" s="7">
        <v>4.6629999999999998E-2</v>
      </c>
      <c r="I95" s="7">
        <v>0.22317999999999999</v>
      </c>
      <c r="J95" s="7">
        <v>0.19395000000000001</v>
      </c>
      <c r="K95" s="7">
        <v>0.57145999999999997</v>
      </c>
      <c r="L95" s="7">
        <v>0.24468000000000001</v>
      </c>
      <c r="M95" s="7">
        <v>0.23832999999999999</v>
      </c>
      <c r="N95" s="7">
        <v>0.91669999999999996</v>
      </c>
      <c r="O95" s="7">
        <v>-0.13546</v>
      </c>
      <c r="P95" s="7">
        <v>-6.3880000000000006E-2</v>
      </c>
      <c r="Q95" s="7">
        <v>-0.12052</v>
      </c>
    </row>
    <row r="96" spans="1:17" ht="17" thickBot="1" x14ac:dyDescent="0.25">
      <c r="A96" s="83"/>
      <c r="B96" s="5"/>
      <c r="C96" s="6" t="s">
        <v>22</v>
      </c>
      <c r="D96" s="7">
        <v>0.20302999999999999</v>
      </c>
      <c r="E96" s="7">
        <v>0.20734</v>
      </c>
      <c r="F96" s="7">
        <v>-0.13305</v>
      </c>
      <c r="G96" s="7">
        <v>0.71967000000000003</v>
      </c>
      <c r="H96" s="7">
        <v>0.66342999999999996</v>
      </c>
      <c r="I96" s="7">
        <v>0.6149</v>
      </c>
      <c r="J96" s="7">
        <v>0.30520000000000003</v>
      </c>
      <c r="K96" s="7">
        <v>0.82438999999999996</v>
      </c>
      <c r="L96" s="7">
        <v>0.99738000000000004</v>
      </c>
      <c r="M96" s="7">
        <v>0.70170999999999994</v>
      </c>
      <c r="N96" s="7">
        <v>0.79393999999999998</v>
      </c>
      <c r="O96" s="7">
        <v>0.20782999999999999</v>
      </c>
      <c r="P96" s="7">
        <v>9.11E-2</v>
      </c>
      <c r="Q96" s="7">
        <v>-7.0139999999999994E-2</v>
      </c>
    </row>
    <row r="97" spans="1:17" ht="17" thickBot="1" x14ac:dyDescent="0.25">
      <c r="A97" s="83"/>
      <c r="B97" s="5"/>
      <c r="C97" s="6" t="s">
        <v>19</v>
      </c>
      <c r="D97" s="7">
        <v>1.1782999999999999</v>
      </c>
      <c r="E97" s="7">
        <v>0.16131999999999999</v>
      </c>
      <c r="F97" s="7">
        <v>-0.59577999999999998</v>
      </c>
      <c r="G97" s="7">
        <v>1.2845200000000001</v>
      </c>
      <c r="H97" s="7">
        <v>1.26132</v>
      </c>
      <c r="I97" s="7">
        <v>1.0105599999999999</v>
      </c>
      <c r="J97" s="7">
        <v>0.38051000000000001</v>
      </c>
      <c r="K97" s="7">
        <v>2.2457699999999998</v>
      </c>
      <c r="L97" s="7">
        <v>2.5710500000000001</v>
      </c>
      <c r="M97" s="7">
        <v>1.0085299999999999</v>
      </c>
      <c r="N97" s="7">
        <v>1.0433600000000001</v>
      </c>
      <c r="O97" s="7">
        <v>0.90902000000000005</v>
      </c>
      <c r="P97" s="7">
        <v>-0.23169000000000001</v>
      </c>
      <c r="Q97" s="7">
        <v>-0.21099000000000001</v>
      </c>
    </row>
    <row r="98" spans="1:17" ht="17" thickBot="1" x14ac:dyDescent="0.25">
      <c r="A98" s="83"/>
      <c r="B98" s="5" t="s">
        <v>69</v>
      </c>
      <c r="C98" s="6" t="s">
        <v>29</v>
      </c>
      <c r="D98" s="7">
        <v>0.49517</v>
      </c>
      <c r="E98" s="7">
        <v>-0.91356000000000004</v>
      </c>
      <c r="F98" s="7">
        <v>-1.78138</v>
      </c>
      <c r="G98" s="7">
        <v>-0.99836999999999998</v>
      </c>
      <c r="H98" s="7">
        <v>-0.66547999999999996</v>
      </c>
      <c r="I98" s="7">
        <v>0.34875</v>
      </c>
      <c r="J98" s="7">
        <v>0.14121</v>
      </c>
      <c r="K98" s="7">
        <v>-6.2719999999999998E-2</v>
      </c>
      <c r="L98" s="7">
        <v>-3.3500000000000001E-3</v>
      </c>
      <c r="M98" s="7">
        <v>0.89802000000000004</v>
      </c>
      <c r="N98" s="7">
        <v>1.5776300000000001</v>
      </c>
      <c r="O98" s="7">
        <v>0.75597000000000003</v>
      </c>
      <c r="P98" s="7">
        <v>-0.65349999999999997</v>
      </c>
      <c r="Q98" s="7">
        <v>-0.31528</v>
      </c>
    </row>
    <row r="99" spans="1:17" ht="17" thickBot="1" x14ac:dyDescent="0.25">
      <c r="A99" s="83"/>
      <c r="B99" s="5"/>
      <c r="C99" s="6" t="s">
        <v>23</v>
      </c>
      <c r="D99" s="7">
        <v>1.10633</v>
      </c>
      <c r="E99" s="7">
        <v>-0.72921999999999998</v>
      </c>
      <c r="F99" s="7">
        <v>-1.0904100000000001</v>
      </c>
      <c r="G99" s="7">
        <v>-0.81540000000000001</v>
      </c>
      <c r="H99" s="7">
        <v>-0.44705</v>
      </c>
      <c r="I99" s="7">
        <v>5.3830000000000003E-2</v>
      </c>
      <c r="J99" s="7">
        <v>-0.22635</v>
      </c>
      <c r="K99" s="7">
        <v>0.62073999999999996</v>
      </c>
      <c r="L99" s="7">
        <v>0.42779</v>
      </c>
      <c r="M99" s="7">
        <v>7.7649999999999997E-2</v>
      </c>
      <c r="N99" s="7">
        <v>0.25042999999999999</v>
      </c>
      <c r="O99" s="7">
        <v>0.41166999999999998</v>
      </c>
      <c r="P99" s="7">
        <v>-0.66493000000000002</v>
      </c>
      <c r="Q99" s="7">
        <v>-0.27746999999999999</v>
      </c>
    </row>
    <row r="100" spans="1:17" ht="17" thickBot="1" x14ac:dyDescent="0.25">
      <c r="A100" s="83"/>
      <c r="B100" s="5"/>
      <c r="C100" s="6" t="s">
        <v>19</v>
      </c>
      <c r="D100" s="7">
        <v>0.77705999999999997</v>
      </c>
      <c r="E100" s="7">
        <v>-0.28136</v>
      </c>
      <c r="F100" s="7">
        <v>-1.02193</v>
      </c>
      <c r="G100" s="7">
        <v>-0.15976000000000001</v>
      </c>
      <c r="H100" s="7">
        <v>-0.25313000000000002</v>
      </c>
      <c r="I100" s="7">
        <v>0.35948000000000002</v>
      </c>
      <c r="J100" s="7">
        <v>-0.13955999999999999</v>
      </c>
      <c r="K100" s="7">
        <v>0.42570000000000002</v>
      </c>
      <c r="L100" s="7">
        <v>0.72965000000000002</v>
      </c>
      <c r="M100" s="7">
        <v>0.88995000000000002</v>
      </c>
      <c r="N100" s="7">
        <v>0.89546999999999999</v>
      </c>
      <c r="O100" s="7">
        <v>0.67081000000000002</v>
      </c>
      <c r="P100" s="7">
        <v>-0.68838999999999995</v>
      </c>
      <c r="Q100" s="7">
        <v>-0.48530000000000001</v>
      </c>
    </row>
    <row r="101" spans="1:17" ht="17" thickBot="1" x14ac:dyDescent="0.25">
      <c r="A101" s="83"/>
      <c r="B101" s="5" t="s">
        <v>70</v>
      </c>
      <c r="C101" s="6" t="s">
        <v>28</v>
      </c>
      <c r="D101" s="7">
        <v>-0.17327000000000001</v>
      </c>
      <c r="E101" s="7">
        <v>9.4560000000000005E-2</v>
      </c>
      <c r="F101" s="7">
        <v>5.3199999999999997E-2</v>
      </c>
      <c r="G101" s="7">
        <v>0.30615999999999999</v>
      </c>
      <c r="H101" s="7">
        <v>-0.12335</v>
      </c>
      <c r="I101" s="7">
        <v>-0.24037</v>
      </c>
      <c r="J101" s="7">
        <v>-0.34888000000000002</v>
      </c>
      <c r="K101" s="7">
        <v>0.27987000000000001</v>
      </c>
      <c r="L101" s="7">
        <v>0.39526</v>
      </c>
      <c r="M101" s="7">
        <v>-0.70904</v>
      </c>
      <c r="N101" s="7">
        <v>-1.6841900000000001</v>
      </c>
      <c r="O101" s="7">
        <v>-0.13818</v>
      </c>
      <c r="P101" s="7">
        <v>-0.24321999999999999</v>
      </c>
      <c r="Q101" s="7">
        <v>3.0609999999999998E-2</v>
      </c>
    </row>
    <row r="102" spans="1:17" ht="17" thickBot="1" x14ac:dyDescent="0.25">
      <c r="A102" s="83"/>
      <c r="B102" s="5"/>
      <c r="C102" s="6" t="s">
        <v>23</v>
      </c>
      <c r="D102" s="7">
        <v>3.0839999999999999E-2</v>
      </c>
      <c r="E102" s="7">
        <v>-0.12520999999999999</v>
      </c>
      <c r="F102" s="7">
        <v>-6.4990000000000006E-2</v>
      </c>
      <c r="G102" s="7">
        <v>0.22194</v>
      </c>
      <c r="H102" s="7">
        <v>-8.2669999999999993E-2</v>
      </c>
      <c r="I102" s="7">
        <v>-0.18543000000000001</v>
      </c>
      <c r="J102" s="7">
        <v>-0.26451000000000002</v>
      </c>
      <c r="K102" s="7">
        <v>0.20762</v>
      </c>
      <c r="L102" s="7">
        <v>0.33748</v>
      </c>
      <c r="M102" s="7">
        <v>-0.88717999999999997</v>
      </c>
      <c r="N102" s="7">
        <v>-1.7096499999999999</v>
      </c>
      <c r="O102" s="7">
        <v>-0.31361</v>
      </c>
      <c r="P102" s="7">
        <v>-0.31297000000000003</v>
      </c>
      <c r="Q102" s="7">
        <v>-0.16803000000000001</v>
      </c>
    </row>
    <row r="103" spans="1:17" ht="17" thickBot="1" x14ac:dyDescent="0.25">
      <c r="A103" s="83"/>
      <c r="B103" s="5"/>
      <c r="C103" s="6" t="s">
        <v>19</v>
      </c>
      <c r="D103" s="7">
        <v>-0.13092999999999999</v>
      </c>
      <c r="E103" s="7">
        <v>0.51234999999999997</v>
      </c>
      <c r="F103" s="7">
        <v>-0.12595000000000001</v>
      </c>
      <c r="G103" s="7">
        <v>0.93813999999999997</v>
      </c>
      <c r="H103" s="7">
        <v>0.48518</v>
      </c>
      <c r="I103" s="7">
        <v>0.38845000000000002</v>
      </c>
      <c r="J103" s="7">
        <v>-0.25423000000000001</v>
      </c>
      <c r="K103" s="7">
        <v>0.95177999999999996</v>
      </c>
      <c r="L103" s="7">
        <v>0.99268999999999996</v>
      </c>
      <c r="M103" s="7">
        <v>-0.18668999999999999</v>
      </c>
      <c r="N103" s="7">
        <v>-1.33348</v>
      </c>
      <c r="O103" s="7">
        <v>-0.31731999999999999</v>
      </c>
      <c r="P103" s="7">
        <v>-0.62431999999999999</v>
      </c>
      <c r="Q103" s="7">
        <v>-0.22608</v>
      </c>
    </row>
    <row r="104" spans="1:17" ht="17" thickBot="1" x14ac:dyDescent="0.25">
      <c r="A104" s="83"/>
      <c r="B104" s="5" t="s">
        <v>71</v>
      </c>
      <c r="C104" s="6" t="s">
        <v>29</v>
      </c>
      <c r="D104" s="7">
        <v>0.193</v>
      </c>
      <c r="E104" s="7">
        <v>-1.703E-2</v>
      </c>
      <c r="F104" s="7">
        <v>-0.35364000000000001</v>
      </c>
      <c r="G104" s="7">
        <v>-0.12551000000000001</v>
      </c>
      <c r="H104" s="7">
        <v>0.13758000000000001</v>
      </c>
      <c r="I104" s="7">
        <v>0.13564000000000001</v>
      </c>
      <c r="J104" s="7">
        <v>-9.4199999999999996E-3</v>
      </c>
      <c r="K104" s="7">
        <v>0.42214000000000002</v>
      </c>
      <c r="L104" s="7">
        <v>0.26841999999999999</v>
      </c>
      <c r="M104" s="7">
        <v>0.62985999999999998</v>
      </c>
      <c r="N104" s="7">
        <v>1.3426800000000001</v>
      </c>
      <c r="O104" s="7">
        <v>0.50373999999999997</v>
      </c>
      <c r="P104" s="7">
        <v>3.823E-2</v>
      </c>
      <c r="Q104" s="7">
        <v>9.6310000000000007E-2</v>
      </c>
    </row>
    <row r="105" spans="1:17" ht="17" thickBot="1" x14ac:dyDescent="0.25">
      <c r="A105" s="83"/>
      <c r="B105" s="5"/>
      <c r="C105" s="6" t="s">
        <v>22</v>
      </c>
      <c r="D105" s="7">
        <v>0.34109</v>
      </c>
      <c r="E105" s="7">
        <v>5.1200000000000002E-2</v>
      </c>
      <c r="F105" s="7">
        <v>-0.11785</v>
      </c>
      <c r="G105" s="7">
        <v>-8.3000000000000001E-4</v>
      </c>
      <c r="H105" s="7">
        <v>0.13986999999999999</v>
      </c>
      <c r="I105" s="7">
        <v>5.423E-2</v>
      </c>
      <c r="J105" s="7">
        <v>-0.14118</v>
      </c>
      <c r="K105" s="7">
        <v>0.38252000000000003</v>
      </c>
      <c r="L105" s="7">
        <v>0.28555000000000003</v>
      </c>
      <c r="M105" s="7">
        <v>0.50707999999999998</v>
      </c>
      <c r="N105" s="7">
        <v>0.98014999999999997</v>
      </c>
      <c r="O105" s="7">
        <v>0.54403999999999997</v>
      </c>
      <c r="P105" s="7">
        <v>-1.9220000000000001E-2</v>
      </c>
      <c r="Q105" s="7">
        <v>7.0099999999999996E-2</v>
      </c>
    </row>
    <row r="106" spans="1:17" ht="17" thickBot="1" x14ac:dyDescent="0.25">
      <c r="A106" s="83"/>
      <c r="B106" s="5"/>
      <c r="C106" s="6" t="s">
        <v>20</v>
      </c>
      <c r="D106" s="7">
        <v>-0.36144999999999999</v>
      </c>
      <c r="E106" s="7">
        <v>0.12901000000000001</v>
      </c>
      <c r="F106" s="7">
        <v>-0.19128000000000001</v>
      </c>
      <c r="G106" s="7">
        <v>-0.12839999999999999</v>
      </c>
      <c r="H106" s="7">
        <v>7.2220000000000006E-2</v>
      </c>
      <c r="I106" s="7">
        <v>9.4079999999999997E-2</v>
      </c>
      <c r="J106" s="7">
        <v>0.15548999999999999</v>
      </c>
      <c r="K106" s="7">
        <v>-0.15551999999999999</v>
      </c>
      <c r="L106" s="7">
        <v>3.3950000000000001E-2</v>
      </c>
      <c r="M106" s="7">
        <v>0.74505999999999994</v>
      </c>
      <c r="N106" s="7">
        <v>1.43536</v>
      </c>
      <c r="O106" s="7">
        <v>0.40589999999999998</v>
      </c>
      <c r="P106" s="7">
        <v>0.18997</v>
      </c>
      <c r="Q106" s="7">
        <v>1.3270000000000001E-2</v>
      </c>
    </row>
    <row r="107" spans="1:17" ht="17" thickBot="1" x14ac:dyDescent="0.25">
      <c r="A107" s="83"/>
      <c r="B107" s="5" t="s">
        <v>72</v>
      </c>
      <c r="C107" s="6" t="s">
        <v>25</v>
      </c>
      <c r="D107" s="7">
        <v>1.4974099999999999</v>
      </c>
      <c r="E107" s="7">
        <v>-0.72943999999999998</v>
      </c>
      <c r="F107" s="7">
        <v>-0.50887000000000004</v>
      </c>
      <c r="G107" s="7">
        <v>0.3226</v>
      </c>
      <c r="H107" s="7">
        <v>0.62643000000000004</v>
      </c>
      <c r="I107" s="7">
        <v>0.98648000000000002</v>
      </c>
      <c r="J107" s="7">
        <v>0.45789999999999997</v>
      </c>
      <c r="K107" s="7">
        <v>1.71068</v>
      </c>
      <c r="L107" s="7">
        <v>1.51756</v>
      </c>
      <c r="M107" s="7">
        <v>-0.13374</v>
      </c>
      <c r="N107" s="7">
        <v>-0.43690000000000001</v>
      </c>
      <c r="O107" s="7">
        <v>0.90368999999999999</v>
      </c>
      <c r="P107" s="7">
        <v>-0.41134999999999999</v>
      </c>
      <c r="Q107" s="7">
        <v>-5.5100000000000001E-3</v>
      </c>
    </row>
    <row r="108" spans="1:17" ht="17" thickBot="1" x14ac:dyDescent="0.25">
      <c r="A108" s="83"/>
      <c r="B108" s="5"/>
      <c r="C108" s="6" t="s">
        <v>28</v>
      </c>
      <c r="D108" s="7">
        <v>1.4103699999999999</v>
      </c>
      <c r="E108" s="7">
        <v>5.9790000000000003E-2</v>
      </c>
      <c r="F108" s="7">
        <v>1.507E-2</v>
      </c>
      <c r="G108" s="7">
        <v>0.49619999999999997</v>
      </c>
      <c r="H108" s="7">
        <v>0.48592999999999997</v>
      </c>
      <c r="I108" s="7">
        <v>0.62814000000000003</v>
      </c>
      <c r="J108" s="7">
        <v>0.41994999999999999</v>
      </c>
      <c r="K108" s="7">
        <v>1.80487</v>
      </c>
      <c r="L108" s="7">
        <v>1.5297499999999999</v>
      </c>
      <c r="M108" s="7">
        <v>0.49313000000000001</v>
      </c>
      <c r="N108" s="7">
        <v>0.20412</v>
      </c>
      <c r="O108" s="7">
        <v>1.4556199999999999</v>
      </c>
      <c r="P108" s="7">
        <v>-7.3679999999999995E-2</v>
      </c>
      <c r="Q108" s="7">
        <v>0.19413</v>
      </c>
    </row>
    <row r="109" spans="1:17" ht="17" thickBot="1" x14ac:dyDescent="0.25">
      <c r="A109" s="83"/>
      <c r="B109" s="5"/>
      <c r="C109" s="6" t="s">
        <v>22</v>
      </c>
      <c r="D109" s="7">
        <v>1.6290500000000001</v>
      </c>
      <c r="E109" s="7">
        <v>8.8199999999999997E-3</v>
      </c>
      <c r="F109" s="7">
        <v>0.27021000000000001</v>
      </c>
      <c r="G109" s="7">
        <v>1.1290899999999999</v>
      </c>
      <c r="H109" s="7">
        <v>0.61826999999999999</v>
      </c>
      <c r="I109" s="7">
        <v>0.18595999999999999</v>
      </c>
      <c r="J109" s="7">
        <v>-0.30420999999999998</v>
      </c>
      <c r="K109" s="7">
        <v>2.1209899999999999</v>
      </c>
      <c r="L109" s="7">
        <v>2.2519499999999999</v>
      </c>
      <c r="M109" s="7">
        <v>0.76339000000000001</v>
      </c>
      <c r="N109" s="7">
        <v>0.25245000000000001</v>
      </c>
      <c r="O109" s="7">
        <v>1.6535599999999999</v>
      </c>
      <c r="P109" s="7">
        <v>-0.44381999999999999</v>
      </c>
      <c r="Q109" s="7">
        <v>3.9600000000000003E-2</v>
      </c>
    </row>
    <row r="110" spans="1:17" ht="17" thickBot="1" x14ac:dyDescent="0.25">
      <c r="A110" s="83"/>
      <c r="B110" s="5" t="s">
        <v>73</v>
      </c>
      <c r="C110" s="6" t="s">
        <v>26</v>
      </c>
      <c r="D110" s="7">
        <v>-1.2587299999999999</v>
      </c>
      <c r="E110" s="7">
        <v>-0.46860000000000002</v>
      </c>
      <c r="F110" s="7">
        <v>-0.42893999999999999</v>
      </c>
      <c r="G110" s="7">
        <v>-1.39646</v>
      </c>
      <c r="H110" s="7">
        <v>-1.4516</v>
      </c>
      <c r="I110" s="7">
        <v>-0.98084000000000005</v>
      </c>
      <c r="J110" s="7">
        <v>-0.66125999999999996</v>
      </c>
      <c r="K110" s="7">
        <v>-2.0403600000000002</v>
      </c>
      <c r="L110" s="7">
        <v>-2.3516400000000002</v>
      </c>
      <c r="M110" s="7">
        <v>-0.17315</v>
      </c>
      <c r="N110" s="7">
        <v>0.72585999999999995</v>
      </c>
      <c r="O110" s="7">
        <v>-0.84048999999999996</v>
      </c>
      <c r="P110" s="7">
        <v>-0.13769000000000001</v>
      </c>
      <c r="Q110" s="7">
        <v>9.4210000000000002E-2</v>
      </c>
    </row>
    <row r="111" spans="1:17" ht="17" thickBot="1" x14ac:dyDescent="0.25">
      <c r="A111" s="83"/>
      <c r="B111" s="5"/>
      <c r="C111" s="6" t="s">
        <v>29</v>
      </c>
      <c r="D111" s="7">
        <v>-1.37462</v>
      </c>
      <c r="E111" s="7">
        <v>-0.34727999999999998</v>
      </c>
      <c r="F111" s="7">
        <v>-0.69494999999999996</v>
      </c>
      <c r="G111" s="7">
        <v>-1.3579600000000001</v>
      </c>
      <c r="H111" s="7">
        <v>-1.80094</v>
      </c>
      <c r="I111" s="7">
        <v>-1.3509199999999999</v>
      </c>
      <c r="J111" s="7">
        <v>-0.90715999999999997</v>
      </c>
      <c r="K111" s="7">
        <v>-2.5688900000000001</v>
      </c>
      <c r="L111" s="7">
        <v>-2.72865</v>
      </c>
      <c r="M111" s="7">
        <v>0.40927999999999998</v>
      </c>
      <c r="N111" s="7">
        <v>1.5059499999999999</v>
      </c>
      <c r="O111" s="7">
        <v>-0.82811999999999997</v>
      </c>
      <c r="P111" s="7">
        <v>-0.43595</v>
      </c>
      <c r="Q111" s="7">
        <v>1.3089999999999999E-2</v>
      </c>
    </row>
    <row r="112" spans="1:17" ht="17" thickBot="1" x14ac:dyDescent="0.25">
      <c r="A112" s="83"/>
      <c r="B112" s="5"/>
      <c r="C112" s="6" t="s">
        <v>23</v>
      </c>
      <c r="D112" s="7">
        <v>-0.48325000000000001</v>
      </c>
      <c r="E112" s="7">
        <v>-0.70977000000000001</v>
      </c>
      <c r="F112" s="7">
        <v>-0.39742</v>
      </c>
      <c r="G112" s="7">
        <v>-1.4028799999999999</v>
      </c>
      <c r="H112" s="7">
        <v>-1.24472</v>
      </c>
      <c r="I112" s="7">
        <v>-0.81247999999999998</v>
      </c>
      <c r="J112" s="7">
        <v>-0.66002000000000005</v>
      </c>
      <c r="K112" s="7">
        <v>-1.2160200000000001</v>
      </c>
      <c r="L112" s="7">
        <v>-2.0129700000000001</v>
      </c>
      <c r="M112" s="7">
        <v>-0.72123999999999999</v>
      </c>
      <c r="N112" s="7">
        <v>9.3759999999999996E-2</v>
      </c>
      <c r="O112" s="7">
        <v>-0.82508999999999999</v>
      </c>
      <c r="P112" s="7">
        <v>-3.4950000000000002E-2</v>
      </c>
      <c r="Q112" s="7">
        <v>0.12062</v>
      </c>
    </row>
    <row r="113" spans="1:17" ht="17" thickBot="1" x14ac:dyDescent="0.25">
      <c r="A113" s="83"/>
      <c r="B113" s="5" t="s">
        <v>74</v>
      </c>
      <c r="C113" s="6" t="s">
        <v>25</v>
      </c>
      <c r="D113" s="7">
        <v>0.29186000000000001</v>
      </c>
      <c r="E113" s="7">
        <v>4.2419999999999999E-2</v>
      </c>
      <c r="F113" s="7">
        <v>-0.30419000000000002</v>
      </c>
      <c r="G113" s="7">
        <v>0.66732000000000002</v>
      </c>
      <c r="H113" s="7">
        <v>0.71647000000000005</v>
      </c>
      <c r="I113" s="7">
        <v>0.61629</v>
      </c>
      <c r="J113" s="7">
        <v>0.35235</v>
      </c>
      <c r="K113" s="7">
        <v>0.82182999999999995</v>
      </c>
      <c r="L113" s="7">
        <v>0.88793999999999995</v>
      </c>
      <c r="M113" s="7">
        <v>0.18720999999999999</v>
      </c>
      <c r="N113" s="7">
        <v>-0.21468000000000001</v>
      </c>
      <c r="O113" s="7">
        <v>9.1829999999999995E-2</v>
      </c>
      <c r="P113" s="7">
        <v>-0.17724999999999999</v>
      </c>
      <c r="Q113" s="7">
        <v>-0.19131999999999999</v>
      </c>
    </row>
    <row r="114" spans="1:17" ht="17" thickBot="1" x14ac:dyDescent="0.25">
      <c r="A114" s="83"/>
      <c r="B114" s="5"/>
      <c r="C114" s="6" t="s">
        <v>28</v>
      </c>
      <c r="D114" s="7">
        <v>3.0880000000000001E-2</v>
      </c>
      <c r="E114" s="7">
        <v>0.10063999999999999</v>
      </c>
      <c r="F114" s="7">
        <v>-2.8389999999999999E-2</v>
      </c>
      <c r="G114" s="7">
        <v>0.52954000000000001</v>
      </c>
      <c r="H114" s="7">
        <v>0.52451999999999999</v>
      </c>
      <c r="I114" s="7">
        <v>0.39695999999999998</v>
      </c>
      <c r="J114" s="7">
        <v>0.16527</v>
      </c>
      <c r="K114" s="7">
        <v>0.42219000000000001</v>
      </c>
      <c r="L114" s="7">
        <v>0.62400999999999995</v>
      </c>
      <c r="M114" s="7">
        <v>-0.18653</v>
      </c>
      <c r="N114" s="7">
        <v>-0.77698</v>
      </c>
      <c r="O114" s="7">
        <v>-4.4839999999999998E-2</v>
      </c>
      <c r="P114" s="7">
        <v>-9.7640000000000005E-2</v>
      </c>
      <c r="Q114" s="7">
        <v>-0.12959000000000001</v>
      </c>
    </row>
    <row r="115" spans="1:17" ht="17" thickBot="1" x14ac:dyDescent="0.25">
      <c r="A115" s="83"/>
      <c r="B115" s="5"/>
      <c r="C115" s="6" t="s">
        <v>23</v>
      </c>
      <c r="D115" s="7">
        <v>-5.5530000000000003E-2</v>
      </c>
      <c r="E115" s="7">
        <v>-3.4279999999999998E-2</v>
      </c>
      <c r="F115" s="7">
        <v>-0.2848</v>
      </c>
      <c r="G115" s="7">
        <v>0.42429</v>
      </c>
      <c r="H115" s="7">
        <v>0.21495</v>
      </c>
      <c r="I115" s="7">
        <v>0.25340000000000001</v>
      </c>
      <c r="J115" s="7">
        <v>-4.7149999999999997E-2</v>
      </c>
      <c r="K115" s="7">
        <v>0.27601999999999999</v>
      </c>
      <c r="L115" s="7">
        <v>0.40595999999999999</v>
      </c>
      <c r="M115" s="7">
        <v>-0.23635</v>
      </c>
      <c r="N115" s="7">
        <v>-0.63449</v>
      </c>
      <c r="O115" s="7">
        <v>-0.28349000000000002</v>
      </c>
      <c r="P115" s="7">
        <v>-0.34294000000000002</v>
      </c>
      <c r="Q115" s="7">
        <v>-0.24334</v>
      </c>
    </row>
    <row r="116" spans="1:17" ht="17" thickBot="1" x14ac:dyDescent="0.25">
      <c r="A116" s="83"/>
      <c r="B116" s="5" t="s">
        <v>75</v>
      </c>
      <c r="C116" s="6" t="s">
        <v>25</v>
      </c>
      <c r="D116" s="7">
        <v>2.2720099999999999</v>
      </c>
      <c r="E116" s="7">
        <v>-1.18137</v>
      </c>
      <c r="F116" s="7">
        <v>-1.8723399999999999</v>
      </c>
      <c r="G116" s="7">
        <v>-1.0577799999999999</v>
      </c>
      <c r="H116" s="7">
        <v>-5.96E-2</v>
      </c>
      <c r="I116" s="7">
        <v>0.76017999999999997</v>
      </c>
      <c r="J116" s="7">
        <v>0.71135999999999999</v>
      </c>
      <c r="K116" s="7">
        <v>1.6297600000000001</v>
      </c>
      <c r="L116" s="7">
        <v>1.7006399999999999</v>
      </c>
      <c r="M116" s="7">
        <v>0.44581999999999999</v>
      </c>
      <c r="N116" s="7">
        <v>0.85141999999999995</v>
      </c>
      <c r="O116" s="7">
        <v>1.6256200000000001</v>
      </c>
      <c r="P116" s="7">
        <v>-0.45201999999999998</v>
      </c>
      <c r="Q116" s="7">
        <v>-0.45496999999999999</v>
      </c>
    </row>
    <row r="117" spans="1:17" ht="17" thickBot="1" x14ac:dyDescent="0.25">
      <c r="A117" s="83"/>
      <c r="B117" s="5"/>
      <c r="C117" s="6" t="s">
        <v>29</v>
      </c>
      <c r="D117" s="7">
        <v>2.2265299999999999</v>
      </c>
      <c r="E117" s="7">
        <v>-1.02471</v>
      </c>
      <c r="F117" s="7">
        <v>-1.7339100000000001</v>
      </c>
      <c r="G117" s="7">
        <v>-1.03603</v>
      </c>
      <c r="H117" s="7">
        <v>-0.13023000000000001</v>
      </c>
      <c r="I117" s="7">
        <v>0.62577000000000005</v>
      </c>
      <c r="J117" s="7">
        <v>0.57930999999999999</v>
      </c>
      <c r="K117" s="7">
        <v>1.5706899999999999</v>
      </c>
      <c r="L117" s="7">
        <v>1.5461</v>
      </c>
      <c r="M117" s="7">
        <v>0.40512999999999999</v>
      </c>
      <c r="N117" s="7">
        <v>0.83618999999999999</v>
      </c>
      <c r="O117" s="7">
        <v>1.54006</v>
      </c>
      <c r="P117" s="7">
        <v>-0.47277999999999998</v>
      </c>
      <c r="Q117" s="7">
        <v>-0.47611999999999999</v>
      </c>
    </row>
    <row r="118" spans="1:17" ht="17" thickBot="1" x14ac:dyDescent="0.25">
      <c r="A118" s="83"/>
      <c r="B118" s="5"/>
      <c r="C118" s="6" t="s">
        <v>23</v>
      </c>
      <c r="D118" s="7">
        <v>1.50545</v>
      </c>
      <c r="E118" s="7">
        <v>-1.0471900000000001</v>
      </c>
      <c r="F118" s="7">
        <v>-1.29088</v>
      </c>
      <c r="G118" s="7">
        <v>-1.1406799999999999</v>
      </c>
      <c r="H118" s="7">
        <v>-0.21532000000000001</v>
      </c>
      <c r="I118" s="7">
        <v>3.9820000000000001E-2</v>
      </c>
      <c r="J118" s="7">
        <v>7.7450000000000005E-2</v>
      </c>
      <c r="K118" s="7">
        <v>1.09484</v>
      </c>
      <c r="L118" s="7">
        <v>1.00346</v>
      </c>
      <c r="M118" s="7">
        <v>-9.9400000000000002E-2</v>
      </c>
      <c r="N118" s="7">
        <v>0.10531</v>
      </c>
      <c r="O118" s="7">
        <v>0.78898000000000001</v>
      </c>
      <c r="P118" s="7">
        <v>-0.69020999999999999</v>
      </c>
      <c r="Q118" s="7">
        <v>-0.45004</v>
      </c>
    </row>
    <row r="119" spans="1:17" ht="17" thickBot="1" x14ac:dyDescent="0.25">
      <c r="A119" s="83"/>
      <c r="B119" s="5" t="s">
        <v>76</v>
      </c>
      <c r="C119" s="6" t="s">
        <v>26</v>
      </c>
      <c r="D119" s="7">
        <v>-1.37727</v>
      </c>
      <c r="E119" s="7">
        <v>2.2808299999999999</v>
      </c>
      <c r="F119" s="7">
        <v>2.7953399999999999</v>
      </c>
      <c r="G119" s="7">
        <v>0.86902999999999997</v>
      </c>
      <c r="H119" s="7">
        <v>-0.87821000000000005</v>
      </c>
      <c r="I119" s="7">
        <v>-2.1571500000000001</v>
      </c>
      <c r="J119" s="7">
        <v>-1.4534100000000001</v>
      </c>
      <c r="K119" s="7">
        <v>-2.2410999999999999</v>
      </c>
      <c r="L119" s="7">
        <v>-2.1722399999999999</v>
      </c>
      <c r="M119" s="7">
        <v>0.31530000000000002</v>
      </c>
      <c r="N119" s="7">
        <v>-0.48709999999999998</v>
      </c>
      <c r="O119" s="7">
        <v>-1.3320000000000001</v>
      </c>
      <c r="P119" s="7">
        <v>0.65295000000000003</v>
      </c>
      <c r="Q119" s="7">
        <v>0.84685999999999995</v>
      </c>
    </row>
    <row r="120" spans="1:17" ht="17" thickBot="1" x14ac:dyDescent="0.25">
      <c r="A120" s="83"/>
      <c r="B120" s="5"/>
      <c r="C120" s="6" t="s">
        <v>28</v>
      </c>
      <c r="D120" s="7">
        <v>-0.61675000000000002</v>
      </c>
      <c r="E120" s="7">
        <v>1.2966</v>
      </c>
      <c r="F120" s="7">
        <v>1.28759</v>
      </c>
      <c r="G120" s="7">
        <v>0.71048999999999995</v>
      </c>
      <c r="H120" s="7">
        <v>-0.10074</v>
      </c>
      <c r="I120" s="7">
        <v>-0.76526000000000005</v>
      </c>
      <c r="J120" s="7">
        <v>-0.57257999999999998</v>
      </c>
      <c r="K120" s="7">
        <v>-0.64220999999999995</v>
      </c>
      <c r="L120" s="7">
        <v>-0.40306999999999998</v>
      </c>
      <c r="M120" s="7">
        <v>0.50161999999999995</v>
      </c>
      <c r="N120" s="7">
        <v>-1.745E-2</v>
      </c>
      <c r="O120" s="7">
        <v>-0.34073999999999999</v>
      </c>
      <c r="P120" s="7">
        <v>0.26655000000000001</v>
      </c>
      <c r="Q120" s="7">
        <v>0.42960999999999999</v>
      </c>
    </row>
    <row r="121" spans="1:17" ht="17" thickBot="1" x14ac:dyDescent="0.25">
      <c r="A121" s="83"/>
      <c r="B121" s="5"/>
      <c r="C121" s="6" t="s">
        <v>22</v>
      </c>
      <c r="D121" s="7">
        <v>-0.70562999999999998</v>
      </c>
      <c r="E121" s="7">
        <v>1.1237200000000001</v>
      </c>
      <c r="F121" s="7">
        <v>1.22451</v>
      </c>
      <c r="G121" s="7">
        <v>0.86643999999999999</v>
      </c>
      <c r="H121" s="7">
        <v>0.30397000000000002</v>
      </c>
      <c r="I121" s="7">
        <v>-0.20541000000000001</v>
      </c>
      <c r="J121" s="7">
        <v>-0.15967999999999999</v>
      </c>
      <c r="K121" s="7">
        <v>-0.43536000000000002</v>
      </c>
      <c r="L121" s="7">
        <v>-0.38754</v>
      </c>
      <c r="M121" s="7">
        <v>0.27798</v>
      </c>
      <c r="N121" s="7">
        <v>-9.5229999999999995E-2</v>
      </c>
      <c r="O121" s="7">
        <v>-0.38639000000000001</v>
      </c>
      <c r="P121" s="7">
        <v>0.41736000000000001</v>
      </c>
      <c r="Q121" s="7">
        <v>0.42415999999999998</v>
      </c>
    </row>
    <row r="122" spans="1:17" ht="17" thickBot="1" x14ac:dyDescent="0.25">
      <c r="A122" s="83"/>
      <c r="B122" s="5" t="s">
        <v>77</v>
      </c>
      <c r="C122" s="6" t="s">
        <v>26</v>
      </c>
      <c r="D122" s="7">
        <v>-0.79537999999999998</v>
      </c>
      <c r="E122" s="7">
        <v>0.64429999999999998</v>
      </c>
      <c r="F122" s="7">
        <v>0.54769999999999996</v>
      </c>
      <c r="G122" s="7">
        <v>0.23805999999999999</v>
      </c>
      <c r="H122" s="7">
        <v>-0.19561999999999999</v>
      </c>
      <c r="I122" s="7">
        <v>-0.61467000000000005</v>
      </c>
      <c r="J122" s="7">
        <v>-0.82625000000000004</v>
      </c>
      <c r="K122" s="7">
        <v>-0.55284</v>
      </c>
      <c r="L122" s="7">
        <v>-0.58562999999999998</v>
      </c>
      <c r="M122" s="7">
        <v>0.54246000000000005</v>
      </c>
      <c r="N122" s="7">
        <v>1.0962099999999999</v>
      </c>
      <c r="O122" s="7">
        <v>-0.31496000000000002</v>
      </c>
      <c r="P122" s="7">
        <v>-7.5480000000000005E-2</v>
      </c>
      <c r="Q122" s="7">
        <v>-3.0159999999999999E-2</v>
      </c>
    </row>
    <row r="123" spans="1:17" ht="17" thickBot="1" x14ac:dyDescent="0.25">
      <c r="A123" s="83"/>
      <c r="B123" s="5"/>
      <c r="C123" s="6" t="s">
        <v>29</v>
      </c>
      <c r="D123" s="7">
        <v>-0.36218</v>
      </c>
      <c r="E123" s="7">
        <v>0.21010999999999999</v>
      </c>
      <c r="F123" s="7">
        <v>0.12271</v>
      </c>
      <c r="G123" s="7">
        <v>4.4679999999999997E-2</v>
      </c>
      <c r="H123" s="7">
        <v>5.3129999999999997E-2</v>
      </c>
      <c r="I123" s="7">
        <v>-6.522E-2</v>
      </c>
      <c r="J123" s="7">
        <v>-0.23352000000000001</v>
      </c>
      <c r="K123" s="7">
        <v>-0.21029999999999999</v>
      </c>
      <c r="L123" s="7">
        <v>-0.26490000000000002</v>
      </c>
      <c r="M123" s="7">
        <v>0.49523</v>
      </c>
      <c r="N123" s="7">
        <v>0.97216999999999998</v>
      </c>
      <c r="O123" s="7">
        <v>-4.4630000000000003E-2</v>
      </c>
      <c r="P123" s="7">
        <v>3.7200000000000002E-3</v>
      </c>
      <c r="Q123" s="7">
        <v>7.9600000000000004E-2</v>
      </c>
    </row>
    <row r="124" spans="1:17" ht="17" thickBot="1" x14ac:dyDescent="0.25">
      <c r="A124" s="83"/>
      <c r="B124" s="5"/>
      <c r="C124" s="6" t="s">
        <v>22</v>
      </c>
      <c r="D124" s="7">
        <v>-0.33326</v>
      </c>
      <c r="E124" s="7">
        <v>0.28098000000000001</v>
      </c>
      <c r="F124" s="7">
        <v>0.30614000000000002</v>
      </c>
      <c r="G124" s="7">
        <v>9.3609999999999999E-2</v>
      </c>
      <c r="H124" s="7">
        <v>-9.6699999999999998E-3</v>
      </c>
      <c r="I124" s="7">
        <v>-0.16899</v>
      </c>
      <c r="J124" s="7">
        <v>-0.30420999999999998</v>
      </c>
      <c r="K124" s="7">
        <v>-0.34949000000000002</v>
      </c>
      <c r="L124" s="7">
        <v>-0.47815999999999997</v>
      </c>
      <c r="M124" s="7">
        <v>0.33707999999999999</v>
      </c>
      <c r="N124" s="7">
        <v>0.66749000000000003</v>
      </c>
      <c r="O124" s="7">
        <v>-0.16435</v>
      </c>
      <c r="P124" s="7">
        <v>2.3500000000000001E-3</v>
      </c>
      <c r="Q124" s="7">
        <v>8.3199999999999993E-3</v>
      </c>
    </row>
    <row r="125" spans="1:17" ht="17" thickBot="1" x14ac:dyDescent="0.25">
      <c r="A125" s="83"/>
      <c r="B125" s="5" t="s">
        <v>79</v>
      </c>
      <c r="C125" s="6" t="s">
        <v>25</v>
      </c>
      <c r="D125" s="7">
        <v>1.24024</v>
      </c>
      <c r="E125" s="7">
        <v>3.6000000000000002E-4</v>
      </c>
      <c r="F125" s="7">
        <v>-0.69198000000000004</v>
      </c>
      <c r="G125" s="7">
        <v>0.88573999999999997</v>
      </c>
      <c r="H125" s="7">
        <v>1.0758099999999999</v>
      </c>
      <c r="I125" s="7">
        <v>0.88249</v>
      </c>
      <c r="J125" s="7">
        <v>0.39539000000000002</v>
      </c>
      <c r="K125" s="7">
        <v>2.07314</v>
      </c>
      <c r="L125" s="7">
        <v>2.24444</v>
      </c>
      <c r="M125" s="7">
        <v>0.91374999999999995</v>
      </c>
      <c r="N125" s="7">
        <v>1.08718</v>
      </c>
      <c r="O125" s="7">
        <v>1.0387299999999999</v>
      </c>
      <c r="P125" s="7">
        <v>-0.15423999999999999</v>
      </c>
      <c r="Q125" s="7">
        <v>-0.16929</v>
      </c>
    </row>
    <row r="126" spans="1:17" ht="17" thickBot="1" x14ac:dyDescent="0.25">
      <c r="A126" s="83"/>
      <c r="B126" s="5"/>
      <c r="C126" s="6" t="s">
        <v>29</v>
      </c>
      <c r="D126" s="7">
        <v>0.54654999999999998</v>
      </c>
      <c r="E126" s="7">
        <v>-0.54871000000000003</v>
      </c>
      <c r="F126" s="7">
        <v>-1.0630500000000001</v>
      </c>
      <c r="G126" s="7">
        <v>-0.34110000000000001</v>
      </c>
      <c r="H126" s="7">
        <v>0.11647</v>
      </c>
      <c r="I126" s="7">
        <v>0.33230999999999999</v>
      </c>
      <c r="J126" s="7">
        <v>0.29587999999999998</v>
      </c>
      <c r="K126" s="7">
        <v>0.93874000000000002</v>
      </c>
      <c r="L126" s="7">
        <v>0.58245999999999998</v>
      </c>
      <c r="M126" s="7">
        <v>0.39588000000000001</v>
      </c>
      <c r="N126" s="7">
        <v>1.22814</v>
      </c>
      <c r="O126" s="7">
        <v>0.32712000000000002</v>
      </c>
      <c r="P126" s="7">
        <v>-2.317E-2</v>
      </c>
      <c r="Q126" s="7">
        <v>-6.9419999999999996E-2</v>
      </c>
    </row>
    <row r="127" spans="1:17" ht="17" thickBot="1" x14ac:dyDescent="0.25">
      <c r="A127" s="83"/>
      <c r="B127" s="5"/>
      <c r="C127" s="6" t="s">
        <v>22</v>
      </c>
      <c r="D127" s="7">
        <v>0.65037999999999996</v>
      </c>
      <c r="E127" s="7">
        <v>3.4459999999999998E-2</v>
      </c>
      <c r="F127" s="7">
        <v>-0.39518999999999999</v>
      </c>
      <c r="G127" s="7">
        <v>0.52554999999999996</v>
      </c>
      <c r="H127" s="7">
        <v>0.65873000000000004</v>
      </c>
      <c r="I127" s="7">
        <v>0.64929000000000003</v>
      </c>
      <c r="J127" s="7">
        <v>0.32340000000000002</v>
      </c>
      <c r="K127" s="7">
        <v>1.1990400000000001</v>
      </c>
      <c r="L127" s="7">
        <v>1.3412299999999999</v>
      </c>
      <c r="M127" s="7">
        <v>0.77146999999999999</v>
      </c>
      <c r="N127" s="7">
        <v>1.02427</v>
      </c>
      <c r="O127" s="7">
        <v>0.71362000000000003</v>
      </c>
      <c r="P127" s="7">
        <v>5.6939999999999998E-2</v>
      </c>
      <c r="Q127" s="7">
        <v>-5.2399999999999999E-3</v>
      </c>
    </row>
    <row r="128" spans="1:17" ht="17" thickBot="1" x14ac:dyDescent="0.25">
      <c r="A128" s="83"/>
      <c r="B128" s="5" t="s">
        <v>78</v>
      </c>
      <c r="C128" s="6" t="s">
        <v>26</v>
      </c>
      <c r="D128" s="7">
        <v>-0.64807000000000003</v>
      </c>
      <c r="E128" s="7">
        <v>0.10773000000000001</v>
      </c>
      <c r="F128" s="7">
        <v>1.01173</v>
      </c>
      <c r="G128" s="7">
        <v>-9.4420000000000004E-2</v>
      </c>
      <c r="H128" s="7">
        <v>-0.25573000000000001</v>
      </c>
      <c r="I128" s="7">
        <v>-0.69982</v>
      </c>
      <c r="J128" s="7">
        <v>-5.96E-2</v>
      </c>
      <c r="K128" s="7">
        <v>-1.38009</v>
      </c>
      <c r="L128" s="7">
        <v>-1.23498</v>
      </c>
      <c r="M128" s="7">
        <v>-0.99587999999999999</v>
      </c>
      <c r="N128" s="7">
        <v>-1.34897</v>
      </c>
      <c r="O128" s="7">
        <v>-0.88993999999999995</v>
      </c>
      <c r="P128" s="7">
        <v>0.50541999999999998</v>
      </c>
      <c r="Q128" s="7">
        <v>0.28859000000000001</v>
      </c>
    </row>
    <row r="129" spans="1:17" ht="17" thickBot="1" x14ac:dyDescent="0.25">
      <c r="A129" s="83"/>
      <c r="B129" s="5"/>
      <c r="C129" s="6" t="s">
        <v>28</v>
      </c>
      <c r="D129" s="7">
        <v>-0.83645999999999998</v>
      </c>
      <c r="E129" s="7">
        <v>0.19517000000000001</v>
      </c>
      <c r="F129" s="7">
        <v>0.76732</v>
      </c>
      <c r="G129" s="7">
        <v>0.21276999999999999</v>
      </c>
      <c r="H129" s="7">
        <v>-0.21742</v>
      </c>
      <c r="I129" s="7">
        <v>-0.83250999999999997</v>
      </c>
      <c r="J129" s="7">
        <v>-0.36303999999999997</v>
      </c>
      <c r="K129" s="7">
        <v>-0.73665999999999998</v>
      </c>
      <c r="L129" s="7">
        <v>-0.40336</v>
      </c>
      <c r="M129" s="7">
        <v>-0.68769000000000002</v>
      </c>
      <c r="N129" s="7">
        <v>-1.3087299999999999</v>
      </c>
      <c r="O129" s="7">
        <v>-0.52400000000000002</v>
      </c>
      <c r="P129" s="7">
        <v>0.18826000000000001</v>
      </c>
      <c r="Q129" s="7">
        <v>0.19686000000000001</v>
      </c>
    </row>
    <row r="130" spans="1:17" ht="17" thickBot="1" x14ac:dyDescent="0.25">
      <c r="A130" s="83"/>
      <c r="B130" s="5"/>
      <c r="C130" s="6" t="s">
        <v>23</v>
      </c>
      <c r="D130" s="7">
        <v>-1.37001</v>
      </c>
      <c r="E130" s="7">
        <v>-0.16355</v>
      </c>
      <c r="F130" s="7">
        <v>1.0967199999999999</v>
      </c>
      <c r="G130" s="7">
        <v>1.7100000000000001E-2</v>
      </c>
      <c r="H130" s="7">
        <v>-9.2429999999999998E-2</v>
      </c>
      <c r="I130" s="7">
        <v>-0.58943999999999996</v>
      </c>
      <c r="J130" s="7">
        <v>-0.12365</v>
      </c>
      <c r="K130" s="7">
        <v>-1.3670500000000001</v>
      </c>
      <c r="L130" s="7">
        <v>-1.2267600000000001</v>
      </c>
      <c r="M130" s="7">
        <v>-1.3319799999999999</v>
      </c>
      <c r="N130" s="7">
        <v>-1.8853800000000001</v>
      </c>
      <c r="O130" s="7">
        <v>-1.296</v>
      </c>
      <c r="P130" s="7">
        <v>0.28741</v>
      </c>
      <c r="Q130" s="7">
        <v>-5.4300000000000001E-2</v>
      </c>
    </row>
    <row r="131" spans="1:17" ht="17" thickBot="1" x14ac:dyDescent="0.25">
      <c r="A131" s="83"/>
      <c r="B131" s="5" t="s">
        <v>80</v>
      </c>
      <c r="C131" s="6" t="s">
        <v>25</v>
      </c>
      <c r="D131" s="7">
        <v>0.55508999999999997</v>
      </c>
      <c r="E131" s="7">
        <v>0.30113000000000001</v>
      </c>
      <c r="F131" s="7">
        <v>-0.20566000000000001</v>
      </c>
      <c r="G131" s="7">
        <v>0.90708999999999995</v>
      </c>
      <c r="H131" s="7">
        <v>0.80303999999999998</v>
      </c>
      <c r="I131" s="7">
        <v>0.82138999999999995</v>
      </c>
      <c r="J131" s="7">
        <v>0.31586999999999998</v>
      </c>
      <c r="K131" s="7">
        <v>1.2995399999999999</v>
      </c>
      <c r="L131" s="7">
        <v>1.1707700000000001</v>
      </c>
      <c r="M131" s="7">
        <v>0.21576999999999999</v>
      </c>
      <c r="N131" s="7">
        <v>-0.61709000000000003</v>
      </c>
      <c r="O131" s="7">
        <v>0.13757</v>
      </c>
      <c r="P131" s="7">
        <v>-0.28958</v>
      </c>
      <c r="Q131" s="7">
        <v>-0.12284</v>
      </c>
    </row>
    <row r="132" spans="1:17" ht="17" thickBot="1" x14ac:dyDescent="0.25">
      <c r="A132" s="83"/>
      <c r="B132" s="5"/>
      <c r="C132" s="6" t="s">
        <v>28</v>
      </c>
      <c r="D132" s="7">
        <v>0.59831999999999996</v>
      </c>
      <c r="E132" s="7">
        <v>0.31577</v>
      </c>
      <c r="F132" s="7">
        <v>-0.10299</v>
      </c>
      <c r="G132" s="7">
        <v>0.73324</v>
      </c>
      <c r="H132" s="7">
        <v>0.56103000000000003</v>
      </c>
      <c r="I132" s="7">
        <v>0.65347999999999995</v>
      </c>
      <c r="J132" s="7">
        <v>0.13159000000000001</v>
      </c>
      <c r="K132" s="7">
        <v>1.19377</v>
      </c>
      <c r="L132" s="7">
        <v>1.12273</v>
      </c>
      <c r="M132" s="7">
        <v>-0.11763</v>
      </c>
      <c r="N132" s="7">
        <v>-1.0209900000000001</v>
      </c>
      <c r="O132" s="7">
        <v>0.34794999999999998</v>
      </c>
      <c r="P132" s="7">
        <v>-0.32544000000000001</v>
      </c>
      <c r="Q132" s="7">
        <v>-2.6800000000000001E-3</v>
      </c>
    </row>
    <row r="133" spans="1:17" ht="17" thickBot="1" x14ac:dyDescent="0.25">
      <c r="A133" s="83"/>
      <c r="B133" s="5"/>
      <c r="C133" s="6" t="s">
        <v>19</v>
      </c>
      <c r="D133" s="7">
        <v>0.55576000000000003</v>
      </c>
      <c r="E133" s="7">
        <v>0.77537999999999996</v>
      </c>
      <c r="F133" s="7">
        <v>-0.25756000000000001</v>
      </c>
      <c r="G133" s="7">
        <v>1.5585800000000001</v>
      </c>
      <c r="H133" s="7">
        <v>1.11409</v>
      </c>
      <c r="I133" s="7">
        <v>1.0755699999999999</v>
      </c>
      <c r="J133" s="7">
        <v>8.448E-2</v>
      </c>
      <c r="K133" s="7">
        <v>1.8535699999999999</v>
      </c>
      <c r="L133" s="7">
        <v>1.8149599999999999</v>
      </c>
      <c r="M133" s="7">
        <v>0.10536</v>
      </c>
      <c r="N133" s="7">
        <v>-1.37799</v>
      </c>
      <c r="O133" s="7">
        <v>-4.6059999999999997E-2</v>
      </c>
      <c r="P133" s="7">
        <v>-0.69721</v>
      </c>
      <c r="Q133" s="7">
        <v>-0.21597</v>
      </c>
    </row>
    <row r="134" spans="1:17" ht="17" thickBot="1" x14ac:dyDescent="0.25">
      <c r="A134" s="83"/>
      <c r="B134" s="5" t="s">
        <v>81</v>
      </c>
      <c r="C134" s="6" t="s">
        <v>26</v>
      </c>
      <c r="D134" s="7">
        <v>-1.0869200000000001</v>
      </c>
      <c r="E134" s="7">
        <v>0.26307000000000003</v>
      </c>
      <c r="F134" s="7">
        <v>0.32833000000000001</v>
      </c>
      <c r="G134" s="7">
        <v>-0.56030999999999997</v>
      </c>
      <c r="H134" s="7">
        <v>-0.73704000000000003</v>
      </c>
      <c r="I134" s="7">
        <v>-0.90507000000000004</v>
      </c>
      <c r="J134" s="7">
        <v>-0.82555999999999996</v>
      </c>
      <c r="K134" s="7">
        <v>-1.2132000000000001</v>
      </c>
      <c r="L134" s="7">
        <v>-1.49197</v>
      </c>
      <c r="M134" s="7">
        <v>1.54E-2</v>
      </c>
      <c r="N134" s="7">
        <v>0.78773000000000004</v>
      </c>
      <c r="O134" s="7">
        <v>-0.66661000000000004</v>
      </c>
      <c r="P134" s="7">
        <v>2.248E-2</v>
      </c>
      <c r="Q134" s="7">
        <v>1.4760000000000001E-2</v>
      </c>
    </row>
    <row r="135" spans="1:17" ht="17" thickBot="1" x14ac:dyDescent="0.25">
      <c r="A135" s="83"/>
      <c r="B135" s="5"/>
      <c r="C135" s="6" t="s">
        <v>29</v>
      </c>
      <c r="D135" s="7">
        <v>-0.27772999999999998</v>
      </c>
      <c r="E135" s="7">
        <v>-4.9699999999999996E-3</v>
      </c>
      <c r="F135" s="7">
        <v>1.1010000000000001E-2</v>
      </c>
      <c r="G135" s="7">
        <v>-0.66386999999999996</v>
      </c>
      <c r="H135" s="7">
        <v>-0.71521999999999997</v>
      </c>
      <c r="I135" s="7">
        <v>-0.78359000000000001</v>
      </c>
      <c r="J135" s="7">
        <v>-0.63663000000000003</v>
      </c>
      <c r="K135" s="7">
        <v>-0.77988999999999997</v>
      </c>
      <c r="L135" s="7">
        <v>-1.07548</v>
      </c>
      <c r="M135" s="7">
        <v>5.3789999999999998E-2</v>
      </c>
      <c r="N135" s="7">
        <v>0.79278999999999999</v>
      </c>
      <c r="O135" s="7">
        <v>-0.30037999999999998</v>
      </c>
      <c r="P135" s="7">
        <v>-0.10630000000000001</v>
      </c>
      <c r="Q135" s="7">
        <v>-4.122E-2</v>
      </c>
    </row>
    <row r="136" spans="1:17" ht="17" thickBot="1" x14ac:dyDescent="0.25">
      <c r="A136" s="83"/>
      <c r="B136" s="5"/>
      <c r="C136" s="6" t="s">
        <v>20</v>
      </c>
      <c r="D136" s="7">
        <v>-1.08874</v>
      </c>
      <c r="E136" s="7">
        <v>-0.11804000000000001</v>
      </c>
      <c r="F136" s="7">
        <v>-2.283E-2</v>
      </c>
      <c r="G136" s="7">
        <v>-0.72633000000000003</v>
      </c>
      <c r="H136" s="7">
        <v>-0.62500999999999995</v>
      </c>
      <c r="I136" s="7">
        <v>-0.52564999999999995</v>
      </c>
      <c r="J136" s="7">
        <v>-0.45756999999999998</v>
      </c>
      <c r="K136" s="7">
        <v>-1.0404899999999999</v>
      </c>
      <c r="L136" s="7">
        <v>-1.2836000000000001</v>
      </c>
      <c r="M136" s="7">
        <v>0.11355</v>
      </c>
      <c r="N136" s="7">
        <v>1.0267299999999999</v>
      </c>
      <c r="O136" s="7">
        <v>-0.44568999999999998</v>
      </c>
      <c r="P136" s="7">
        <v>6.7839999999999998E-2</v>
      </c>
      <c r="Q136" s="7">
        <v>-3.5389999999999998E-2</v>
      </c>
    </row>
    <row r="137" spans="1:17" ht="17" thickBot="1" x14ac:dyDescent="0.25">
      <c r="A137" s="83"/>
      <c r="B137" s="5" t="s">
        <v>82</v>
      </c>
      <c r="C137" s="6" t="s">
        <v>25</v>
      </c>
      <c r="D137" s="7">
        <v>0.46700999999999998</v>
      </c>
      <c r="E137" s="7">
        <v>-0.49696000000000001</v>
      </c>
      <c r="F137" s="7">
        <v>-0.47715000000000002</v>
      </c>
      <c r="G137" s="7">
        <v>0.30220000000000002</v>
      </c>
      <c r="H137" s="7">
        <v>0.59716999999999998</v>
      </c>
      <c r="I137" s="7">
        <v>0.54581000000000002</v>
      </c>
      <c r="J137" s="7">
        <v>0.42720999999999998</v>
      </c>
      <c r="K137" s="7">
        <v>0.66735</v>
      </c>
      <c r="L137" s="7">
        <v>0.83404999999999996</v>
      </c>
      <c r="M137" s="7">
        <v>4.1939999999999998E-2</v>
      </c>
      <c r="N137" s="7">
        <v>0.10692</v>
      </c>
      <c r="O137" s="7">
        <v>0.34131</v>
      </c>
      <c r="P137" s="7">
        <v>-0.15004000000000001</v>
      </c>
      <c r="Q137" s="7">
        <v>-0.19223000000000001</v>
      </c>
    </row>
    <row r="138" spans="1:17" ht="17" thickBot="1" x14ac:dyDescent="0.25">
      <c r="A138" s="83"/>
      <c r="B138" s="5"/>
      <c r="C138" s="6" t="s">
        <v>28</v>
      </c>
      <c r="D138" s="7">
        <v>-3.492E-2</v>
      </c>
      <c r="E138" s="7">
        <v>-0.12934999999999999</v>
      </c>
      <c r="F138" s="7">
        <v>6.2E-2</v>
      </c>
      <c r="G138" s="7">
        <v>0.31370999999999999</v>
      </c>
      <c r="H138" s="7">
        <v>0.47399000000000002</v>
      </c>
      <c r="I138" s="7">
        <v>0.22450999999999999</v>
      </c>
      <c r="J138" s="7">
        <v>0.29155999999999999</v>
      </c>
      <c r="K138" s="7">
        <v>0.15340999999999999</v>
      </c>
      <c r="L138" s="7">
        <v>0.45466000000000001</v>
      </c>
      <c r="M138" s="7">
        <v>-8.2799999999999992E-3</v>
      </c>
      <c r="N138" s="7">
        <v>-0.1762</v>
      </c>
      <c r="O138" s="7">
        <v>0.108</v>
      </c>
      <c r="P138" s="7">
        <v>0.13886999999999999</v>
      </c>
      <c r="Q138" s="7">
        <v>-0.13877999999999999</v>
      </c>
    </row>
    <row r="139" spans="1:17" ht="17" thickBot="1" x14ac:dyDescent="0.25">
      <c r="A139" s="83"/>
      <c r="B139" s="5"/>
      <c r="C139" s="6" t="s">
        <v>20</v>
      </c>
      <c r="D139" s="7">
        <v>-0.39399000000000001</v>
      </c>
      <c r="E139" s="7">
        <v>-2.9420000000000002E-2</v>
      </c>
      <c r="F139" s="7">
        <v>0.20388000000000001</v>
      </c>
      <c r="G139" s="7">
        <v>0.39176</v>
      </c>
      <c r="H139" s="7">
        <v>0.55018</v>
      </c>
      <c r="I139" s="7">
        <v>0.31942999999999999</v>
      </c>
      <c r="J139" s="7">
        <v>0.44445000000000001</v>
      </c>
      <c r="K139" s="7">
        <v>-5.0909999999999997E-2</v>
      </c>
      <c r="L139" s="7">
        <v>0.36470000000000002</v>
      </c>
      <c r="M139" s="7">
        <v>-9.4789999999999999E-2</v>
      </c>
      <c r="N139" s="7">
        <v>-0.2883</v>
      </c>
      <c r="O139" s="7">
        <v>-0.13128000000000001</v>
      </c>
      <c r="P139" s="7">
        <v>0.21289</v>
      </c>
      <c r="Q139" s="7">
        <v>-0.11914</v>
      </c>
    </row>
    <row r="140" spans="1:17" ht="17" thickBot="1" x14ac:dyDescent="0.25">
      <c r="A140" s="83"/>
      <c r="B140" s="5" t="s">
        <v>83</v>
      </c>
      <c r="C140" s="6" t="s">
        <v>25</v>
      </c>
      <c r="D140" s="7">
        <v>1.46271</v>
      </c>
      <c r="E140" s="7">
        <v>-0.73041999999999996</v>
      </c>
      <c r="F140" s="7">
        <v>-0.98421999999999998</v>
      </c>
      <c r="G140" s="7">
        <v>-0.96096000000000004</v>
      </c>
      <c r="H140" s="7">
        <v>1.141E-2</v>
      </c>
      <c r="I140" s="7">
        <v>7.8770000000000007E-2</v>
      </c>
      <c r="J140" s="7">
        <v>0.52891999999999995</v>
      </c>
      <c r="K140" s="7">
        <v>1.0141899999999999</v>
      </c>
      <c r="L140" s="7">
        <v>0.93520999999999999</v>
      </c>
      <c r="M140" s="7">
        <v>2.6710000000000001E-2</v>
      </c>
      <c r="N140" s="7">
        <v>0.57055999999999996</v>
      </c>
      <c r="O140" s="7">
        <v>1.03087</v>
      </c>
      <c r="P140" s="7">
        <v>-9.6399999999999993E-3</v>
      </c>
      <c r="Q140" s="7">
        <v>-0.10005</v>
      </c>
    </row>
    <row r="141" spans="1:17" ht="17" thickBot="1" x14ac:dyDescent="0.25">
      <c r="A141" s="83"/>
      <c r="B141" s="5"/>
      <c r="C141" s="6" t="s">
        <v>29</v>
      </c>
      <c r="D141" s="7">
        <v>1.93177</v>
      </c>
      <c r="E141" s="7">
        <v>-0.57543</v>
      </c>
      <c r="F141" s="7">
        <v>-1.17344</v>
      </c>
      <c r="G141" s="7">
        <v>-0.84148000000000001</v>
      </c>
      <c r="H141" s="7">
        <v>1.4999999999999999E-2</v>
      </c>
      <c r="I141" s="7">
        <v>0.15440999999999999</v>
      </c>
      <c r="J141" s="7">
        <v>0.60106999999999999</v>
      </c>
      <c r="K141" s="7">
        <v>1.3952100000000001</v>
      </c>
      <c r="L141" s="7">
        <v>1.2969299999999999</v>
      </c>
      <c r="M141" s="7">
        <v>0.38982</v>
      </c>
      <c r="N141" s="7">
        <v>1.13263</v>
      </c>
      <c r="O141" s="7">
        <v>1.43404</v>
      </c>
      <c r="P141" s="7">
        <v>4.5010000000000001E-2</v>
      </c>
      <c r="Q141" s="7">
        <v>-2.563E-2</v>
      </c>
    </row>
    <row r="142" spans="1:17" ht="17" thickBot="1" x14ac:dyDescent="0.25">
      <c r="A142" s="83"/>
      <c r="B142" s="5"/>
      <c r="C142" s="6" t="s">
        <v>20</v>
      </c>
      <c r="D142" s="7">
        <v>0.97523000000000004</v>
      </c>
      <c r="E142" s="7">
        <v>-0.67927000000000004</v>
      </c>
      <c r="F142" s="7">
        <v>-0.75551000000000001</v>
      </c>
      <c r="G142" s="7">
        <v>-0.81267999999999996</v>
      </c>
      <c r="H142" s="7">
        <v>6.3920000000000005E-2</v>
      </c>
      <c r="I142" s="7">
        <v>0.16449</v>
      </c>
      <c r="J142" s="7">
        <v>0.57957999999999998</v>
      </c>
      <c r="K142" s="7">
        <v>0.65324000000000004</v>
      </c>
      <c r="L142" s="7">
        <v>0.57565999999999995</v>
      </c>
      <c r="M142" s="7">
        <v>-0.15848000000000001</v>
      </c>
      <c r="N142" s="7">
        <v>0.24478</v>
      </c>
      <c r="O142" s="7">
        <v>0.76468999999999998</v>
      </c>
      <c r="P142" s="7">
        <v>0.21876000000000001</v>
      </c>
      <c r="Q142" s="7">
        <v>7.1099999999999997E-2</v>
      </c>
    </row>
    <row r="143" spans="1:17" ht="17" thickBot="1" x14ac:dyDescent="0.25">
      <c r="A143" s="83"/>
      <c r="B143" s="5" t="s">
        <v>84</v>
      </c>
      <c r="C143" s="6" t="s">
        <v>26</v>
      </c>
      <c r="D143" s="7">
        <v>-0.67669999999999997</v>
      </c>
      <c r="E143" s="7">
        <v>1.5274000000000001</v>
      </c>
      <c r="F143" s="7">
        <v>1.6527000000000001</v>
      </c>
      <c r="G143" s="7">
        <v>0.27609</v>
      </c>
      <c r="H143" s="7">
        <v>-1.13828</v>
      </c>
      <c r="I143" s="7">
        <v>-1.9228099999999999</v>
      </c>
      <c r="J143" s="7">
        <v>-1.34494</v>
      </c>
      <c r="K143" s="7">
        <v>-1.7696099999999999</v>
      </c>
      <c r="L143" s="7">
        <v>-1.51298</v>
      </c>
      <c r="M143" s="7">
        <v>4.122E-2</v>
      </c>
      <c r="N143" s="7">
        <v>-0.49830999999999998</v>
      </c>
      <c r="O143" s="7">
        <v>-1.04525</v>
      </c>
      <c r="P143" s="7">
        <v>0.18764</v>
      </c>
      <c r="Q143" s="7">
        <v>0.62575000000000003</v>
      </c>
    </row>
    <row r="144" spans="1:17" ht="17" thickBot="1" x14ac:dyDescent="0.25">
      <c r="A144" s="83"/>
      <c r="B144" s="5"/>
      <c r="C144" s="6" t="s">
        <v>28</v>
      </c>
      <c r="D144" s="7">
        <v>-0.69962999999999997</v>
      </c>
      <c r="E144" s="7">
        <v>0.65727000000000002</v>
      </c>
      <c r="F144" s="7">
        <v>0.92864000000000002</v>
      </c>
      <c r="G144" s="7">
        <v>2.2519999999999998E-2</v>
      </c>
      <c r="H144" s="7">
        <v>-0.99707999999999997</v>
      </c>
      <c r="I144" s="7">
        <v>-1.5341199999999999</v>
      </c>
      <c r="J144" s="7">
        <v>-0.98312999999999995</v>
      </c>
      <c r="K144" s="7">
        <v>-1.0720799999999999</v>
      </c>
      <c r="L144" s="7">
        <v>-0.84228000000000003</v>
      </c>
      <c r="M144" s="7">
        <v>-0.45266000000000001</v>
      </c>
      <c r="N144" s="7">
        <v>-1.0923400000000001</v>
      </c>
      <c r="O144" s="7">
        <v>-0.54805000000000004</v>
      </c>
      <c r="P144" s="7">
        <v>4.3709999999999999E-2</v>
      </c>
      <c r="Q144" s="7">
        <v>0.38795000000000002</v>
      </c>
    </row>
    <row r="145" spans="1:17" ht="17" thickBot="1" x14ac:dyDescent="0.25">
      <c r="A145" s="83"/>
      <c r="B145" s="5"/>
      <c r="C145" s="6" t="s">
        <v>19</v>
      </c>
      <c r="D145" s="7">
        <v>-0.39673000000000003</v>
      </c>
      <c r="E145" s="7">
        <v>5.2690000000000001E-2</v>
      </c>
      <c r="F145" s="7">
        <v>0.26898</v>
      </c>
      <c r="G145" s="7">
        <v>-9.7239999999999993E-2</v>
      </c>
      <c r="H145" s="7">
        <v>-0.26704</v>
      </c>
      <c r="I145" s="7">
        <v>-0.31374999999999997</v>
      </c>
      <c r="J145" s="7">
        <v>-0.20004</v>
      </c>
      <c r="K145" s="7">
        <v>-0.31872</v>
      </c>
      <c r="L145" s="7">
        <v>-0.33498</v>
      </c>
      <c r="M145" s="7">
        <v>-0.32705000000000001</v>
      </c>
      <c r="N145" s="7">
        <v>-0.44137999999999999</v>
      </c>
      <c r="O145" s="7">
        <v>-0.20413000000000001</v>
      </c>
      <c r="P145" s="7">
        <v>-1.0300000000000001E-3</v>
      </c>
      <c r="Q145" s="7">
        <v>9.6159999999999995E-2</v>
      </c>
    </row>
    <row r="146" spans="1:17" ht="17" thickBot="1" x14ac:dyDescent="0.25">
      <c r="A146" s="83"/>
      <c r="B146" s="5" t="s">
        <v>85</v>
      </c>
      <c r="C146" s="6" t="s">
        <v>26</v>
      </c>
      <c r="D146" s="7">
        <v>-0.96497999999999995</v>
      </c>
      <c r="E146" s="7">
        <v>-0.44662000000000002</v>
      </c>
      <c r="F146" s="7">
        <v>-0.65646000000000004</v>
      </c>
      <c r="G146" s="7">
        <v>-0.85316999999999998</v>
      </c>
      <c r="H146" s="7">
        <v>-1.1885399999999999</v>
      </c>
      <c r="I146" s="7">
        <v>-0.62012</v>
      </c>
      <c r="J146" s="7">
        <v>-0.54490000000000005</v>
      </c>
      <c r="K146" s="7">
        <v>-1.6878200000000001</v>
      </c>
      <c r="L146" s="7">
        <v>-1.67092</v>
      </c>
      <c r="M146" s="7">
        <v>0.44513000000000003</v>
      </c>
      <c r="N146" s="7">
        <v>1.12236</v>
      </c>
      <c r="O146" s="7">
        <v>-0.46233000000000002</v>
      </c>
      <c r="P146" s="7">
        <v>-0.39204</v>
      </c>
      <c r="Q146" s="7">
        <v>8.6790000000000006E-2</v>
      </c>
    </row>
    <row r="147" spans="1:17" ht="17" thickBot="1" x14ac:dyDescent="0.25">
      <c r="A147" s="83"/>
      <c r="B147" s="5"/>
      <c r="C147" s="6" t="s">
        <v>29</v>
      </c>
      <c r="D147" s="7">
        <v>-2.2787500000000001</v>
      </c>
      <c r="E147" s="7">
        <v>-0.28452</v>
      </c>
      <c r="F147" s="7">
        <v>-1.0396300000000001</v>
      </c>
      <c r="G147" s="7">
        <v>-0.84153</v>
      </c>
      <c r="H147" s="7">
        <v>-1.47882</v>
      </c>
      <c r="I147" s="7">
        <v>-0.72990999999999995</v>
      </c>
      <c r="J147" s="7">
        <v>-0.52453000000000005</v>
      </c>
      <c r="K147" s="7">
        <v>-3.0330400000000002</v>
      </c>
      <c r="L147" s="7">
        <v>-2.7515200000000002</v>
      </c>
      <c r="M147" s="7">
        <v>1.29383</v>
      </c>
      <c r="N147" s="7">
        <v>2.2716099999999999</v>
      </c>
      <c r="O147" s="7">
        <v>-0.83972999999999998</v>
      </c>
      <c r="P147" s="7">
        <v>-0.51424999999999998</v>
      </c>
      <c r="Q147" s="7">
        <v>0.22449</v>
      </c>
    </row>
    <row r="148" spans="1:17" ht="17" thickBot="1" x14ac:dyDescent="0.25">
      <c r="A148" s="83"/>
      <c r="B148" s="5"/>
      <c r="C148" s="6" t="s">
        <v>19</v>
      </c>
      <c r="D148" s="7">
        <v>-0.82743</v>
      </c>
      <c r="E148" s="7">
        <v>-7.492E-2</v>
      </c>
      <c r="F148" s="7">
        <v>-0.47669</v>
      </c>
      <c r="G148" s="7">
        <v>-0.13173000000000001</v>
      </c>
      <c r="H148" s="7">
        <v>-0.48770999999999998</v>
      </c>
      <c r="I148" s="7">
        <v>-0.14777000000000001</v>
      </c>
      <c r="J148" s="7">
        <v>-0.34114</v>
      </c>
      <c r="K148" s="7">
        <v>-1.11913</v>
      </c>
      <c r="L148" s="7">
        <v>-0.93664999999999998</v>
      </c>
      <c r="M148" s="7">
        <v>0.80252999999999997</v>
      </c>
      <c r="N148" s="7">
        <v>1.14202</v>
      </c>
      <c r="O148" s="7">
        <v>-0.33917999999999998</v>
      </c>
      <c r="P148" s="7">
        <v>-0.24296999999999999</v>
      </c>
      <c r="Q148" s="7">
        <v>1.6420000000000001E-2</v>
      </c>
    </row>
    <row r="149" spans="1:17" ht="17" thickBot="1" x14ac:dyDescent="0.25">
      <c r="A149" s="83"/>
      <c r="B149" s="5" t="s">
        <v>87</v>
      </c>
      <c r="C149" s="6" t="s">
        <v>25</v>
      </c>
      <c r="D149" s="7">
        <v>1.87094</v>
      </c>
      <c r="E149" s="7">
        <v>-0.53574999999999995</v>
      </c>
      <c r="F149" s="7">
        <v>-1.3987499999999999</v>
      </c>
      <c r="G149" s="7">
        <v>0.25635000000000002</v>
      </c>
      <c r="H149" s="7">
        <v>0.70245999999999997</v>
      </c>
      <c r="I149" s="7">
        <v>1.1119000000000001</v>
      </c>
      <c r="J149" s="7">
        <v>0.56294999999999995</v>
      </c>
      <c r="K149" s="7">
        <v>2.1790699999999998</v>
      </c>
      <c r="L149" s="7">
        <v>2.37846</v>
      </c>
      <c r="M149" s="7">
        <v>0.93532999999999999</v>
      </c>
      <c r="N149" s="7">
        <v>1.1253299999999999</v>
      </c>
      <c r="O149" s="7">
        <v>1.45007</v>
      </c>
      <c r="P149" s="7">
        <v>-0.41798000000000002</v>
      </c>
      <c r="Q149" s="7">
        <v>-0.39512000000000003</v>
      </c>
    </row>
    <row r="150" spans="1:17" ht="17" thickBot="1" x14ac:dyDescent="0.25">
      <c r="A150" s="83"/>
      <c r="B150" s="5"/>
      <c r="C150" s="6" t="s">
        <v>29</v>
      </c>
      <c r="D150" s="7">
        <v>1.1731799999999999</v>
      </c>
      <c r="E150" s="7">
        <v>-0.86938000000000004</v>
      </c>
      <c r="F150" s="7">
        <v>-1.48654</v>
      </c>
      <c r="G150" s="7">
        <v>-0.62873000000000001</v>
      </c>
      <c r="H150" s="7">
        <v>-1.5440000000000001E-2</v>
      </c>
      <c r="I150" s="7">
        <v>0.60607</v>
      </c>
      <c r="J150" s="7">
        <v>0.37363000000000002</v>
      </c>
      <c r="K150" s="7">
        <v>1.19974</v>
      </c>
      <c r="L150" s="7">
        <v>0.97323999999999999</v>
      </c>
      <c r="M150" s="7">
        <v>0.40468999999999999</v>
      </c>
      <c r="N150" s="7">
        <v>0.99285000000000001</v>
      </c>
      <c r="O150" s="7">
        <v>0.73777000000000004</v>
      </c>
      <c r="P150" s="7">
        <v>-0.36262</v>
      </c>
      <c r="Q150" s="7">
        <v>-0.36947999999999998</v>
      </c>
    </row>
    <row r="151" spans="1:17" ht="17" thickBot="1" x14ac:dyDescent="0.25">
      <c r="A151" s="83"/>
      <c r="B151" s="5"/>
      <c r="C151" s="6" t="s">
        <v>19</v>
      </c>
      <c r="D151" s="7">
        <v>1.49217</v>
      </c>
      <c r="E151" s="7">
        <v>-9.3979999999999994E-2</v>
      </c>
      <c r="F151" s="7">
        <v>-0.94699999999999995</v>
      </c>
      <c r="G151" s="7">
        <v>0.64803999999999995</v>
      </c>
      <c r="H151" s="7">
        <v>0.67425999999999997</v>
      </c>
      <c r="I151" s="7">
        <v>0.88185999999999998</v>
      </c>
      <c r="J151" s="7">
        <v>0.21573999999999999</v>
      </c>
      <c r="K151" s="7">
        <v>1.9246000000000001</v>
      </c>
      <c r="L151" s="7">
        <v>2.2775699999999999</v>
      </c>
      <c r="M151" s="7">
        <v>0.98358000000000001</v>
      </c>
      <c r="N151" s="7">
        <v>0.90402000000000005</v>
      </c>
      <c r="O151" s="7">
        <v>1.1128400000000001</v>
      </c>
      <c r="P151" s="7">
        <v>-0.56581000000000004</v>
      </c>
      <c r="Q151" s="7">
        <v>-0.48294999999999999</v>
      </c>
    </row>
    <row r="152" spans="1:17" ht="17" thickBot="1" x14ac:dyDescent="0.25">
      <c r="A152" s="83"/>
      <c r="B152" s="5" t="s">
        <v>86</v>
      </c>
      <c r="C152" s="6" t="s">
        <v>26</v>
      </c>
      <c r="D152" s="7">
        <v>-1.0275000000000001</v>
      </c>
      <c r="E152" s="7">
        <v>0.62261999999999995</v>
      </c>
      <c r="F152" s="7">
        <v>1.67631</v>
      </c>
      <c r="G152" s="7">
        <v>0.25335000000000002</v>
      </c>
      <c r="H152" s="7">
        <v>-0.18357999999999999</v>
      </c>
      <c r="I152" s="7">
        <v>-0.92008999999999996</v>
      </c>
      <c r="J152" s="7">
        <v>-0.21687999999999999</v>
      </c>
      <c r="K152" s="7">
        <v>-1.6639299999999999</v>
      </c>
      <c r="L152" s="7">
        <v>-1.6113500000000001</v>
      </c>
      <c r="M152" s="7">
        <v>-0.76851999999999998</v>
      </c>
      <c r="N152" s="7">
        <v>-1.2775000000000001</v>
      </c>
      <c r="O152" s="7">
        <v>-1.05629</v>
      </c>
      <c r="P152" s="7">
        <v>0.73153000000000001</v>
      </c>
      <c r="Q152" s="7">
        <v>0.43358000000000002</v>
      </c>
    </row>
    <row r="153" spans="1:17" ht="17" thickBot="1" x14ac:dyDescent="0.25">
      <c r="A153" s="83"/>
      <c r="B153" s="5"/>
      <c r="C153" s="6" t="s">
        <v>28</v>
      </c>
      <c r="D153" s="7">
        <v>-0.78130999999999995</v>
      </c>
      <c r="E153" s="7">
        <v>0.57496999999999998</v>
      </c>
      <c r="F153" s="7">
        <v>0.97301000000000004</v>
      </c>
      <c r="G153" s="7">
        <v>0.56857999999999997</v>
      </c>
      <c r="H153" s="7">
        <v>0.20524999999999999</v>
      </c>
      <c r="I153" s="7">
        <v>-0.47247</v>
      </c>
      <c r="J153" s="7">
        <v>-0.18967999999999999</v>
      </c>
      <c r="K153" s="7">
        <v>-0.53098999999999996</v>
      </c>
      <c r="L153" s="7">
        <v>-0.20063</v>
      </c>
      <c r="M153" s="7">
        <v>-0.15576999999999999</v>
      </c>
      <c r="N153" s="7">
        <v>-0.71330000000000005</v>
      </c>
      <c r="O153" s="7">
        <v>-0.41421999999999998</v>
      </c>
      <c r="P153" s="7">
        <v>0.29713000000000001</v>
      </c>
      <c r="Q153" s="7">
        <v>0.23400000000000001</v>
      </c>
    </row>
    <row r="154" spans="1:17" ht="17" thickBot="1" x14ac:dyDescent="0.25">
      <c r="A154" s="86"/>
      <c r="B154" s="5"/>
      <c r="C154" s="6" t="s">
        <v>20</v>
      </c>
      <c r="D154" s="7">
        <v>-1.1539600000000001</v>
      </c>
      <c r="E154" s="7">
        <v>0.52873999999999999</v>
      </c>
      <c r="F154" s="7">
        <v>1.1587799999999999</v>
      </c>
      <c r="G154" s="7">
        <v>0.26312999999999998</v>
      </c>
      <c r="H154" s="7">
        <v>0.29246</v>
      </c>
      <c r="I154" s="7">
        <v>-0.18901999999999999</v>
      </c>
      <c r="J154" s="7">
        <v>8.5500000000000007E-2</v>
      </c>
      <c r="K154" s="7">
        <v>-0.75029000000000001</v>
      </c>
      <c r="L154" s="7">
        <v>-0.80230999999999997</v>
      </c>
      <c r="M154" s="7">
        <v>-0.49006</v>
      </c>
      <c r="N154" s="7">
        <v>-0.79674</v>
      </c>
      <c r="O154" s="7">
        <v>-0.54318</v>
      </c>
      <c r="P154" s="7">
        <v>0.63321000000000005</v>
      </c>
      <c r="Q154" s="7">
        <v>0.34983999999999998</v>
      </c>
    </row>
    <row r="155" spans="1:17" ht="18" thickTop="1" thickBot="1" x14ac:dyDescent="0.25">
      <c r="A155" s="87" t="s">
        <v>88</v>
      </c>
      <c r="B155" s="5" t="s">
        <v>89</v>
      </c>
      <c r="C155" s="6" t="s">
        <v>25</v>
      </c>
      <c r="D155" s="7">
        <v>1.3688899999999999</v>
      </c>
      <c r="E155" s="7">
        <v>-0.14157</v>
      </c>
      <c r="F155" s="7">
        <v>-0.19878000000000001</v>
      </c>
      <c r="G155" s="7">
        <v>0.15164</v>
      </c>
      <c r="H155" s="7">
        <v>0.46339999999999998</v>
      </c>
      <c r="I155" s="7">
        <v>0.91891</v>
      </c>
      <c r="J155" s="7">
        <v>0.82415000000000005</v>
      </c>
      <c r="K155" s="7">
        <v>1.5905199999999999</v>
      </c>
      <c r="L155" s="7">
        <v>1.14367</v>
      </c>
      <c r="M155" s="7">
        <v>0.10306999999999999</v>
      </c>
      <c r="N155" s="7">
        <v>-9.7089999999999996E-2</v>
      </c>
      <c r="O155" s="7">
        <v>1.18869</v>
      </c>
      <c r="P155" s="7">
        <v>0.11312999999999999</v>
      </c>
      <c r="Q155" s="7">
        <v>0.22133</v>
      </c>
    </row>
    <row r="156" spans="1:17" ht="17" thickBot="1" x14ac:dyDescent="0.25">
      <c r="A156" s="83"/>
      <c r="B156" s="5"/>
      <c r="C156" s="6" t="s">
        <v>28</v>
      </c>
      <c r="D156" s="7">
        <v>2.2008999999999999</v>
      </c>
      <c r="E156" s="7">
        <v>0.20948</v>
      </c>
      <c r="F156" s="7">
        <v>-0.11469</v>
      </c>
      <c r="G156" s="7">
        <v>0.51558999999999999</v>
      </c>
      <c r="H156" s="7">
        <v>0.73111000000000004</v>
      </c>
      <c r="I156" s="7">
        <v>1.2686599999999999</v>
      </c>
      <c r="J156" s="7">
        <v>1.0216799999999999</v>
      </c>
      <c r="K156" s="7">
        <v>2.91269</v>
      </c>
      <c r="L156" s="7">
        <v>2.2346900000000001</v>
      </c>
      <c r="M156" s="7">
        <v>0.84272999999999998</v>
      </c>
      <c r="N156" s="7">
        <v>0.48851</v>
      </c>
      <c r="O156" s="7">
        <v>2.4122699999999999</v>
      </c>
      <c r="P156" s="7">
        <v>-1.389E-2</v>
      </c>
      <c r="Q156" s="7">
        <v>0.41466999999999998</v>
      </c>
    </row>
    <row r="157" spans="1:17" ht="17" thickBot="1" x14ac:dyDescent="0.25">
      <c r="A157" s="83"/>
      <c r="B157" s="5"/>
      <c r="C157" s="6" t="s">
        <v>22</v>
      </c>
      <c r="D157" s="7">
        <v>0.78312000000000004</v>
      </c>
      <c r="E157" s="7">
        <v>0.59330000000000005</v>
      </c>
      <c r="F157" s="7">
        <v>0.20238</v>
      </c>
      <c r="G157" s="7">
        <v>0.50600999999999996</v>
      </c>
      <c r="H157" s="7">
        <v>0.24360000000000001</v>
      </c>
      <c r="I157" s="7">
        <v>0.20365</v>
      </c>
      <c r="J157" s="7">
        <v>3.46E-3</v>
      </c>
      <c r="K157" s="7">
        <v>1.45828</v>
      </c>
      <c r="L157" s="7">
        <v>1.2650300000000001</v>
      </c>
      <c r="M157" s="7">
        <v>1.10337</v>
      </c>
      <c r="N157" s="7">
        <v>0.93886000000000003</v>
      </c>
      <c r="O157" s="7">
        <v>1.45306</v>
      </c>
      <c r="P157" s="7">
        <v>-0.23730000000000001</v>
      </c>
      <c r="Q157" s="7">
        <v>0.21734000000000001</v>
      </c>
    </row>
    <row r="158" spans="1:17" ht="17" thickBot="1" x14ac:dyDescent="0.25">
      <c r="A158" s="83"/>
      <c r="B158" s="5"/>
      <c r="C158" s="6" t="s">
        <v>19</v>
      </c>
      <c r="D158" s="7">
        <v>1.7269399999999999</v>
      </c>
      <c r="E158" s="7">
        <v>-0.1017</v>
      </c>
      <c r="F158" s="7">
        <v>-0.21471999999999999</v>
      </c>
      <c r="G158" s="7">
        <v>0.23912</v>
      </c>
      <c r="H158" s="7">
        <v>0.58214999999999995</v>
      </c>
      <c r="I158" s="7">
        <v>1.1225400000000001</v>
      </c>
      <c r="J158" s="7">
        <v>0.98633999999999999</v>
      </c>
      <c r="K158" s="7">
        <v>2.06908</v>
      </c>
      <c r="L158" s="7">
        <v>1.5124599999999999</v>
      </c>
      <c r="M158" s="7">
        <v>0.24914</v>
      </c>
      <c r="N158" s="7">
        <v>-9.0699999999999999E-3</v>
      </c>
      <c r="O158" s="7">
        <v>1.5877699999999999</v>
      </c>
      <c r="P158" s="7">
        <v>0.10828</v>
      </c>
      <c r="Q158" s="7">
        <v>0.28956999999999999</v>
      </c>
    </row>
    <row r="159" spans="1:17" ht="17" thickBot="1" x14ac:dyDescent="0.25">
      <c r="A159" s="83"/>
      <c r="B159" s="5" t="s">
        <v>90</v>
      </c>
      <c r="C159" s="6" t="s">
        <v>26</v>
      </c>
      <c r="D159" s="7">
        <v>-1.0525800000000001</v>
      </c>
      <c r="E159" s="7">
        <v>-0.56630999999999998</v>
      </c>
      <c r="F159" s="7">
        <v>-2.742E-2</v>
      </c>
      <c r="G159" s="7">
        <v>-1.59727</v>
      </c>
      <c r="H159" s="7">
        <v>-1.3307500000000001</v>
      </c>
      <c r="I159" s="7">
        <v>-1.0453699999999999</v>
      </c>
      <c r="J159" s="7">
        <v>-0.62709999999999999</v>
      </c>
      <c r="K159" s="7">
        <v>-1.75037</v>
      </c>
      <c r="L159" s="7">
        <v>-2.3863500000000002</v>
      </c>
      <c r="M159" s="7">
        <v>-0.82982999999999996</v>
      </c>
      <c r="N159" s="7">
        <v>3.7060000000000003E-2</v>
      </c>
      <c r="O159" s="7">
        <v>-0.92605999999999999</v>
      </c>
      <c r="P159" s="7">
        <v>0.16431999999999999</v>
      </c>
      <c r="Q159" s="7">
        <v>7.2690000000000005E-2</v>
      </c>
    </row>
    <row r="160" spans="1:17" ht="17" thickBot="1" x14ac:dyDescent="0.25">
      <c r="A160" s="83"/>
      <c r="B160" s="5"/>
      <c r="C160" s="6" t="s">
        <v>29</v>
      </c>
      <c r="D160" s="7">
        <v>-4.4380000000000003E-2</v>
      </c>
      <c r="E160" s="7">
        <v>-0.36264999999999997</v>
      </c>
      <c r="F160" s="7">
        <v>-0.15533</v>
      </c>
      <c r="G160" s="7">
        <v>-1.50417</v>
      </c>
      <c r="H160" s="7">
        <v>-1.6192</v>
      </c>
      <c r="I160" s="7">
        <v>-1.5813200000000001</v>
      </c>
      <c r="J160" s="7">
        <v>-1.04457</v>
      </c>
      <c r="K160" s="7">
        <v>-1.3529100000000001</v>
      </c>
      <c r="L160" s="7">
        <v>-1.9267700000000001</v>
      </c>
      <c r="M160" s="7">
        <v>-0.61497000000000002</v>
      </c>
      <c r="N160" s="7">
        <v>0.29488999999999999</v>
      </c>
      <c r="O160" s="7">
        <v>-0.56311</v>
      </c>
      <c r="P160" s="7">
        <v>-0.24002000000000001</v>
      </c>
      <c r="Q160" s="7">
        <v>-0.20029</v>
      </c>
    </row>
    <row r="161" spans="1:17" ht="17" thickBot="1" x14ac:dyDescent="0.25">
      <c r="A161" s="83"/>
      <c r="B161" s="5"/>
      <c r="C161" s="6" t="s">
        <v>23</v>
      </c>
      <c r="D161" s="7">
        <v>-0.85470999999999997</v>
      </c>
      <c r="E161" s="7">
        <v>-0.57132000000000005</v>
      </c>
      <c r="F161" s="7">
        <v>-0.12858</v>
      </c>
      <c r="G161" s="7">
        <v>-1.4596899999999999</v>
      </c>
      <c r="H161" s="7">
        <v>-1.40777</v>
      </c>
      <c r="I161" s="7">
        <v>-1.27945</v>
      </c>
      <c r="J161" s="7">
        <v>-0.89298999999999995</v>
      </c>
      <c r="K161" s="7">
        <v>-1.5061599999999999</v>
      </c>
      <c r="L161" s="7">
        <v>-2.2515999999999998</v>
      </c>
      <c r="M161" s="7">
        <v>-0.79200999999999999</v>
      </c>
      <c r="N161" s="7">
        <v>0.16106999999999999</v>
      </c>
      <c r="O161" s="7">
        <v>-0.94908999999999999</v>
      </c>
      <c r="P161" s="7">
        <v>1.372E-2</v>
      </c>
      <c r="Q161" s="7">
        <v>-1.405E-2</v>
      </c>
    </row>
    <row r="162" spans="1:17" ht="17" thickBot="1" x14ac:dyDescent="0.25">
      <c r="A162" s="83"/>
      <c r="B162" s="5"/>
      <c r="C162" s="6" t="s">
        <v>20</v>
      </c>
      <c r="D162" s="7">
        <v>-1.2438800000000001</v>
      </c>
      <c r="E162" s="7">
        <v>-0.57506999999999997</v>
      </c>
      <c r="F162" s="7">
        <v>4.6190000000000002E-2</v>
      </c>
      <c r="G162" s="7">
        <v>-1.2796000000000001</v>
      </c>
      <c r="H162" s="7">
        <v>-1.1240600000000001</v>
      </c>
      <c r="I162" s="7">
        <v>-0.97904999999999998</v>
      </c>
      <c r="J162" s="7">
        <v>-0.76044</v>
      </c>
      <c r="K162" s="7">
        <v>-1.4503600000000001</v>
      </c>
      <c r="L162" s="7">
        <v>-2.1647599999999998</v>
      </c>
      <c r="M162" s="7">
        <v>-0.90071999999999997</v>
      </c>
      <c r="N162" s="7">
        <v>-2.3779999999999999E-2</v>
      </c>
      <c r="O162" s="7">
        <v>-1.0515699999999999</v>
      </c>
      <c r="P162" s="7">
        <v>0.16370000000000001</v>
      </c>
      <c r="Q162" s="7">
        <v>4.9459999999999997E-2</v>
      </c>
    </row>
    <row r="163" spans="1:17" ht="17" thickBot="1" x14ac:dyDescent="0.25">
      <c r="A163" s="83"/>
      <c r="B163" s="5" t="s">
        <v>91</v>
      </c>
      <c r="C163" s="6" t="s">
        <v>25</v>
      </c>
      <c r="D163" s="7">
        <v>1.62592</v>
      </c>
      <c r="E163" s="7">
        <v>-1.31731</v>
      </c>
      <c r="F163" s="7">
        <v>-0.81896999999999998</v>
      </c>
      <c r="G163" s="7">
        <v>0.49354999999999999</v>
      </c>
      <c r="H163" s="7">
        <v>0.78946000000000005</v>
      </c>
      <c r="I163" s="7">
        <v>1.0540400000000001</v>
      </c>
      <c r="J163" s="7">
        <v>9.1639999999999999E-2</v>
      </c>
      <c r="K163" s="7">
        <v>1.8308500000000001</v>
      </c>
      <c r="L163" s="7">
        <v>1.8914500000000001</v>
      </c>
      <c r="M163" s="7">
        <v>-0.37056</v>
      </c>
      <c r="N163" s="7">
        <v>-0.77671999999999997</v>
      </c>
      <c r="O163" s="7">
        <v>0.61868999999999996</v>
      </c>
      <c r="P163" s="7">
        <v>-0.93583000000000005</v>
      </c>
      <c r="Q163" s="7">
        <v>-0.23235</v>
      </c>
    </row>
    <row r="164" spans="1:17" ht="17" thickBot="1" x14ac:dyDescent="0.25">
      <c r="A164" s="83"/>
      <c r="B164" s="5"/>
      <c r="C164" s="6" t="s">
        <v>28</v>
      </c>
      <c r="D164" s="7">
        <v>0.61983999999999995</v>
      </c>
      <c r="E164" s="7">
        <v>-8.9899999999999994E-2</v>
      </c>
      <c r="F164" s="7">
        <v>0.14482</v>
      </c>
      <c r="G164" s="7">
        <v>0.47682000000000002</v>
      </c>
      <c r="H164" s="7">
        <v>0.24074999999999999</v>
      </c>
      <c r="I164" s="7">
        <v>-1.239E-2</v>
      </c>
      <c r="J164" s="7">
        <v>-0.18176999999999999</v>
      </c>
      <c r="K164" s="7">
        <v>0.69703999999999999</v>
      </c>
      <c r="L164" s="7">
        <v>0.82481000000000004</v>
      </c>
      <c r="M164" s="7">
        <v>0.14352999999999999</v>
      </c>
      <c r="N164" s="7">
        <v>-8.0269999999999994E-2</v>
      </c>
      <c r="O164" s="7">
        <v>0.49897000000000002</v>
      </c>
      <c r="P164" s="7">
        <v>-0.13347999999999999</v>
      </c>
      <c r="Q164" s="7">
        <v>-2.6409999999999999E-2</v>
      </c>
    </row>
    <row r="165" spans="1:17" ht="17" thickBot="1" x14ac:dyDescent="0.25">
      <c r="A165" s="83"/>
      <c r="B165" s="5"/>
      <c r="C165" s="6" t="s">
        <v>22</v>
      </c>
      <c r="D165" s="7">
        <v>2.47498</v>
      </c>
      <c r="E165" s="7">
        <v>-0.57567000000000002</v>
      </c>
      <c r="F165" s="7">
        <v>0.33804000000000001</v>
      </c>
      <c r="G165" s="7">
        <v>1.7521599999999999</v>
      </c>
      <c r="H165" s="7">
        <v>0.99292999999999998</v>
      </c>
      <c r="I165" s="7">
        <v>0.16827</v>
      </c>
      <c r="J165" s="7">
        <v>-0.61189000000000004</v>
      </c>
      <c r="K165" s="7">
        <v>2.7837000000000001</v>
      </c>
      <c r="L165" s="7">
        <v>3.2388599999999999</v>
      </c>
      <c r="M165" s="7">
        <v>0.42341000000000001</v>
      </c>
      <c r="N165" s="7">
        <v>-0.43395</v>
      </c>
      <c r="O165" s="7">
        <v>1.85406</v>
      </c>
      <c r="P165" s="7">
        <v>-0.65034000000000003</v>
      </c>
      <c r="Q165" s="7">
        <v>-0.13813</v>
      </c>
    </row>
    <row r="166" spans="1:17" ht="17" thickBot="1" x14ac:dyDescent="0.25">
      <c r="A166" s="83"/>
      <c r="B166" s="5"/>
      <c r="C166" s="6" t="s">
        <v>20</v>
      </c>
      <c r="D166" s="7">
        <v>0.38216</v>
      </c>
      <c r="E166" s="7">
        <v>-5.108E-2</v>
      </c>
      <c r="F166" s="7">
        <v>9.4109999999999999E-2</v>
      </c>
      <c r="G166" s="7">
        <v>0.29703000000000002</v>
      </c>
      <c r="H166" s="7">
        <v>0.14779999999999999</v>
      </c>
      <c r="I166" s="7">
        <v>-1.201E-2</v>
      </c>
      <c r="J166" s="7">
        <v>-0.11436</v>
      </c>
      <c r="K166" s="7">
        <v>0.42975000000000002</v>
      </c>
      <c r="L166" s="7">
        <v>0.50963000000000003</v>
      </c>
      <c r="M166" s="7">
        <v>9.1499999999999998E-2</v>
      </c>
      <c r="N166" s="7">
        <v>-4.7210000000000002E-2</v>
      </c>
      <c r="O166" s="7">
        <v>0.31041999999999997</v>
      </c>
      <c r="P166" s="7">
        <v>-7.9939999999999997E-2</v>
      </c>
      <c r="Q166" s="7">
        <v>-1.5630000000000002E-2</v>
      </c>
    </row>
    <row r="167" spans="1:17" ht="17" thickBot="1" x14ac:dyDescent="0.25">
      <c r="A167" s="83"/>
      <c r="B167" s="5" t="s">
        <v>92</v>
      </c>
      <c r="C167" s="6" t="s">
        <v>25</v>
      </c>
      <c r="D167" s="7">
        <v>0.20946999999999999</v>
      </c>
      <c r="E167" s="7">
        <v>-0.31466</v>
      </c>
      <c r="F167" s="7">
        <v>-0.40118999999999999</v>
      </c>
      <c r="G167" s="7">
        <v>0.25968000000000002</v>
      </c>
      <c r="H167" s="7">
        <v>0.55442999999999998</v>
      </c>
      <c r="I167" s="7">
        <v>0.43286999999999998</v>
      </c>
      <c r="J167" s="7">
        <v>0.50178</v>
      </c>
      <c r="K167" s="7">
        <v>0.40878999999999999</v>
      </c>
      <c r="L167" s="7">
        <v>0.59907999999999995</v>
      </c>
      <c r="M167" s="7">
        <v>0.13361000000000001</v>
      </c>
      <c r="N167" s="7">
        <v>0.30329</v>
      </c>
      <c r="O167" s="7">
        <v>0.27966999999999997</v>
      </c>
      <c r="P167" s="7">
        <v>2.4580000000000001E-2</v>
      </c>
      <c r="Q167" s="7">
        <v>-0.18332000000000001</v>
      </c>
    </row>
    <row r="168" spans="1:17" ht="17" thickBot="1" x14ac:dyDescent="0.25">
      <c r="A168" s="83"/>
      <c r="B168" s="5"/>
      <c r="C168" s="6" t="s">
        <v>28</v>
      </c>
      <c r="D168" s="7">
        <v>-0.18042</v>
      </c>
      <c r="E168" s="7">
        <v>-0.13811000000000001</v>
      </c>
      <c r="F168" s="7">
        <v>4.36E-2</v>
      </c>
      <c r="G168" s="7">
        <v>0.27746999999999999</v>
      </c>
      <c r="H168" s="7">
        <v>0.52581999999999995</v>
      </c>
      <c r="I168" s="7">
        <v>0.27715000000000001</v>
      </c>
      <c r="J168" s="7">
        <v>0.39673999999999998</v>
      </c>
      <c r="K168" s="7">
        <v>3.2599999999999997E-2</v>
      </c>
      <c r="L168" s="7">
        <v>0.37240000000000001</v>
      </c>
      <c r="M168" s="7">
        <v>-4.2009999999999999E-2</v>
      </c>
      <c r="N168" s="7">
        <v>-0.19752</v>
      </c>
      <c r="O168" s="7">
        <v>2.112E-2</v>
      </c>
      <c r="P168" s="7">
        <v>0.19939000000000001</v>
      </c>
      <c r="Q168" s="7">
        <v>-0.16375000000000001</v>
      </c>
    </row>
    <row r="169" spans="1:17" ht="17" thickBot="1" x14ac:dyDescent="0.25">
      <c r="A169" s="83"/>
      <c r="B169" s="5"/>
      <c r="C169" s="6" t="s">
        <v>23</v>
      </c>
      <c r="D169" s="7">
        <v>-0.30407000000000001</v>
      </c>
      <c r="E169" s="7">
        <v>-0.29459999999999997</v>
      </c>
      <c r="F169" s="7">
        <v>-0.28250999999999998</v>
      </c>
      <c r="G169" s="7">
        <v>5.9089999999999997E-2</v>
      </c>
      <c r="H169" s="7">
        <v>0.17247999999999999</v>
      </c>
      <c r="I169" s="7">
        <v>0.10097</v>
      </c>
      <c r="J169" s="7">
        <v>0.24001</v>
      </c>
      <c r="K169" s="7">
        <v>-0.15820000000000001</v>
      </c>
      <c r="L169" s="7">
        <v>0.13944000000000001</v>
      </c>
      <c r="M169" s="7">
        <v>2.5000000000000001E-3</v>
      </c>
      <c r="N169" s="7">
        <v>0.16385</v>
      </c>
      <c r="O169" s="7">
        <v>-0.12459000000000001</v>
      </c>
      <c r="P169" s="7">
        <v>-6.2E-2</v>
      </c>
      <c r="Q169" s="7">
        <v>-0.2868</v>
      </c>
    </row>
    <row r="170" spans="1:17" ht="17" thickBot="1" x14ac:dyDescent="0.25">
      <c r="A170" s="83"/>
      <c r="B170" s="5"/>
      <c r="C170" s="6" t="s">
        <v>20</v>
      </c>
      <c r="D170" s="7">
        <v>-0.56647000000000003</v>
      </c>
      <c r="E170" s="7">
        <v>-2.461E-2</v>
      </c>
      <c r="F170" s="7">
        <v>0.22828000000000001</v>
      </c>
      <c r="G170" s="7">
        <v>0.41281000000000001</v>
      </c>
      <c r="H170" s="7">
        <v>0.63958999999999999</v>
      </c>
      <c r="I170" s="7">
        <v>0.39308999999999999</v>
      </c>
      <c r="J170" s="7">
        <v>0.56862000000000001</v>
      </c>
      <c r="K170" s="7">
        <v>-0.15772</v>
      </c>
      <c r="L170" s="7">
        <v>0.33250000000000002</v>
      </c>
      <c r="M170" s="7">
        <v>-0.13618</v>
      </c>
      <c r="N170" s="7">
        <v>-0.34188000000000002</v>
      </c>
      <c r="O170" s="7">
        <v>-0.22944000000000001</v>
      </c>
      <c r="P170" s="7">
        <v>0.27796999999999999</v>
      </c>
      <c r="Q170" s="7">
        <v>-0.14213999999999999</v>
      </c>
    </row>
    <row r="171" spans="1:17" ht="17" thickBot="1" x14ac:dyDescent="0.25">
      <c r="A171" s="83"/>
      <c r="B171" s="5" t="s">
        <v>93</v>
      </c>
      <c r="C171" s="6" t="s">
        <v>25</v>
      </c>
      <c r="D171" s="7">
        <v>2.28071</v>
      </c>
      <c r="E171" s="7">
        <v>-1.2716000000000001</v>
      </c>
      <c r="F171" s="7">
        <v>-1.49749</v>
      </c>
      <c r="G171" s="7">
        <v>-1.90571</v>
      </c>
      <c r="H171" s="7">
        <v>-0.22541</v>
      </c>
      <c r="I171" s="7">
        <v>-0.20479</v>
      </c>
      <c r="J171" s="7">
        <v>0.90720999999999996</v>
      </c>
      <c r="K171" s="7">
        <v>1.1026800000000001</v>
      </c>
      <c r="L171" s="7">
        <v>1.10056</v>
      </c>
      <c r="M171" s="7">
        <v>-0.35446</v>
      </c>
      <c r="N171" s="7">
        <v>0.38371</v>
      </c>
      <c r="O171" s="7">
        <v>1.2264999999999999</v>
      </c>
      <c r="P171" s="7">
        <v>-9.0840000000000004E-2</v>
      </c>
      <c r="Q171" s="7">
        <v>-0.30885000000000001</v>
      </c>
    </row>
    <row r="172" spans="1:17" ht="17" thickBot="1" x14ac:dyDescent="0.25">
      <c r="A172" s="83"/>
      <c r="B172" s="5"/>
      <c r="C172" s="6" t="s">
        <v>29</v>
      </c>
      <c r="D172" s="7">
        <v>2.7553999999999998</v>
      </c>
      <c r="E172" s="7">
        <v>-0.62339</v>
      </c>
      <c r="F172" s="7">
        <v>-1.1777899999999999</v>
      </c>
      <c r="G172" s="7">
        <v>-1.3426199999999999</v>
      </c>
      <c r="H172" s="7">
        <v>-0.26185000000000003</v>
      </c>
      <c r="I172" s="7">
        <v>-0.26457000000000003</v>
      </c>
      <c r="J172" s="7">
        <v>0.82364999999999999</v>
      </c>
      <c r="K172" s="7">
        <v>1.2102599999999999</v>
      </c>
      <c r="L172" s="7">
        <v>1.3845400000000001</v>
      </c>
      <c r="M172" s="7">
        <v>0.10796</v>
      </c>
      <c r="N172" s="7">
        <v>0.64161000000000001</v>
      </c>
      <c r="O172" s="7">
        <v>1.4484600000000001</v>
      </c>
      <c r="P172" s="7">
        <v>-1.56E-3</v>
      </c>
      <c r="Q172" s="7">
        <v>-0.17474999999999999</v>
      </c>
    </row>
    <row r="173" spans="1:17" ht="17" thickBot="1" x14ac:dyDescent="0.25">
      <c r="A173" s="83"/>
      <c r="B173" s="5"/>
      <c r="C173" s="6" t="s">
        <v>23</v>
      </c>
      <c r="D173" s="7">
        <v>1.3658699999999999</v>
      </c>
      <c r="E173" s="7">
        <v>-2.2190699999999999</v>
      </c>
      <c r="F173" s="7">
        <v>-1.4965599999999999</v>
      </c>
      <c r="G173" s="7">
        <v>-2.7514400000000001</v>
      </c>
      <c r="H173" s="7">
        <v>-0.23189000000000001</v>
      </c>
      <c r="I173" s="7">
        <v>-0.26793</v>
      </c>
      <c r="J173" s="7">
        <v>0.85443999999999998</v>
      </c>
      <c r="K173" s="7">
        <v>0.72890999999999995</v>
      </c>
      <c r="L173" s="7">
        <v>9.715E-2</v>
      </c>
      <c r="M173" s="7">
        <v>-1.5053300000000001</v>
      </c>
      <c r="N173" s="7">
        <v>-0.64365000000000006</v>
      </c>
      <c r="O173" s="7">
        <v>0.59194999999999998</v>
      </c>
      <c r="P173" s="7">
        <v>-6.3719999999999999E-2</v>
      </c>
      <c r="Q173" s="7">
        <v>-0.23443</v>
      </c>
    </row>
    <row r="174" spans="1:17" ht="17" thickBot="1" x14ac:dyDescent="0.25">
      <c r="A174" s="83"/>
      <c r="B174" s="5"/>
      <c r="C174" s="6" t="s">
        <v>20</v>
      </c>
      <c r="D174" s="7">
        <v>1.4629700000000001</v>
      </c>
      <c r="E174" s="7">
        <v>-1.3838999999999999</v>
      </c>
      <c r="F174" s="7">
        <v>-1.2446900000000001</v>
      </c>
      <c r="G174" s="7">
        <v>-1.89564</v>
      </c>
      <c r="H174" s="7">
        <v>-0.46759000000000001</v>
      </c>
      <c r="I174" s="7">
        <v>-0.19353000000000001</v>
      </c>
      <c r="J174" s="7">
        <v>0.41360000000000002</v>
      </c>
      <c r="K174" s="7">
        <v>0.61150000000000004</v>
      </c>
      <c r="L174" s="7">
        <v>0.15973999999999999</v>
      </c>
      <c r="M174" s="7">
        <v>-0.77592000000000005</v>
      </c>
      <c r="N174" s="7">
        <v>-0.22231000000000001</v>
      </c>
      <c r="O174" s="7">
        <v>0.57028999999999996</v>
      </c>
      <c r="P174" s="7">
        <v>-0.15726999999999999</v>
      </c>
      <c r="Q174" s="7">
        <v>-0.10242999999999999</v>
      </c>
    </row>
    <row r="175" spans="1:17" ht="17" thickBot="1" x14ac:dyDescent="0.25">
      <c r="A175" s="83"/>
      <c r="B175" s="5" t="s">
        <v>94</v>
      </c>
      <c r="C175" s="6" t="s">
        <v>26</v>
      </c>
      <c r="D175" s="7">
        <v>-1.0829500000000001</v>
      </c>
      <c r="E175" s="7">
        <v>2.7319100000000001</v>
      </c>
      <c r="F175" s="7">
        <v>2.9857200000000002</v>
      </c>
      <c r="G175" s="7">
        <v>0.40594999999999998</v>
      </c>
      <c r="H175" s="7">
        <v>-2.1194799999999998</v>
      </c>
      <c r="I175" s="7">
        <v>-3.53687</v>
      </c>
      <c r="J175" s="7">
        <v>-2.5078499999999999</v>
      </c>
      <c r="K175" s="7">
        <v>-3.4417800000000001</v>
      </c>
      <c r="L175" s="7">
        <v>-2.9651700000000001</v>
      </c>
      <c r="M175" s="7">
        <v>0.54886000000000001</v>
      </c>
      <c r="N175" s="7">
        <v>-4.122E-2</v>
      </c>
      <c r="O175" s="7">
        <v>-1.81745</v>
      </c>
      <c r="P175" s="7">
        <v>0.34813</v>
      </c>
      <c r="Q175" s="7">
        <v>1.1382399999999999</v>
      </c>
    </row>
    <row r="176" spans="1:17" ht="17" thickBot="1" x14ac:dyDescent="0.25">
      <c r="A176" s="83"/>
      <c r="B176" s="5"/>
      <c r="C176" s="6" t="s">
        <v>28</v>
      </c>
      <c r="D176" s="7">
        <v>-0.60282000000000002</v>
      </c>
      <c r="E176" s="7">
        <v>1.5872299999999999</v>
      </c>
      <c r="F176" s="7">
        <v>1.57372</v>
      </c>
      <c r="G176" s="7">
        <v>0.45205000000000001</v>
      </c>
      <c r="H176" s="7">
        <v>-0.90093999999999996</v>
      </c>
      <c r="I176" s="7">
        <v>-1.69215</v>
      </c>
      <c r="J176" s="7">
        <v>-1.1933800000000001</v>
      </c>
      <c r="K176" s="7">
        <v>-1.6261399999999999</v>
      </c>
      <c r="L176" s="7">
        <v>-1.3592599999999999</v>
      </c>
      <c r="M176" s="7">
        <v>0.37073</v>
      </c>
      <c r="N176" s="7">
        <v>-8.8599999999999998E-3</v>
      </c>
      <c r="O176" s="7">
        <v>-0.91683999999999999</v>
      </c>
      <c r="P176" s="7">
        <v>0.10345</v>
      </c>
      <c r="Q176" s="7">
        <v>0.55623</v>
      </c>
    </row>
    <row r="177" spans="1:17" ht="17" thickBot="1" x14ac:dyDescent="0.25">
      <c r="A177" s="83"/>
      <c r="B177" s="5"/>
      <c r="C177" s="6" t="s">
        <v>22</v>
      </c>
      <c r="D177" s="7">
        <v>-0.50653999999999999</v>
      </c>
      <c r="E177" s="7">
        <v>0.94079000000000002</v>
      </c>
      <c r="F177" s="7">
        <v>1.16004</v>
      </c>
      <c r="G177" s="7">
        <v>0.65744000000000002</v>
      </c>
      <c r="H177" s="7">
        <v>7.6999999999999999E-2</v>
      </c>
      <c r="I177" s="7">
        <v>-0.31141000000000002</v>
      </c>
      <c r="J177" s="7">
        <v>-0.12895000000000001</v>
      </c>
      <c r="K177" s="7">
        <v>-0.90715999999999997</v>
      </c>
      <c r="L177" s="7">
        <v>-0.76563000000000003</v>
      </c>
      <c r="M177" s="7">
        <v>2.1149999999999999E-2</v>
      </c>
      <c r="N177" s="7">
        <v>-0.10571</v>
      </c>
      <c r="O177" s="7">
        <v>-0.70523999999999998</v>
      </c>
      <c r="P177" s="7">
        <v>0.41271999999999998</v>
      </c>
      <c r="Q177" s="7">
        <v>0.57021999999999995</v>
      </c>
    </row>
    <row r="178" spans="1:17" ht="17" thickBot="1" x14ac:dyDescent="0.25">
      <c r="A178" s="83"/>
      <c r="B178" s="5"/>
      <c r="C178" s="6" t="s">
        <v>19</v>
      </c>
      <c r="D178" s="7">
        <v>-2.2880000000000001E-2</v>
      </c>
      <c r="E178" s="7">
        <v>0.27992</v>
      </c>
      <c r="F178" s="7">
        <v>0.45222000000000001</v>
      </c>
      <c r="G178" s="7">
        <v>0.23785999999999999</v>
      </c>
      <c r="H178" s="7">
        <v>0.1014</v>
      </c>
      <c r="I178" s="7">
        <v>-9.1E-4</v>
      </c>
      <c r="J178" s="7">
        <v>6.1609999999999998E-2</v>
      </c>
      <c r="K178" s="7">
        <v>-0.30839</v>
      </c>
      <c r="L178" s="7">
        <v>-0.32840000000000003</v>
      </c>
      <c r="M178" s="7">
        <v>-7.7249999999999999E-2</v>
      </c>
      <c r="N178" s="7">
        <v>-7.2359999999999994E-2</v>
      </c>
      <c r="O178" s="7">
        <v>-0.22864000000000001</v>
      </c>
      <c r="P178" s="7">
        <v>0.24443999999999999</v>
      </c>
      <c r="Q178" s="7">
        <v>0.26504</v>
      </c>
    </row>
    <row r="179" spans="1:17" ht="17" thickBot="1" x14ac:dyDescent="0.25">
      <c r="A179" s="83"/>
      <c r="B179" s="5" t="s">
        <v>95</v>
      </c>
      <c r="C179" s="6" t="s">
        <v>26</v>
      </c>
      <c r="D179" s="7">
        <v>0.49092999999999998</v>
      </c>
      <c r="E179" s="7">
        <v>-0.73365000000000002</v>
      </c>
      <c r="F179" s="7">
        <v>0.18004999999999999</v>
      </c>
      <c r="G179" s="7">
        <v>-0.19778999999999999</v>
      </c>
      <c r="H179" s="7">
        <v>-0.10789</v>
      </c>
      <c r="I179" s="7">
        <v>5.5840000000000001E-2</v>
      </c>
      <c r="J179" s="7">
        <v>-0.13444</v>
      </c>
      <c r="K179" s="7">
        <v>0.20848</v>
      </c>
      <c r="L179" s="7">
        <v>-9.0590000000000004E-2</v>
      </c>
      <c r="M179" s="7">
        <v>-0.30754999999999999</v>
      </c>
      <c r="N179" s="7">
        <v>-0.29718</v>
      </c>
      <c r="O179" s="7">
        <v>0.18357000000000001</v>
      </c>
      <c r="P179" s="7">
        <v>2.911E-2</v>
      </c>
      <c r="Q179" s="7">
        <v>-7.0899999999999999E-3</v>
      </c>
    </row>
    <row r="180" spans="1:17" ht="17" thickBot="1" x14ac:dyDescent="0.25">
      <c r="A180" s="83"/>
      <c r="B180" s="5"/>
      <c r="C180" s="6" t="s">
        <v>29</v>
      </c>
      <c r="D180" s="7">
        <v>0.11677999999999999</v>
      </c>
      <c r="E180" s="7">
        <v>-0.18142</v>
      </c>
      <c r="F180" s="7">
        <v>-1.269E-2</v>
      </c>
      <c r="G180" s="7">
        <v>-6.2199999999999998E-2</v>
      </c>
      <c r="H180" s="7">
        <v>-3.7420000000000002E-2</v>
      </c>
      <c r="I180" s="7">
        <v>1.6199999999999999E-2</v>
      </c>
      <c r="J180" s="7">
        <v>-4.8890000000000003E-2</v>
      </c>
      <c r="K180" s="7">
        <v>6.25E-2</v>
      </c>
      <c r="L180" s="7">
        <v>-2.1099999999999999E-3</v>
      </c>
      <c r="M180" s="7">
        <v>-7.9689999999999997E-2</v>
      </c>
      <c r="N180" s="7">
        <v>-5.2929999999999998E-2</v>
      </c>
      <c r="O180" s="7">
        <v>5.876E-2</v>
      </c>
      <c r="P180" s="7">
        <v>-2.4219999999999998E-2</v>
      </c>
      <c r="Q180" s="7">
        <v>6.1399999999999996E-3</v>
      </c>
    </row>
    <row r="181" spans="1:17" ht="17" thickBot="1" x14ac:dyDescent="0.25">
      <c r="A181" s="83"/>
      <c r="B181" s="5"/>
      <c r="C181" s="6" t="s">
        <v>22</v>
      </c>
      <c r="D181" s="7">
        <v>7.5639999999999999E-2</v>
      </c>
      <c r="E181" s="7">
        <v>-4.6460000000000001E-2</v>
      </c>
      <c r="F181" s="7">
        <v>0.56311</v>
      </c>
      <c r="G181" s="7">
        <v>0.11567</v>
      </c>
      <c r="H181" s="7">
        <v>9.6710000000000004E-2</v>
      </c>
      <c r="I181" s="7">
        <v>-1.9560000000000001E-2</v>
      </c>
      <c r="J181" s="7">
        <v>0.14238999999999999</v>
      </c>
      <c r="K181" s="7">
        <v>-9.239E-2</v>
      </c>
      <c r="L181" s="7">
        <v>-0.20144000000000001</v>
      </c>
      <c r="M181" s="7">
        <v>1.567E-2</v>
      </c>
      <c r="N181" s="7">
        <v>-0.21704000000000001</v>
      </c>
      <c r="O181" s="7">
        <v>-0.11731</v>
      </c>
      <c r="P181" s="7">
        <v>0.30486000000000002</v>
      </c>
      <c r="Q181" s="7">
        <v>-7.6609999999999998E-2</v>
      </c>
    </row>
    <row r="182" spans="1:17" ht="17" thickBot="1" x14ac:dyDescent="0.25">
      <c r="A182" s="83"/>
      <c r="B182" s="5"/>
      <c r="C182" s="6" t="s">
        <v>19</v>
      </c>
      <c r="D182" s="7">
        <v>0.15198</v>
      </c>
      <c r="E182" s="7">
        <v>-0.24206</v>
      </c>
      <c r="F182" s="7">
        <v>-6.4390000000000003E-2</v>
      </c>
      <c r="G182" s="7">
        <v>-9.4020000000000006E-2</v>
      </c>
      <c r="H182" s="7">
        <v>-5.883E-2</v>
      </c>
      <c r="I182" s="7">
        <v>2.3609999999999999E-2</v>
      </c>
      <c r="J182" s="7">
        <v>-7.8219999999999998E-2</v>
      </c>
      <c r="K182" s="7">
        <v>9.2480000000000007E-2</v>
      </c>
      <c r="L182" s="7">
        <v>1.4019999999999999E-2</v>
      </c>
      <c r="M182" s="7">
        <v>-0.10936</v>
      </c>
      <c r="N182" s="7">
        <v>-5.357E-2</v>
      </c>
      <c r="O182" s="7">
        <v>8.9499999999999996E-2</v>
      </c>
      <c r="P182" s="7">
        <v>-5.8389999999999997E-2</v>
      </c>
      <c r="Q182" s="7">
        <v>1.4749999999999999E-2</v>
      </c>
    </row>
    <row r="183" spans="1:17" ht="17" thickBot="1" x14ac:dyDescent="0.25">
      <c r="A183" s="83"/>
      <c r="B183" s="5" t="s">
        <v>96</v>
      </c>
      <c r="C183" s="6" t="s">
        <v>26</v>
      </c>
      <c r="D183" s="7">
        <v>-1.5473399999999999</v>
      </c>
      <c r="E183" s="7">
        <v>-0.33180999999999999</v>
      </c>
      <c r="F183" s="7">
        <v>-0.99107000000000001</v>
      </c>
      <c r="G183" s="7">
        <v>-1.1153299999999999</v>
      </c>
      <c r="H183" s="7">
        <v>-1.6208</v>
      </c>
      <c r="I183" s="7">
        <v>-0.89051000000000002</v>
      </c>
      <c r="J183" s="7">
        <v>-0.70909</v>
      </c>
      <c r="K183" s="7">
        <v>-2.4463400000000002</v>
      </c>
      <c r="L183" s="7">
        <v>-2.3030499999999998</v>
      </c>
      <c r="M183" s="7">
        <v>0.74619999999999997</v>
      </c>
      <c r="N183" s="7">
        <v>1.69018</v>
      </c>
      <c r="O183" s="7">
        <v>-0.72069000000000005</v>
      </c>
      <c r="P183" s="7">
        <v>-0.5605</v>
      </c>
      <c r="Q183" s="7">
        <v>0.12434000000000001</v>
      </c>
    </row>
    <row r="184" spans="1:17" ht="17" thickBot="1" x14ac:dyDescent="0.25">
      <c r="A184" s="83"/>
      <c r="B184" s="5"/>
      <c r="C184" s="6" t="s">
        <v>29</v>
      </c>
      <c r="D184" s="7">
        <v>-3.2369699999999999</v>
      </c>
      <c r="E184" s="7">
        <v>-0.32575999999999999</v>
      </c>
      <c r="F184" s="7">
        <v>-1.45041</v>
      </c>
      <c r="G184" s="7">
        <v>-1.15326</v>
      </c>
      <c r="H184" s="7">
        <v>-2.05538</v>
      </c>
      <c r="I184" s="7">
        <v>-1.0283599999999999</v>
      </c>
      <c r="J184" s="7">
        <v>-0.71477999999999997</v>
      </c>
      <c r="K184" s="7">
        <v>-4.2712599999999998</v>
      </c>
      <c r="L184" s="7">
        <v>-3.8512900000000001</v>
      </c>
      <c r="M184" s="7">
        <v>1.8432299999999999</v>
      </c>
      <c r="N184" s="7">
        <v>3.2014300000000002</v>
      </c>
      <c r="O184" s="7">
        <v>-1.19912</v>
      </c>
      <c r="P184" s="7">
        <v>-0.71026</v>
      </c>
      <c r="Q184" s="7">
        <v>0.31181999999999999</v>
      </c>
    </row>
    <row r="185" spans="1:17" ht="17" thickBot="1" x14ac:dyDescent="0.25">
      <c r="A185" s="83"/>
      <c r="B185" s="5"/>
      <c r="C185" s="6" t="s">
        <v>23</v>
      </c>
      <c r="D185" s="7">
        <v>3.678E-2</v>
      </c>
      <c r="E185" s="7">
        <v>-0.90359999999999996</v>
      </c>
      <c r="F185" s="7">
        <v>-0.77380000000000004</v>
      </c>
      <c r="G185" s="7">
        <v>-1.32334</v>
      </c>
      <c r="H185" s="7">
        <v>-1.0164599999999999</v>
      </c>
      <c r="I185" s="7">
        <v>-0.15873000000000001</v>
      </c>
      <c r="J185" s="7">
        <v>-0.33384999999999998</v>
      </c>
      <c r="K185" s="7">
        <v>-0.80984</v>
      </c>
      <c r="L185" s="7">
        <v>-1.6788700000000001</v>
      </c>
      <c r="M185" s="7">
        <v>-0.62216000000000005</v>
      </c>
      <c r="N185" s="7">
        <v>-4.6999999999999999E-4</v>
      </c>
      <c r="O185" s="7">
        <v>-0.65149999999999997</v>
      </c>
      <c r="P185" s="7">
        <v>-0.10308</v>
      </c>
      <c r="Q185" s="7">
        <v>0.30917</v>
      </c>
    </row>
    <row r="186" spans="1:17" ht="17" thickBot="1" x14ac:dyDescent="0.25">
      <c r="A186" s="83"/>
      <c r="B186" s="5"/>
      <c r="C186" s="6" t="s">
        <v>19</v>
      </c>
      <c r="D186" s="7">
        <v>-1.2192000000000001</v>
      </c>
      <c r="E186" s="7">
        <v>-8.0700000000000008E-3</v>
      </c>
      <c r="F186" s="7">
        <v>-0.64161999999999997</v>
      </c>
      <c r="G186" s="7">
        <v>-0.14682000000000001</v>
      </c>
      <c r="H186" s="7">
        <v>-0.65925999999999996</v>
      </c>
      <c r="I186" s="7">
        <v>-0.21631</v>
      </c>
      <c r="J186" s="7">
        <v>-0.44630999999999998</v>
      </c>
      <c r="K186" s="7">
        <v>-1.6037699999999999</v>
      </c>
      <c r="L186" s="7">
        <v>-1.3169200000000001</v>
      </c>
      <c r="M186" s="7">
        <v>1.1672899999999999</v>
      </c>
      <c r="N186" s="7">
        <v>1.62026</v>
      </c>
      <c r="O186" s="7">
        <v>-0.51065000000000005</v>
      </c>
      <c r="P186" s="7">
        <v>-0.31680999999999998</v>
      </c>
      <c r="Q186" s="7">
        <v>1.7090000000000001E-2</v>
      </c>
    </row>
    <row r="187" spans="1:17" ht="17" thickBot="1" x14ac:dyDescent="0.25">
      <c r="A187" s="83"/>
      <c r="B187" s="5" t="s">
        <v>97</v>
      </c>
      <c r="C187" s="6" t="s">
        <v>25</v>
      </c>
      <c r="D187" s="7">
        <v>1.6386099999999999</v>
      </c>
      <c r="E187" s="7">
        <v>0.22392000000000001</v>
      </c>
      <c r="F187" s="7">
        <v>-1.1343799999999999</v>
      </c>
      <c r="G187" s="7">
        <v>1.0944199999999999</v>
      </c>
      <c r="H187" s="7">
        <v>1.01048</v>
      </c>
      <c r="I187" s="7">
        <v>1.19614</v>
      </c>
      <c r="J187" s="7">
        <v>0.3165</v>
      </c>
      <c r="K187" s="7">
        <v>2.60385</v>
      </c>
      <c r="L187" s="7">
        <v>2.8841999999999999</v>
      </c>
      <c r="M187" s="7">
        <v>1.7030700000000001</v>
      </c>
      <c r="N187" s="7">
        <v>2.0350999999999999</v>
      </c>
      <c r="O187" s="7">
        <v>1.57148</v>
      </c>
      <c r="P187" s="7">
        <v>-0.36137999999999998</v>
      </c>
      <c r="Q187" s="7">
        <v>-0.31774000000000002</v>
      </c>
    </row>
    <row r="188" spans="1:17" ht="17" thickBot="1" x14ac:dyDescent="0.25">
      <c r="A188" s="83"/>
      <c r="B188" s="5"/>
      <c r="C188" s="6" t="s">
        <v>29</v>
      </c>
      <c r="D188" s="7">
        <v>0.72148999999999996</v>
      </c>
      <c r="E188" s="7">
        <v>-0.34606999999999999</v>
      </c>
      <c r="F188" s="7">
        <v>-1.66275</v>
      </c>
      <c r="G188" s="7">
        <v>-0.55098000000000003</v>
      </c>
      <c r="H188" s="7">
        <v>-0.49641999999999997</v>
      </c>
      <c r="I188" s="7">
        <v>0.47782000000000002</v>
      </c>
      <c r="J188" s="7">
        <v>2.9000000000000001E-2</v>
      </c>
      <c r="K188" s="7">
        <v>0.98709000000000002</v>
      </c>
      <c r="L188" s="7">
        <v>0.63312000000000002</v>
      </c>
      <c r="M188" s="7">
        <v>1.28427</v>
      </c>
      <c r="N188" s="7">
        <v>2.4416699999999998</v>
      </c>
      <c r="O188" s="7">
        <v>0.73902000000000001</v>
      </c>
      <c r="P188" s="7">
        <v>-0.28087000000000001</v>
      </c>
      <c r="Q188" s="7">
        <v>-0.23580000000000001</v>
      </c>
    </row>
    <row r="189" spans="1:17" ht="17" thickBot="1" x14ac:dyDescent="0.25">
      <c r="A189" s="83"/>
      <c r="B189" s="5"/>
      <c r="C189" s="6" t="s">
        <v>22</v>
      </c>
      <c r="D189" s="7">
        <v>0.29707</v>
      </c>
      <c r="E189" s="7">
        <v>0.26011000000000001</v>
      </c>
      <c r="F189" s="7">
        <v>-0.36369000000000001</v>
      </c>
      <c r="G189" s="7">
        <v>0.71238000000000001</v>
      </c>
      <c r="H189" s="7">
        <v>0.60770999999999997</v>
      </c>
      <c r="I189" s="7">
        <v>0.71035000000000004</v>
      </c>
      <c r="J189" s="7">
        <v>0.27444000000000002</v>
      </c>
      <c r="K189" s="7">
        <v>0.97340000000000004</v>
      </c>
      <c r="L189" s="7">
        <v>1.1771400000000001</v>
      </c>
      <c r="M189" s="7">
        <v>0.93130000000000002</v>
      </c>
      <c r="N189" s="7">
        <v>1.14323</v>
      </c>
      <c r="O189" s="7">
        <v>0.39832000000000001</v>
      </c>
      <c r="P189" s="7">
        <v>1.089E-2</v>
      </c>
      <c r="Q189" s="7">
        <v>-8.1100000000000005E-2</v>
      </c>
    </row>
    <row r="190" spans="1:17" ht="17" thickBot="1" x14ac:dyDescent="0.25">
      <c r="A190" s="83"/>
      <c r="B190" s="5"/>
      <c r="C190" s="6" t="s">
        <v>19</v>
      </c>
      <c r="D190" s="7">
        <v>1.5301</v>
      </c>
      <c r="E190" s="7">
        <v>0.30136000000000002</v>
      </c>
      <c r="F190" s="7">
        <v>-1.02546</v>
      </c>
      <c r="G190" s="7">
        <v>1.25807</v>
      </c>
      <c r="H190" s="7">
        <v>1.08127</v>
      </c>
      <c r="I190" s="7">
        <v>1.21814</v>
      </c>
      <c r="J190" s="7">
        <v>0.32434000000000002</v>
      </c>
      <c r="K190" s="7">
        <v>2.6192899999999999</v>
      </c>
      <c r="L190" s="7">
        <v>2.9790299999999998</v>
      </c>
      <c r="M190" s="7">
        <v>1.65086</v>
      </c>
      <c r="N190" s="7">
        <v>1.9069499999999999</v>
      </c>
      <c r="O190" s="7">
        <v>1.4474</v>
      </c>
      <c r="P190" s="7">
        <v>-0.35627999999999999</v>
      </c>
      <c r="Q190" s="7">
        <v>-0.28660000000000002</v>
      </c>
    </row>
    <row r="191" spans="1:17" ht="17" thickBot="1" x14ac:dyDescent="0.25">
      <c r="A191" s="83"/>
      <c r="B191" s="5" t="s">
        <v>98</v>
      </c>
      <c r="C191" s="6" t="s">
        <v>25</v>
      </c>
      <c r="D191" s="7">
        <v>0.37425000000000003</v>
      </c>
      <c r="E191" s="7">
        <v>0.39950000000000002</v>
      </c>
      <c r="F191" s="7">
        <v>-0.20718</v>
      </c>
      <c r="G191" s="7">
        <v>1.07497</v>
      </c>
      <c r="H191" s="7">
        <v>0.87851000000000001</v>
      </c>
      <c r="I191" s="7">
        <v>0.79971999999999999</v>
      </c>
      <c r="J191" s="7">
        <v>0.20291999999999999</v>
      </c>
      <c r="K191" s="7">
        <v>1.2348699999999999</v>
      </c>
      <c r="L191" s="7">
        <v>1.1768000000000001</v>
      </c>
      <c r="M191" s="7">
        <v>0.24082000000000001</v>
      </c>
      <c r="N191" s="7">
        <v>-0.73265000000000002</v>
      </c>
      <c r="O191" s="7">
        <v>-9.6009999999999998E-2</v>
      </c>
      <c r="P191" s="7">
        <v>-0.37907000000000002</v>
      </c>
      <c r="Q191" s="7">
        <v>-0.19933000000000001</v>
      </c>
    </row>
    <row r="192" spans="1:17" ht="17" thickBot="1" x14ac:dyDescent="0.25">
      <c r="A192" s="83"/>
      <c r="B192" s="5"/>
      <c r="C192" s="6" t="s">
        <v>28</v>
      </c>
      <c r="D192" s="7">
        <v>0.24218999999999999</v>
      </c>
      <c r="E192" s="7">
        <v>0.33939000000000002</v>
      </c>
      <c r="F192" s="7">
        <v>-0.10038999999999999</v>
      </c>
      <c r="G192" s="7">
        <v>0.78159999999999996</v>
      </c>
      <c r="H192" s="7">
        <v>0.52322999999999997</v>
      </c>
      <c r="I192" s="7">
        <v>0.51678000000000002</v>
      </c>
      <c r="J192" s="7">
        <v>-6.6210000000000005E-2</v>
      </c>
      <c r="K192" s="7">
        <v>0.81179000000000001</v>
      </c>
      <c r="L192" s="7">
        <v>0.87563000000000002</v>
      </c>
      <c r="M192" s="7">
        <v>-0.33105000000000001</v>
      </c>
      <c r="N192" s="7">
        <v>-1.35643</v>
      </c>
      <c r="O192" s="7">
        <v>-0.11079</v>
      </c>
      <c r="P192" s="7">
        <v>-0.39467999999999998</v>
      </c>
      <c r="Q192" s="7">
        <v>-9.5420000000000005E-2</v>
      </c>
    </row>
    <row r="193" spans="1:17" ht="17" thickBot="1" x14ac:dyDescent="0.25">
      <c r="A193" s="83"/>
      <c r="B193" s="5"/>
      <c r="C193" s="6" t="s">
        <v>23</v>
      </c>
      <c r="D193" s="7">
        <v>0.19300999999999999</v>
      </c>
      <c r="E193" s="7">
        <v>0.22603999999999999</v>
      </c>
      <c r="F193" s="7">
        <v>-0.28709000000000001</v>
      </c>
      <c r="G193" s="7">
        <v>0.78949000000000003</v>
      </c>
      <c r="H193" s="7">
        <v>0.25741999999999998</v>
      </c>
      <c r="I193" s="7">
        <v>0.40583000000000002</v>
      </c>
      <c r="J193" s="7">
        <v>-0.33429999999999999</v>
      </c>
      <c r="K193" s="7">
        <v>0.71023999999999998</v>
      </c>
      <c r="L193" s="7">
        <v>0.67247999999999997</v>
      </c>
      <c r="M193" s="7">
        <v>-0.47520000000000001</v>
      </c>
      <c r="N193" s="7">
        <v>-1.43283</v>
      </c>
      <c r="O193" s="7">
        <v>-0.44240000000000002</v>
      </c>
      <c r="P193" s="7">
        <v>-0.62387999999999999</v>
      </c>
      <c r="Q193" s="7">
        <v>-0.19986999999999999</v>
      </c>
    </row>
    <row r="194" spans="1:17" ht="17" thickBot="1" x14ac:dyDescent="0.25">
      <c r="A194" s="83"/>
      <c r="B194" s="5"/>
      <c r="C194" s="6" t="s">
        <v>19</v>
      </c>
      <c r="D194" s="7">
        <v>0.29549999999999998</v>
      </c>
      <c r="E194" s="7">
        <v>0.97028000000000003</v>
      </c>
      <c r="F194" s="7">
        <v>-0.26706999999999997</v>
      </c>
      <c r="G194" s="7">
        <v>1.8517999999999999</v>
      </c>
      <c r="H194" s="7">
        <v>1.2323</v>
      </c>
      <c r="I194" s="7">
        <v>1.06514</v>
      </c>
      <c r="J194" s="7">
        <v>-0.11593000000000001</v>
      </c>
      <c r="K194" s="7">
        <v>1.8056700000000001</v>
      </c>
      <c r="L194" s="7">
        <v>1.88218</v>
      </c>
      <c r="M194" s="7">
        <v>7.3410000000000003E-2</v>
      </c>
      <c r="N194" s="7">
        <v>-1.6821900000000001</v>
      </c>
      <c r="O194" s="7">
        <v>-0.40912999999999999</v>
      </c>
      <c r="P194" s="7">
        <v>-0.87621000000000004</v>
      </c>
      <c r="Q194" s="7">
        <v>-0.32830999999999999</v>
      </c>
    </row>
    <row r="195" spans="1:17" ht="17" thickBot="1" x14ac:dyDescent="0.25">
      <c r="A195" s="83"/>
      <c r="B195" s="5" t="s">
        <v>99</v>
      </c>
      <c r="C195" s="6" t="s">
        <v>25</v>
      </c>
      <c r="D195" s="7">
        <v>2.26911</v>
      </c>
      <c r="E195" s="7">
        <v>-1.1512899999999999</v>
      </c>
      <c r="F195" s="7">
        <v>-1.99729</v>
      </c>
      <c r="G195" s="7">
        <v>-0.77514000000000005</v>
      </c>
      <c r="H195" s="7">
        <v>-4.3299999999999996E-3</v>
      </c>
      <c r="I195" s="7">
        <v>1.0818300000000001</v>
      </c>
      <c r="J195" s="7">
        <v>0.64607999999999999</v>
      </c>
      <c r="K195" s="7">
        <v>1.80545</v>
      </c>
      <c r="L195" s="7">
        <v>1.9006700000000001</v>
      </c>
      <c r="M195" s="7">
        <v>0.71257999999999999</v>
      </c>
      <c r="N195" s="7">
        <v>1.0073300000000001</v>
      </c>
      <c r="O195" s="7">
        <v>1.7586599999999999</v>
      </c>
      <c r="P195" s="7">
        <v>-0.57242000000000004</v>
      </c>
      <c r="Q195" s="7">
        <v>-0.50366999999999995</v>
      </c>
    </row>
    <row r="196" spans="1:17" ht="17" thickBot="1" x14ac:dyDescent="0.25">
      <c r="A196" s="83"/>
      <c r="B196" s="5"/>
      <c r="C196" s="6" t="s">
        <v>29</v>
      </c>
      <c r="D196" s="7">
        <v>2.05023</v>
      </c>
      <c r="E196" s="7">
        <v>-1.15848</v>
      </c>
      <c r="F196" s="7">
        <v>-1.9192800000000001</v>
      </c>
      <c r="G196" s="7">
        <v>-0.93383000000000005</v>
      </c>
      <c r="H196" s="7">
        <v>-8.6349999999999996E-2</v>
      </c>
      <c r="I196" s="7">
        <v>0.92254999999999998</v>
      </c>
      <c r="J196" s="7">
        <v>0.49786999999999998</v>
      </c>
      <c r="K196" s="7">
        <v>1.6908300000000001</v>
      </c>
      <c r="L196" s="7">
        <v>1.59996</v>
      </c>
      <c r="M196" s="7">
        <v>0.50417999999999996</v>
      </c>
      <c r="N196" s="7">
        <v>0.90105000000000002</v>
      </c>
      <c r="O196" s="7">
        <v>1.5706</v>
      </c>
      <c r="P196" s="7">
        <v>-0.62985000000000002</v>
      </c>
      <c r="Q196" s="7">
        <v>-0.57657999999999998</v>
      </c>
    </row>
    <row r="197" spans="1:17" ht="17" thickBot="1" x14ac:dyDescent="0.25">
      <c r="A197" s="83"/>
      <c r="B197" s="5"/>
      <c r="C197" s="6" t="s">
        <v>23</v>
      </c>
      <c r="D197" s="7">
        <v>1.5519700000000001</v>
      </c>
      <c r="E197" s="7">
        <v>-0.65656000000000003</v>
      </c>
      <c r="F197" s="7">
        <v>-1.2223299999999999</v>
      </c>
      <c r="G197" s="7">
        <v>-0.60375999999999996</v>
      </c>
      <c r="H197" s="7">
        <v>-0.20979999999999999</v>
      </c>
      <c r="I197" s="7">
        <v>0.1424</v>
      </c>
      <c r="J197" s="7">
        <v>-0.18154999999999999</v>
      </c>
      <c r="K197" s="7">
        <v>1.2168099999999999</v>
      </c>
      <c r="L197" s="7">
        <v>1.3055600000000001</v>
      </c>
      <c r="M197" s="7">
        <v>0.36924000000000001</v>
      </c>
      <c r="N197" s="7">
        <v>0.35497000000000001</v>
      </c>
      <c r="O197" s="7">
        <v>0.85465000000000002</v>
      </c>
      <c r="P197" s="7">
        <v>-0.89903999999999995</v>
      </c>
      <c r="Q197" s="7">
        <v>-0.52190999999999999</v>
      </c>
    </row>
    <row r="198" spans="1:17" ht="17" thickBot="1" x14ac:dyDescent="0.25">
      <c r="A198" s="83"/>
      <c r="B198" s="5"/>
      <c r="C198" s="6" t="s">
        <v>19</v>
      </c>
      <c r="D198" s="7">
        <v>1.60883</v>
      </c>
      <c r="E198" s="7">
        <v>-0.39523000000000003</v>
      </c>
      <c r="F198" s="7">
        <v>-1.1803900000000001</v>
      </c>
      <c r="G198" s="7">
        <v>-0.16514999999999999</v>
      </c>
      <c r="H198" s="7">
        <v>-8.3909999999999998E-2</v>
      </c>
      <c r="I198" s="7">
        <v>0.59938999999999998</v>
      </c>
      <c r="J198" s="7">
        <v>-1.175E-2</v>
      </c>
      <c r="K198" s="7">
        <v>1.2713099999999999</v>
      </c>
      <c r="L198" s="7">
        <v>1.58239</v>
      </c>
      <c r="M198" s="7">
        <v>0.77439000000000002</v>
      </c>
      <c r="N198" s="7">
        <v>0.59347000000000005</v>
      </c>
      <c r="O198" s="7">
        <v>1.16309</v>
      </c>
      <c r="P198" s="7">
        <v>-0.84321000000000002</v>
      </c>
      <c r="Q198" s="7">
        <v>-0.69462999999999997</v>
      </c>
    </row>
    <row r="199" spans="1:17" ht="17" thickBot="1" x14ac:dyDescent="0.25">
      <c r="A199" s="83"/>
      <c r="B199" s="5" t="s">
        <v>100</v>
      </c>
      <c r="C199" s="6" t="s">
        <v>26</v>
      </c>
      <c r="D199" s="7">
        <v>-0.77395000000000003</v>
      </c>
      <c r="E199" s="7">
        <v>3.5999999999999997E-2</v>
      </c>
      <c r="F199" s="7">
        <v>1.2424200000000001</v>
      </c>
      <c r="G199" s="7">
        <v>-0.17463999999999999</v>
      </c>
      <c r="H199" s="7">
        <v>-0.28860999999999998</v>
      </c>
      <c r="I199" s="7">
        <v>-0.83018000000000003</v>
      </c>
      <c r="J199" s="7">
        <v>-1.8790000000000001E-2</v>
      </c>
      <c r="K199" s="7">
        <v>-1.8076300000000001</v>
      </c>
      <c r="L199" s="7">
        <v>-1.6263799999999999</v>
      </c>
      <c r="M199" s="7">
        <v>-1.1723699999999999</v>
      </c>
      <c r="N199" s="7">
        <v>-1.4801599999999999</v>
      </c>
      <c r="O199" s="7">
        <v>-1.0955699999999999</v>
      </c>
      <c r="P199" s="7">
        <v>0.66485000000000005</v>
      </c>
      <c r="Q199" s="7">
        <v>0.34703000000000001</v>
      </c>
    </row>
    <row r="200" spans="1:17" ht="17" thickBot="1" x14ac:dyDescent="0.25">
      <c r="A200" s="83"/>
      <c r="B200" s="5"/>
      <c r="C200" s="6" t="s">
        <v>28</v>
      </c>
      <c r="D200" s="7">
        <v>-0.8498</v>
      </c>
      <c r="E200" s="7">
        <v>0.35113</v>
      </c>
      <c r="F200" s="7">
        <v>0.92857000000000001</v>
      </c>
      <c r="G200" s="7">
        <v>0.41936000000000001</v>
      </c>
      <c r="H200" s="7">
        <v>7.4520000000000003E-2</v>
      </c>
      <c r="I200" s="7">
        <v>-0.65130999999999994</v>
      </c>
      <c r="J200" s="7">
        <v>-0.22642999999999999</v>
      </c>
      <c r="K200" s="7">
        <v>-0.80954000000000004</v>
      </c>
      <c r="L200" s="7">
        <v>-0.42937999999999998</v>
      </c>
      <c r="M200" s="7">
        <v>-0.49157000000000001</v>
      </c>
      <c r="N200" s="7">
        <v>-1.0197000000000001</v>
      </c>
      <c r="O200" s="7">
        <v>-0.63890999999999998</v>
      </c>
      <c r="P200" s="7">
        <v>0.25635000000000002</v>
      </c>
      <c r="Q200" s="7">
        <v>0.18926000000000001</v>
      </c>
    </row>
    <row r="201" spans="1:17" ht="17" thickBot="1" x14ac:dyDescent="0.25">
      <c r="A201" s="83"/>
      <c r="B201" s="5"/>
      <c r="C201" s="6" t="s">
        <v>23</v>
      </c>
      <c r="D201" s="7">
        <v>-1.75587</v>
      </c>
      <c r="E201" s="7">
        <v>-6.9999999999999999E-4</v>
      </c>
      <c r="F201" s="7">
        <v>1.3729</v>
      </c>
      <c r="G201" s="7">
        <v>0.2326</v>
      </c>
      <c r="H201" s="7">
        <v>7.4359999999999996E-2</v>
      </c>
      <c r="I201" s="7">
        <v>-0.42847000000000002</v>
      </c>
      <c r="J201" s="7">
        <v>-0.11158999999999999</v>
      </c>
      <c r="K201" s="7">
        <v>-1.64063</v>
      </c>
      <c r="L201" s="7">
        <v>-1.58067</v>
      </c>
      <c r="M201" s="7">
        <v>-1.2742599999999999</v>
      </c>
      <c r="N201" s="7">
        <v>-1.8055399999999999</v>
      </c>
      <c r="O201" s="7">
        <v>-1.6878599999999999</v>
      </c>
      <c r="P201" s="7">
        <v>0.33209</v>
      </c>
      <c r="Q201" s="7">
        <v>-3.2300000000000002E-2</v>
      </c>
    </row>
    <row r="202" spans="1:17" ht="17" thickBot="1" x14ac:dyDescent="0.25">
      <c r="A202" s="83"/>
      <c r="B202" s="5"/>
      <c r="C202" s="6" t="s">
        <v>20</v>
      </c>
      <c r="D202" s="7">
        <v>-1.06033</v>
      </c>
      <c r="E202" s="7">
        <v>0.16558</v>
      </c>
      <c r="F202" s="7">
        <v>0.89758000000000004</v>
      </c>
      <c r="G202" s="7">
        <v>8.0329999999999999E-2</v>
      </c>
      <c r="H202" s="7">
        <v>0.15242</v>
      </c>
      <c r="I202" s="7">
        <v>-0.24912999999999999</v>
      </c>
      <c r="J202" s="7">
        <v>4.5599999999999998E-3</v>
      </c>
      <c r="K202" s="7">
        <v>-0.82147999999999999</v>
      </c>
      <c r="L202" s="7">
        <v>-0.80930999999999997</v>
      </c>
      <c r="M202" s="7">
        <v>-0.83189999999999997</v>
      </c>
      <c r="N202" s="7">
        <v>-0.96847000000000005</v>
      </c>
      <c r="O202" s="7">
        <v>-0.73043999999999998</v>
      </c>
      <c r="P202" s="7">
        <v>0.43945000000000001</v>
      </c>
      <c r="Q202" s="7">
        <v>0.20638999999999999</v>
      </c>
    </row>
    <row r="203" spans="1:17" ht="17" thickBot="1" x14ac:dyDescent="0.25">
      <c r="A203" s="83"/>
      <c r="B203" s="5" t="s">
        <v>101</v>
      </c>
      <c r="C203" s="6" t="s">
        <v>26</v>
      </c>
      <c r="D203" s="7">
        <v>-1.11696</v>
      </c>
      <c r="E203" s="7">
        <v>0.98877999999999999</v>
      </c>
      <c r="F203" s="7">
        <v>0.63961000000000001</v>
      </c>
      <c r="G203" s="7">
        <v>0.34702</v>
      </c>
      <c r="H203" s="7">
        <v>-0.21754999999999999</v>
      </c>
      <c r="I203" s="7">
        <v>-0.7823</v>
      </c>
      <c r="J203" s="7">
        <v>-0.99921000000000004</v>
      </c>
      <c r="K203" s="7">
        <v>-0.74317</v>
      </c>
      <c r="L203" s="7">
        <v>-0.70938999999999997</v>
      </c>
      <c r="M203" s="7">
        <v>0.75495999999999996</v>
      </c>
      <c r="N203" s="7">
        <v>1.44455</v>
      </c>
      <c r="O203" s="7">
        <v>-0.43959999999999999</v>
      </c>
      <c r="P203" s="7">
        <v>-0.10163</v>
      </c>
      <c r="Q203" s="7">
        <v>-3.5929999999999997E-2</v>
      </c>
    </row>
    <row r="204" spans="1:17" ht="17" thickBot="1" x14ac:dyDescent="0.25">
      <c r="A204" s="83"/>
      <c r="B204" s="5"/>
      <c r="C204" s="6" t="s">
        <v>29</v>
      </c>
      <c r="D204" s="7">
        <v>-0.48191000000000001</v>
      </c>
      <c r="E204" s="7">
        <v>0.30798999999999999</v>
      </c>
      <c r="F204" s="7">
        <v>0.15656</v>
      </c>
      <c r="G204" s="7">
        <v>7.1400000000000005E-2</v>
      </c>
      <c r="H204" s="7">
        <v>7.5759999999999994E-2</v>
      </c>
      <c r="I204" s="7">
        <v>-8.5580000000000003E-2</v>
      </c>
      <c r="J204" s="7">
        <v>-0.27967999999999998</v>
      </c>
      <c r="K204" s="7">
        <v>-0.27850000000000003</v>
      </c>
      <c r="L204" s="7">
        <v>-0.3306</v>
      </c>
      <c r="M204" s="7">
        <v>0.63895999999999997</v>
      </c>
      <c r="N204" s="7">
        <v>1.22845</v>
      </c>
      <c r="O204" s="7">
        <v>-7.0480000000000001E-2</v>
      </c>
      <c r="P204" s="7">
        <v>1.0710000000000001E-2</v>
      </c>
      <c r="Q204" s="7">
        <v>9.7960000000000005E-2</v>
      </c>
    </row>
    <row r="205" spans="1:17" ht="17" thickBot="1" x14ac:dyDescent="0.25">
      <c r="A205" s="83"/>
      <c r="B205" s="5"/>
      <c r="C205" s="6" t="s">
        <v>22</v>
      </c>
      <c r="D205" s="7">
        <v>-0.43548999999999999</v>
      </c>
      <c r="E205" s="7">
        <v>0.36284</v>
      </c>
      <c r="F205" s="7">
        <v>0.24188999999999999</v>
      </c>
      <c r="G205" s="7">
        <v>8.8099999999999998E-2</v>
      </c>
      <c r="H205" s="7">
        <v>-3.6269999999999997E-2</v>
      </c>
      <c r="I205" s="7">
        <v>-0.20635000000000001</v>
      </c>
      <c r="J205" s="7">
        <v>-0.41586000000000001</v>
      </c>
      <c r="K205" s="7">
        <v>-0.41376000000000002</v>
      </c>
      <c r="L205" s="7">
        <v>-0.54734000000000005</v>
      </c>
      <c r="M205" s="7">
        <v>0.41743000000000002</v>
      </c>
      <c r="N205" s="7">
        <v>0.88861999999999997</v>
      </c>
      <c r="O205" s="7">
        <v>-0.17610999999999999</v>
      </c>
      <c r="P205" s="7">
        <v>-7.3279999999999998E-2</v>
      </c>
      <c r="Q205" s="7">
        <v>2.955E-2</v>
      </c>
    </row>
    <row r="206" spans="1:17" ht="17" thickBot="1" x14ac:dyDescent="0.25">
      <c r="A206" s="83"/>
      <c r="B206" s="5"/>
      <c r="C206" s="6" t="s">
        <v>102</v>
      </c>
      <c r="D206" s="7">
        <v>-0.95299</v>
      </c>
      <c r="E206" s="7">
        <v>0.28187000000000001</v>
      </c>
      <c r="F206" s="7">
        <v>-8.3220000000000002E-2</v>
      </c>
      <c r="G206" s="7">
        <v>-0.24221000000000001</v>
      </c>
      <c r="H206" s="7">
        <v>-0.18834000000000001</v>
      </c>
      <c r="I206" s="7">
        <v>-0.12892999999999999</v>
      </c>
      <c r="J206" s="7">
        <v>-0.19256000000000001</v>
      </c>
      <c r="K206" s="7">
        <v>-0.68184999999999996</v>
      </c>
      <c r="L206" s="7">
        <v>-0.51258999999999999</v>
      </c>
      <c r="M206" s="7">
        <v>1.0010399999999999</v>
      </c>
      <c r="N206" s="7">
        <v>1.9459299999999999</v>
      </c>
      <c r="O206" s="7">
        <v>8.4449999999999997E-2</v>
      </c>
      <c r="P206" s="7">
        <v>-1.6039999999999999E-2</v>
      </c>
      <c r="Q206" s="7">
        <v>-0.10964</v>
      </c>
    </row>
    <row r="207" spans="1:17" ht="17" thickBot="1" x14ac:dyDescent="0.25">
      <c r="A207" s="83"/>
      <c r="B207" s="5" t="s">
        <v>103</v>
      </c>
      <c r="C207" s="6" t="s">
        <v>26</v>
      </c>
      <c r="D207" s="7">
        <v>-1.5980000000000001</v>
      </c>
      <c r="E207" s="7">
        <v>1.94252</v>
      </c>
      <c r="F207" s="7">
        <v>2.6525599999999998</v>
      </c>
      <c r="G207" s="7">
        <v>1.21634</v>
      </c>
      <c r="H207" s="7">
        <v>5.2740000000000002E-2</v>
      </c>
      <c r="I207" s="7">
        <v>-1.1223700000000001</v>
      </c>
      <c r="J207" s="7">
        <v>-0.66257999999999995</v>
      </c>
      <c r="K207" s="7">
        <v>-1.3405899999999999</v>
      </c>
      <c r="L207" s="7">
        <v>-1.5775399999999999</v>
      </c>
      <c r="M207" s="7">
        <v>0.14013</v>
      </c>
      <c r="N207" s="7">
        <v>-0.82150999999999996</v>
      </c>
      <c r="O207" s="7">
        <v>-0.96791000000000005</v>
      </c>
      <c r="P207" s="7">
        <v>0.88156999999999996</v>
      </c>
      <c r="Q207" s="7">
        <v>0.62831999999999999</v>
      </c>
    </row>
    <row r="208" spans="1:17" ht="17" thickBot="1" x14ac:dyDescent="0.25">
      <c r="A208" s="83"/>
      <c r="B208" s="5"/>
      <c r="C208" s="6" t="s">
        <v>28</v>
      </c>
      <c r="D208" s="7">
        <v>-0.62719999999999998</v>
      </c>
      <c r="E208" s="7">
        <v>1.0786199999999999</v>
      </c>
      <c r="F208" s="7">
        <v>1.073</v>
      </c>
      <c r="G208" s="7">
        <v>0.90432000000000001</v>
      </c>
      <c r="H208" s="7">
        <v>0.49940000000000001</v>
      </c>
      <c r="I208" s="7">
        <v>-7.009E-2</v>
      </c>
      <c r="J208" s="7">
        <v>-0.10699</v>
      </c>
      <c r="K208" s="7">
        <v>9.5740000000000006E-2</v>
      </c>
      <c r="L208" s="7">
        <v>0.31407000000000002</v>
      </c>
      <c r="M208" s="7">
        <v>0.59979000000000005</v>
      </c>
      <c r="N208" s="7">
        <v>-2.3900000000000001E-2</v>
      </c>
      <c r="O208" s="7">
        <v>9.1329999999999995E-2</v>
      </c>
      <c r="P208" s="7">
        <v>0.38888</v>
      </c>
      <c r="Q208" s="7">
        <v>0.33465</v>
      </c>
    </row>
    <row r="209" spans="1:17" ht="17" thickBot="1" x14ac:dyDescent="0.25">
      <c r="A209" s="83"/>
      <c r="B209" s="5"/>
      <c r="C209" s="6" t="s">
        <v>22</v>
      </c>
      <c r="D209" s="7">
        <v>-0.85494000000000003</v>
      </c>
      <c r="E209" s="7">
        <v>1.26092</v>
      </c>
      <c r="F209" s="7">
        <v>1.27285</v>
      </c>
      <c r="G209" s="7">
        <v>1.02319</v>
      </c>
      <c r="H209" s="7">
        <v>0.47419</v>
      </c>
      <c r="I209" s="7">
        <v>-0.12590000000000001</v>
      </c>
      <c r="J209" s="7">
        <v>-0.18271999999999999</v>
      </c>
      <c r="K209" s="7">
        <v>-8.1509999999999999E-2</v>
      </c>
      <c r="L209" s="7">
        <v>-0.10397000000000001</v>
      </c>
      <c r="M209" s="7">
        <v>0.47060000000000002</v>
      </c>
      <c r="N209" s="7">
        <v>-8.7359999999999993E-2</v>
      </c>
      <c r="O209" s="7">
        <v>-0.14724999999999999</v>
      </c>
      <c r="P209" s="7">
        <v>0.42083999999999999</v>
      </c>
      <c r="Q209" s="7">
        <v>0.31462000000000001</v>
      </c>
    </row>
    <row r="210" spans="1:17" ht="17" thickBot="1" x14ac:dyDescent="0.25">
      <c r="A210" s="83"/>
      <c r="B210" s="5"/>
      <c r="C210" s="6" t="s">
        <v>20</v>
      </c>
      <c r="D210" s="7">
        <v>-1.3646199999999999</v>
      </c>
      <c r="E210" s="7">
        <v>1.3458600000000001</v>
      </c>
      <c r="F210" s="7">
        <v>1.74648</v>
      </c>
      <c r="G210" s="7">
        <v>0.67442999999999997</v>
      </c>
      <c r="H210" s="7">
        <v>0.60753000000000001</v>
      </c>
      <c r="I210" s="7">
        <v>-5.3769999999999998E-2</v>
      </c>
      <c r="J210" s="7">
        <v>0.26762999999999998</v>
      </c>
      <c r="K210" s="7">
        <v>-0.59011999999999998</v>
      </c>
      <c r="L210" s="7">
        <v>-0.78656999999999999</v>
      </c>
      <c r="M210" s="7">
        <v>0.27906999999999998</v>
      </c>
      <c r="N210" s="7">
        <v>-0.41037000000000001</v>
      </c>
      <c r="O210" s="7">
        <v>-0.12182999999999999</v>
      </c>
      <c r="P210" s="7">
        <v>1.06917</v>
      </c>
      <c r="Q210" s="7">
        <v>0.67259000000000002</v>
      </c>
    </row>
    <row r="211" spans="1:17" ht="17" thickBot="1" x14ac:dyDescent="0.25">
      <c r="A211" s="83"/>
      <c r="B211" s="5" t="s">
        <v>104</v>
      </c>
      <c r="C211" s="6" t="s">
        <v>26</v>
      </c>
      <c r="D211" s="7">
        <v>-0.27045000000000002</v>
      </c>
      <c r="E211" s="7">
        <v>0.32289000000000001</v>
      </c>
      <c r="F211" s="7">
        <v>0.31968000000000002</v>
      </c>
      <c r="G211" s="7">
        <v>0.14623</v>
      </c>
      <c r="H211" s="7">
        <v>-0.15706999999999999</v>
      </c>
      <c r="I211" s="7">
        <v>-0.30875000000000002</v>
      </c>
      <c r="J211" s="7">
        <v>-0.18204000000000001</v>
      </c>
      <c r="K211" s="7">
        <v>-9.7449999999999995E-2</v>
      </c>
      <c r="L211" s="7">
        <v>-6.0789999999999997E-2</v>
      </c>
      <c r="M211" s="7">
        <v>-0.46643000000000001</v>
      </c>
      <c r="N211" s="7">
        <v>-0.95540000000000003</v>
      </c>
      <c r="O211" s="7">
        <v>-0.27304</v>
      </c>
      <c r="P211" s="7">
        <v>2.716E-2</v>
      </c>
      <c r="Q211" s="7">
        <v>0.11327</v>
      </c>
    </row>
    <row r="212" spans="1:17" ht="17" thickBot="1" x14ac:dyDescent="0.25">
      <c r="A212" s="83"/>
      <c r="B212" s="5"/>
      <c r="C212" s="6" t="s">
        <v>28</v>
      </c>
      <c r="D212" s="7">
        <v>-0.79644999999999999</v>
      </c>
      <c r="E212" s="7">
        <v>-0.27268999999999999</v>
      </c>
      <c r="F212" s="7">
        <v>0.28356999999999999</v>
      </c>
      <c r="G212" s="7">
        <v>-0.40699999999999997</v>
      </c>
      <c r="H212" s="7">
        <v>-1.0932299999999999</v>
      </c>
      <c r="I212" s="7">
        <v>-1.3761000000000001</v>
      </c>
      <c r="J212" s="7">
        <v>-0.77288000000000001</v>
      </c>
      <c r="K212" s="7">
        <v>-0.51802000000000004</v>
      </c>
      <c r="L212" s="7">
        <v>-0.32529999999999998</v>
      </c>
      <c r="M212" s="7">
        <v>-1.2760400000000001</v>
      </c>
      <c r="N212" s="7">
        <v>-2.1758199999999999</v>
      </c>
      <c r="O212" s="7">
        <v>-0.17926</v>
      </c>
      <c r="P212" s="7">
        <v>-1.6039999999999999E-2</v>
      </c>
      <c r="Q212" s="7">
        <v>0.21965999999999999</v>
      </c>
    </row>
    <row r="213" spans="1:17" ht="17" thickBot="1" x14ac:dyDescent="0.25">
      <c r="A213" s="83"/>
      <c r="B213" s="5"/>
      <c r="C213" s="6" t="s">
        <v>23</v>
      </c>
      <c r="D213" s="7">
        <v>-0.21242</v>
      </c>
      <c r="E213" s="7">
        <v>-0.65207999999999999</v>
      </c>
      <c r="F213" s="7">
        <v>0.26815</v>
      </c>
      <c r="G213" s="7">
        <v>-0.62938000000000005</v>
      </c>
      <c r="H213" s="7">
        <v>-0.59279999999999999</v>
      </c>
      <c r="I213" s="7">
        <v>-1.07233</v>
      </c>
      <c r="J213" s="7">
        <v>-0.15983</v>
      </c>
      <c r="K213" s="7">
        <v>-0.54630999999999996</v>
      </c>
      <c r="L213" s="7">
        <v>-0.16502</v>
      </c>
      <c r="M213" s="7">
        <v>-1.50515</v>
      </c>
      <c r="N213" s="7">
        <v>-2.1248800000000001</v>
      </c>
      <c r="O213" s="7">
        <v>-0.12042</v>
      </c>
      <c r="P213" s="7">
        <v>0.15337999999999999</v>
      </c>
      <c r="Q213" s="7">
        <v>-0.12028</v>
      </c>
    </row>
    <row r="214" spans="1:17" ht="17" thickBot="1" x14ac:dyDescent="0.25">
      <c r="A214" s="83"/>
      <c r="B214" s="5"/>
      <c r="C214" s="6" t="s">
        <v>19</v>
      </c>
      <c r="D214" s="7">
        <v>-0.77059</v>
      </c>
      <c r="E214" s="7">
        <v>-0.17454</v>
      </c>
      <c r="F214" s="7">
        <v>8.5750000000000007E-2</v>
      </c>
      <c r="G214" s="7">
        <v>-0.43234</v>
      </c>
      <c r="H214" s="7">
        <v>-0.63549</v>
      </c>
      <c r="I214" s="7">
        <v>-0.62658999999999998</v>
      </c>
      <c r="J214" s="7">
        <v>-0.46167999999999998</v>
      </c>
      <c r="K214" s="7">
        <v>-0.32905000000000001</v>
      </c>
      <c r="L214" s="7">
        <v>-0.34155999999999997</v>
      </c>
      <c r="M214" s="7">
        <v>-0.57684999999999997</v>
      </c>
      <c r="N214" s="7">
        <v>-0.81040999999999996</v>
      </c>
      <c r="O214" s="7">
        <v>-0.17960999999999999</v>
      </c>
      <c r="P214" s="7">
        <v>-0.24648999999999999</v>
      </c>
      <c r="Q214" s="7">
        <v>-7.2720000000000007E-2</v>
      </c>
    </row>
    <row r="215" spans="1:17" ht="17" thickBot="1" x14ac:dyDescent="0.25">
      <c r="A215" s="83"/>
      <c r="B215" s="5" t="s">
        <v>105</v>
      </c>
      <c r="C215" s="6" t="s">
        <v>25</v>
      </c>
      <c r="D215" s="7">
        <v>0.80830000000000002</v>
      </c>
      <c r="E215" s="7">
        <v>-0.29747000000000001</v>
      </c>
      <c r="F215" s="7">
        <v>-0.57360999999999995</v>
      </c>
      <c r="G215" s="7">
        <v>-0.20516000000000001</v>
      </c>
      <c r="H215" s="7">
        <v>0.20086000000000001</v>
      </c>
      <c r="I215" s="7">
        <v>0.30563000000000001</v>
      </c>
      <c r="J215" s="7">
        <v>0.22628999999999999</v>
      </c>
      <c r="K215" s="7">
        <v>0.94340999999999997</v>
      </c>
      <c r="L215" s="7">
        <v>0.80293000000000003</v>
      </c>
      <c r="M215" s="7">
        <v>0.33165</v>
      </c>
      <c r="N215" s="7">
        <v>0.72004999999999997</v>
      </c>
      <c r="O215" s="7">
        <v>0.87438000000000005</v>
      </c>
      <c r="P215" s="7">
        <v>5.5320000000000001E-2</v>
      </c>
      <c r="Q215" s="7">
        <v>6.7000000000000004E-2</v>
      </c>
    </row>
    <row r="216" spans="1:17" ht="17" thickBot="1" x14ac:dyDescent="0.25">
      <c r="A216" s="83"/>
      <c r="B216" s="5"/>
      <c r="C216" s="6" t="s">
        <v>29</v>
      </c>
      <c r="D216" s="7">
        <v>1.2728600000000001</v>
      </c>
      <c r="E216" s="7">
        <v>-0.53705999999999998</v>
      </c>
      <c r="F216" s="7">
        <v>-1.1699600000000001</v>
      </c>
      <c r="G216" s="7">
        <v>-0.44057000000000002</v>
      </c>
      <c r="H216" s="7">
        <v>0.23649000000000001</v>
      </c>
      <c r="I216" s="7">
        <v>0.48959999999999998</v>
      </c>
      <c r="J216" s="7">
        <v>0.42299999999999999</v>
      </c>
      <c r="K216" s="7">
        <v>1.54318</v>
      </c>
      <c r="L216" s="7">
        <v>1.22685</v>
      </c>
      <c r="M216" s="7">
        <v>0.61529999999999996</v>
      </c>
      <c r="N216" s="7">
        <v>1.52545</v>
      </c>
      <c r="O216" s="7">
        <v>1.4225000000000001</v>
      </c>
      <c r="P216" s="7">
        <v>8.2250000000000004E-2</v>
      </c>
      <c r="Q216" s="7">
        <v>9.3659999999999993E-2</v>
      </c>
    </row>
    <row r="217" spans="1:17" ht="17" thickBot="1" x14ac:dyDescent="0.25">
      <c r="A217" s="83"/>
      <c r="B217" s="5"/>
      <c r="C217" s="6" t="s">
        <v>22</v>
      </c>
      <c r="D217" s="7">
        <v>1.58361</v>
      </c>
      <c r="E217" s="7">
        <v>-0.44740999999999997</v>
      </c>
      <c r="F217" s="7">
        <v>-0.69342999999999999</v>
      </c>
      <c r="G217" s="7">
        <v>-0.14313000000000001</v>
      </c>
      <c r="H217" s="7">
        <v>0.42170000000000002</v>
      </c>
      <c r="I217" s="7">
        <v>0.47116999999999998</v>
      </c>
      <c r="J217" s="7">
        <v>0.29831999999999997</v>
      </c>
      <c r="K217" s="7">
        <v>1.65656</v>
      </c>
      <c r="L217" s="7">
        <v>1.6181700000000001</v>
      </c>
      <c r="M217" s="7">
        <v>0.65051999999999999</v>
      </c>
      <c r="N217" s="7">
        <v>1.1266</v>
      </c>
      <c r="O217" s="7">
        <v>1.6962900000000001</v>
      </c>
      <c r="P217" s="7">
        <v>6.7269999999999996E-2</v>
      </c>
      <c r="Q217" s="7">
        <v>0.13497000000000001</v>
      </c>
    </row>
    <row r="218" spans="1:17" ht="17" thickBot="1" x14ac:dyDescent="0.25">
      <c r="A218" s="86"/>
      <c r="B218" s="11"/>
      <c r="C218" s="12" t="s">
        <v>20</v>
      </c>
      <c r="D218" s="7">
        <v>0.58503000000000005</v>
      </c>
      <c r="E218" s="7">
        <v>-0.11556</v>
      </c>
      <c r="F218" s="7">
        <v>-0.36416999999999999</v>
      </c>
      <c r="G218" s="7">
        <v>5.3690000000000002E-2</v>
      </c>
      <c r="H218" s="7">
        <v>0.48912</v>
      </c>
      <c r="I218" s="7">
        <v>0.45090000000000002</v>
      </c>
      <c r="J218" s="7">
        <v>0.71236999999999995</v>
      </c>
      <c r="K218" s="7">
        <v>0.68662000000000001</v>
      </c>
      <c r="L218" s="7">
        <v>0.90841000000000005</v>
      </c>
      <c r="M218" s="7">
        <v>0.33548</v>
      </c>
      <c r="N218" s="7">
        <v>0.61845000000000006</v>
      </c>
      <c r="O218" s="7">
        <v>0.92020999999999997</v>
      </c>
      <c r="P218" s="7">
        <v>0.51958000000000004</v>
      </c>
      <c r="Q218" s="7">
        <v>0.20993000000000001</v>
      </c>
    </row>
    <row r="219" spans="1:17" ht="17" thickTop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1:17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</sheetData>
  <mergeCells count="8">
    <mergeCell ref="P1:Q1"/>
    <mergeCell ref="A3:A10"/>
    <mergeCell ref="A11:A58"/>
    <mergeCell ref="A59:A154"/>
    <mergeCell ref="A155:A218"/>
    <mergeCell ref="B1:C2"/>
    <mergeCell ref="D1:J1"/>
    <mergeCell ref="K1:O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0053D51-F0BE-4643-B088-F31BC62EFA60}">
            <xm:f>('djf temp pvalues'!D3)&lt;0.05</xm:f>
            <x14:dxf>
              <fill>
                <patternFill>
                  <bgColor rgb="FFFFC7CE"/>
                </patternFill>
              </fill>
            </x14:dxf>
          </x14:cfRule>
          <x14:cfRule type="expression" priority="2" id="{6F2FAAFC-1F9B-F24D-A0D4-918B02D024DD}">
            <xm:f>('djf temp pvalues'!D3)&lt;0.1</xm:f>
            <x14:dxf>
              <fill>
                <patternFill>
                  <bgColor theme="2" tint="-9.9948118533890809E-2"/>
                </patternFill>
              </fill>
            </x14:dxf>
          </x14:cfRule>
          <xm:sqref>D3:Q218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"/>
  <sheetViews>
    <sheetView zoomScale="140" zoomScaleNormal="140" workbookViewId="0">
      <pane xSplit="1" ySplit="3" topLeftCell="L9" activePane="bottomRight" state="frozen"/>
      <selection pane="topRight" activeCell="B1" sqref="B1"/>
      <selection pane="bottomLeft" activeCell="A4" sqref="A4"/>
      <selection pane="bottomRight" activeCell="AC21" sqref="AC21"/>
    </sheetView>
  </sheetViews>
  <sheetFormatPr baseColWidth="10" defaultRowHeight="16" x14ac:dyDescent="0.2"/>
  <cols>
    <col min="1" max="1" width="17.83203125" customWidth="1"/>
  </cols>
  <sheetData>
    <row r="1" spans="1:29" x14ac:dyDescent="0.2">
      <c r="B1" s="118" t="s">
        <v>1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 t="s">
        <v>2</v>
      </c>
      <c r="Q1" s="118"/>
      <c r="R1" s="118"/>
      <c r="S1" s="118"/>
      <c r="T1" s="118"/>
      <c r="U1" s="118"/>
      <c r="V1" s="118"/>
      <c r="W1" s="118"/>
      <c r="X1" s="118"/>
      <c r="Y1" s="118"/>
      <c r="Z1" s="118" t="s">
        <v>3</v>
      </c>
      <c r="AA1" s="118"/>
      <c r="AB1" s="118"/>
      <c r="AC1" s="118"/>
    </row>
    <row r="2" spans="1:29" x14ac:dyDescent="0.2">
      <c r="B2" s="118" t="s">
        <v>4</v>
      </c>
      <c r="C2" s="118"/>
      <c r="D2" s="118" t="s">
        <v>5</v>
      </c>
      <c r="E2" s="118"/>
      <c r="F2" s="118" t="s">
        <v>6</v>
      </c>
      <c r="G2" s="118"/>
      <c r="H2" s="118" t="s">
        <v>7</v>
      </c>
      <c r="I2" s="118"/>
      <c r="J2" s="118" t="s">
        <v>8</v>
      </c>
      <c r="K2" s="118"/>
      <c r="L2" s="118" t="s">
        <v>9</v>
      </c>
      <c r="M2" s="118"/>
      <c r="N2" s="118" t="s">
        <v>10</v>
      </c>
      <c r="O2" s="118"/>
      <c r="P2" s="118" t="s">
        <v>11</v>
      </c>
      <c r="Q2" s="118"/>
      <c r="R2" s="118" t="s">
        <v>12</v>
      </c>
      <c r="S2" s="118"/>
      <c r="T2" s="118" t="s">
        <v>13</v>
      </c>
      <c r="U2" s="118"/>
      <c r="V2" s="118" t="s">
        <v>106</v>
      </c>
      <c r="W2" s="118"/>
      <c r="X2" s="118" t="s">
        <v>15</v>
      </c>
      <c r="Y2" s="118"/>
      <c r="Z2" s="118" t="s">
        <v>15</v>
      </c>
      <c r="AA2" s="118"/>
      <c r="AB2" s="118" t="s">
        <v>16</v>
      </c>
      <c r="AC2" s="118"/>
    </row>
    <row r="3" spans="1:29" x14ac:dyDescent="0.2">
      <c r="B3" t="s">
        <v>112</v>
      </c>
      <c r="C3" s="68" t="s">
        <v>113</v>
      </c>
      <c r="D3" t="s">
        <v>112</v>
      </c>
      <c r="E3" s="68" t="s">
        <v>113</v>
      </c>
      <c r="F3" t="s">
        <v>112</v>
      </c>
      <c r="G3" s="68" t="s">
        <v>113</v>
      </c>
      <c r="H3" t="s">
        <v>112</v>
      </c>
      <c r="I3" s="68" t="s">
        <v>113</v>
      </c>
      <c r="J3" t="s">
        <v>112</v>
      </c>
      <c r="K3" s="68" t="s">
        <v>113</v>
      </c>
      <c r="L3" t="s">
        <v>112</v>
      </c>
      <c r="M3" s="68" t="s">
        <v>113</v>
      </c>
      <c r="N3" t="s">
        <v>112</v>
      </c>
      <c r="O3" s="68" t="s">
        <v>113</v>
      </c>
      <c r="P3" t="s">
        <v>112</v>
      </c>
      <c r="Q3" s="68" t="s">
        <v>113</v>
      </c>
      <c r="R3" t="s">
        <v>112</v>
      </c>
      <c r="S3" s="68" t="s">
        <v>113</v>
      </c>
      <c r="T3" t="s">
        <v>112</v>
      </c>
      <c r="U3" s="68" t="s">
        <v>113</v>
      </c>
      <c r="V3" t="s">
        <v>112</v>
      </c>
      <c r="W3" s="68" t="s">
        <v>113</v>
      </c>
      <c r="X3" t="s">
        <v>112</v>
      </c>
      <c r="Y3" s="68" t="s">
        <v>113</v>
      </c>
      <c r="Z3" t="s">
        <v>112</v>
      </c>
      <c r="AA3" s="68" t="s">
        <v>113</v>
      </c>
      <c r="AB3" t="s">
        <v>112</v>
      </c>
      <c r="AC3" s="68" t="s">
        <v>113</v>
      </c>
    </row>
    <row r="4" spans="1:29" x14ac:dyDescent="0.2">
      <c r="A4" t="s">
        <v>25</v>
      </c>
      <c r="B4" s="69">
        <v>1764</v>
      </c>
      <c r="C4" s="68">
        <v>123</v>
      </c>
      <c r="D4">
        <v>274</v>
      </c>
      <c r="E4" s="68">
        <v>1384</v>
      </c>
      <c r="F4">
        <v>158</v>
      </c>
      <c r="G4" s="68">
        <v>1836</v>
      </c>
      <c r="H4">
        <v>982</v>
      </c>
      <c r="I4" s="68">
        <v>436</v>
      </c>
      <c r="J4">
        <v>1763</v>
      </c>
      <c r="K4" s="68">
        <v>106</v>
      </c>
      <c r="L4">
        <v>1701</v>
      </c>
      <c r="M4" s="68">
        <v>195</v>
      </c>
      <c r="N4">
        <v>1584</v>
      </c>
      <c r="O4" s="68">
        <v>64</v>
      </c>
      <c r="P4">
        <v>1846</v>
      </c>
      <c r="Q4" s="68">
        <v>166</v>
      </c>
      <c r="R4">
        <v>1921</v>
      </c>
      <c r="S4" s="68">
        <v>147</v>
      </c>
      <c r="T4">
        <v>1241</v>
      </c>
      <c r="U4" s="68">
        <v>223</v>
      </c>
      <c r="V4">
        <v>878</v>
      </c>
      <c r="W4" s="68">
        <v>511</v>
      </c>
      <c r="X4">
        <v>1613</v>
      </c>
      <c r="Y4" s="68">
        <v>194</v>
      </c>
      <c r="Z4">
        <v>236</v>
      </c>
      <c r="AA4" s="68">
        <v>1334</v>
      </c>
      <c r="AB4">
        <v>247</v>
      </c>
      <c r="AC4" s="68">
        <v>1554</v>
      </c>
    </row>
    <row r="5" spans="1:29" x14ac:dyDescent="0.2">
      <c r="A5" t="s">
        <v>28</v>
      </c>
      <c r="B5" s="69">
        <v>442</v>
      </c>
      <c r="C5" s="68">
        <v>542</v>
      </c>
      <c r="D5">
        <v>1170</v>
      </c>
      <c r="E5" s="68">
        <v>282</v>
      </c>
      <c r="F5">
        <v>897</v>
      </c>
      <c r="G5" s="68">
        <v>252</v>
      </c>
      <c r="H5">
        <v>1509</v>
      </c>
      <c r="I5" s="68">
        <v>130</v>
      </c>
      <c r="J5">
        <v>1004</v>
      </c>
      <c r="K5" s="68">
        <v>389</v>
      </c>
      <c r="L5">
        <v>552</v>
      </c>
      <c r="M5" s="68">
        <v>1026</v>
      </c>
      <c r="N5">
        <v>454</v>
      </c>
      <c r="O5" s="68">
        <v>1086</v>
      </c>
      <c r="P5">
        <v>608</v>
      </c>
      <c r="Q5" s="68">
        <v>453</v>
      </c>
      <c r="R5">
        <v>694</v>
      </c>
      <c r="S5" s="68">
        <v>263</v>
      </c>
      <c r="T5">
        <v>759</v>
      </c>
      <c r="U5" s="68">
        <v>465</v>
      </c>
      <c r="V5">
        <v>220</v>
      </c>
      <c r="W5" s="68">
        <v>1195</v>
      </c>
      <c r="X5">
        <v>447</v>
      </c>
      <c r="Y5" s="68">
        <v>552</v>
      </c>
      <c r="Z5">
        <v>649</v>
      </c>
      <c r="AA5" s="68">
        <v>453</v>
      </c>
      <c r="AB5">
        <v>1113</v>
      </c>
      <c r="AC5" s="68">
        <v>339</v>
      </c>
    </row>
    <row r="6" spans="1:29" x14ac:dyDescent="0.2">
      <c r="A6" t="s">
        <v>19</v>
      </c>
      <c r="B6" s="69">
        <v>948</v>
      </c>
      <c r="C6" s="68">
        <v>447</v>
      </c>
      <c r="D6">
        <v>719</v>
      </c>
      <c r="E6" s="68">
        <v>241</v>
      </c>
      <c r="F6">
        <v>199</v>
      </c>
      <c r="G6" s="68">
        <v>1077</v>
      </c>
      <c r="H6">
        <v>1384</v>
      </c>
      <c r="I6" s="68">
        <v>188</v>
      </c>
      <c r="J6">
        <v>1331</v>
      </c>
      <c r="K6" s="68">
        <v>389</v>
      </c>
      <c r="L6">
        <v>1216</v>
      </c>
      <c r="M6" s="68">
        <v>299</v>
      </c>
      <c r="N6">
        <v>401</v>
      </c>
      <c r="O6" s="68">
        <v>651</v>
      </c>
      <c r="P6">
        <v>1277</v>
      </c>
      <c r="Q6" s="68">
        <v>381</v>
      </c>
      <c r="R6">
        <v>1363</v>
      </c>
      <c r="S6" s="68">
        <v>339</v>
      </c>
      <c r="T6">
        <v>1513</v>
      </c>
      <c r="U6" s="68">
        <v>186</v>
      </c>
      <c r="V6">
        <v>819</v>
      </c>
      <c r="W6" s="68">
        <v>689</v>
      </c>
      <c r="X6">
        <v>840</v>
      </c>
      <c r="Y6" s="68">
        <v>454</v>
      </c>
      <c r="Z6">
        <v>263</v>
      </c>
      <c r="AA6" s="68">
        <v>1620</v>
      </c>
      <c r="AB6">
        <v>428</v>
      </c>
      <c r="AC6" s="68">
        <v>1248</v>
      </c>
    </row>
    <row r="7" spans="1:29" x14ac:dyDescent="0.2">
      <c r="A7" t="s">
        <v>22</v>
      </c>
      <c r="B7" s="69">
        <v>668</v>
      </c>
      <c r="C7" s="68">
        <v>442</v>
      </c>
      <c r="D7">
        <v>1257</v>
      </c>
      <c r="E7" s="68">
        <v>249</v>
      </c>
      <c r="F7">
        <v>918</v>
      </c>
      <c r="G7" s="68">
        <v>293</v>
      </c>
      <c r="H7">
        <v>1813</v>
      </c>
      <c r="I7" s="68">
        <v>19</v>
      </c>
      <c r="J7">
        <v>1444</v>
      </c>
      <c r="K7" s="68">
        <v>27</v>
      </c>
      <c r="L7">
        <v>537</v>
      </c>
      <c r="M7" s="68">
        <v>367</v>
      </c>
      <c r="N7">
        <v>275</v>
      </c>
      <c r="O7" s="68">
        <v>793</v>
      </c>
      <c r="P7">
        <v>903</v>
      </c>
      <c r="Q7" s="68">
        <v>335</v>
      </c>
      <c r="R7">
        <v>993</v>
      </c>
      <c r="S7" s="68">
        <v>329</v>
      </c>
      <c r="T7">
        <v>1846</v>
      </c>
      <c r="U7" s="68">
        <v>81</v>
      </c>
      <c r="V7">
        <v>934</v>
      </c>
      <c r="W7" s="68">
        <v>311</v>
      </c>
      <c r="X7">
        <v>906</v>
      </c>
      <c r="Y7" s="68">
        <v>447</v>
      </c>
      <c r="Z7">
        <v>831</v>
      </c>
      <c r="AA7" s="68">
        <v>344</v>
      </c>
      <c r="AB7">
        <v>1001</v>
      </c>
      <c r="AC7" s="68">
        <v>207</v>
      </c>
    </row>
    <row r="8" spans="1:29" x14ac:dyDescent="0.2">
      <c r="A8" t="s">
        <v>26</v>
      </c>
      <c r="B8" s="70">
        <v>209</v>
      </c>
      <c r="C8" s="68">
        <v>1777</v>
      </c>
      <c r="D8">
        <v>1267</v>
      </c>
      <c r="E8" s="68">
        <v>457</v>
      </c>
      <c r="F8">
        <v>1265</v>
      </c>
      <c r="G8" s="68">
        <v>418</v>
      </c>
      <c r="H8">
        <v>760</v>
      </c>
      <c r="I8" s="68">
        <v>639</v>
      </c>
      <c r="J8">
        <v>227</v>
      </c>
      <c r="K8" s="68">
        <v>1492</v>
      </c>
      <c r="L8">
        <v>190</v>
      </c>
      <c r="M8" s="68">
        <v>2171</v>
      </c>
      <c r="N8">
        <v>141</v>
      </c>
      <c r="O8" s="68">
        <v>2249</v>
      </c>
      <c r="P8">
        <v>221</v>
      </c>
      <c r="Q8" s="68">
        <v>1925</v>
      </c>
      <c r="R8">
        <v>215</v>
      </c>
      <c r="S8" s="68">
        <v>1802</v>
      </c>
      <c r="T8">
        <v>996</v>
      </c>
      <c r="U8" s="68">
        <v>489</v>
      </c>
      <c r="V8">
        <v>739</v>
      </c>
      <c r="W8" s="68">
        <v>737</v>
      </c>
      <c r="X8">
        <v>191</v>
      </c>
      <c r="Y8" s="68">
        <v>1940</v>
      </c>
      <c r="Z8">
        <v>1077</v>
      </c>
      <c r="AA8" s="68">
        <v>487</v>
      </c>
      <c r="AB8">
        <v>1446</v>
      </c>
      <c r="AC8" s="68">
        <v>193</v>
      </c>
    </row>
    <row r="9" spans="1:29" x14ac:dyDescent="0.2">
      <c r="A9" t="s">
        <v>29</v>
      </c>
      <c r="B9" s="70">
        <v>965</v>
      </c>
      <c r="C9" s="68">
        <v>577</v>
      </c>
      <c r="D9">
        <v>178</v>
      </c>
      <c r="E9" s="68">
        <v>1408</v>
      </c>
      <c r="F9">
        <v>143</v>
      </c>
      <c r="G9" s="68">
        <v>1843</v>
      </c>
      <c r="H9">
        <v>108</v>
      </c>
      <c r="I9" s="68">
        <v>1380</v>
      </c>
      <c r="J9">
        <v>134</v>
      </c>
      <c r="K9" s="68">
        <v>1092</v>
      </c>
      <c r="L9">
        <v>484</v>
      </c>
      <c r="M9" s="68">
        <v>945</v>
      </c>
      <c r="N9">
        <v>558</v>
      </c>
      <c r="O9" s="68">
        <v>987</v>
      </c>
      <c r="P9">
        <v>663</v>
      </c>
      <c r="Q9" s="68">
        <v>674</v>
      </c>
      <c r="R9">
        <v>586</v>
      </c>
      <c r="S9" s="68">
        <v>675</v>
      </c>
      <c r="T9">
        <v>1661</v>
      </c>
      <c r="U9" s="68">
        <v>166</v>
      </c>
      <c r="V9">
        <v>1895</v>
      </c>
      <c r="W9" s="68">
        <v>166</v>
      </c>
      <c r="X9">
        <v>949</v>
      </c>
      <c r="Y9" s="68">
        <v>566</v>
      </c>
      <c r="Z9">
        <v>163</v>
      </c>
      <c r="AA9" s="68">
        <v>1184</v>
      </c>
      <c r="AB9">
        <v>403</v>
      </c>
      <c r="AC9" s="68">
        <v>979</v>
      </c>
    </row>
    <row r="10" spans="1:29" x14ac:dyDescent="0.2">
      <c r="A10" t="s">
        <v>20</v>
      </c>
      <c r="B10" s="70">
        <v>374</v>
      </c>
      <c r="C10" s="68">
        <v>1115</v>
      </c>
      <c r="D10">
        <v>512</v>
      </c>
      <c r="E10" s="68">
        <v>676</v>
      </c>
      <c r="F10">
        <v>646</v>
      </c>
      <c r="G10" s="68">
        <v>492</v>
      </c>
      <c r="H10">
        <v>510</v>
      </c>
      <c r="I10" s="68">
        <v>604</v>
      </c>
      <c r="J10">
        <v>977</v>
      </c>
      <c r="K10" s="68">
        <v>354</v>
      </c>
      <c r="L10">
        <v>339</v>
      </c>
      <c r="M10" s="68">
        <v>553</v>
      </c>
      <c r="N10">
        <v>876</v>
      </c>
      <c r="O10" s="68">
        <v>377</v>
      </c>
      <c r="P10">
        <v>304</v>
      </c>
      <c r="Q10" s="68">
        <v>685</v>
      </c>
      <c r="R10">
        <v>393</v>
      </c>
      <c r="S10" s="68">
        <v>720</v>
      </c>
      <c r="T10">
        <v>601</v>
      </c>
      <c r="U10" s="68">
        <v>614</v>
      </c>
      <c r="V10">
        <v>467</v>
      </c>
      <c r="W10" s="68">
        <v>660</v>
      </c>
      <c r="X10">
        <v>453</v>
      </c>
      <c r="Y10" s="68">
        <v>700</v>
      </c>
      <c r="Z10">
        <v>1470</v>
      </c>
      <c r="AA10" s="68">
        <v>165</v>
      </c>
      <c r="AB10">
        <v>786</v>
      </c>
      <c r="AC10" s="68">
        <v>319</v>
      </c>
    </row>
    <row r="11" spans="1:29" ht="17" thickBot="1" x14ac:dyDescent="0.25">
      <c r="A11" s="17" t="s">
        <v>23</v>
      </c>
      <c r="B11" s="17">
        <v>625</v>
      </c>
      <c r="C11" s="71">
        <v>682</v>
      </c>
      <c r="D11" s="17">
        <v>40</v>
      </c>
      <c r="E11" s="71">
        <v>1631</v>
      </c>
      <c r="F11" s="17">
        <v>334</v>
      </c>
      <c r="G11" s="71">
        <v>1160</v>
      </c>
      <c r="H11" s="17">
        <v>315</v>
      </c>
      <c r="I11" s="71">
        <v>1136</v>
      </c>
      <c r="J11" s="17">
        <v>260</v>
      </c>
      <c r="K11" s="71">
        <v>880</v>
      </c>
      <c r="L11" s="17">
        <v>234</v>
      </c>
      <c r="M11" s="71">
        <v>979</v>
      </c>
      <c r="N11" s="17">
        <v>271</v>
      </c>
      <c r="O11" s="71">
        <v>1077</v>
      </c>
      <c r="P11" s="17">
        <v>506</v>
      </c>
      <c r="Q11" s="71">
        <v>794</v>
      </c>
      <c r="R11" s="17">
        <v>505</v>
      </c>
      <c r="S11" s="71">
        <v>840</v>
      </c>
      <c r="T11" s="17">
        <v>173</v>
      </c>
      <c r="U11" s="71">
        <v>1262</v>
      </c>
      <c r="V11" s="17">
        <v>158</v>
      </c>
      <c r="W11" s="71">
        <v>1296</v>
      </c>
      <c r="X11" s="17">
        <v>371</v>
      </c>
      <c r="Y11" s="71">
        <v>1142</v>
      </c>
      <c r="Z11" s="17">
        <v>317</v>
      </c>
      <c r="AA11" s="71">
        <v>1083</v>
      </c>
      <c r="AB11" s="17">
        <v>141</v>
      </c>
      <c r="AC11" s="71">
        <v>1341</v>
      </c>
    </row>
    <row r="12" spans="1:29" x14ac:dyDescent="0.2">
      <c r="A12" t="s">
        <v>114</v>
      </c>
      <c r="B12">
        <f>AVERAGE(B4:B11)</f>
        <v>749.375</v>
      </c>
      <c r="C12" s="68">
        <f t="shared" ref="C12:AC12" si="0">AVERAGE(C4:C11)</f>
        <v>713.125</v>
      </c>
      <c r="D12">
        <f t="shared" si="0"/>
        <v>677.125</v>
      </c>
      <c r="E12" s="68">
        <f t="shared" si="0"/>
        <v>791</v>
      </c>
      <c r="F12">
        <f t="shared" si="0"/>
        <v>570</v>
      </c>
      <c r="G12" s="68">
        <f t="shared" si="0"/>
        <v>921.375</v>
      </c>
      <c r="H12">
        <f t="shared" si="0"/>
        <v>922.625</v>
      </c>
      <c r="I12" s="68">
        <f t="shared" si="0"/>
        <v>566.5</v>
      </c>
      <c r="J12">
        <f t="shared" si="0"/>
        <v>892.5</v>
      </c>
      <c r="K12" s="68">
        <f t="shared" si="0"/>
        <v>591.125</v>
      </c>
      <c r="L12">
        <f t="shared" si="0"/>
        <v>656.625</v>
      </c>
      <c r="M12" s="68">
        <f t="shared" si="0"/>
        <v>816.875</v>
      </c>
      <c r="N12">
        <f t="shared" si="0"/>
        <v>570</v>
      </c>
      <c r="O12" s="68">
        <f t="shared" si="0"/>
        <v>910.5</v>
      </c>
      <c r="P12">
        <f t="shared" si="0"/>
        <v>791</v>
      </c>
      <c r="Q12" s="68">
        <f t="shared" si="0"/>
        <v>676.625</v>
      </c>
      <c r="R12">
        <f t="shared" si="0"/>
        <v>833.75</v>
      </c>
      <c r="S12" s="68">
        <f t="shared" si="0"/>
        <v>639.375</v>
      </c>
      <c r="T12">
        <f t="shared" si="0"/>
        <v>1098.75</v>
      </c>
      <c r="U12" s="68">
        <f t="shared" si="0"/>
        <v>435.75</v>
      </c>
      <c r="V12">
        <f t="shared" si="0"/>
        <v>763.75</v>
      </c>
      <c r="W12" s="68">
        <f t="shared" si="0"/>
        <v>695.625</v>
      </c>
      <c r="X12">
        <f t="shared" si="0"/>
        <v>721.25</v>
      </c>
      <c r="Y12" s="68">
        <f t="shared" si="0"/>
        <v>749.375</v>
      </c>
      <c r="Z12">
        <f t="shared" si="0"/>
        <v>625.75</v>
      </c>
      <c r="AA12" s="68">
        <f t="shared" si="0"/>
        <v>833.75</v>
      </c>
      <c r="AB12">
        <f t="shared" si="0"/>
        <v>695.625</v>
      </c>
      <c r="AC12" s="68">
        <f t="shared" si="0"/>
        <v>772.5</v>
      </c>
    </row>
    <row r="13" spans="1:29" x14ac:dyDescent="0.2">
      <c r="A13" t="s">
        <v>115</v>
      </c>
      <c r="B13">
        <f>STDEV(B4:B11)</f>
        <v>487.69016437546844</v>
      </c>
      <c r="C13" s="68">
        <f t="shared" ref="C13:AC13" si="1">STDEV(C4:C11)</f>
        <v>511.95631440303856</v>
      </c>
      <c r="D13">
        <f t="shared" si="1"/>
        <v>503.37672274351343</v>
      </c>
      <c r="E13" s="68">
        <f t="shared" si="1"/>
        <v>587.73949525764749</v>
      </c>
      <c r="F13">
        <f t="shared" si="1"/>
        <v>424.64169770357154</v>
      </c>
      <c r="G13" s="68">
        <f t="shared" si="1"/>
        <v>659.84412390892965</v>
      </c>
      <c r="H13">
        <f t="shared" si="1"/>
        <v>607.39771331711245</v>
      </c>
      <c r="I13" s="68">
        <f t="shared" si="1"/>
        <v>484.52568854204509</v>
      </c>
      <c r="J13">
        <f t="shared" si="1"/>
        <v>620.14353177308885</v>
      </c>
      <c r="K13" s="68">
        <f t="shared" si="1"/>
        <v>512.3365070230418</v>
      </c>
      <c r="L13">
        <f t="shared" si="1"/>
        <v>528.59812915187013</v>
      </c>
      <c r="M13" s="68">
        <f t="shared" si="1"/>
        <v>637.7447849369571</v>
      </c>
      <c r="N13">
        <f t="shared" si="1"/>
        <v>466.66904761297377</v>
      </c>
      <c r="O13" s="68">
        <f t="shared" si="1"/>
        <v>647.88535140982208</v>
      </c>
      <c r="P13">
        <f t="shared" si="1"/>
        <v>541.81335742644285</v>
      </c>
      <c r="Q13" s="68">
        <f t="shared" si="1"/>
        <v>546.043153056606</v>
      </c>
      <c r="R13">
        <f t="shared" si="1"/>
        <v>567.4098417999362</v>
      </c>
      <c r="S13" s="68">
        <f t="shared" si="1"/>
        <v>530.54767861683672</v>
      </c>
      <c r="T13">
        <f t="shared" si="1"/>
        <v>572.8502048030158</v>
      </c>
      <c r="U13" s="68">
        <f t="shared" si="1"/>
        <v>382.54850299387806</v>
      </c>
      <c r="V13">
        <f t="shared" si="1"/>
        <v>544.59519697792837</v>
      </c>
      <c r="W13" s="68">
        <f t="shared" si="1"/>
        <v>391.95041140429998</v>
      </c>
      <c r="X13">
        <f t="shared" si="1"/>
        <v>454.55370576926487</v>
      </c>
      <c r="Y13" s="68">
        <f t="shared" si="1"/>
        <v>552.12341723308828</v>
      </c>
      <c r="Z13">
        <f t="shared" si="1"/>
        <v>470.86690567201987</v>
      </c>
      <c r="AA13" s="68">
        <f t="shared" si="1"/>
        <v>535.26061742989145</v>
      </c>
      <c r="AB13">
        <f t="shared" si="1"/>
        <v>463.65194381130334</v>
      </c>
      <c r="AC13" s="68">
        <f t="shared" si="1"/>
        <v>567.18251030863075</v>
      </c>
    </row>
    <row r="14" spans="1:29" x14ac:dyDescent="0.2">
      <c r="A14" t="s">
        <v>116</v>
      </c>
      <c r="B14">
        <f>B12+(B13)*0.5</f>
        <v>993.22008218773419</v>
      </c>
      <c r="C14" s="68">
        <f t="shared" ref="C14:AC14" si="2">C12+(C13)*0.5</f>
        <v>969.10315720151925</v>
      </c>
      <c r="D14">
        <f t="shared" si="2"/>
        <v>928.81336137175674</v>
      </c>
      <c r="E14" s="68">
        <f t="shared" si="2"/>
        <v>1084.8697476288237</v>
      </c>
      <c r="F14">
        <f t="shared" si="2"/>
        <v>782.32084885178574</v>
      </c>
      <c r="G14" s="68">
        <f t="shared" si="2"/>
        <v>1251.2970619544649</v>
      </c>
      <c r="H14">
        <f t="shared" si="2"/>
        <v>1226.3238566585562</v>
      </c>
      <c r="I14" s="68">
        <f t="shared" si="2"/>
        <v>808.76284427102257</v>
      </c>
      <c r="J14">
        <f t="shared" si="2"/>
        <v>1202.5717658865444</v>
      </c>
      <c r="K14" s="68">
        <f t="shared" si="2"/>
        <v>847.2932535115209</v>
      </c>
      <c r="L14">
        <f t="shared" si="2"/>
        <v>920.92406457593506</v>
      </c>
      <c r="M14" s="68">
        <f t="shared" si="2"/>
        <v>1135.7473924684787</v>
      </c>
      <c r="N14">
        <f t="shared" si="2"/>
        <v>803.33452380648691</v>
      </c>
      <c r="O14" s="68">
        <f t="shared" si="2"/>
        <v>1234.4426757049109</v>
      </c>
      <c r="P14">
        <f t="shared" si="2"/>
        <v>1061.9066787132215</v>
      </c>
      <c r="Q14" s="68">
        <f t="shared" si="2"/>
        <v>949.64657652830306</v>
      </c>
      <c r="R14">
        <f t="shared" si="2"/>
        <v>1117.4549208999681</v>
      </c>
      <c r="S14" s="68">
        <f t="shared" si="2"/>
        <v>904.64883930841836</v>
      </c>
      <c r="T14">
        <f t="shared" si="2"/>
        <v>1385.175102401508</v>
      </c>
      <c r="U14" s="68">
        <f t="shared" si="2"/>
        <v>627.02425149693909</v>
      </c>
      <c r="V14">
        <f t="shared" si="2"/>
        <v>1036.0475984889642</v>
      </c>
      <c r="W14" s="68">
        <f t="shared" si="2"/>
        <v>891.60020570214999</v>
      </c>
      <c r="X14">
        <f t="shared" si="2"/>
        <v>948.52685288463249</v>
      </c>
      <c r="Y14" s="68">
        <f t="shared" si="2"/>
        <v>1025.4367086165441</v>
      </c>
      <c r="Z14">
        <f t="shared" si="2"/>
        <v>861.18345283600991</v>
      </c>
      <c r="AA14" s="68">
        <f t="shared" si="2"/>
        <v>1101.3803087149458</v>
      </c>
      <c r="AB14">
        <f t="shared" si="2"/>
        <v>927.45097190565161</v>
      </c>
      <c r="AC14" s="68">
        <f t="shared" si="2"/>
        <v>1056.0912551543154</v>
      </c>
    </row>
    <row r="15" spans="1:29" ht="17" thickBot="1" x14ac:dyDescent="0.25">
      <c r="A15" s="17" t="s">
        <v>117</v>
      </c>
      <c r="B15" s="17">
        <f>B12+B13</f>
        <v>1237.0651643754684</v>
      </c>
      <c r="C15" s="71">
        <f t="shared" ref="C15:AC15" si="3">C12+C13</f>
        <v>1225.0813144030385</v>
      </c>
      <c r="D15" s="17">
        <f t="shared" si="3"/>
        <v>1180.5017227435135</v>
      </c>
      <c r="E15" s="71">
        <f t="shared" si="3"/>
        <v>1378.7394952576474</v>
      </c>
      <c r="F15" s="17">
        <f t="shared" si="3"/>
        <v>994.64169770357148</v>
      </c>
      <c r="G15" s="71">
        <f t="shared" si="3"/>
        <v>1581.2191239089298</v>
      </c>
      <c r="H15" s="17">
        <f t="shared" si="3"/>
        <v>1530.0227133171124</v>
      </c>
      <c r="I15" s="71">
        <f t="shared" si="3"/>
        <v>1051.0256885420451</v>
      </c>
      <c r="J15" s="17">
        <f t="shared" si="3"/>
        <v>1512.6435317730889</v>
      </c>
      <c r="K15" s="71">
        <f t="shared" si="3"/>
        <v>1103.4615070230418</v>
      </c>
      <c r="L15" s="17">
        <f t="shared" si="3"/>
        <v>1185.2231291518701</v>
      </c>
      <c r="M15" s="71">
        <f t="shared" si="3"/>
        <v>1454.6197849369571</v>
      </c>
      <c r="N15" s="17">
        <f t="shared" si="3"/>
        <v>1036.6690476129738</v>
      </c>
      <c r="O15" s="71">
        <f t="shared" si="3"/>
        <v>1558.3853514098221</v>
      </c>
      <c r="P15" s="17">
        <f t="shared" si="3"/>
        <v>1332.813357426443</v>
      </c>
      <c r="Q15" s="71">
        <f t="shared" si="3"/>
        <v>1222.6681530566061</v>
      </c>
      <c r="R15" s="17">
        <f t="shared" si="3"/>
        <v>1401.1598417999362</v>
      </c>
      <c r="S15" s="71">
        <f t="shared" si="3"/>
        <v>1169.9226786168367</v>
      </c>
      <c r="T15" s="17">
        <f t="shared" si="3"/>
        <v>1671.6002048030159</v>
      </c>
      <c r="U15" s="71">
        <f t="shared" si="3"/>
        <v>818.29850299387806</v>
      </c>
      <c r="V15" s="17">
        <f t="shared" si="3"/>
        <v>1308.3451969779285</v>
      </c>
      <c r="W15" s="71">
        <f t="shared" si="3"/>
        <v>1087.5754114043</v>
      </c>
      <c r="X15" s="17">
        <f t="shared" si="3"/>
        <v>1175.803705769265</v>
      </c>
      <c r="Y15" s="71">
        <f t="shared" si="3"/>
        <v>1301.4984172330883</v>
      </c>
      <c r="Z15" s="17">
        <f t="shared" si="3"/>
        <v>1096.6169056720198</v>
      </c>
      <c r="AA15" s="71">
        <f t="shared" si="3"/>
        <v>1369.0106174298915</v>
      </c>
      <c r="AB15" s="17">
        <f t="shared" si="3"/>
        <v>1159.2769438113032</v>
      </c>
      <c r="AC15" s="71">
        <f t="shared" si="3"/>
        <v>1339.6825103086308</v>
      </c>
    </row>
    <row r="16" spans="1:29" x14ac:dyDescent="0.2">
      <c r="A16" t="s">
        <v>118</v>
      </c>
      <c r="B16" t="s">
        <v>25</v>
      </c>
      <c r="C16" s="68" t="s">
        <v>26</v>
      </c>
      <c r="D16" s="72" t="s">
        <v>26</v>
      </c>
      <c r="E16" s="68" t="s">
        <v>23</v>
      </c>
      <c r="F16" s="72" t="s">
        <v>26</v>
      </c>
      <c r="G16" s="68" t="s">
        <v>29</v>
      </c>
      <c r="H16" s="72" t="s">
        <v>22</v>
      </c>
      <c r="I16" s="68" t="s">
        <v>29</v>
      </c>
      <c r="J16" s="72" t="s">
        <v>25</v>
      </c>
      <c r="K16" s="68" t="s">
        <v>26</v>
      </c>
      <c r="L16" s="72" t="s">
        <v>25</v>
      </c>
      <c r="M16" s="68" t="s">
        <v>26</v>
      </c>
      <c r="N16" s="72" t="s">
        <v>25</v>
      </c>
      <c r="O16" s="68" t="s">
        <v>26</v>
      </c>
      <c r="P16" s="72" t="s">
        <v>25</v>
      </c>
      <c r="Q16" s="68" t="s">
        <v>122</v>
      </c>
      <c r="R16" s="72" t="s">
        <v>25</v>
      </c>
      <c r="S16" s="68" t="s">
        <v>26</v>
      </c>
      <c r="T16" s="72" t="s">
        <v>22</v>
      </c>
      <c r="U16" s="68" t="s">
        <v>23</v>
      </c>
      <c r="V16" s="72" t="s">
        <v>29</v>
      </c>
      <c r="W16" s="68" t="s">
        <v>23</v>
      </c>
      <c r="X16" s="72" t="s">
        <v>25</v>
      </c>
      <c r="Y16" s="68" t="s">
        <v>26</v>
      </c>
      <c r="Z16" s="72" t="s">
        <v>20</v>
      </c>
      <c r="AA16" s="68" t="s">
        <v>19</v>
      </c>
      <c r="AB16" s="72" t="s">
        <v>26</v>
      </c>
      <c r="AC16" s="68" t="s">
        <v>25</v>
      </c>
    </row>
    <row r="17" spans="1:29" x14ac:dyDescent="0.2">
      <c r="C17" s="68"/>
      <c r="D17" t="s">
        <v>22</v>
      </c>
      <c r="E17" s="68" t="s">
        <v>29</v>
      </c>
      <c r="G17" s="68" t="s">
        <v>25</v>
      </c>
      <c r="I17" s="68" t="s">
        <v>23</v>
      </c>
      <c r="K17" s="68"/>
      <c r="L17" t="s">
        <v>19</v>
      </c>
      <c r="M17" s="68"/>
      <c r="O17" s="68"/>
      <c r="Q17" s="68" t="s">
        <v>119</v>
      </c>
      <c r="R17" t="s">
        <v>19</v>
      </c>
      <c r="S17" s="68"/>
      <c r="T17" t="s">
        <v>119</v>
      </c>
      <c r="U17" s="68"/>
      <c r="W17" s="68" t="s">
        <v>28</v>
      </c>
      <c r="Y17" s="68" t="s">
        <v>119</v>
      </c>
      <c r="AA17" s="68"/>
      <c r="AB17" t="s">
        <v>119</v>
      </c>
      <c r="AC17" s="68" t="s">
        <v>23</v>
      </c>
    </row>
    <row r="18" spans="1:29" ht="17" thickBot="1" x14ac:dyDescent="0.25">
      <c r="A18" s="17"/>
      <c r="B18" s="17"/>
      <c r="C18" s="71"/>
      <c r="D18" s="17"/>
      <c r="E18" s="71" t="s">
        <v>25</v>
      </c>
      <c r="F18" s="17"/>
      <c r="G18" s="71"/>
      <c r="H18" s="17"/>
      <c r="I18" s="71"/>
      <c r="J18" s="17"/>
      <c r="K18" s="71"/>
      <c r="L18" s="17"/>
      <c r="M18" s="71"/>
      <c r="N18" s="17"/>
      <c r="O18" s="71"/>
      <c r="P18" s="17"/>
      <c r="Q18" s="71"/>
      <c r="R18" s="17"/>
      <c r="S18" s="71"/>
      <c r="T18" s="17"/>
      <c r="U18" s="71"/>
      <c r="V18" s="17"/>
      <c r="W18" s="71"/>
      <c r="X18" s="17"/>
      <c r="Y18" s="71"/>
      <c r="Z18" s="17"/>
      <c r="AA18" s="71"/>
      <c r="AB18" s="17"/>
      <c r="AC18" s="71"/>
    </row>
    <row r="19" spans="1:29" x14ac:dyDescent="0.2">
      <c r="A19" t="s">
        <v>120</v>
      </c>
      <c r="B19" t="s">
        <v>25</v>
      </c>
      <c r="C19" s="68" t="s">
        <v>26</v>
      </c>
      <c r="D19" s="72" t="s">
        <v>26</v>
      </c>
      <c r="E19" s="73" t="s">
        <v>121</v>
      </c>
      <c r="F19" s="72" t="s">
        <v>26</v>
      </c>
      <c r="G19" s="73" t="s">
        <v>29</v>
      </c>
      <c r="H19" s="72" t="s">
        <v>22</v>
      </c>
      <c r="I19" s="73" t="s">
        <v>29</v>
      </c>
      <c r="J19" s="72" t="s">
        <v>25</v>
      </c>
      <c r="K19" s="73" t="s">
        <v>26</v>
      </c>
      <c r="L19" s="72" t="s">
        <v>25</v>
      </c>
      <c r="M19" s="73" t="s">
        <v>26</v>
      </c>
      <c r="N19" s="72" t="s">
        <v>25</v>
      </c>
      <c r="O19" s="73" t="s">
        <v>26</v>
      </c>
      <c r="P19" s="72" t="s">
        <v>25</v>
      </c>
      <c r="Q19" s="73" t="s">
        <v>26</v>
      </c>
      <c r="R19" s="72" t="s">
        <v>25</v>
      </c>
      <c r="S19" s="73" t="s">
        <v>26</v>
      </c>
      <c r="T19" s="72" t="s">
        <v>22</v>
      </c>
      <c r="U19" s="73" t="s">
        <v>23</v>
      </c>
      <c r="V19" s="72" t="s">
        <v>29</v>
      </c>
      <c r="W19" s="73" t="s">
        <v>23</v>
      </c>
      <c r="X19" s="72" t="s">
        <v>25</v>
      </c>
      <c r="Y19" s="73" t="s">
        <v>26</v>
      </c>
      <c r="Z19" s="72" t="s">
        <v>20</v>
      </c>
      <c r="AA19" s="73" t="s">
        <v>19</v>
      </c>
      <c r="AB19" s="72" t="s">
        <v>26</v>
      </c>
      <c r="AC19" s="73" t="s">
        <v>25</v>
      </c>
    </row>
    <row r="20" spans="1:29" x14ac:dyDescent="0.2">
      <c r="C20" s="68" t="s">
        <v>20</v>
      </c>
      <c r="D20" s="72" t="s">
        <v>22</v>
      </c>
      <c r="E20" s="73" t="s">
        <v>29</v>
      </c>
      <c r="F20" s="72" t="s">
        <v>22</v>
      </c>
      <c r="G20" s="68" t="s">
        <v>25</v>
      </c>
      <c r="H20" s="72" t="s">
        <v>28</v>
      </c>
      <c r="I20" s="73" t="s">
        <v>23</v>
      </c>
      <c r="J20" s="72" t="s">
        <v>22</v>
      </c>
      <c r="K20" s="73" t="s">
        <v>29</v>
      </c>
      <c r="L20" s="72" t="s">
        <v>19</v>
      </c>
      <c r="M20" s="68" t="s">
        <v>119</v>
      </c>
      <c r="N20" t="s">
        <v>20</v>
      </c>
      <c r="O20" s="68"/>
      <c r="P20" s="72" t="s">
        <v>19</v>
      </c>
      <c r="Q20" s="68"/>
      <c r="R20" s="72" t="s">
        <v>19</v>
      </c>
      <c r="S20" s="68"/>
      <c r="T20" s="72" t="s">
        <v>29</v>
      </c>
      <c r="U20" s="68"/>
      <c r="W20" s="73" t="s">
        <v>28</v>
      </c>
      <c r="X20" s="72" t="s">
        <v>29</v>
      </c>
      <c r="Y20" s="73" t="s">
        <v>23</v>
      </c>
      <c r="Z20" s="72" t="s">
        <v>26</v>
      </c>
      <c r="AA20" s="73" t="s">
        <v>25</v>
      </c>
      <c r="AB20" s="72" t="s">
        <v>28</v>
      </c>
      <c r="AC20" s="73" t="s">
        <v>23</v>
      </c>
    </row>
    <row r="21" spans="1:29" ht="17" thickBot="1" x14ac:dyDescent="0.25">
      <c r="A21" s="17"/>
      <c r="B21" s="17"/>
      <c r="C21" s="71"/>
      <c r="D21" s="74" t="s">
        <v>28</v>
      </c>
      <c r="E21" s="75" t="s">
        <v>25</v>
      </c>
      <c r="F21" s="74" t="s">
        <v>28</v>
      </c>
      <c r="G21" s="75"/>
      <c r="H21" s="74" t="s">
        <v>19</v>
      </c>
      <c r="I21" s="71"/>
      <c r="J21" s="74" t="s">
        <v>19</v>
      </c>
      <c r="K21" s="75" t="s">
        <v>23</v>
      </c>
      <c r="L21" s="17"/>
      <c r="M21" s="71"/>
      <c r="N21" s="17"/>
      <c r="O21" s="71"/>
      <c r="P21" s="17"/>
      <c r="Q21" s="71"/>
      <c r="R21" s="17"/>
      <c r="S21" s="71"/>
      <c r="T21" s="17" t="s">
        <v>19</v>
      </c>
      <c r="U21" s="71"/>
      <c r="V21" s="17"/>
      <c r="W21" s="71"/>
      <c r="X21" s="17"/>
      <c r="Y21" s="71"/>
      <c r="Z21" s="17"/>
      <c r="AA21" s="75" t="s">
        <v>29</v>
      </c>
      <c r="AB21" s="74" t="s">
        <v>22</v>
      </c>
      <c r="AC21" s="75" t="s">
        <v>19</v>
      </c>
    </row>
  </sheetData>
  <mergeCells count="17">
    <mergeCell ref="T2:U2"/>
    <mergeCell ref="V2:W2"/>
    <mergeCell ref="X2:Y2"/>
    <mergeCell ref="Z2:AA2"/>
    <mergeCell ref="B1:O1"/>
    <mergeCell ref="P1:Y1"/>
    <mergeCell ref="Z1:AC1"/>
    <mergeCell ref="B2:C2"/>
    <mergeCell ref="D2:E2"/>
    <mergeCell ref="F2:G2"/>
    <mergeCell ref="H2:I2"/>
    <mergeCell ref="J2:K2"/>
    <mergeCell ref="L2:M2"/>
    <mergeCell ref="N2:O2"/>
    <mergeCell ref="AB2:AC2"/>
    <mergeCell ref="P2:Q2"/>
    <mergeCell ref="R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1"/>
  <sheetViews>
    <sheetView workbookViewId="0">
      <selection activeCell="I17" sqref="I17"/>
    </sheetView>
  </sheetViews>
  <sheetFormatPr baseColWidth="10" defaultRowHeight="16" x14ac:dyDescent="0.2"/>
  <cols>
    <col min="4" max="17" width="7.6640625" customWidth="1"/>
  </cols>
  <sheetData>
    <row r="1" spans="1:17" ht="18" thickTop="1" thickBot="1" x14ac:dyDescent="0.25">
      <c r="A1" s="1"/>
      <c r="B1" s="88" t="s">
        <v>0</v>
      </c>
      <c r="C1" s="89"/>
      <c r="D1" s="80" t="s">
        <v>1</v>
      </c>
      <c r="E1" s="92"/>
      <c r="F1" s="92"/>
      <c r="G1" s="92"/>
      <c r="H1" s="92"/>
      <c r="I1" s="92"/>
      <c r="J1" s="93"/>
      <c r="K1" s="80" t="s">
        <v>2</v>
      </c>
      <c r="L1" s="92"/>
      <c r="M1" s="92"/>
      <c r="N1" s="92"/>
      <c r="O1" s="93"/>
      <c r="P1" s="80" t="s">
        <v>3</v>
      </c>
      <c r="Q1" s="81"/>
    </row>
    <row r="2" spans="1:17" ht="33" thickBot="1" x14ac:dyDescent="0.25">
      <c r="A2" s="2"/>
      <c r="B2" s="90"/>
      <c r="C2" s="91"/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4" t="s">
        <v>15</v>
      </c>
      <c r="P2" s="3" t="s">
        <v>15</v>
      </c>
      <c r="Q2" s="4" t="s">
        <v>16</v>
      </c>
    </row>
    <row r="3" spans="1:17" ht="17" thickBot="1" x14ac:dyDescent="0.25">
      <c r="A3" s="82" t="s">
        <v>17</v>
      </c>
      <c r="B3" s="5" t="s">
        <v>18</v>
      </c>
      <c r="C3" s="6" t="s">
        <v>19</v>
      </c>
      <c r="D3" s="7">
        <v>2.3120000000000002E-2</v>
      </c>
      <c r="E3" s="7">
        <v>0.55501999999999996</v>
      </c>
      <c r="F3" s="7">
        <v>9.9500000000000005E-3</v>
      </c>
      <c r="G3" s="7">
        <v>7.6060000000000003E-2</v>
      </c>
      <c r="H3" s="7">
        <v>0.18323999999999999</v>
      </c>
      <c r="I3" s="7">
        <v>7.9799999999999992E-3</v>
      </c>
      <c r="J3" s="8">
        <v>0.99075000000000002</v>
      </c>
      <c r="K3" s="7">
        <v>6.6E-4</v>
      </c>
      <c r="L3" s="7">
        <v>3.6999999999999999E-4</v>
      </c>
      <c r="M3" s="7">
        <v>1.01E-2</v>
      </c>
      <c r="N3" s="7">
        <v>0.23097999999999999</v>
      </c>
      <c r="O3" s="8">
        <v>1.924E-2</v>
      </c>
      <c r="P3" s="7">
        <v>1.2099999999999999E-3</v>
      </c>
      <c r="Q3" s="8">
        <v>3.1029999999999999E-2</v>
      </c>
    </row>
    <row r="4" spans="1:17" ht="17" thickBot="1" x14ac:dyDescent="0.25">
      <c r="A4" s="83"/>
      <c r="B4" s="5"/>
      <c r="C4" s="6" t="s">
        <v>20</v>
      </c>
      <c r="D4" s="9">
        <v>8.0099999999999998E-3</v>
      </c>
      <c r="E4" s="9">
        <v>0.67647000000000002</v>
      </c>
      <c r="F4" s="9">
        <v>4.2729999999999997E-2</v>
      </c>
      <c r="G4" s="9">
        <v>0.62938000000000005</v>
      </c>
      <c r="H4" s="9">
        <v>0.69354000000000005</v>
      </c>
      <c r="I4" s="9">
        <v>0.52915999999999996</v>
      </c>
      <c r="J4" s="10">
        <v>0.58833999999999997</v>
      </c>
      <c r="K4" s="9">
        <v>5.3710000000000001E-2</v>
      </c>
      <c r="L4" s="9">
        <v>0.10457</v>
      </c>
      <c r="M4" s="9">
        <v>0.32033</v>
      </c>
      <c r="N4" s="9">
        <v>0.65980000000000005</v>
      </c>
      <c r="O4" s="10">
        <v>0.22328000000000001</v>
      </c>
      <c r="P4" s="9">
        <v>3.16E-3</v>
      </c>
      <c r="Q4" s="10">
        <v>0.16011</v>
      </c>
    </row>
    <row r="5" spans="1:17" ht="17" thickBot="1" x14ac:dyDescent="0.25">
      <c r="A5" s="83"/>
      <c r="B5" s="5" t="s">
        <v>21</v>
      </c>
      <c r="C5" s="6" t="s">
        <v>22</v>
      </c>
      <c r="D5" s="9">
        <v>0.68781999999999999</v>
      </c>
      <c r="E5" s="9">
        <v>9.1420000000000001E-2</v>
      </c>
      <c r="F5" s="9">
        <v>0.20608000000000001</v>
      </c>
      <c r="G5" s="9">
        <v>3.968E-2</v>
      </c>
      <c r="H5" s="9">
        <v>8.1659999999999996E-2</v>
      </c>
      <c r="I5" s="9">
        <v>0.46359</v>
      </c>
      <c r="J5" s="10">
        <v>0.82372999999999996</v>
      </c>
      <c r="K5" s="9">
        <v>0.13597000000000001</v>
      </c>
      <c r="L5" s="9">
        <v>0.16395999999999999</v>
      </c>
      <c r="M5" s="9">
        <v>1.321E-2</v>
      </c>
      <c r="N5" s="9">
        <v>1.6959999999999999E-2</v>
      </c>
      <c r="O5" s="10">
        <v>0.19128999999999999</v>
      </c>
      <c r="P5" s="9">
        <v>0.37795000000000001</v>
      </c>
      <c r="Q5" s="10">
        <v>0.14474999999999999</v>
      </c>
    </row>
    <row r="6" spans="1:17" ht="17" thickBot="1" x14ac:dyDescent="0.25">
      <c r="A6" s="83"/>
      <c r="B6" s="5"/>
      <c r="C6" s="6" t="s">
        <v>23</v>
      </c>
      <c r="D6" s="9">
        <v>0.41771000000000003</v>
      </c>
      <c r="E6" s="9">
        <v>5.7200000000000001E-2</v>
      </c>
      <c r="F6" s="9">
        <v>0.76942999999999995</v>
      </c>
      <c r="G6" s="9">
        <v>0.13619999999999999</v>
      </c>
      <c r="H6" s="9">
        <v>0.25945000000000001</v>
      </c>
      <c r="I6" s="9">
        <v>0.18059</v>
      </c>
      <c r="J6" s="10">
        <v>0.34687000000000001</v>
      </c>
      <c r="K6" s="9">
        <v>0.17266000000000001</v>
      </c>
      <c r="L6" s="9">
        <v>0.15184</v>
      </c>
      <c r="M6" s="9">
        <v>1.33E-3</v>
      </c>
      <c r="N6" s="9">
        <v>2.9E-4</v>
      </c>
      <c r="O6" s="10">
        <v>1.38E-2</v>
      </c>
      <c r="P6" s="9">
        <v>0.23017000000000001</v>
      </c>
      <c r="Q6" s="10">
        <v>9.4640000000000002E-2</v>
      </c>
    </row>
    <row r="7" spans="1:17" ht="17" thickBot="1" x14ac:dyDescent="0.25">
      <c r="A7" s="83"/>
      <c r="B7" s="5" t="s">
        <v>24</v>
      </c>
      <c r="C7" s="6" t="s">
        <v>25</v>
      </c>
      <c r="D7" s="9">
        <v>0</v>
      </c>
      <c r="E7" s="9">
        <v>0.12174</v>
      </c>
      <c r="F7" s="9">
        <v>1.0000000000000001E-5</v>
      </c>
      <c r="G7" s="9">
        <v>0.60204999999999997</v>
      </c>
      <c r="H7" s="9">
        <v>2.955E-2</v>
      </c>
      <c r="I7" s="9">
        <v>3.0000000000000001E-5</v>
      </c>
      <c r="J7" s="10">
        <v>5.6299999999999996E-3</v>
      </c>
      <c r="K7" s="9">
        <v>0</v>
      </c>
      <c r="L7" s="9">
        <v>0</v>
      </c>
      <c r="M7" s="9">
        <v>7.4400000000000004E-3</v>
      </c>
      <c r="N7" s="9">
        <v>8.3300000000000006E-3</v>
      </c>
      <c r="O7" s="10">
        <v>0</v>
      </c>
      <c r="P7" s="9">
        <v>1.857E-2</v>
      </c>
      <c r="Q7" s="10">
        <v>7.1300000000000001E-3</v>
      </c>
    </row>
    <row r="8" spans="1:17" ht="17" thickBot="1" x14ac:dyDescent="0.25">
      <c r="A8" s="83"/>
      <c r="B8" s="5"/>
      <c r="C8" s="6" t="s">
        <v>26</v>
      </c>
      <c r="D8" s="9">
        <v>6.9999999999999994E-5</v>
      </c>
      <c r="E8" s="9">
        <v>1.1050000000000001E-2</v>
      </c>
      <c r="F8" s="9">
        <v>1.0000000000000001E-5</v>
      </c>
      <c r="G8" s="9">
        <v>0.75422999999999996</v>
      </c>
      <c r="H8" s="9">
        <v>1.66E-3</v>
      </c>
      <c r="I8" s="9">
        <v>0</v>
      </c>
      <c r="J8" s="10">
        <v>6.6E-4</v>
      </c>
      <c r="K8" s="9">
        <v>0</v>
      </c>
      <c r="L8" s="9">
        <v>0</v>
      </c>
      <c r="M8" s="9">
        <v>0.18337000000000001</v>
      </c>
      <c r="N8" s="9">
        <v>0.16516</v>
      </c>
      <c r="O8" s="10">
        <v>0</v>
      </c>
      <c r="P8" s="9">
        <v>1.7940000000000001E-2</v>
      </c>
      <c r="Q8" s="10">
        <v>8.1999999999999998E-4</v>
      </c>
    </row>
    <row r="9" spans="1:17" ht="17" thickBot="1" x14ac:dyDescent="0.25">
      <c r="A9" s="83"/>
      <c r="B9" s="5" t="s">
        <v>27</v>
      </c>
      <c r="C9" s="6" t="s">
        <v>28</v>
      </c>
      <c r="D9" s="9">
        <v>0.1076</v>
      </c>
      <c r="E9" s="9">
        <v>5.6140000000000002E-2</v>
      </c>
      <c r="F9" s="9">
        <v>1.5499999999999999E-3</v>
      </c>
      <c r="G9" s="9">
        <v>5.0799999999999998E-2</v>
      </c>
      <c r="H9" s="9">
        <v>0.71743999999999997</v>
      </c>
      <c r="I9" s="9">
        <v>0.11166</v>
      </c>
      <c r="J9" s="10">
        <v>0.25296000000000002</v>
      </c>
      <c r="K9" s="9">
        <v>0.43347000000000002</v>
      </c>
      <c r="L9" s="9">
        <v>0.90161999999999998</v>
      </c>
      <c r="M9" s="9">
        <v>0.36301</v>
      </c>
      <c r="N9" s="9">
        <v>2.1000000000000001E-4</v>
      </c>
      <c r="O9" s="10">
        <v>0.27223000000000003</v>
      </c>
      <c r="P9" s="9">
        <v>0.40747</v>
      </c>
      <c r="Q9" s="10">
        <v>0.13507</v>
      </c>
    </row>
    <row r="10" spans="1:17" ht="17" thickBot="1" x14ac:dyDescent="0.25">
      <c r="A10" s="84"/>
      <c r="B10" s="11"/>
      <c r="C10" s="12" t="s">
        <v>29</v>
      </c>
      <c r="D10" s="13">
        <v>8.6749999999999994E-2</v>
      </c>
      <c r="E10" s="13">
        <v>4.1590000000000002E-2</v>
      </c>
      <c r="F10" s="13">
        <v>0</v>
      </c>
      <c r="G10" s="13">
        <v>1.056E-2</v>
      </c>
      <c r="H10" s="13">
        <v>3.2340000000000001E-2</v>
      </c>
      <c r="I10" s="13">
        <v>0.91339999999999999</v>
      </c>
      <c r="J10" s="14">
        <v>0.87673999999999996</v>
      </c>
      <c r="K10" s="13">
        <v>0.51004000000000005</v>
      </c>
      <c r="L10" s="13">
        <v>0.87505999999999995</v>
      </c>
      <c r="M10" s="13">
        <v>8.8900000000000003E-3</v>
      </c>
      <c r="N10" s="13">
        <v>0</v>
      </c>
      <c r="O10" s="14">
        <v>1.8620000000000001E-2</v>
      </c>
      <c r="P10" s="13">
        <v>2.0449999999999999E-2</v>
      </c>
      <c r="Q10" s="14">
        <v>6.8010000000000001E-2</v>
      </c>
    </row>
    <row r="11" spans="1:17" ht="17" thickBot="1" x14ac:dyDescent="0.25">
      <c r="A11" s="85" t="s">
        <v>30</v>
      </c>
      <c r="B11" s="5" t="s">
        <v>31</v>
      </c>
      <c r="C11" s="6" t="s">
        <v>25</v>
      </c>
      <c r="D11" s="9">
        <v>0</v>
      </c>
      <c r="E11" s="9">
        <v>0.51014999999999999</v>
      </c>
      <c r="F11" s="9">
        <v>1.2E-4</v>
      </c>
      <c r="G11" s="9">
        <v>0.31051000000000001</v>
      </c>
      <c r="H11" s="9">
        <v>6.0019999999999997E-2</v>
      </c>
      <c r="I11" s="9">
        <v>1.0000000000000001E-5</v>
      </c>
      <c r="J11" s="10">
        <v>3.8589999999999999E-2</v>
      </c>
      <c r="K11" s="9">
        <v>0</v>
      </c>
      <c r="L11" s="9">
        <v>0</v>
      </c>
      <c r="M11" s="9">
        <v>7.1000000000000002E-4</v>
      </c>
      <c r="N11" s="9">
        <v>5.79E-3</v>
      </c>
      <c r="O11" s="10">
        <v>1.0000000000000001E-5</v>
      </c>
      <c r="P11" s="9">
        <v>6.0400000000000002E-3</v>
      </c>
      <c r="Q11" s="10">
        <v>8.8000000000000005E-3</v>
      </c>
    </row>
    <row r="12" spans="1:17" ht="17" thickBot="1" x14ac:dyDescent="0.25">
      <c r="A12" s="83"/>
      <c r="B12" s="5"/>
      <c r="C12" s="6" t="s">
        <v>19</v>
      </c>
      <c r="D12" s="9">
        <v>2.9999999999999997E-4</v>
      </c>
      <c r="E12" s="9">
        <v>0.42374000000000001</v>
      </c>
      <c r="F12" s="9">
        <v>3.1199999999999999E-3</v>
      </c>
      <c r="G12" s="9">
        <v>3.236E-2</v>
      </c>
      <c r="H12" s="9">
        <v>4.1340000000000002E-2</v>
      </c>
      <c r="I12" s="9">
        <v>1.9000000000000001E-4</v>
      </c>
      <c r="J12" s="10">
        <v>0.73031999999999997</v>
      </c>
      <c r="K12" s="9">
        <v>0</v>
      </c>
      <c r="L12" s="9">
        <v>0</v>
      </c>
      <c r="M12" s="9">
        <v>2.63E-3</v>
      </c>
      <c r="N12" s="9">
        <v>0.17957000000000001</v>
      </c>
      <c r="O12" s="10">
        <v>2E-3</v>
      </c>
      <c r="P12" s="9">
        <v>2.7999999999999998E-4</v>
      </c>
      <c r="Q12" s="10">
        <v>5.2300000000000003E-3</v>
      </c>
    </row>
    <row r="13" spans="1:17" ht="17" thickBot="1" x14ac:dyDescent="0.25">
      <c r="A13" s="83"/>
      <c r="B13" s="5" t="s">
        <v>32</v>
      </c>
      <c r="C13" s="6" t="s">
        <v>26</v>
      </c>
      <c r="D13" s="9">
        <v>2.7999999999999998E-4</v>
      </c>
      <c r="E13" s="9">
        <v>6.3030000000000003E-2</v>
      </c>
      <c r="F13" s="9">
        <v>1.0000000000000001E-5</v>
      </c>
      <c r="G13" s="9">
        <v>0.87380999999999998</v>
      </c>
      <c r="H13" s="9">
        <v>4.9259999999999998E-2</v>
      </c>
      <c r="I13" s="9">
        <v>8.0000000000000007E-5</v>
      </c>
      <c r="J13" s="10">
        <v>3.1660000000000001E-2</v>
      </c>
      <c r="K13" s="9">
        <v>0</v>
      </c>
      <c r="L13" s="9">
        <v>1.0000000000000001E-5</v>
      </c>
      <c r="M13" s="9">
        <v>4.1300000000000003E-2</v>
      </c>
      <c r="N13" s="9">
        <v>5.5100000000000003E-2</v>
      </c>
      <c r="O13" s="10">
        <v>2.0000000000000002E-5</v>
      </c>
      <c r="P13" s="9">
        <v>2.6700000000000001E-3</v>
      </c>
      <c r="Q13" s="10">
        <v>1.4970000000000001E-2</v>
      </c>
    </row>
    <row r="14" spans="1:17" ht="17" thickBot="1" x14ac:dyDescent="0.25">
      <c r="A14" s="83"/>
      <c r="B14" s="5"/>
      <c r="C14" s="6" t="s">
        <v>20</v>
      </c>
      <c r="D14" s="9">
        <v>6.0000000000000002E-5</v>
      </c>
      <c r="E14" s="9">
        <v>0.24067</v>
      </c>
      <c r="F14" s="9">
        <v>1.73E-3</v>
      </c>
      <c r="G14" s="9">
        <v>0.71175999999999995</v>
      </c>
      <c r="H14" s="9">
        <v>0.83980999999999995</v>
      </c>
      <c r="I14" s="9">
        <v>0.17024</v>
      </c>
      <c r="J14" s="10">
        <v>0.53313999999999995</v>
      </c>
      <c r="K14" s="9">
        <v>3.29E-3</v>
      </c>
      <c r="L14" s="9">
        <v>7.1199999999999996E-3</v>
      </c>
      <c r="M14" s="9">
        <v>0.29096</v>
      </c>
      <c r="N14" s="9">
        <v>0.63936999999999999</v>
      </c>
      <c r="O14" s="10">
        <v>2.7539999999999999E-2</v>
      </c>
      <c r="P14" s="9">
        <v>1.8400000000000001E-3</v>
      </c>
      <c r="Q14" s="10">
        <v>5.2880000000000003E-2</v>
      </c>
    </row>
    <row r="15" spans="1:17" ht="17" thickBot="1" x14ac:dyDescent="0.25">
      <c r="A15" s="83"/>
      <c r="B15" s="5" t="s">
        <v>33</v>
      </c>
      <c r="C15" s="6" t="s">
        <v>25</v>
      </c>
      <c r="D15" s="9">
        <v>1.014E-2</v>
      </c>
      <c r="E15" s="9">
        <v>2.2179999999999998E-2</v>
      </c>
      <c r="F15" s="9">
        <v>2.6099999999999999E-3</v>
      </c>
      <c r="G15" s="9">
        <v>0.40899999999999997</v>
      </c>
      <c r="H15" s="9">
        <v>0.19930999999999999</v>
      </c>
      <c r="I15" s="9">
        <v>0.17824000000000001</v>
      </c>
      <c r="J15" s="10">
        <v>3.805E-2</v>
      </c>
      <c r="K15" s="9">
        <v>2.7599999999999999E-3</v>
      </c>
      <c r="L15" s="9">
        <v>9.4800000000000006E-3</v>
      </c>
      <c r="M15" s="9">
        <v>0.89420999999999995</v>
      </c>
      <c r="N15" s="9">
        <v>0.28985</v>
      </c>
      <c r="O15" s="10">
        <v>1.0880000000000001E-2</v>
      </c>
      <c r="P15" s="9">
        <v>0.56888000000000005</v>
      </c>
      <c r="Q15" s="10">
        <v>0.15536</v>
      </c>
    </row>
    <row r="16" spans="1:17" ht="17" thickBot="1" x14ac:dyDescent="0.25">
      <c r="A16" s="83"/>
      <c r="B16" s="5"/>
      <c r="C16" s="6" t="s">
        <v>20</v>
      </c>
      <c r="D16" s="9">
        <v>0.58311999999999997</v>
      </c>
      <c r="E16" s="9">
        <v>0.31613000000000002</v>
      </c>
      <c r="F16" s="9">
        <v>0.41881000000000002</v>
      </c>
      <c r="G16" s="9">
        <v>0.69779999999999998</v>
      </c>
      <c r="H16" s="9">
        <v>0.35220000000000001</v>
      </c>
      <c r="I16" s="9">
        <v>0.43836999999999998</v>
      </c>
      <c r="J16" s="10">
        <v>5.28E-2</v>
      </c>
      <c r="K16" s="9">
        <v>0.43204999999999999</v>
      </c>
      <c r="L16" s="9">
        <v>0.28133000000000002</v>
      </c>
      <c r="M16" s="9">
        <v>0.73472000000000004</v>
      </c>
      <c r="N16" s="9">
        <v>0.88800999999999997</v>
      </c>
      <c r="O16" s="10">
        <v>0.41549999999999998</v>
      </c>
      <c r="P16" s="9">
        <v>0.26086999999999999</v>
      </c>
      <c r="Q16" s="10">
        <v>0.79213</v>
      </c>
    </row>
    <row r="17" spans="1:17" ht="17" thickBot="1" x14ac:dyDescent="0.25">
      <c r="A17" s="83"/>
      <c r="B17" s="5" t="s">
        <v>34</v>
      </c>
      <c r="C17" s="6" t="s">
        <v>26</v>
      </c>
      <c r="D17" s="9">
        <v>1.9609999999999999E-2</v>
      </c>
      <c r="E17" s="9">
        <v>3.4860000000000002E-2</v>
      </c>
      <c r="F17" s="9">
        <v>4.5179999999999998E-2</v>
      </c>
      <c r="G17" s="9">
        <v>0.67759999999999998</v>
      </c>
      <c r="H17" s="9">
        <v>2.9099999999999998E-3</v>
      </c>
      <c r="I17" s="9">
        <v>1.2999999999999999E-3</v>
      </c>
      <c r="J17" s="10">
        <v>1.2999999999999999E-3</v>
      </c>
      <c r="K17" s="9">
        <v>1.4999999999999999E-4</v>
      </c>
      <c r="L17" s="9">
        <v>1.0000000000000001E-5</v>
      </c>
      <c r="M17" s="9">
        <v>0.48537999999999998</v>
      </c>
      <c r="N17" s="9">
        <v>0.77700000000000002</v>
      </c>
      <c r="O17" s="10">
        <v>2.5999999999999998E-4</v>
      </c>
      <c r="P17" s="9">
        <v>0.88680999999999999</v>
      </c>
      <c r="Q17" s="10">
        <v>2.8300000000000001E-3</v>
      </c>
    </row>
    <row r="18" spans="1:17" ht="17" thickBot="1" x14ac:dyDescent="0.25">
      <c r="A18" s="83"/>
      <c r="B18" s="5"/>
      <c r="C18" s="6" t="s">
        <v>19</v>
      </c>
      <c r="D18" s="9">
        <v>6.6409999999999997E-2</v>
      </c>
      <c r="E18" s="9">
        <v>0.98229999999999995</v>
      </c>
      <c r="F18" s="9">
        <v>0.97958000000000001</v>
      </c>
      <c r="G18" s="9">
        <v>0.65705999999999998</v>
      </c>
      <c r="H18" s="9">
        <v>0.14227999999999999</v>
      </c>
      <c r="I18" s="9">
        <v>0.28492000000000001</v>
      </c>
      <c r="J18" s="10">
        <v>0.21365999999999999</v>
      </c>
      <c r="K18" s="9">
        <v>8.0710000000000004E-2</v>
      </c>
      <c r="L18" s="9">
        <v>4.4569999999999999E-2</v>
      </c>
      <c r="M18" s="9">
        <v>0.74619000000000002</v>
      </c>
      <c r="N18" s="9">
        <v>0.68003999999999998</v>
      </c>
      <c r="O18" s="10">
        <v>0.13285</v>
      </c>
      <c r="P18" s="9">
        <v>0.57393000000000005</v>
      </c>
      <c r="Q18" s="10">
        <v>0.55378000000000005</v>
      </c>
    </row>
    <row r="19" spans="1:17" ht="17" thickBot="1" x14ac:dyDescent="0.25">
      <c r="A19" s="83"/>
      <c r="B19" s="5" t="s">
        <v>35</v>
      </c>
      <c r="C19" s="6" t="s">
        <v>25</v>
      </c>
      <c r="D19" s="9">
        <v>1.6000000000000001E-4</v>
      </c>
      <c r="E19" s="9">
        <v>0.91418999999999995</v>
      </c>
      <c r="F19" s="9">
        <v>2.96E-3</v>
      </c>
      <c r="G19" s="9">
        <v>0.12862999999999999</v>
      </c>
      <c r="H19" s="9">
        <v>3.5779999999999999E-2</v>
      </c>
      <c r="I19" s="9">
        <v>1.39E-3</v>
      </c>
      <c r="J19" s="10">
        <v>0.21027999999999999</v>
      </c>
      <c r="K19" s="9">
        <v>0</v>
      </c>
      <c r="L19" s="9">
        <v>8.0000000000000007E-5</v>
      </c>
      <c r="M19" s="9">
        <v>3.8400000000000001E-3</v>
      </c>
      <c r="N19" s="9">
        <v>4.1599999999999996E-3</v>
      </c>
      <c r="O19" s="10">
        <v>1.3999999999999999E-4</v>
      </c>
      <c r="P19" s="9">
        <v>6.3719999999999999E-2</v>
      </c>
      <c r="Q19" s="10">
        <v>0.21279000000000001</v>
      </c>
    </row>
    <row r="20" spans="1:17" ht="17" thickBot="1" x14ac:dyDescent="0.25">
      <c r="A20" s="83"/>
      <c r="B20" s="5"/>
      <c r="C20" s="6" t="s">
        <v>22</v>
      </c>
      <c r="D20" s="9">
        <v>1.6660000000000001E-2</v>
      </c>
      <c r="E20" s="9">
        <v>0.88393999999999995</v>
      </c>
      <c r="F20" s="9">
        <v>0.25080999999999998</v>
      </c>
      <c r="G20" s="9">
        <v>0.14455999999999999</v>
      </c>
      <c r="H20" s="9">
        <v>4.2900000000000001E-2</v>
      </c>
      <c r="I20" s="9">
        <v>2.4299999999999999E-2</v>
      </c>
      <c r="J20" s="10">
        <v>0.36781999999999998</v>
      </c>
      <c r="K20" s="9">
        <v>8.0000000000000007E-5</v>
      </c>
      <c r="L20" s="9">
        <v>2.3700000000000001E-3</v>
      </c>
      <c r="M20" s="9">
        <v>1.0919999999999999E-2</v>
      </c>
      <c r="N20" s="9">
        <v>4.8700000000000002E-3</v>
      </c>
      <c r="O20" s="10">
        <v>2.8600000000000001E-3</v>
      </c>
      <c r="P20" s="9">
        <v>0.63976</v>
      </c>
      <c r="Q20" s="10">
        <v>0.93193000000000004</v>
      </c>
    </row>
    <row r="21" spans="1:17" ht="17" thickBot="1" x14ac:dyDescent="0.25">
      <c r="A21" s="83"/>
      <c r="B21" s="5" t="s">
        <v>36</v>
      </c>
      <c r="C21" s="6" t="s">
        <v>26</v>
      </c>
      <c r="D21" s="9">
        <v>5.2599999999999999E-3</v>
      </c>
      <c r="E21" s="9">
        <v>0.70748999999999995</v>
      </c>
      <c r="F21" s="9">
        <v>2.5329999999999998E-2</v>
      </c>
      <c r="G21" s="9">
        <v>5.0799999999999998E-2</v>
      </c>
      <c r="H21" s="9">
        <v>6.5799999999999999E-3</v>
      </c>
      <c r="I21" s="9">
        <v>1.0399999999999999E-3</v>
      </c>
      <c r="J21" s="10">
        <v>0.16589000000000001</v>
      </c>
      <c r="K21" s="9">
        <v>0</v>
      </c>
      <c r="L21" s="9">
        <v>0</v>
      </c>
      <c r="M21" s="9">
        <v>2.82E-3</v>
      </c>
      <c r="N21" s="9">
        <v>2.4230000000000002E-2</v>
      </c>
      <c r="O21" s="10">
        <v>3.0000000000000001E-5</v>
      </c>
      <c r="P21" s="9">
        <v>8.6199999999999999E-2</v>
      </c>
      <c r="Q21" s="10">
        <v>5.672E-2</v>
      </c>
    </row>
    <row r="22" spans="1:17" ht="17" thickBot="1" x14ac:dyDescent="0.25">
      <c r="A22" s="83"/>
      <c r="B22" s="5"/>
      <c r="C22" s="6" t="s">
        <v>23</v>
      </c>
      <c r="D22" s="9">
        <v>1.57E-3</v>
      </c>
      <c r="E22" s="9">
        <v>0.22359000000000001</v>
      </c>
      <c r="F22" s="9">
        <v>1.048E-2</v>
      </c>
      <c r="G22" s="9">
        <v>0.12995999999999999</v>
      </c>
      <c r="H22" s="9">
        <v>7.0129999999999998E-2</v>
      </c>
      <c r="I22" s="9">
        <v>1.447E-2</v>
      </c>
      <c r="J22" s="10">
        <v>0.12416000000000001</v>
      </c>
      <c r="K22" s="9">
        <v>2.0000000000000002E-5</v>
      </c>
      <c r="L22" s="9">
        <v>6.0000000000000002E-5</v>
      </c>
      <c r="M22" s="9">
        <v>2.0000000000000002E-5</v>
      </c>
      <c r="N22" s="9">
        <v>1.0000000000000001E-5</v>
      </c>
      <c r="O22" s="10">
        <v>0</v>
      </c>
      <c r="P22" s="9">
        <v>0.25989000000000001</v>
      </c>
      <c r="Q22" s="10">
        <v>0.97441999999999995</v>
      </c>
    </row>
    <row r="23" spans="1:17" ht="17" thickBot="1" x14ac:dyDescent="0.25">
      <c r="A23" s="83"/>
      <c r="B23" s="5" t="s">
        <v>37</v>
      </c>
      <c r="C23" s="6" t="s">
        <v>25</v>
      </c>
      <c r="D23" s="9">
        <v>5.0000000000000002E-5</v>
      </c>
      <c r="E23" s="9">
        <v>5.0389999999999997E-2</v>
      </c>
      <c r="F23" s="9">
        <v>1.2999999999999999E-4</v>
      </c>
      <c r="G23" s="9">
        <v>0.69032000000000004</v>
      </c>
      <c r="H23" s="9">
        <v>0.21057999999999999</v>
      </c>
      <c r="I23" s="9">
        <v>1.57E-3</v>
      </c>
      <c r="J23" s="10">
        <v>8.3700000000000007E-3</v>
      </c>
      <c r="K23" s="9">
        <v>2.0000000000000002E-5</v>
      </c>
      <c r="L23" s="9">
        <v>1E-4</v>
      </c>
      <c r="M23" s="9">
        <v>0.17121</v>
      </c>
      <c r="N23" s="9">
        <v>0.22269</v>
      </c>
      <c r="O23" s="10">
        <v>4.2999999999999999E-4</v>
      </c>
      <c r="P23" s="9">
        <v>4.7699999999999999E-2</v>
      </c>
      <c r="Q23" s="10">
        <v>4.3800000000000002E-3</v>
      </c>
    </row>
    <row r="24" spans="1:17" ht="17" thickBot="1" x14ac:dyDescent="0.25">
      <c r="A24" s="83"/>
      <c r="B24" s="5"/>
      <c r="C24" s="6" t="s">
        <v>23</v>
      </c>
      <c r="D24" s="9">
        <v>4.6679999999999999E-2</v>
      </c>
      <c r="E24" s="9">
        <v>8.3299999999999999E-2</v>
      </c>
      <c r="F24" s="9">
        <v>3.1800000000000001E-3</v>
      </c>
      <c r="G24" s="9">
        <v>0.40405000000000002</v>
      </c>
      <c r="H24" s="9">
        <v>0.96513000000000004</v>
      </c>
      <c r="I24" s="9">
        <v>0.50285000000000002</v>
      </c>
      <c r="J24" s="10">
        <v>0.95640000000000003</v>
      </c>
      <c r="K24" s="9">
        <v>3.074E-2</v>
      </c>
      <c r="L24" s="9">
        <v>4.922E-2</v>
      </c>
      <c r="M24" s="9">
        <v>0.50785000000000002</v>
      </c>
      <c r="N24" s="9">
        <v>0.26606000000000002</v>
      </c>
      <c r="O24" s="10">
        <v>0.34440999999999999</v>
      </c>
      <c r="P24" s="9">
        <v>9.8999999999999999E-4</v>
      </c>
      <c r="Q24" s="10">
        <v>5.13E-3</v>
      </c>
    </row>
    <row r="25" spans="1:17" ht="17" thickBot="1" x14ac:dyDescent="0.25">
      <c r="A25" s="83"/>
      <c r="B25" s="5" t="s">
        <v>38</v>
      </c>
      <c r="C25" s="6" t="s">
        <v>26</v>
      </c>
      <c r="D25" s="9">
        <v>2.9E-4</v>
      </c>
      <c r="E25" s="9">
        <v>1.0000000000000001E-5</v>
      </c>
      <c r="F25" s="9">
        <v>0</v>
      </c>
      <c r="G25" s="9">
        <v>5.9409999999999998E-2</v>
      </c>
      <c r="H25" s="9">
        <v>3.576E-2</v>
      </c>
      <c r="I25" s="9">
        <v>9.0000000000000006E-5</v>
      </c>
      <c r="J25" s="10">
        <v>2.2000000000000001E-4</v>
      </c>
      <c r="K25" s="9">
        <v>2.7E-4</v>
      </c>
      <c r="L25" s="9">
        <v>6.7000000000000002E-4</v>
      </c>
      <c r="M25" s="9">
        <v>7.9740000000000005E-2</v>
      </c>
      <c r="N25" s="9">
        <v>0.55947999999999998</v>
      </c>
      <c r="O25" s="10">
        <v>3.1E-4</v>
      </c>
      <c r="P25" s="9">
        <v>4.6129999999999997E-2</v>
      </c>
      <c r="Q25" s="10">
        <v>5.8E-4</v>
      </c>
    </row>
    <row r="26" spans="1:17" ht="17" thickBot="1" x14ac:dyDescent="0.25">
      <c r="A26" s="83"/>
      <c r="B26" s="5"/>
      <c r="C26" s="6" t="s">
        <v>22</v>
      </c>
      <c r="D26" s="9">
        <v>5.1200000000000002E-2</v>
      </c>
      <c r="E26" s="9">
        <v>1.354E-2</v>
      </c>
      <c r="F26" s="9">
        <v>4.6499999999999996E-3</v>
      </c>
      <c r="G26" s="9">
        <v>9.7739999999999994E-2</v>
      </c>
      <c r="H26" s="9">
        <v>0.49064000000000002</v>
      </c>
      <c r="I26" s="9">
        <v>0.51132999999999995</v>
      </c>
      <c r="J26" s="10">
        <v>0.36859999999999998</v>
      </c>
      <c r="K26" s="9">
        <v>0.20530000000000001</v>
      </c>
      <c r="L26" s="9">
        <v>0.20508999999999999</v>
      </c>
      <c r="M26" s="9">
        <v>0.23405999999999999</v>
      </c>
      <c r="N26" s="9">
        <v>0.41475000000000001</v>
      </c>
      <c r="O26" s="10">
        <v>0.18174000000000001</v>
      </c>
      <c r="P26" s="9">
        <v>7.8700000000000006E-2</v>
      </c>
      <c r="Q26" s="10">
        <v>2.937E-2</v>
      </c>
    </row>
    <row r="27" spans="1:17" ht="17" thickBot="1" x14ac:dyDescent="0.25">
      <c r="A27" s="83"/>
      <c r="B27" s="5" t="s">
        <v>39</v>
      </c>
      <c r="C27" s="6" t="s">
        <v>25</v>
      </c>
      <c r="D27" s="9">
        <v>6.2179999999999999E-2</v>
      </c>
      <c r="E27" s="9">
        <v>0.73799999999999999</v>
      </c>
      <c r="F27" s="9">
        <v>0.15493000000000001</v>
      </c>
      <c r="G27" s="9">
        <v>5.355E-2</v>
      </c>
      <c r="H27" s="9">
        <v>1.77E-2</v>
      </c>
      <c r="I27" s="9">
        <v>7.45E-3</v>
      </c>
      <c r="J27" s="10">
        <v>0.11656</v>
      </c>
      <c r="K27" s="9">
        <v>8.5999999999999998E-4</v>
      </c>
      <c r="L27" s="9">
        <v>7.1000000000000002E-4</v>
      </c>
      <c r="M27" s="9">
        <v>0.59511999999999998</v>
      </c>
      <c r="N27" s="9">
        <v>0.35937999999999998</v>
      </c>
      <c r="O27" s="10">
        <v>0.30158000000000001</v>
      </c>
      <c r="P27" s="9">
        <v>0.21362</v>
      </c>
      <c r="Q27" s="10">
        <v>0.23274</v>
      </c>
    </row>
    <row r="28" spans="1:17" ht="17" thickBot="1" x14ac:dyDescent="0.25">
      <c r="A28" s="83"/>
      <c r="B28" s="5"/>
      <c r="C28" s="6" t="s">
        <v>28</v>
      </c>
      <c r="D28" s="9">
        <v>0.37440000000000001</v>
      </c>
      <c r="E28" s="9">
        <v>0.75085000000000002</v>
      </c>
      <c r="F28" s="9">
        <v>0.93215000000000003</v>
      </c>
      <c r="G28" s="9">
        <v>0.12345</v>
      </c>
      <c r="H28" s="9">
        <v>0.15311</v>
      </c>
      <c r="I28" s="9">
        <v>0.14993000000000001</v>
      </c>
      <c r="J28" s="10">
        <v>0.42967</v>
      </c>
      <c r="K28" s="9">
        <v>5.0250000000000003E-2</v>
      </c>
      <c r="L28" s="9">
        <v>2.0039999999999999E-2</v>
      </c>
      <c r="M28" s="9">
        <v>0.84087999999999996</v>
      </c>
      <c r="N28" s="9">
        <v>7.281E-2</v>
      </c>
      <c r="O28" s="10">
        <v>0.39080999999999999</v>
      </c>
      <c r="P28" s="9">
        <v>0.62436000000000003</v>
      </c>
      <c r="Q28" s="10">
        <v>0.62638000000000005</v>
      </c>
    </row>
    <row r="29" spans="1:17" ht="17" thickBot="1" x14ac:dyDescent="0.25">
      <c r="A29" s="83"/>
      <c r="B29" s="5" t="s">
        <v>40</v>
      </c>
      <c r="C29" s="6" t="s">
        <v>26</v>
      </c>
      <c r="D29" s="9">
        <v>1.0789999999999999E-2</v>
      </c>
      <c r="E29" s="9">
        <v>0.89573999999999998</v>
      </c>
      <c r="F29" s="9">
        <v>0.95445999999999998</v>
      </c>
      <c r="G29" s="9">
        <v>6.0440000000000001E-2</v>
      </c>
      <c r="H29" s="9">
        <v>5.2100000000000002E-3</v>
      </c>
      <c r="I29" s="9">
        <v>1.4449999999999999E-2</v>
      </c>
      <c r="J29" s="10">
        <v>1.3690000000000001E-2</v>
      </c>
      <c r="K29" s="9">
        <v>7.5000000000000002E-4</v>
      </c>
      <c r="L29" s="9">
        <v>4.0000000000000003E-5</v>
      </c>
      <c r="M29" s="9">
        <v>0.60931999999999997</v>
      </c>
      <c r="N29" s="9">
        <v>4.9399999999999999E-3</v>
      </c>
      <c r="O29" s="10">
        <v>7.5500000000000003E-3</v>
      </c>
      <c r="P29" s="9">
        <v>0.49940000000000001</v>
      </c>
      <c r="Q29" s="10">
        <v>0.73548000000000002</v>
      </c>
    </row>
    <row r="30" spans="1:17" ht="17" thickBot="1" x14ac:dyDescent="0.25">
      <c r="A30" s="83"/>
      <c r="B30" s="5"/>
      <c r="C30" s="6" t="s">
        <v>29</v>
      </c>
      <c r="D30" s="9">
        <v>5.3690000000000002E-2</v>
      </c>
      <c r="E30" s="9">
        <v>0.69571000000000005</v>
      </c>
      <c r="F30" s="9">
        <v>0.18658</v>
      </c>
      <c r="G30" s="9">
        <v>3.6130000000000002E-2</v>
      </c>
      <c r="H30" s="9">
        <v>6.0899999999999999E-3</v>
      </c>
      <c r="I30" s="9">
        <v>3.3239999999999999E-2</v>
      </c>
      <c r="J30" s="10">
        <v>1.949E-2</v>
      </c>
      <c r="K30" s="9">
        <v>1.7099999999999999E-3</v>
      </c>
      <c r="L30" s="9">
        <v>6.0000000000000002E-5</v>
      </c>
      <c r="M30" s="9">
        <v>0.1981</v>
      </c>
      <c r="N30" s="9">
        <v>1.48E-3</v>
      </c>
      <c r="O30" s="10">
        <v>3.9710000000000002E-2</v>
      </c>
      <c r="P30" s="9">
        <v>0.14191999999999999</v>
      </c>
      <c r="Q30" s="10">
        <v>0.71787999999999996</v>
      </c>
    </row>
    <row r="31" spans="1:17" ht="17" thickBot="1" x14ac:dyDescent="0.25">
      <c r="A31" s="83"/>
      <c r="B31" s="5" t="s">
        <v>41</v>
      </c>
      <c r="C31" s="6" t="s">
        <v>25</v>
      </c>
      <c r="D31" s="9">
        <v>0</v>
      </c>
      <c r="E31" s="9">
        <v>5.5530000000000003E-2</v>
      </c>
      <c r="F31" s="9">
        <v>1.0000000000000001E-5</v>
      </c>
      <c r="G31" s="9">
        <v>0.83665</v>
      </c>
      <c r="H31" s="9">
        <v>7.9030000000000003E-2</v>
      </c>
      <c r="I31" s="9">
        <v>4.8000000000000001E-4</v>
      </c>
      <c r="J31" s="10">
        <v>3.2699999999999999E-3</v>
      </c>
      <c r="K31" s="9">
        <v>0</v>
      </c>
      <c r="L31" s="9">
        <v>1.0000000000000001E-5</v>
      </c>
      <c r="M31" s="9">
        <v>1.1780000000000001E-2</v>
      </c>
      <c r="N31" s="9">
        <v>2.4000000000000001E-4</v>
      </c>
      <c r="O31" s="10">
        <v>0</v>
      </c>
      <c r="P31" s="9">
        <v>4.6620000000000002E-2</v>
      </c>
      <c r="Q31" s="10">
        <v>1.0460000000000001E-2</v>
      </c>
    </row>
    <row r="32" spans="1:17" ht="17" thickBot="1" x14ac:dyDescent="0.25">
      <c r="A32" s="83"/>
      <c r="B32" s="5"/>
      <c r="C32" s="6" t="s">
        <v>29</v>
      </c>
      <c r="D32" s="9">
        <v>9.0000000000000006E-5</v>
      </c>
      <c r="E32" s="9">
        <v>9.9799999999999993E-3</v>
      </c>
      <c r="F32" s="9">
        <v>0</v>
      </c>
      <c r="G32" s="9">
        <v>9.4270000000000007E-2</v>
      </c>
      <c r="H32" s="9">
        <v>0.97989999999999999</v>
      </c>
      <c r="I32" s="9">
        <v>3.5409999999999997E-2</v>
      </c>
      <c r="J32" s="10">
        <v>2.0709999999999999E-2</v>
      </c>
      <c r="K32" s="9">
        <v>1.2999999999999999E-4</v>
      </c>
      <c r="L32" s="9">
        <v>1.502E-2</v>
      </c>
      <c r="M32" s="9">
        <v>0.11379</v>
      </c>
      <c r="N32" s="9">
        <v>1.0000000000000001E-5</v>
      </c>
      <c r="O32" s="10">
        <v>7.7999999999999999E-4</v>
      </c>
      <c r="P32" s="9">
        <v>0.10919</v>
      </c>
      <c r="Q32" s="10">
        <v>1.065E-2</v>
      </c>
    </row>
    <row r="33" spans="1:17" ht="17" thickBot="1" x14ac:dyDescent="0.25">
      <c r="A33" s="83"/>
      <c r="B33" s="5" t="s">
        <v>42</v>
      </c>
      <c r="C33" s="6" t="s">
        <v>26</v>
      </c>
      <c r="D33" s="9">
        <v>4.2000000000000002E-4</v>
      </c>
      <c r="E33" s="9">
        <v>1.72E-3</v>
      </c>
      <c r="F33" s="9">
        <v>0</v>
      </c>
      <c r="G33" s="9">
        <v>0.32766000000000001</v>
      </c>
      <c r="H33" s="9">
        <v>3.0530000000000002E-2</v>
      </c>
      <c r="I33" s="9">
        <v>1.0000000000000001E-5</v>
      </c>
      <c r="J33" s="10">
        <v>8.3400000000000002E-3</v>
      </c>
      <c r="K33" s="9">
        <v>0</v>
      </c>
      <c r="L33" s="9">
        <v>1.0000000000000001E-5</v>
      </c>
      <c r="M33" s="9">
        <v>2.5239999999999999E-2</v>
      </c>
      <c r="N33" s="9">
        <v>1.0000000000000001E-5</v>
      </c>
      <c r="O33" s="10">
        <v>0</v>
      </c>
      <c r="P33" s="9">
        <v>5.5999999999999995E-4</v>
      </c>
      <c r="Q33" s="10">
        <v>5.0000000000000002E-5</v>
      </c>
    </row>
    <row r="34" spans="1:17" ht="17" thickBot="1" x14ac:dyDescent="0.25">
      <c r="A34" s="83"/>
      <c r="B34" s="5"/>
      <c r="C34" s="6" t="s">
        <v>28</v>
      </c>
      <c r="D34" s="9">
        <v>3.2799999999999999E-3</v>
      </c>
      <c r="E34" s="9">
        <v>2.1299999999999999E-2</v>
      </c>
      <c r="F34" s="9">
        <v>0</v>
      </c>
      <c r="G34" s="9">
        <v>0.12136</v>
      </c>
      <c r="H34" s="9">
        <v>0.46104000000000001</v>
      </c>
      <c r="I34" s="9">
        <v>1.17E-3</v>
      </c>
      <c r="J34" s="10">
        <v>2.7099999999999999E-2</v>
      </c>
      <c r="K34" s="9">
        <v>1.013E-2</v>
      </c>
      <c r="L34" s="9">
        <v>0.19739999999999999</v>
      </c>
      <c r="M34" s="9">
        <v>0.25988</v>
      </c>
      <c r="N34" s="9">
        <v>8.0000000000000007E-5</v>
      </c>
      <c r="O34" s="10">
        <v>3.1329999999999997E-2</v>
      </c>
      <c r="P34" s="9">
        <v>0.12242</v>
      </c>
      <c r="Q34" s="10">
        <v>1.966E-2</v>
      </c>
    </row>
    <row r="35" spans="1:17" ht="17" thickBot="1" x14ac:dyDescent="0.25">
      <c r="A35" s="83"/>
      <c r="B35" s="5" t="s">
        <v>43</v>
      </c>
      <c r="C35" s="6" t="s">
        <v>19</v>
      </c>
      <c r="D35" s="9">
        <v>8.4700000000000001E-3</v>
      </c>
      <c r="E35" s="9">
        <v>0.41976000000000002</v>
      </c>
      <c r="F35" s="9">
        <v>0.13181000000000001</v>
      </c>
      <c r="G35" s="9">
        <v>5.3190000000000001E-2</v>
      </c>
      <c r="H35" s="9">
        <v>5.4890000000000001E-2</v>
      </c>
      <c r="I35" s="9">
        <v>1.4710000000000001E-2</v>
      </c>
      <c r="J35" s="10">
        <v>0.34704000000000002</v>
      </c>
      <c r="K35" s="9">
        <v>5.4000000000000001E-4</v>
      </c>
      <c r="L35" s="9">
        <v>2E-3</v>
      </c>
      <c r="M35" s="9">
        <v>6.4099999999999999E-3</v>
      </c>
      <c r="N35" s="9">
        <v>7.8100000000000001E-3</v>
      </c>
      <c r="O35" s="10">
        <v>7.7299999999999999E-3</v>
      </c>
      <c r="P35" s="9">
        <v>0.28825000000000001</v>
      </c>
      <c r="Q35" s="10">
        <v>0.63822000000000001</v>
      </c>
    </row>
    <row r="36" spans="1:17" ht="17" thickBot="1" x14ac:dyDescent="0.25">
      <c r="A36" s="83"/>
      <c r="B36" s="5"/>
      <c r="C36" s="6" t="s">
        <v>22</v>
      </c>
      <c r="D36" s="9">
        <v>0.78835</v>
      </c>
      <c r="E36" s="9">
        <v>0.17091000000000001</v>
      </c>
      <c r="F36" s="9">
        <v>0.52593999999999996</v>
      </c>
      <c r="G36" s="9">
        <v>8.3210000000000006E-2</v>
      </c>
      <c r="H36" s="9">
        <v>0.22162999999999999</v>
      </c>
      <c r="I36" s="9">
        <v>0.33700999999999998</v>
      </c>
      <c r="J36" s="10">
        <v>0.59391000000000005</v>
      </c>
      <c r="K36" s="9">
        <v>0.29805999999999999</v>
      </c>
      <c r="L36" s="9">
        <v>0.26243</v>
      </c>
      <c r="M36" s="9">
        <v>3.7629999999999997E-2</v>
      </c>
      <c r="N36" s="9">
        <v>3.023E-2</v>
      </c>
      <c r="O36" s="10">
        <v>0.62675000000000003</v>
      </c>
      <c r="P36" s="9">
        <v>0.36718000000000001</v>
      </c>
      <c r="Q36" s="10">
        <v>0.31383</v>
      </c>
    </row>
    <row r="37" spans="1:17" ht="17" thickBot="1" x14ac:dyDescent="0.25">
      <c r="A37" s="83"/>
      <c r="B37" s="5" t="s">
        <v>44</v>
      </c>
      <c r="C37" s="6" t="s">
        <v>20</v>
      </c>
      <c r="D37" s="9">
        <v>3.1130000000000001E-2</v>
      </c>
      <c r="E37" s="9">
        <v>0.49182999999999999</v>
      </c>
      <c r="F37" s="9">
        <v>0.12468</v>
      </c>
      <c r="G37" s="9">
        <v>0.31017</v>
      </c>
      <c r="H37" s="9">
        <v>0.90014000000000005</v>
      </c>
      <c r="I37" s="9">
        <v>0.39034999999999997</v>
      </c>
      <c r="J37" s="10">
        <v>0.84111000000000002</v>
      </c>
      <c r="K37" s="9">
        <v>2.615E-2</v>
      </c>
      <c r="L37" s="9">
        <v>6.7519999999999997E-2</v>
      </c>
      <c r="M37" s="9">
        <v>1.133E-2</v>
      </c>
      <c r="N37" s="9">
        <v>2.2759999999999999E-2</v>
      </c>
      <c r="O37" s="10">
        <v>3.2509999999999997E-2</v>
      </c>
      <c r="P37" s="9">
        <v>4.4450000000000003E-2</v>
      </c>
      <c r="Q37" s="10">
        <v>0.57115000000000005</v>
      </c>
    </row>
    <row r="38" spans="1:17" ht="17" thickBot="1" x14ac:dyDescent="0.25">
      <c r="A38" s="83"/>
      <c r="B38" s="5"/>
      <c r="C38" s="6" t="s">
        <v>23</v>
      </c>
      <c r="D38" s="9">
        <v>1.0919999999999999E-2</v>
      </c>
      <c r="E38" s="9">
        <v>0.13556000000000001</v>
      </c>
      <c r="F38" s="9">
        <v>0.10441</v>
      </c>
      <c r="G38" s="9">
        <v>0.14388999999999999</v>
      </c>
      <c r="H38" s="9">
        <v>0.41674</v>
      </c>
      <c r="I38" s="9">
        <v>9.8460000000000006E-2</v>
      </c>
      <c r="J38" s="10">
        <v>0.74248000000000003</v>
      </c>
      <c r="K38" s="9">
        <v>1.06E-3</v>
      </c>
      <c r="L38" s="9">
        <v>3.6600000000000001E-3</v>
      </c>
      <c r="M38" s="9">
        <v>8.0000000000000004E-4</v>
      </c>
      <c r="N38" s="9">
        <v>1.6900000000000001E-3</v>
      </c>
      <c r="O38" s="10">
        <v>3.3E-4</v>
      </c>
      <c r="P38" s="9">
        <v>0.37286999999999998</v>
      </c>
      <c r="Q38" s="10">
        <v>0.35003000000000001</v>
      </c>
    </row>
    <row r="39" spans="1:17" ht="17" thickBot="1" x14ac:dyDescent="0.25">
      <c r="A39" s="83"/>
      <c r="B39" s="5" t="s">
        <v>45</v>
      </c>
      <c r="C39" s="6" t="s">
        <v>19</v>
      </c>
      <c r="D39" s="9">
        <v>0.30176999999999998</v>
      </c>
      <c r="E39" s="9">
        <v>0.75456999999999996</v>
      </c>
      <c r="F39" s="9">
        <v>2.2429999999999999E-2</v>
      </c>
      <c r="G39" s="9">
        <v>0.34467999999999999</v>
      </c>
      <c r="H39" s="9">
        <v>0.76741999999999999</v>
      </c>
      <c r="I39" s="9">
        <v>0.11473999999999999</v>
      </c>
      <c r="J39" s="10">
        <v>0.38111</v>
      </c>
      <c r="K39" s="9">
        <v>6.8000000000000005E-2</v>
      </c>
      <c r="L39" s="9">
        <v>2.376E-2</v>
      </c>
      <c r="M39" s="9">
        <v>0.14204</v>
      </c>
      <c r="N39" s="9">
        <v>0.62012</v>
      </c>
      <c r="O39" s="10">
        <v>0.36717</v>
      </c>
      <c r="P39" s="9">
        <v>4.0999999999999999E-4</v>
      </c>
      <c r="Q39" s="10">
        <v>9.7000000000000003E-3</v>
      </c>
    </row>
    <row r="40" spans="1:17" ht="17" thickBot="1" x14ac:dyDescent="0.25">
      <c r="A40" s="83"/>
      <c r="B40" s="5"/>
      <c r="C40" s="6" t="s">
        <v>23</v>
      </c>
      <c r="D40" s="9">
        <v>5.9769999999999997E-2</v>
      </c>
      <c r="E40" s="9">
        <v>0.14915999999999999</v>
      </c>
      <c r="F40" s="9">
        <v>1.9290000000000002E-2</v>
      </c>
      <c r="G40" s="9">
        <v>0.39334999999999998</v>
      </c>
      <c r="H40" s="9">
        <v>0.35458000000000001</v>
      </c>
      <c r="I40" s="9">
        <v>0.80410999999999999</v>
      </c>
      <c r="J40" s="10">
        <v>0.18504000000000001</v>
      </c>
      <c r="K40" s="9">
        <v>0.20277999999999999</v>
      </c>
      <c r="L40" s="9">
        <v>0.28575</v>
      </c>
      <c r="M40" s="9">
        <v>0.14949999999999999</v>
      </c>
      <c r="N40" s="9">
        <v>1.282E-2</v>
      </c>
      <c r="O40" s="10">
        <v>0.73641999999999996</v>
      </c>
      <c r="P40" s="9">
        <v>2.0100000000000001E-3</v>
      </c>
      <c r="Q40" s="10">
        <v>9.6600000000000005E-2</v>
      </c>
    </row>
    <row r="41" spans="1:17" ht="17" thickBot="1" x14ac:dyDescent="0.25">
      <c r="A41" s="83"/>
      <c r="B41" s="5" t="s">
        <v>46</v>
      </c>
      <c r="C41" s="6" t="s">
        <v>20</v>
      </c>
      <c r="D41" s="9">
        <v>4.4880000000000003E-2</v>
      </c>
      <c r="E41" s="9">
        <v>6.1780000000000002E-2</v>
      </c>
      <c r="F41" s="9">
        <v>0.10309</v>
      </c>
      <c r="G41" s="9">
        <v>0.53647999999999996</v>
      </c>
      <c r="H41" s="9">
        <v>0.24979000000000001</v>
      </c>
      <c r="I41" s="9">
        <v>0.88707000000000003</v>
      </c>
      <c r="J41" s="10">
        <v>0.45418999999999998</v>
      </c>
      <c r="K41" s="9">
        <v>0.51256000000000002</v>
      </c>
      <c r="L41" s="9">
        <v>0.63749</v>
      </c>
      <c r="M41" s="9">
        <v>6.1960000000000001E-2</v>
      </c>
      <c r="N41" s="9">
        <v>6.3310000000000005E-2</v>
      </c>
      <c r="O41" s="10">
        <v>0.44486999999999999</v>
      </c>
      <c r="P41" s="9">
        <v>6.1399999999999996E-3</v>
      </c>
      <c r="Q41" s="10">
        <v>5.525E-2</v>
      </c>
    </row>
    <row r="42" spans="1:17" ht="17" thickBot="1" x14ac:dyDescent="0.25">
      <c r="A42" s="83"/>
      <c r="B42" s="5"/>
      <c r="C42" s="6" t="s">
        <v>22</v>
      </c>
      <c r="D42" s="9">
        <v>0.76127</v>
      </c>
      <c r="E42" s="9">
        <v>0.23107</v>
      </c>
      <c r="F42" s="9">
        <v>0.20380999999999999</v>
      </c>
      <c r="G42" s="9">
        <v>0.16409000000000001</v>
      </c>
      <c r="H42" s="9">
        <v>0.12551000000000001</v>
      </c>
      <c r="I42" s="9">
        <v>0.99490000000000001</v>
      </c>
      <c r="J42" s="10">
        <v>0.37619999999999998</v>
      </c>
      <c r="K42" s="9">
        <v>0.23025000000000001</v>
      </c>
      <c r="L42" s="9">
        <v>0.33616000000000001</v>
      </c>
      <c r="M42" s="9">
        <v>8.609E-2</v>
      </c>
      <c r="N42" s="9">
        <v>0.12379</v>
      </c>
      <c r="O42" s="10">
        <v>0.15028</v>
      </c>
      <c r="P42" s="9">
        <v>0.60636999999999996</v>
      </c>
      <c r="Q42" s="10">
        <v>0.19806000000000001</v>
      </c>
    </row>
    <row r="43" spans="1:17" ht="17" thickBot="1" x14ac:dyDescent="0.25">
      <c r="A43" s="83"/>
      <c r="B43" s="5" t="s">
        <v>47</v>
      </c>
      <c r="C43" s="6" t="s">
        <v>28</v>
      </c>
      <c r="D43" s="9">
        <v>0.82067000000000001</v>
      </c>
      <c r="E43" s="9">
        <v>0.17311000000000001</v>
      </c>
      <c r="F43" s="9">
        <v>0.13225999999999999</v>
      </c>
      <c r="G43" s="9">
        <v>0.28364</v>
      </c>
      <c r="H43" s="9">
        <v>0.50609999999999999</v>
      </c>
      <c r="I43" s="9">
        <v>0.22137000000000001</v>
      </c>
      <c r="J43" s="10">
        <v>0.13408</v>
      </c>
      <c r="K43" s="9">
        <v>0.97836999999999996</v>
      </c>
      <c r="L43" s="9">
        <v>0.79447000000000001</v>
      </c>
      <c r="M43" s="9">
        <v>0.28739999999999999</v>
      </c>
      <c r="N43" s="9">
        <v>5.5999999999999995E-4</v>
      </c>
      <c r="O43" s="10">
        <v>0.65674999999999994</v>
      </c>
      <c r="P43" s="9">
        <v>0.46377000000000002</v>
      </c>
      <c r="Q43" s="10">
        <v>0.22599</v>
      </c>
    </row>
    <row r="44" spans="1:17" ht="17" thickBot="1" x14ac:dyDescent="0.25">
      <c r="A44" s="83"/>
      <c r="B44" s="5"/>
      <c r="C44" s="6" t="s">
        <v>19</v>
      </c>
      <c r="D44" s="9">
        <v>0.85799999999999998</v>
      </c>
      <c r="E44" s="9">
        <v>0.23981</v>
      </c>
      <c r="F44" s="9">
        <v>0.94818000000000002</v>
      </c>
      <c r="G44" s="9">
        <v>6.9099999999999995E-2</v>
      </c>
      <c r="H44" s="9">
        <v>0.26512000000000002</v>
      </c>
      <c r="I44" s="9">
        <v>0.24048</v>
      </c>
      <c r="J44" s="10">
        <v>0.80671000000000004</v>
      </c>
      <c r="K44" s="9">
        <v>5.2920000000000002E-2</v>
      </c>
      <c r="L44" s="9">
        <v>4.6949999999999999E-2</v>
      </c>
      <c r="M44" s="9">
        <v>0.65422999999999998</v>
      </c>
      <c r="N44" s="9">
        <v>1.4599999999999999E-3</v>
      </c>
      <c r="O44" s="10">
        <v>0.57743</v>
      </c>
      <c r="P44" s="9">
        <v>9.5149999999999998E-2</v>
      </c>
      <c r="Q44" s="10">
        <v>0.73602999999999996</v>
      </c>
    </row>
    <row r="45" spans="1:17" ht="17" thickBot="1" x14ac:dyDescent="0.25">
      <c r="A45" s="83"/>
      <c r="B45" s="5" t="s">
        <v>48</v>
      </c>
      <c r="C45" s="6" t="s">
        <v>29</v>
      </c>
      <c r="D45" s="9">
        <v>0.22978999999999999</v>
      </c>
      <c r="E45" s="9">
        <v>0.40883000000000003</v>
      </c>
      <c r="F45" s="9">
        <v>8.9410000000000003E-2</v>
      </c>
      <c r="G45" s="9">
        <v>1.9609999999999999E-2</v>
      </c>
      <c r="H45" s="9">
        <v>9.1950000000000004E-2</v>
      </c>
      <c r="I45" s="9">
        <v>0.16289000000000001</v>
      </c>
      <c r="J45" s="10">
        <v>0.50129000000000001</v>
      </c>
      <c r="K45" s="9">
        <v>0.92337999999999998</v>
      </c>
      <c r="L45" s="9">
        <v>0.65664</v>
      </c>
      <c r="M45" s="9">
        <v>0.52590999999999999</v>
      </c>
      <c r="N45" s="9">
        <v>3.14E-3</v>
      </c>
      <c r="O45" s="10">
        <v>0.21787000000000001</v>
      </c>
      <c r="P45" s="9">
        <v>0.74177999999999999</v>
      </c>
      <c r="Q45" s="10">
        <v>0.75749</v>
      </c>
    </row>
    <row r="46" spans="1:17" ht="17" thickBot="1" x14ac:dyDescent="0.25">
      <c r="A46" s="83"/>
      <c r="B46" s="5"/>
      <c r="C46" s="6" t="s">
        <v>20</v>
      </c>
      <c r="D46" s="9">
        <v>0.46815000000000001</v>
      </c>
      <c r="E46" s="9">
        <v>0.23418</v>
      </c>
      <c r="F46" s="9">
        <v>0.19622000000000001</v>
      </c>
      <c r="G46" s="9">
        <v>1.303E-2</v>
      </c>
      <c r="H46" s="9">
        <v>0.11834</v>
      </c>
      <c r="I46" s="9">
        <v>0.31813999999999998</v>
      </c>
      <c r="J46" s="10">
        <v>0.78003</v>
      </c>
      <c r="K46" s="9">
        <v>0.26462999999999998</v>
      </c>
      <c r="L46" s="9">
        <v>0.17208999999999999</v>
      </c>
      <c r="M46" s="9">
        <v>0.97016999999999998</v>
      </c>
      <c r="N46" s="9">
        <v>2.4379999999999999E-2</v>
      </c>
      <c r="O46" s="10">
        <v>0.97772000000000003</v>
      </c>
      <c r="P46" s="9">
        <v>0.40816000000000002</v>
      </c>
      <c r="Q46" s="10">
        <v>0.96394000000000002</v>
      </c>
    </row>
    <row r="47" spans="1:17" ht="17" thickBot="1" x14ac:dyDescent="0.25">
      <c r="A47" s="83"/>
      <c r="B47" s="5" t="s">
        <v>49</v>
      </c>
      <c r="C47" s="6" t="s">
        <v>28</v>
      </c>
      <c r="D47" s="9">
        <v>2.7820000000000001E-2</v>
      </c>
      <c r="E47" s="9">
        <v>0.11575000000000001</v>
      </c>
      <c r="F47" s="9">
        <v>5.8E-4</v>
      </c>
      <c r="G47" s="9">
        <v>5.271E-2</v>
      </c>
      <c r="H47" s="9">
        <v>0.20827999999999999</v>
      </c>
      <c r="I47" s="9">
        <v>0.24035999999999999</v>
      </c>
      <c r="J47" s="10">
        <v>0.80464999999999998</v>
      </c>
      <c r="K47" s="9">
        <v>0.20294000000000001</v>
      </c>
      <c r="L47" s="9">
        <v>0.98556999999999995</v>
      </c>
      <c r="M47" s="9">
        <v>0.63932999999999995</v>
      </c>
      <c r="N47" s="9">
        <v>1.4120000000000001E-2</v>
      </c>
      <c r="O47" s="10">
        <v>0.23724000000000001</v>
      </c>
      <c r="P47" s="9">
        <v>7.7969999999999998E-2</v>
      </c>
      <c r="Q47" s="10">
        <v>0.28713</v>
      </c>
    </row>
    <row r="48" spans="1:17" ht="17" thickBot="1" x14ac:dyDescent="0.25">
      <c r="A48" s="83"/>
      <c r="B48" s="5"/>
      <c r="C48" s="6" t="s">
        <v>20</v>
      </c>
      <c r="D48" s="9">
        <v>5.1999999999999995E-4</v>
      </c>
      <c r="E48" s="9">
        <v>0.17399999999999999</v>
      </c>
      <c r="F48" s="9">
        <v>3.3E-4</v>
      </c>
      <c r="G48" s="9">
        <v>0.28689999999999999</v>
      </c>
      <c r="H48" s="9">
        <v>0.14605000000000001</v>
      </c>
      <c r="I48" s="9">
        <v>0.88112999999999997</v>
      </c>
      <c r="J48" s="10">
        <v>0.31653999999999999</v>
      </c>
      <c r="K48" s="9">
        <v>6.8140000000000006E-2</v>
      </c>
      <c r="L48" s="9">
        <v>0.23816999999999999</v>
      </c>
      <c r="M48" s="9">
        <v>0.17544000000000001</v>
      </c>
      <c r="N48" s="9">
        <v>1.209E-2</v>
      </c>
      <c r="O48" s="10">
        <v>9.2710000000000001E-2</v>
      </c>
      <c r="P48" s="9">
        <v>6.8000000000000005E-4</v>
      </c>
      <c r="Q48" s="10">
        <v>8.0079999999999998E-2</v>
      </c>
    </row>
    <row r="49" spans="1:17" ht="17" thickBot="1" x14ac:dyDescent="0.25">
      <c r="A49" s="83"/>
      <c r="B49" s="5" t="s">
        <v>50</v>
      </c>
      <c r="C49" s="6" t="s">
        <v>29</v>
      </c>
      <c r="D49" s="9">
        <v>0.38074999999999998</v>
      </c>
      <c r="E49" s="9">
        <v>1.7160000000000002E-2</v>
      </c>
      <c r="F49" s="9">
        <v>1.0000000000000001E-5</v>
      </c>
      <c r="G49" s="9">
        <v>0.12204</v>
      </c>
      <c r="H49" s="9">
        <v>0.28778999999999999</v>
      </c>
      <c r="I49" s="9">
        <v>0.28333999999999998</v>
      </c>
      <c r="J49" s="10">
        <v>0.42706</v>
      </c>
      <c r="K49" s="9">
        <v>0.65351000000000004</v>
      </c>
      <c r="L49" s="9">
        <v>0.83755000000000002</v>
      </c>
      <c r="M49" s="9">
        <v>3.5459999999999998E-2</v>
      </c>
      <c r="N49" s="9">
        <v>1.0000000000000001E-5</v>
      </c>
      <c r="O49" s="10">
        <v>0.19947000000000001</v>
      </c>
      <c r="P49" s="9">
        <v>1.2800000000000001E-2</v>
      </c>
      <c r="Q49" s="10">
        <v>4.2369999999999998E-2</v>
      </c>
    </row>
    <row r="50" spans="1:17" ht="17" thickBot="1" x14ac:dyDescent="0.25">
      <c r="A50" s="83"/>
      <c r="B50" s="5"/>
      <c r="C50" s="6" t="s">
        <v>19</v>
      </c>
      <c r="D50" s="9">
        <v>8.0300000000000007E-3</v>
      </c>
      <c r="E50" s="9">
        <v>0.75683</v>
      </c>
      <c r="F50" s="9">
        <v>8.5999999999999998E-4</v>
      </c>
      <c r="G50" s="9">
        <v>0.24296999999999999</v>
      </c>
      <c r="H50" s="9">
        <v>0.18140000000000001</v>
      </c>
      <c r="I50" s="9">
        <v>6.8300000000000001E-3</v>
      </c>
      <c r="J50" s="10">
        <v>0.67127999999999999</v>
      </c>
      <c r="K50" s="9">
        <v>4.0299999999999997E-3</v>
      </c>
      <c r="L50" s="9">
        <v>1.83E-3</v>
      </c>
      <c r="M50" s="9">
        <v>6.8999999999999997E-4</v>
      </c>
      <c r="N50" s="9">
        <v>9.3000000000000005E-4</v>
      </c>
      <c r="O50" s="10">
        <v>1.97E-3</v>
      </c>
      <c r="P50" s="9">
        <v>3.5300000000000002E-3</v>
      </c>
      <c r="Q50" s="10">
        <v>8.77E-3</v>
      </c>
    </row>
    <row r="51" spans="1:17" ht="17" thickBot="1" x14ac:dyDescent="0.25">
      <c r="A51" s="83"/>
      <c r="B51" s="5" t="s">
        <v>51</v>
      </c>
      <c r="C51" s="6" t="s">
        <v>28</v>
      </c>
      <c r="D51" s="9">
        <v>0.65183999999999997</v>
      </c>
      <c r="E51" s="9">
        <v>3.32E-3</v>
      </c>
      <c r="F51" s="9">
        <v>2.97E-3</v>
      </c>
      <c r="G51" s="9">
        <v>4.4580000000000002E-2</v>
      </c>
      <c r="H51" s="9">
        <v>0.92815999999999999</v>
      </c>
      <c r="I51" s="9">
        <v>0.27516000000000002</v>
      </c>
      <c r="J51" s="10">
        <v>0.29015999999999997</v>
      </c>
      <c r="K51" s="9">
        <v>0.82238</v>
      </c>
      <c r="L51" s="9">
        <v>0.95043</v>
      </c>
      <c r="M51" s="9">
        <v>5.4899999999999997E-2</v>
      </c>
      <c r="N51" s="9">
        <v>0.89456000000000002</v>
      </c>
      <c r="O51" s="10">
        <v>0.85079000000000005</v>
      </c>
      <c r="P51" s="9">
        <v>0.17946000000000001</v>
      </c>
      <c r="Q51" s="10">
        <v>4.6000000000000001E-4</v>
      </c>
    </row>
    <row r="52" spans="1:17" ht="17" thickBot="1" x14ac:dyDescent="0.25">
      <c r="A52" s="83"/>
      <c r="B52" s="5"/>
      <c r="C52" s="6" t="s">
        <v>22</v>
      </c>
      <c r="D52" s="9">
        <v>0.62856999999999996</v>
      </c>
      <c r="E52" s="9">
        <v>2.4910000000000002E-2</v>
      </c>
      <c r="F52" s="9">
        <v>4.1599999999999996E-3</v>
      </c>
      <c r="G52" s="9">
        <v>2.2919999999999999E-2</v>
      </c>
      <c r="H52" s="9">
        <v>0.22022</v>
      </c>
      <c r="I52" s="9">
        <v>0.74160999999999999</v>
      </c>
      <c r="J52" s="10">
        <v>0.48718</v>
      </c>
      <c r="K52" s="9">
        <v>0.75370999999999999</v>
      </c>
      <c r="L52" s="9">
        <v>0.67954000000000003</v>
      </c>
      <c r="M52" s="9">
        <v>0.19292000000000001</v>
      </c>
      <c r="N52" s="9">
        <v>0.93891000000000002</v>
      </c>
      <c r="O52" s="10">
        <v>0.83574000000000004</v>
      </c>
      <c r="P52" s="9">
        <v>0.18164</v>
      </c>
      <c r="Q52" s="10">
        <v>4.8799999999999998E-3</v>
      </c>
    </row>
    <row r="53" spans="1:17" ht="17" thickBot="1" x14ac:dyDescent="0.25">
      <c r="A53" s="83"/>
      <c r="B53" s="5" t="s">
        <v>52</v>
      </c>
      <c r="C53" s="6" t="s">
        <v>29</v>
      </c>
      <c r="D53" s="9">
        <v>0.18551999999999999</v>
      </c>
      <c r="E53" s="9">
        <v>6.3600000000000002E-3</v>
      </c>
      <c r="F53" s="9">
        <v>5.0000000000000002E-5</v>
      </c>
      <c r="G53" s="9">
        <v>2E-3</v>
      </c>
      <c r="H53" s="9">
        <v>1.004E-2</v>
      </c>
      <c r="I53" s="9">
        <v>0.51646000000000003</v>
      </c>
      <c r="J53" s="10">
        <v>0.82411000000000001</v>
      </c>
      <c r="K53" s="9">
        <v>0.67373000000000005</v>
      </c>
      <c r="L53" s="9">
        <v>0.54388000000000003</v>
      </c>
      <c r="M53" s="9">
        <v>0.15966</v>
      </c>
      <c r="N53" s="9">
        <v>1.2E-4</v>
      </c>
      <c r="O53" s="10">
        <v>8.0360000000000001E-2</v>
      </c>
      <c r="P53" s="9">
        <v>9.0100000000000006E-3</v>
      </c>
      <c r="Q53" s="10">
        <v>2.4649999999999998E-2</v>
      </c>
    </row>
    <row r="54" spans="1:17" ht="17" thickBot="1" x14ac:dyDescent="0.25">
      <c r="A54" s="83"/>
      <c r="B54" s="5"/>
      <c r="C54" s="6" t="s">
        <v>23</v>
      </c>
      <c r="D54" s="9">
        <v>0.14704999999999999</v>
      </c>
      <c r="E54" s="9">
        <v>2.2399999999999998E-3</v>
      </c>
      <c r="F54" s="9">
        <v>6.8999999999999997E-4</v>
      </c>
      <c r="G54" s="9">
        <v>1.3600000000000001E-3</v>
      </c>
      <c r="H54" s="9">
        <v>2.5649999999999999E-2</v>
      </c>
      <c r="I54" s="9">
        <v>0.2422</v>
      </c>
      <c r="J54" s="10">
        <v>0.28375</v>
      </c>
      <c r="K54" s="9">
        <v>0.78210000000000002</v>
      </c>
      <c r="L54" s="9">
        <v>0.53825000000000001</v>
      </c>
      <c r="M54" s="9">
        <v>0.21204000000000001</v>
      </c>
      <c r="N54" s="9">
        <v>0.66688999999999998</v>
      </c>
      <c r="O54" s="10">
        <v>0.71445000000000003</v>
      </c>
      <c r="P54" s="9">
        <v>2.095E-2</v>
      </c>
      <c r="Q54" s="10">
        <v>9.1359999999999997E-2</v>
      </c>
    </row>
    <row r="55" spans="1:17" ht="17" thickBot="1" x14ac:dyDescent="0.25">
      <c r="A55" s="83"/>
      <c r="B55" s="5" t="s">
        <v>53</v>
      </c>
      <c r="C55" s="6" t="s">
        <v>28</v>
      </c>
      <c r="D55" s="9">
        <v>7.1599999999999997E-2</v>
      </c>
      <c r="E55" s="9">
        <v>0.50697999999999999</v>
      </c>
      <c r="F55" s="9">
        <v>2.657E-2</v>
      </c>
      <c r="G55" s="9">
        <v>0.17519999999999999</v>
      </c>
      <c r="H55" s="9">
        <v>0.69615000000000005</v>
      </c>
      <c r="I55" s="9">
        <v>0.19822999999999999</v>
      </c>
      <c r="J55" s="10">
        <v>0.46809000000000001</v>
      </c>
      <c r="K55" s="9">
        <v>0.37984000000000001</v>
      </c>
      <c r="L55" s="9">
        <v>0.90344999999999998</v>
      </c>
      <c r="M55" s="9">
        <v>3.39E-2</v>
      </c>
      <c r="N55" s="9">
        <v>0</v>
      </c>
      <c r="O55" s="10">
        <v>0.12119000000000001</v>
      </c>
      <c r="P55" s="9">
        <v>0.66630999999999996</v>
      </c>
      <c r="Q55" s="10">
        <v>0.64878000000000002</v>
      </c>
    </row>
    <row r="56" spans="1:17" ht="17" thickBot="1" x14ac:dyDescent="0.25">
      <c r="A56" s="83"/>
      <c r="B56" s="5"/>
      <c r="C56" s="6" t="s">
        <v>23</v>
      </c>
      <c r="D56" s="9">
        <v>3.7599999999999999E-3</v>
      </c>
      <c r="E56" s="9">
        <v>0.69098000000000004</v>
      </c>
      <c r="F56" s="9">
        <v>2.7E-2</v>
      </c>
      <c r="G56" s="9">
        <v>0.49223</v>
      </c>
      <c r="H56" s="9">
        <v>0.87668000000000001</v>
      </c>
      <c r="I56" s="9">
        <v>0.34188000000000002</v>
      </c>
      <c r="J56" s="10">
        <v>0.63256999999999997</v>
      </c>
      <c r="K56" s="9">
        <v>2.7910000000000001E-2</v>
      </c>
      <c r="L56" s="9">
        <v>0.11766</v>
      </c>
      <c r="M56" s="9">
        <v>4.8000000000000001E-4</v>
      </c>
      <c r="N56" s="9">
        <v>0</v>
      </c>
      <c r="O56" s="10">
        <v>1.3999999999999999E-4</v>
      </c>
      <c r="P56" s="9">
        <v>0.90961999999999998</v>
      </c>
      <c r="Q56" s="10">
        <v>0.28177999999999997</v>
      </c>
    </row>
    <row r="57" spans="1:17" ht="17" thickBot="1" x14ac:dyDescent="0.25">
      <c r="A57" s="83"/>
      <c r="B57" s="5" t="s">
        <v>54</v>
      </c>
      <c r="C57" s="6" t="s">
        <v>29</v>
      </c>
      <c r="D57" s="9">
        <v>0.23633999999999999</v>
      </c>
      <c r="E57" s="9">
        <v>0.37975999999999999</v>
      </c>
      <c r="F57" s="9">
        <v>5.1999999999999995E-4</v>
      </c>
      <c r="G57" s="9">
        <v>0.32036999999999999</v>
      </c>
      <c r="H57" s="9">
        <v>0.46772999999999998</v>
      </c>
      <c r="I57" s="9">
        <v>0.23125999999999999</v>
      </c>
      <c r="J57" s="10">
        <v>0.85958999999999997</v>
      </c>
      <c r="K57" s="9">
        <v>0.10706</v>
      </c>
      <c r="L57" s="9">
        <v>0.43569000000000002</v>
      </c>
      <c r="M57" s="9">
        <v>2.1860000000000001E-2</v>
      </c>
      <c r="N57" s="9">
        <v>6.0000000000000002E-5</v>
      </c>
      <c r="O57" s="10">
        <v>8.6919999999999997E-2</v>
      </c>
      <c r="P57" s="9">
        <v>0.27977000000000002</v>
      </c>
      <c r="Q57" s="10">
        <v>0.18318000000000001</v>
      </c>
    </row>
    <row r="58" spans="1:17" ht="17" thickBot="1" x14ac:dyDescent="0.25">
      <c r="A58" s="84"/>
      <c r="B58" s="11"/>
      <c r="C58" s="12" t="s">
        <v>22</v>
      </c>
      <c r="D58" s="13">
        <v>0.36242999999999997</v>
      </c>
      <c r="E58" s="13">
        <v>0.78368000000000004</v>
      </c>
      <c r="F58" s="13">
        <v>0.35610999999999998</v>
      </c>
      <c r="G58" s="13">
        <v>0.39645000000000002</v>
      </c>
      <c r="H58" s="13">
        <v>0.18937999999999999</v>
      </c>
      <c r="I58" s="13">
        <v>0.13552</v>
      </c>
      <c r="J58" s="14">
        <v>0.65398000000000001</v>
      </c>
      <c r="K58" s="13">
        <v>8.0850000000000005E-2</v>
      </c>
      <c r="L58" s="13">
        <v>0.13274</v>
      </c>
      <c r="M58" s="13">
        <v>2.8029999999999999E-2</v>
      </c>
      <c r="N58" s="13">
        <v>3.79E-3</v>
      </c>
      <c r="O58" s="14">
        <v>0.10853</v>
      </c>
      <c r="P58" s="13">
        <v>0.97404000000000002</v>
      </c>
      <c r="Q58" s="14">
        <v>0.59243999999999997</v>
      </c>
    </row>
    <row r="59" spans="1:17" ht="17" thickBot="1" x14ac:dyDescent="0.25">
      <c r="A59" s="85" t="s">
        <v>55</v>
      </c>
      <c r="B59" s="5" t="s">
        <v>56</v>
      </c>
      <c r="C59" s="6" t="s">
        <v>25</v>
      </c>
      <c r="D59" s="9">
        <v>3.8600000000000001E-3</v>
      </c>
      <c r="E59" s="9">
        <v>0.57677</v>
      </c>
      <c r="F59" s="9">
        <v>1.447E-2</v>
      </c>
      <c r="G59" s="9">
        <v>9.511E-2</v>
      </c>
      <c r="H59" s="9">
        <v>7.3929999999999996E-2</v>
      </c>
      <c r="I59" s="9">
        <v>7.43E-3</v>
      </c>
      <c r="J59" s="10">
        <v>0.27534999999999998</v>
      </c>
      <c r="K59" s="9">
        <v>1.3999999999999999E-4</v>
      </c>
      <c r="L59" s="9">
        <v>1.1299999999999999E-3</v>
      </c>
      <c r="M59" s="9">
        <v>3.13E-3</v>
      </c>
      <c r="N59" s="9">
        <v>5.6800000000000002E-3</v>
      </c>
      <c r="O59" s="10">
        <v>2.2100000000000002E-3</v>
      </c>
      <c r="P59" s="9">
        <v>7.3859999999999995E-2</v>
      </c>
      <c r="Q59" s="10">
        <v>0.20805000000000001</v>
      </c>
    </row>
    <row r="60" spans="1:17" ht="17" thickBot="1" x14ac:dyDescent="0.25">
      <c r="A60" s="83"/>
      <c r="B60" s="5"/>
      <c r="C60" s="6" t="s">
        <v>22</v>
      </c>
      <c r="D60" s="9">
        <v>0.39978999999999998</v>
      </c>
      <c r="E60" s="9">
        <v>0.45125999999999999</v>
      </c>
      <c r="F60" s="9">
        <v>0.40705999999999998</v>
      </c>
      <c r="G60" s="9">
        <v>0.16722999999999999</v>
      </c>
      <c r="H60" s="9">
        <v>0.13902</v>
      </c>
      <c r="I60" s="9">
        <v>4.5240000000000002E-2</v>
      </c>
      <c r="J60" s="10">
        <v>0.22042999999999999</v>
      </c>
      <c r="K60" s="9">
        <v>1.821E-2</v>
      </c>
      <c r="L60" s="9">
        <v>5.885E-2</v>
      </c>
      <c r="M60" s="9">
        <v>2.2079999999999999E-2</v>
      </c>
      <c r="N60" s="9">
        <v>8.7100000000000007E-3</v>
      </c>
      <c r="O60" s="10">
        <v>0.14463999999999999</v>
      </c>
      <c r="P60" s="9">
        <v>0.82779000000000003</v>
      </c>
      <c r="Q60" s="10">
        <v>0.75175000000000003</v>
      </c>
    </row>
    <row r="61" spans="1:17" ht="17" thickBot="1" x14ac:dyDescent="0.25">
      <c r="A61" s="83"/>
      <c r="B61" s="5"/>
      <c r="C61" s="6" t="s">
        <v>19</v>
      </c>
      <c r="D61" s="9">
        <v>6.1000000000000004E-3</v>
      </c>
      <c r="E61" s="9">
        <v>0.47593000000000002</v>
      </c>
      <c r="F61" s="9">
        <v>2.2710000000000001E-2</v>
      </c>
      <c r="G61" s="9">
        <v>6.3089999999999993E-2</v>
      </c>
      <c r="H61" s="9">
        <v>4.8309999999999999E-2</v>
      </c>
      <c r="I61" s="9">
        <v>4.6800000000000001E-3</v>
      </c>
      <c r="J61" s="10">
        <v>0.25269000000000003</v>
      </c>
      <c r="K61" s="9">
        <v>1E-4</v>
      </c>
      <c r="L61" s="9">
        <v>8.8000000000000003E-4</v>
      </c>
      <c r="M61" s="9">
        <v>4.5100000000000001E-3</v>
      </c>
      <c r="N61" s="9">
        <v>7.2100000000000003E-3</v>
      </c>
      <c r="O61" s="10">
        <v>3.2200000000000002E-3</v>
      </c>
      <c r="P61" s="9">
        <v>6.3880000000000006E-2</v>
      </c>
      <c r="Q61" s="10">
        <v>0.28295999999999999</v>
      </c>
    </row>
    <row r="62" spans="1:17" ht="17" thickBot="1" x14ac:dyDescent="0.25">
      <c r="A62" s="83"/>
      <c r="B62" s="5" t="s">
        <v>57</v>
      </c>
      <c r="C62" s="6" t="s">
        <v>26</v>
      </c>
      <c r="D62" s="9">
        <v>2.443E-2</v>
      </c>
      <c r="E62" s="9">
        <v>0.62126000000000003</v>
      </c>
      <c r="F62" s="9">
        <v>1.1900000000000001E-3</v>
      </c>
      <c r="G62" s="9">
        <v>5.7610000000000001E-2</v>
      </c>
      <c r="H62" s="9">
        <v>1.8010000000000002E-2</v>
      </c>
      <c r="I62" s="9">
        <v>2.1299999999999999E-3</v>
      </c>
      <c r="J62" s="10">
        <v>0.39372000000000001</v>
      </c>
      <c r="K62" s="9">
        <v>0</v>
      </c>
      <c r="L62" s="9">
        <v>0</v>
      </c>
      <c r="M62" s="9">
        <v>4.0000000000000003E-5</v>
      </c>
      <c r="N62" s="9">
        <v>4.0999999999999999E-4</v>
      </c>
      <c r="O62" s="10">
        <v>1.3999999999999999E-4</v>
      </c>
      <c r="P62" s="9">
        <v>1.162E-2</v>
      </c>
      <c r="Q62" s="10">
        <v>7.2709999999999997E-2</v>
      </c>
    </row>
    <row r="63" spans="1:17" ht="17" thickBot="1" x14ac:dyDescent="0.25">
      <c r="A63" s="83"/>
      <c r="B63" s="5"/>
      <c r="C63" s="6" t="s">
        <v>23</v>
      </c>
      <c r="D63" s="9">
        <v>4.8999999999999998E-4</v>
      </c>
      <c r="E63" s="9">
        <v>0.61380000000000001</v>
      </c>
      <c r="F63" s="9">
        <v>6.8999999999999997E-4</v>
      </c>
      <c r="G63" s="9">
        <v>0.47349999999999998</v>
      </c>
      <c r="H63" s="9">
        <v>0.25269999999999998</v>
      </c>
      <c r="I63" s="9">
        <v>4.0430000000000001E-2</v>
      </c>
      <c r="J63" s="10">
        <v>0.17296</v>
      </c>
      <c r="K63" s="9">
        <v>3.0000000000000001E-5</v>
      </c>
      <c r="L63" s="9">
        <v>3.4000000000000002E-4</v>
      </c>
      <c r="M63" s="9">
        <v>5.8E-4</v>
      </c>
      <c r="N63" s="9">
        <v>1.1E-4</v>
      </c>
      <c r="O63" s="10">
        <v>0</v>
      </c>
      <c r="P63" s="9">
        <v>0.22398000000000001</v>
      </c>
      <c r="Q63" s="10">
        <v>0.84899000000000002</v>
      </c>
    </row>
    <row r="64" spans="1:17" ht="17" thickBot="1" x14ac:dyDescent="0.25">
      <c r="A64" s="83"/>
      <c r="B64" s="5"/>
      <c r="C64" s="6" t="s">
        <v>20</v>
      </c>
      <c r="D64" s="9">
        <v>2.5300000000000001E-3</v>
      </c>
      <c r="E64" s="9">
        <v>0.89046999999999998</v>
      </c>
      <c r="F64" s="9">
        <v>8.8699999999999994E-3</v>
      </c>
      <c r="G64" s="9">
        <v>0.36985000000000001</v>
      </c>
      <c r="H64" s="9">
        <v>0.44690999999999997</v>
      </c>
      <c r="I64" s="9">
        <v>0.11888</v>
      </c>
      <c r="J64" s="10">
        <v>0.32772000000000001</v>
      </c>
      <c r="K64" s="9">
        <v>2.15E-3</v>
      </c>
      <c r="L64" s="9">
        <v>9.5700000000000004E-3</v>
      </c>
      <c r="M64" s="9">
        <v>2.8300000000000001E-3</v>
      </c>
      <c r="N64" s="9">
        <v>6.2100000000000002E-3</v>
      </c>
      <c r="O64" s="10">
        <v>3.7699999999999999E-3</v>
      </c>
      <c r="P64" s="9">
        <v>2.538E-2</v>
      </c>
      <c r="Q64" s="10">
        <v>0.20397999999999999</v>
      </c>
    </row>
    <row r="65" spans="1:17" ht="17" thickBot="1" x14ac:dyDescent="0.25">
      <c r="A65" s="83"/>
      <c r="B65" s="5" t="s">
        <v>58</v>
      </c>
      <c r="C65" s="6" t="s">
        <v>25</v>
      </c>
      <c r="D65" s="9">
        <v>9.1299999999999992E-3</v>
      </c>
      <c r="E65" s="9">
        <v>0.27117000000000002</v>
      </c>
      <c r="F65" s="9">
        <v>0.10886999999999999</v>
      </c>
      <c r="G65" s="9">
        <v>0.99185999999999996</v>
      </c>
      <c r="H65" s="9">
        <v>0.20941000000000001</v>
      </c>
      <c r="I65" s="9">
        <v>8.8400000000000006E-2</v>
      </c>
      <c r="J65" s="10">
        <v>0.49834000000000001</v>
      </c>
      <c r="K65" s="9">
        <v>3.4499999999999999E-3</v>
      </c>
      <c r="L65" s="9">
        <v>5.9339999999999997E-2</v>
      </c>
      <c r="M65" s="9">
        <v>0.76465000000000005</v>
      </c>
      <c r="N65" s="9">
        <v>0.56938999999999995</v>
      </c>
      <c r="O65" s="10">
        <v>4.2939999999999999E-2</v>
      </c>
      <c r="P65" s="9">
        <v>0.45843</v>
      </c>
      <c r="Q65" s="10">
        <v>0.87378999999999996</v>
      </c>
    </row>
    <row r="66" spans="1:17" ht="17" thickBot="1" x14ac:dyDescent="0.25">
      <c r="A66" s="83"/>
      <c r="B66" s="5"/>
      <c r="C66" s="6" t="s">
        <v>22</v>
      </c>
      <c r="D66" s="9">
        <v>3.6000000000000002E-4</v>
      </c>
      <c r="E66" s="9">
        <v>0.43279000000000001</v>
      </c>
      <c r="F66" s="9">
        <v>0.40866999999999998</v>
      </c>
      <c r="G66" s="9">
        <v>0.57615000000000005</v>
      </c>
      <c r="H66" s="9">
        <v>0.10324</v>
      </c>
      <c r="I66" s="9">
        <v>0.2465</v>
      </c>
      <c r="J66" s="10">
        <v>0.91408</v>
      </c>
      <c r="K66" s="9">
        <v>0</v>
      </c>
      <c r="L66" s="9">
        <v>7.28E-3</v>
      </c>
      <c r="M66" s="9">
        <v>0.25752999999999998</v>
      </c>
      <c r="N66" s="9">
        <v>0.24662000000000001</v>
      </c>
      <c r="O66" s="10">
        <v>7.9000000000000001E-4</v>
      </c>
      <c r="P66" s="9">
        <v>0.65525999999999995</v>
      </c>
      <c r="Q66" s="10">
        <v>0.65961000000000003</v>
      </c>
    </row>
    <row r="67" spans="1:17" ht="17" thickBot="1" x14ac:dyDescent="0.25">
      <c r="A67" s="83"/>
      <c r="B67" s="5"/>
      <c r="C67" s="6" t="s">
        <v>20</v>
      </c>
      <c r="D67" s="9">
        <v>0.19841</v>
      </c>
      <c r="E67" s="9">
        <v>0.82625000000000004</v>
      </c>
      <c r="F67" s="9">
        <v>0.48520999999999997</v>
      </c>
      <c r="G67" s="9">
        <v>0.81335999999999997</v>
      </c>
      <c r="H67" s="9">
        <v>0.25863000000000003</v>
      </c>
      <c r="I67" s="9">
        <v>0.12421</v>
      </c>
      <c r="J67" s="10">
        <v>0.14968000000000001</v>
      </c>
      <c r="K67" s="9">
        <v>0.23546</v>
      </c>
      <c r="L67" s="9">
        <v>0.27589000000000002</v>
      </c>
      <c r="M67" s="9">
        <v>0.49406</v>
      </c>
      <c r="N67" s="9">
        <v>0.16556000000000001</v>
      </c>
      <c r="O67" s="10">
        <v>0.12206</v>
      </c>
      <c r="P67" s="9">
        <v>0.22247</v>
      </c>
      <c r="Q67" s="10">
        <v>0.20394999999999999</v>
      </c>
    </row>
    <row r="68" spans="1:17" ht="17" thickBot="1" x14ac:dyDescent="0.25">
      <c r="A68" s="83"/>
      <c r="B68" s="5" t="s">
        <v>59</v>
      </c>
      <c r="C68" s="6" t="s">
        <v>25</v>
      </c>
      <c r="D68" s="9">
        <v>8.6330000000000004E-2</v>
      </c>
      <c r="E68" s="9">
        <v>2.928E-2</v>
      </c>
      <c r="F68" s="9">
        <v>8.3199999999999993E-3</v>
      </c>
      <c r="G68" s="9">
        <v>0.29314000000000001</v>
      </c>
      <c r="H68" s="9">
        <v>0.37636999999999998</v>
      </c>
      <c r="I68" s="9">
        <v>0.47427999999999998</v>
      </c>
      <c r="J68" s="10">
        <v>4.0030000000000003E-2</v>
      </c>
      <c r="K68" s="9">
        <v>5.5359999999999999E-2</v>
      </c>
      <c r="L68" s="9">
        <v>5.7610000000000001E-2</v>
      </c>
      <c r="M68" s="9">
        <v>0.95879999999999999</v>
      </c>
      <c r="N68" s="9">
        <v>0.36185</v>
      </c>
      <c r="O68" s="10">
        <v>7.9689999999999997E-2</v>
      </c>
      <c r="P68" s="9">
        <v>0.94476000000000004</v>
      </c>
      <c r="Q68" s="10">
        <v>0.10979</v>
      </c>
    </row>
    <row r="69" spans="1:17" ht="17" thickBot="1" x14ac:dyDescent="0.25">
      <c r="A69" s="83"/>
      <c r="B69" s="5"/>
      <c r="C69" s="6" t="s">
        <v>23</v>
      </c>
      <c r="D69" s="9">
        <v>0.71662999999999999</v>
      </c>
      <c r="E69" s="9">
        <v>4.4019999999999997E-2</v>
      </c>
      <c r="F69" s="9">
        <v>5.561E-2</v>
      </c>
      <c r="G69" s="9">
        <v>0.11353000000000001</v>
      </c>
      <c r="H69" s="9">
        <v>0.91191</v>
      </c>
      <c r="I69" s="9">
        <v>0.97672999999999999</v>
      </c>
      <c r="J69" s="10">
        <v>0.24601999999999999</v>
      </c>
      <c r="K69" s="9">
        <v>0.78308999999999995</v>
      </c>
      <c r="L69" s="9">
        <v>0.79991000000000001</v>
      </c>
      <c r="M69" s="9">
        <v>0.29947000000000001</v>
      </c>
      <c r="N69" s="9">
        <v>0.84487000000000001</v>
      </c>
      <c r="O69" s="10">
        <v>0.81284000000000001</v>
      </c>
      <c r="P69" s="9">
        <v>0.75653000000000004</v>
      </c>
      <c r="Q69" s="10">
        <v>0.13002</v>
      </c>
    </row>
    <row r="70" spans="1:17" ht="17" thickBot="1" x14ac:dyDescent="0.25">
      <c r="A70" s="83"/>
      <c r="B70" s="5"/>
      <c r="C70" s="6" t="s">
        <v>20</v>
      </c>
      <c r="D70" s="9">
        <v>0.91869000000000001</v>
      </c>
      <c r="E70" s="9">
        <v>0.30002000000000001</v>
      </c>
      <c r="F70" s="9">
        <v>0.55854000000000004</v>
      </c>
      <c r="G70" s="9">
        <v>0.56627000000000005</v>
      </c>
      <c r="H70" s="9">
        <v>0.55996000000000001</v>
      </c>
      <c r="I70" s="9">
        <v>0.65468000000000004</v>
      </c>
      <c r="J70" s="10">
        <v>0.14879999999999999</v>
      </c>
      <c r="K70" s="9">
        <v>0.84882999999999997</v>
      </c>
      <c r="L70" s="9">
        <v>0.58426</v>
      </c>
      <c r="M70" s="9">
        <v>0.51515</v>
      </c>
      <c r="N70" s="9">
        <v>0.52395000000000003</v>
      </c>
      <c r="O70" s="10">
        <v>0.96858999999999995</v>
      </c>
      <c r="P70" s="9">
        <v>0.55898999999999999</v>
      </c>
      <c r="Q70" s="10">
        <v>0.45634000000000002</v>
      </c>
    </row>
    <row r="71" spans="1:17" ht="17" thickBot="1" x14ac:dyDescent="0.25">
      <c r="A71" s="83"/>
      <c r="B71" s="5" t="s">
        <v>60</v>
      </c>
      <c r="C71" s="6" t="s">
        <v>26</v>
      </c>
      <c r="D71" s="9">
        <v>0.17779</v>
      </c>
      <c r="E71" s="9">
        <v>1.6060000000000001E-2</v>
      </c>
      <c r="F71" s="9">
        <v>1.7899999999999999E-3</v>
      </c>
      <c r="G71" s="9">
        <v>0.46579999999999999</v>
      </c>
      <c r="H71" s="9">
        <v>1.329E-2</v>
      </c>
      <c r="I71" s="9">
        <v>6.1399999999999996E-3</v>
      </c>
      <c r="J71" s="10">
        <v>5.9699999999999996E-3</v>
      </c>
      <c r="K71" s="9">
        <v>1.73E-3</v>
      </c>
      <c r="L71" s="9">
        <v>5.9999999999999995E-4</v>
      </c>
      <c r="M71" s="9">
        <v>0.22139</v>
      </c>
      <c r="N71" s="9">
        <v>0.56476999999999999</v>
      </c>
      <c r="O71" s="10">
        <v>6.5199999999999998E-3</v>
      </c>
      <c r="P71" s="9">
        <v>0.36582999999999999</v>
      </c>
      <c r="Q71" s="10">
        <v>1.73E-3</v>
      </c>
    </row>
    <row r="72" spans="1:17" ht="17" thickBot="1" x14ac:dyDescent="0.25">
      <c r="A72" s="83"/>
      <c r="B72" s="5"/>
      <c r="C72" s="6" t="s">
        <v>22</v>
      </c>
      <c r="D72" s="9">
        <v>0.39973999999999998</v>
      </c>
      <c r="E72" s="9">
        <v>0.18423999999999999</v>
      </c>
      <c r="F72" s="9">
        <v>3.2210000000000003E-2</v>
      </c>
      <c r="G72" s="9">
        <v>0.27429999999999999</v>
      </c>
      <c r="H72" s="9">
        <v>0.88056000000000001</v>
      </c>
      <c r="I72" s="9">
        <v>0.72023999999999999</v>
      </c>
      <c r="J72" s="10">
        <v>0.90154999999999996</v>
      </c>
      <c r="K72" s="9">
        <v>0.18525</v>
      </c>
      <c r="L72" s="9">
        <v>0.1835</v>
      </c>
      <c r="M72" s="9">
        <v>0.94223999999999997</v>
      </c>
      <c r="N72" s="9">
        <v>0.50231999999999999</v>
      </c>
      <c r="O72" s="10">
        <v>7.3980000000000004E-2</v>
      </c>
      <c r="P72" s="9">
        <v>8.1280000000000005E-2</v>
      </c>
      <c r="Q72" s="10">
        <v>3.4200000000000001E-2</v>
      </c>
    </row>
    <row r="73" spans="1:17" ht="17" thickBot="1" x14ac:dyDescent="0.25">
      <c r="A73" s="83"/>
      <c r="B73" s="5"/>
      <c r="C73" s="6" t="s">
        <v>19</v>
      </c>
      <c r="D73" s="9">
        <v>0.94577999999999995</v>
      </c>
      <c r="E73" s="9">
        <v>0.69723999999999997</v>
      </c>
      <c r="F73" s="9">
        <v>0.33811999999999998</v>
      </c>
      <c r="G73" s="9">
        <v>0.67020999999999997</v>
      </c>
      <c r="H73" s="9">
        <v>0.86099000000000003</v>
      </c>
      <c r="I73" s="9">
        <v>0.98950000000000005</v>
      </c>
      <c r="J73" s="10">
        <v>0.93015999999999999</v>
      </c>
      <c r="K73" s="9">
        <v>0.59197</v>
      </c>
      <c r="L73" s="9">
        <v>0.48343999999999998</v>
      </c>
      <c r="M73" s="9">
        <v>0.69520000000000004</v>
      </c>
      <c r="N73" s="9">
        <v>0.68991000000000002</v>
      </c>
      <c r="O73" s="10">
        <v>0.51661000000000001</v>
      </c>
      <c r="P73" s="9">
        <v>0.34316999999999998</v>
      </c>
      <c r="Q73" s="10">
        <v>0.15601000000000001</v>
      </c>
    </row>
    <row r="74" spans="1:17" ht="17" thickBot="1" x14ac:dyDescent="0.25">
      <c r="A74" s="83"/>
      <c r="B74" s="5" t="s">
        <v>61</v>
      </c>
      <c r="C74" s="6" t="s">
        <v>26</v>
      </c>
      <c r="D74" s="9">
        <v>4.9549999999999997E-2</v>
      </c>
      <c r="E74" s="9">
        <v>0.93618999999999997</v>
      </c>
      <c r="F74" s="9">
        <v>0.39323999999999998</v>
      </c>
      <c r="G74" s="9">
        <v>0.38817000000000002</v>
      </c>
      <c r="H74" s="9">
        <v>0.11249000000000001</v>
      </c>
      <c r="I74" s="9">
        <v>0.15137999999999999</v>
      </c>
      <c r="J74" s="10">
        <v>0.15090000000000001</v>
      </c>
      <c r="K74" s="9">
        <v>5.1830000000000001E-2</v>
      </c>
      <c r="L74" s="9">
        <v>1.661E-2</v>
      </c>
      <c r="M74" s="9">
        <v>0.83792</v>
      </c>
      <c r="N74" s="9">
        <v>0.66891999999999996</v>
      </c>
      <c r="O74" s="10">
        <v>2.0449999999999999E-2</v>
      </c>
      <c r="P74" s="9">
        <v>0.25474000000000002</v>
      </c>
      <c r="Q74" s="10">
        <v>0.40094999999999997</v>
      </c>
    </row>
    <row r="75" spans="1:17" ht="17" thickBot="1" x14ac:dyDescent="0.25">
      <c r="A75" s="83"/>
      <c r="B75" s="5"/>
      <c r="C75" s="6" t="s">
        <v>23</v>
      </c>
      <c r="D75" s="9">
        <v>0.82165999999999995</v>
      </c>
      <c r="E75" s="9">
        <v>0.14538999999999999</v>
      </c>
      <c r="F75" s="9">
        <v>0.49656</v>
      </c>
      <c r="G75" s="9">
        <v>8.3019999999999997E-2</v>
      </c>
      <c r="H75" s="9">
        <v>0.10313</v>
      </c>
      <c r="I75" s="9">
        <v>0.15201000000000001</v>
      </c>
      <c r="J75" s="10">
        <v>0.39699000000000001</v>
      </c>
      <c r="K75" s="9">
        <v>0.16367999999999999</v>
      </c>
      <c r="L75" s="9">
        <v>3.8390000000000001E-2</v>
      </c>
      <c r="M75" s="9">
        <v>7.9600000000000001E-3</v>
      </c>
      <c r="N75" s="9">
        <v>2.0660000000000001E-2</v>
      </c>
      <c r="O75" s="10">
        <v>0.17485999999999999</v>
      </c>
      <c r="P75" s="9">
        <v>0.86739999999999995</v>
      </c>
      <c r="Q75" s="10">
        <v>0.74434</v>
      </c>
    </row>
    <row r="76" spans="1:17" ht="17" thickBot="1" x14ac:dyDescent="0.25">
      <c r="A76" s="83"/>
      <c r="B76" s="5"/>
      <c r="C76" s="6" t="s">
        <v>19</v>
      </c>
      <c r="D76" s="9">
        <v>1.7000000000000001E-2</v>
      </c>
      <c r="E76" s="9">
        <v>0.75585000000000002</v>
      </c>
      <c r="F76" s="9">
        <v>0.30973000000000001</v>
      </c>
      <c r="G76" s="9">
        <v>0.28591</v>
      </c>
      <c r="H76" s="9">
        <v>1.4370000000000001E-2</v>
      </c>
      <c r="I76" s="9">
        <v>8.5599999999999996E-2</v>
      </c>
      <c r="J76" s="10">
        <v>6.0310000000000002E-2</v>
      </c>
      <c r="K76" s="9">
        <v>7.7270000000000005E-2</v>
      </c>
      <c r="L76" s="9">
        <v>2.4500000000000001E-2</v>
      </c>
      <c r="M76" s="9">
        <v>0.61758999999999997</v>
      </c>
      <c r="N76" s="9">
        <v>0.60616999999999999</v>
      </c>
      <c r="O76" s="10">
        <v>0.10169</v>
      </c>
      <c r="P76" s="9">
        <v>0.19871</v>
      </c>
      <c r="Q76" s="10">
        <v>0.82701000000000002</v>
      </c>
    </row>
    <row r="77" spans="1:17" ht="17" thickBot="1" x14ac:dyDescent="0.25">
      <c r="A77" s="83"/>
      <c r="B77" s="5" t="s">
        <v>62</v>
      </c>
      <c r="C77" s="6" t="s">
        <v>25</v>
      </c>
      <c r="D77" s="9">
        <v>6.9999999999999994E-5</v>
      </c>
      <c r="E77" s="9">
        <v>0.20538000000000001</v>
      </c>
      <c r="F77" s="9">
        <v>2.0899999999999998E-3</v>
      </c>
      <c r="G77" s="9">
        <v>0.97253999999999996</v>
      </c>
      <c r="H77" s="9">
        <v>0.32818000000000003</v>
      </c>
      <c r="I77" s="9">
        <v>1.7000000000000001E-4</v>
      </c>
      <c r="J77" s="10">
        <v>5.8470000000000001E-2</v>
      </c>
      <c r="K77" s="9">
        <v>5.0000000000000002E-5</v>
      </c>
      <c r="L77" s="9">
        <v>3.6000000000000002E-4</v>
      </c>
      <c r="M77" s="9">
        <v>6.5949999999999995E-2</v>
      </c>
      <c r="N77" s="9">
        <v>0.34627999999999998</v>
      </c>
      <c r="O77" s="10">
        <v>1.5200000000000001E-3</v>
      </c>
      <c r="P77" s="9">
        <v>2.3990000000000001E-2</v>
      </c>
      <c r="Q77" s="10">
        <v>1.273E-2</v>
      </c>
    </row>
    <row r="78" spans="1:17" ht="17" thickBot="1" x14ac:dyDescent="0.25">
      <c r="A78" s="83"/>
      <c r="B78" s="5"/>
      <c r="C78" s="6" t="s">
        <v>23</v>
      </c>
      <c r="D78" s="9">
        <v>1.3220000000000001E-2</v>
      </c>
      <c r="E78" s="9">
        <v>0.45022000000000001</v>
      </c>
      <c r="F78" s="9">
        <v>1.61E-2</v>
      </c>
      <c r="G78" s="9">
        <v>0.98926000000000003</v>
      </c>
      <c r="H78" s="9">
        <v>0.97880999999999996</v>
      </c>
      <c r="I78" s="9">
        <v>0.26227</v>
      </c>
      <c r="J78" s="10">
        <v>0.26773999999999998</v>
      </c>
      <c r="K78" s="9">
        <v>8.8900000000000003E-3</v>
      </c>
      <c r="L78" s="9">
        <v>1.601E-2</v>
      </c>
      <c r="M78" s="9">
        <v>0.98002</v>
      </c>
      <c r="N78" s="9">
        <v>0.15604999999999999</v>
      </c>
      <c r="O78" s="10">
        <v>0.2545</v>
      </c>
      <c r="P78" s="9">
        <v>2.0000000000000002E-5</v>
      </c>
      <c r="Q78" s="10">
        <v>1.376E-2</v>
      </c>
    </row>
    <row r="79" spans="1:17" ht="17" thickBot="1" x14ac:dyDescent="0.25">
      <c r="A79" s="83"/>
      <c r="B79" s="5"/>
      <c r="C79" s="6" t="s">
        <v>19</v>
      </c>
      <c r="D79" s="9">
        <v>1.073E-2</v>
      </c>
      <c r="E79" s="9">
        <v>0.62836999999999998</v>
      </c>
      <c r="F79" s="9">
        <v>3.4200000000000001E-2</v>
      </c>
      <c r="G79" s="9">
        <v>0.19184000000000001</v>
      </c>
      <c r="H79" s="9">
        <v>0.26483000000000001</v>
      </c>
      <c r="I79" s="9">
        <v>7.8200000000000006E-3</v>
      </c>
      <c r="J79" s="10">
        <v>0.84721000000000002</v>
      </c>
      <c r="K79" s="9">
        <v>5.5000000000000003E-4</v>
      </c>
      <c r="L79" s="9">
        <v>4.4999999999999999E-4</v>
      </c>
      <c r="M79" s="9">
        <v>0.13528000000000001</v>
      </c>
      <c r="N79" s="9">
        <v>0.24595</v>
      </c>
      <c r="O79" s="10">
        <v>0.11321000000000001</v>
      </c>
      <c r="P79" s="9">
        <v>1.34E-3</v>
      </c>
      <c r="Q79" s="10">
        <v>7.1199999999999996E-3</v>
      </c>
    </row>
    <row r="80" spans="1:17" ht="17" thickBot="1" x14ac:dyDescent="0.25">
      <c r="A80" s="83"/>
      <c r="B80" s="5" t="s">
        <v>63</v>
      </c>
      <c r="C80" s="6" t="s">
        <v>26</v>
      </c>
      <c r="D80" s="9">
        <v>2.0000000000000001E-4</v>
      </c>
      <c r="E80" s="9">
        <v>4.0000000000000002E-4</v>
      </c>
      <c r="F80" s="9">
        <v>8.7000000000000001E-4</v>
      </c>
      <c r="G80" s="9">
        <v>6.8659999999999999E-2</v>
      </c>
      <c r="H80" s="9">
        <v>0.73111000000000004</v>
      </c>
      <c r="I80" s="9">
        <v>6.3499999999999997E-3</v>
      </c>
      <c r="J80" s="10">
        <v>1.8759999999999999E-2</v>
      </c>
      <c r="K80" s="9">
        <v>3.3180000000000001E-2</v>
      </c>
      <c r="L80" s="9">
        <v>4.5499999999999999E-2</v>
      </c>
      <c r="M80" s="9">
        <v>0.14365</v>
      </c>
      <c r="N80" s="9">
        <v>0.45373000000000002</v>
      </c>
      <c r="O80" s="10">
        <v>1.6199999999999999E-2</v>
      </c>
      <c r="P80" s="9">
        <v>6.7059999999999995E-2</v>
      </c>
      <c r="Q80" s="10">
        <v>5.8630000000000002E-2</v>
      </c>
    </row>
    <row r="81" spans="1:17" ht="17" thickBot="1" x14ac:dyDescent="0.25">
      <c r="A81" s="83"/>
      <c r="B81" s="5"/>
      <c r="C81" s="6" t="s">
        <v>22</v>
      </c>
      <c r="D81" s="9">
        <v>6.0249999999999998E-2</v>
      </c>
      <c r="E81" s="9">
        <v>3.6130000000000002E-2</v>
      </c>
      <c r="F81" s="9">
        <v>4.2759999999999999E-2</v>
      </c>
      <c r="G81" s="9">
        <v>0.18692</v>
      </c>
      <c r="H81" s="9">
        <v>0.38205</v>
      </c>
      <c r="I81" s="9">
        <v>0.55474000000000001</v>
      </c>
      <c r="J81" s="10">
        <v>0.26634999999999998</v>
      </c>
      <c r="K81" s="9">
        <v>0.50273999999999996</v>
      </c>
      <c r="L81" s="9">
        <v>0.43573000000000001</v>
      </c>
      <c r="M81" s="9">
        <v>0.18806</v>
      </c>
      <c r="N81" s="9">
        <v>0.28183000000000002</v>
      </c>
      <c r="O81" s="10">
        <v>0.54727000000000003</v>
      </c>
      <c r="P81" s="9">
        <v>0.28981000000000001</v>
      </c>
      <c r="Q81" s="10">
        <v>0.19814000000000001</v>
      </c>
    </row>
    <row r="82" spans="1:17" ht="17" thickBot="1" x14ac:dyDescent="0.25">
      <c r="A82" s="83"/>
      <c r="B82" s="5"/>
      <c r="C82" s="6" t="s">
        <v>20</v>
      </c>
      <c r="D82" s="9">
        <v>1.7899999999999999E-3</v>
      </c>
      <c r="E82" s="9">
        <v>2.0230000000000001E-2</v>
      </c>
      <c r="F82" s="9">
        <v>4.0840000000000001E-2</v>
      </c>
      <c r="G82" s="9">
        <v>0.54881000000000002</v>
      </c>
      <c r="H82" s="9">
        <v>0.44846999999999998</v>
      </c>
      <c r="I82" s="9">
        <v>0.76349999999999996</v>
      </c>
      <c r="J82" s="10">
        <v>0.89295999999999998</v>
      </c>
      <c r="K82" s="9">
        <v>0.18876999999999999</v>
      </c>
      <c r="L82" s="9">
        <v>0.21193999999999999</v>
      </c>
      <c r="M82" s="9">
        <v>7.9140000000000002E-2</v>
      </c>
      <c r="N82" s="9">
        <v>0.12035999999999999</v>
      </c>
      <c r="O82" s="10">
        <v>0.95282</v>
      </c>
      <c r="P82" s="9">
        <v>1.5089999999999999E-2</v>
      </c>
      <c r="Q82" s="10">
        <v>9.7309999999999994E-2</v>
      </c>
    </row>
    <row r="83" spans="1:17" ht="17" thickBot="1" x14ac:dyDescent="0.25">
      <c r="A83" s="83"/>
      <c r="B83" s="5" t="s">
        <v>64</v>
      </c>
      <c r="C83" s="6" t="s">
        <v>28</v>
      </c>
      <c r="D83" s="9">
        <v>0.87304999999999999</v>
      </c>
      <c r="E83" s="9">
        <v>2.997E-2</v>
      </c>
      <c r="F83" s="9">
        <v>3.703E-2</v>
      </c>
      <c r="G83" s="9">
        <v>0.15281</v>
      </c>
      <c r="H83" s="9">
        <v>0.42507</v>
      </c>
      <c r="I83" s="9">
        <v>0.28159000000000001</v>
      </c>
      <c r="J83" s="10">
        <v>0.35504000000000002</v>
      </c>
      <c r="K83" s="9">
        <v>0.58708000000000005</v>
      </c>
      <c r="L83" s="9">
        <v>0.54320999999999997</v>
      </c>
      <c r="M83" s="9">
        <v>0.21933</v>
      </c>
      <c r="N83" s="9">
        <v>0.76927999999999996</v>
      </c>
      <c r="O83" s="10">
        <v>0.88863999999999999</v>
      </c>
      <c r="P83" s="9">
        <v>0.70816000000000001</v>
      </c>
      <c r="Q83" s="10">
        <v>1.57E-3</v>
      </c>
    </row>
    <row r="84" spans="1:17" ht="17" thickBot="1" x14ac:dyDescent="0.25">
      <c r="A84" s="83"/>
      <c r="B84" s="5"/>
      <c r="C84" s="6" t="s">
        <v>22</v>
      </c>
      <c r="D84" s="9">
        <v>0.70730000000000004</v>
      </c>
      <c r="E84" s="9">
        <v>0.10894</v>
      </c>
      <c r="F84" s="9">
        <v>4.9950000000000001E-2</v>
      </c>
      <c r="G84" s="9">
        <v>0.20061999999999999</v>
      </c>
      <c r="H84" s="9">
        <v>0.82843999999999995</v>
      </c>
      <c r="I84" s="9">
        <v>0.78800000000000003</v>
      </c>
      <c r="J84" s="10">
        <v>0.84994000000000003</v>
      </c>
      <c r="K84" s="9">
        <v>0.64087000000000005</v>
      </c>
      <c r="L84" s="9">
        <v>0.66464999999999996</v>
      </c>
      <c r="M84" s="9">
        <v>0.46218999999999999</v>
      </c>
      <c r="N84" s="9">
        <v>0.63610999999999995</v>
      </c>
      <c r="O84" s="10">
        <v>0.74509000000000003</v>
      </c>
      <c r="P84" s="9">
        <v>0.28523999999999999</v>
      </c>
      <c r="Q84" s="10">
        <v>7.0000000000000001E-3</v>
      </c>
    </row>
    <row r="85" spans="1:17" ht="17" thickBot="1" x14ac:dyDescent="0.25">
      <c r="A85" s="83"/>
      <c r="B85" s="5"/>
      <c r="C85" s="6" t="s">
        <v>19</v>
      </c>
      <c r="D85" s="9">
        <v>0.37946999999999997</v>
      </c>
      <c r="E85" s="9">
        <v>0.66229000000000005</v>
      </c>
      <c r="F85" s="9">
        <v>0.42709999999999998</v>
      </c>
      <c r="G85" s="9">
        <v>0.52066000000000001</v>
      </c>
      <c r="H85" s="9">
        <v>0.54388999999999998</v>
      </c>
      <c r="I85" s="9">
        <v>0.57267999999999997</v>
      </c>
      <c r="J85" s="10">
        <v>0.48980000000000001</v>
      </c>
      <c r="K85" s="9">
        <v>0.62085999999999997</v>
      </c>
      <c r="L85" s="9">
        <v>0.78364</v>
      </c>
      <c r="M85" s="9">
        <v>0.99056999999999995</v>
      </c>
      <c r="N85" s="9">
        <v>0.87121000000000004</v>
      </c>
      <c r="O85" s="10">
        <v>0.57648999999999995</v>
      </c>
      <c r="P85" s="9">
        <v>0.27988000000000002</v>
      </c>
      <c r="Q85" s="10">
        <v>4.8619999999999997E-2</v>
      </c>
    </row>
    <row r="86" spans="1:17" ht="17" thickBot="1" x14ac:dyDescent="0.25">
      <c r="A86" s="83"/>
      <c r="B86" s="5" t="s">
        <v>65</v>
      </c>
      <c r="C86" s="6" t="s">
        <v>29</v>
      </c>
      <c r="D86" s="9">
        <v>0.25568999999999997</v>
      </c>
      <c r="E86" s="9">
        <v>7.2450000000000001E-2</v>
      </c>
      <c r="F86" s="9">
        <v>9.6960000000000005E-2</v>
      </c>
      <c r="G86" s="9">
        <v>1.0000000000000001E-5</v>
      </c>
      <c r="H86" s="9">
        <v>6.9800000000000001E-3</v>
      </c>
      <c r="I86" s="9">
        <v>5.1180000000000003E-2</v>
      </c>
      <c r="J86" s="10">
        <v>0.38490999999999997</v>
      </c>
      <c r="K86" s="9">
        <v>0.39850000000000002</v>
      </c>
      <c r="L86" s="9">
        <v>0.27500999999999998</v>
      </c>
      <c r="M86" s="9">
        <v>0.27172000000000002</v>
      </c>
      <c r="N86" s="9">
        <v>9.2579999999999996E-2</v>
      </c>
      <c r="O86" s="10">
        <v>0.70282999999999995</v>
      </c>
      <c r="P86" s="9">
        <v>0.42958000000000002</v>
      </c>
      <c r="Q86" s="10">
        <v>0.20166000000000001</v>
      </c>
    </row>
    <row r="87" spans="1:17" ht="17" thickBot="1" x14ac:dyDescent="0.25">
      <c r="A87" s="83"/>
      <c r="B87" s="5"/>
      <c r="C87" s="6" t="s">
        <v>23</v>
      </c>
      <c r="D87" s="9">
        <v>0.95569000000000004</v>
      </c>
      <c r="E87" s="9">
        <v>2.4930000000000001E-2</v>
      </c>
      <c r="F87" s="9">
        <v>6.5960000000000005E-2</v>
      </c>
      <c r="G87" s="9">
        <v>3.5E-4</v>
      </c>
      <c r="H87" s="9">
        <v>1.064E-2</v>
      </c>
      <c r="I87" s="9">
        <v>8.8410000000000002E-2</v>
      </c>
      <c r="J87" s="10">
        <v>0.52178000000000002</v>
      </c>
      <c r="K87" s="9">
        <v>0.17713000000000001</v>
      </c>
      <c r="L87" s="9">
        <v>5.5109999999999999E-2</v>
      </c>
      <c r="M87" s="9">
        <v>3.5470000000000002E-2</v>
      </c>
      <c r="N87" s="9">
        <v>0.72158</v>
      </c>
      <c r="O87" s="10">
        <v>0.40289000000000003</v>
      </c>
      <c r="P87" s="9">
        <v>0.94842000000000004</v>
      </c>
      <c r="Q87" s="10">
        <v>0.49940000000000001</v>
      </c>
    </row>
    <row r="88" spans="1:17" ht="17" thickBot="1" x14ac:dyDescent="0.25">
      <c r="A88" s="83"/>
      <c r="B88" s="5"/>
      <c r="C88" s="6" t="s">
        <v>20</v>
      </c>
      <c r="D88" s="9">
        <v>0.74778</v>
      </c>
      <c r="E88" s="9">
        <v>3.0720000000000001E-2</v>
      </c>
      <c r="F88" s="9">
        <v>0.18465000000000001</v>
      </c>
      <c r="G88" s="9">
        <v>3.1E-4</v>
      </c>
      <c r="H88" s="9">
        <v>5.8199999999999997E-3</v>
      </c>
      <c r="I88" s="9">
        <v>0.13234000000000001</v>
      </c>
      <c r="J88" s="10">
        <v>0.33645000000000003</v>
      </c>
      <c r="K88" s="9">
        <v>0.14537</v>
      </c>
      <c r="L88" s="9">
        <v>4.1910000000000003E-2</v>
      </c>
      <c r="M88" s="9">
        <v>4.7019999999999999E-2</v>
      </c>
      <c r="N88" s="9">
        <v>0.75677000000000005</v>
      </c>
      <c r="O88" s="10">
        <v>0.27123999999999998</v>
      </c>
      <c r="P88" s="9">
        <v>0.82435000000000003</v>
      </c>
      <c r="Q88" s="10">
        <v>0.96647000000000005</v>
      </c>
    </row>
    <row r="89" spans="1:17" ht="17" thickBot="1" x14ac:dyDescent="0.25">
      <c r="A89" s="83"/>
      <c r="B89" s="5" t="s">
        <v>66</v>
      </c>
      <c r="C89" s="6" t="s">
        <v>28</v>
      </c>
      <c r="D89" s="9">
        <v>0.37807000000000002</v>
      </c>
      <c r="E89" s="9">
        <v>6.3909999999999995E-2</v>
      </c>
      <c r="F89" s="9">
        <v>4.7329999999999997E-2</v>
      </c>
      <c r="G89" s="9">
        <v>0.11094999999999999</v>
      </c>
      <c r="H89" s="9">
        <v>9.2480000000000007E-2</v>
      </c>
      <c r="I89" s="9">
        <v>0.84065000000000001</v>
      </c>
      <c r="J89" s="10">
        <v>0.64842</v>
      </c>
      <c r="K89" s="9">
        <v>0.49779000000000001</v>
      </c>
      <c r="L89" s="9">
        <v>0.32672000000000001</v>
      </c>
      <c r="M89" s="9">
        <v>0.13094</v>
      </c>
      <c r="N89" s="9">
        <v>0.89365000000000006</v>
      </c>
      <c r="O89" s="10">
        <v>0.55010999999999999</v>
      </c>
      <c r="P89" s="9">
        <v>0.11421000000000001</v>
      </c>
      <c r="Q89" s="10">
        <v>5.8810000000000001E-2</v>
      </c>
    </row>
    <row r="90" spans="1:17" ht="17" thickBot="1" x14ac:dyDescent="0.25">
      <c r="A90" s="83"/>
      <c r="B90" s="5"/>
      <c r="C90" s="6" t="s">
        <v>22</v>
      </c>
      <c r="D90" s="9">
        <v>0.74129999999999996</v>
      </c>
      <c r="E90" s="9">
        <v>0.12121</v>
      </c>
      <c r="F90" s="9">
        <v>4.0340000000000001E-2</v>
      </c>
      <c r="G90" s="9">
        <v>6.173E-2</v>
      </c>
      <c r="H90" s="9">
        <v>7.2080000000000005E-2</v>
      </c>
      <c r="I90" s="9">
        <v>0.85726999999999998</v>
      </c>
      <c r="J90" s="10">
        <v>0.36832999999999999</v>
      </c>
      <c r="K90" s="9">
        <v>0.34532000000000002</v>
      </c>
      <c r="L90" s="9">
        <v>0.42753999999999998</v>
      </c>
      <c r="M90" s="9">
        <v>0.27932000000000001</v>
      </c>
      <c r="N90" s="9">
        <v>0.59255999999999998</v>
      </c>
      <c r="O90" s="10">
        <v>0.54193999999999998</v>
      </c>
      <c r="P90" s="9">
        <v>0.38262000000000002</v>
      </c>
      <c r="Q90" s="10">
        <v>0.13411999999999999</v>
      </c>
    </row>
    <row r="91" spans="1:17" ht="17" thickBot="1" x14ac:dyDescent="0.25">
      <c r="A91" s="83"/>
      <c r="B91" s="5"/>
      <c r="C91" s="6" t="s">
        <v>20</v>
      </c>
      <c r="D91" s="9">
        <v>2.5389999999999999E-2</v>
      </c>
      <c r="E91" s="9">
        <v>2.0809999999999999E-2</v>
      </c>
      <c r="F91" s="9">
        <v>4.2700000000000004E-3</v>
      </c>
      <c r="G91" s="9">
        <v>0.21706</v>
      </c>
      <c r="H91" s="9">
        <v>0.14791000000000001</v>
      </c>
      <c r="I91" s="9">
        <v>0.90868000000000004</v>
      </c>
      <c r="J91" s="10">
        <v>0.504</v>
      </c>
      <c r="K91" s="9">
        <v>0.51397000000000004</v>
      </c>
      <c r="L91" s="9">
        <v>0.48609999999999998</v>
      </c>
      <c r="M91" s="9">
        <v>0.59038999999999997</v>
      </c>
      <c r="N91" s="9">
        <v>0.39798</v>
      </c>
      <c r="O91" s="10">
        <v>0.92837999999999998</v>
      </c>
      <c r="P91" s="9">
        <v>1.58E-3</v>
      </c>
      <c r="Q91" s="10">
        <v>7.9000000000000008E-3</v>
      </c>
    </row>
    <row r="92" spans="1:17" ht="17" thickBot="1" x14ac:dyDescent="0.25">
      <c r="A92" s="83"/>
      <c r="B92" s="5" t="s">
        <v>67</v>
      </c>
      <c r="C92" s="6" t="s">
        <v>28</v>
      </c>
      <c r="D92" s="9">
        <v>2.8920000000000001E-2</v>
      </c>
      <c r="E92" s="9">
        <v>0.43514000000000003</v>
      </c>
      <c r="F92" s="9">
        <v>1.9599999999999999E-3</v>
      </c>
      <c r="G92" s="9">
        <v>0.1623</v>
      </c>
      <c r="H92" s="9">
        <v>0.41505999999999998</v>
      </c>
      <c r="I92" s="9">
        <v>0.21138999999999999</v>
      </c>
      <c r="J92" s="10">
        <v>0.93394999999999995</v>
      </c>
      <c r="K92" s="9">
        <v>7.5319999999999998E-2</v>
      </c>
      <c r="L92" s="9">
        <v>0.67008999999999996</v>
      </c>
      <c r="M92" s="9">
        <v>0.21160999999999999</v>
      </c>
      <c r="N92" s="9">
        <v>5.0099999999999997E-3</v>
      </c>
      <c r="O92" s="10">
        <v>0.10650999999999999</v>
      </c>
      <c r="P92" s="9">
        <v>0.17000999999999999</v>
      </c>
      <c r="Q92" s="10">
        <v>0.61246999999999996</v>
      </c>
    </row>
    <row r="93" spans="1:17" ht="17" thickBot="1" x14ac:dyDescent="0.25">
      <c r="A93" s="83"/>
      <c r="B93" s="5"/>
      <c r="C93" s="6" t="s">
        <v>23</v>
      </c>
      <c r="D93" s="9">
        <v>2.1000000000000001E-4</v>
      </c>
      <c r="E93" s="9">
        <v>0.74314000000000002</v>
      </c>
      <c r="F93" s="9">
        <v>3.46E-3</v>
      </c>
      <c r="G93" s="9">
        <v>0.56416999999999995</v>
      </c>
      <c r="H93" s="9">
        <v>0.72158</v>
      </c>
      <c r="I93" s="9">
        <v>0.39545000000000002</v>
      </c>
      <c r="J93" s="10">
        <v>0.98165000000000002</v>
      </c>
      <c r="K93" s="9">
        <v>1.6000000000000001E-3</v>
      </c>
      <c r="L93" s="9">
        <v>2.2440000000000002E-2</v>
      </c>
      <c r="M93" s="9">
        <v>6.9800000000000001E-3</v>
      </c>
      <c r="N93" s="9">
        <v>4.0999999999999999E-4</v>
      </c>
      <c r="O93" s="10">
        <v>1E-4</v>
      </c>
      <c r="P93" s="9">
        <v>0.28869</v>
      </c>
      <c r="Q93" s="10">
        <v>0.43302000000000002</v>
      </c>
    </row>
    <row r="94" spans="1:17" ht="17" thickBot="1" x14ac:dyDescent="0.25">
      <c r="A94" s="83"/>
      <c r="B94" s="5"/>
      <c r="C94" s="6" t="s">
        <v>20</v>
      </c>
      <c r="D94" s="9">
        <v>3.62E-3</v>
      </c>
      <c r="E94" s="9">
        <v>0.73272000000000004</v>
      </c>
      <c r="F94" s="9">
        <v>1.022E-2</v>
      </c>
      <c r="G94" s="9">
        <v>0.55567</v>
      </c>
      <c r="H94" s="9">
        <v>0.30762</v>
      </c>
      <c r="I94" s="9">
        <v>0.90751999999999999</v>
      </c>
      <c r="J94" s="10">
        <v>0.40032000000000001</v>
      </c>
      <c r="K94" s="9">
        <v>6.4449999999999993E-2</v>
      </c>
      <c r="L94" s="9">
        <v>0.32253999999999999</v>
      </c>
      <c r="M94" s="9">
        <v>6.0319999999999999E-2</v>
      </c>
      <c r="N94" s="9">
        <v>1.191E-2</v>
      </c>
      <c r="O94" s="10">
        <v>5.6989999999999999E-2</v>
      </c>
      <c r="P94" s="9">
        <v>2.266E-2</v>
      </c>
      <c r="Q94" s="10">
        <v>0.50866999999999996</v>
      </c>
    </row>
    <row r="95" spans="1:17" ht="17" thickBot="1" x14ac:dyDescent="0.25">
      <c r="A95" s="83"/>
      <c r="B95" s="5" t="s">
        <v>68</v>
      </c>
      <c r="C95" s="6" t="s">
        <v>29</v>
      </c>
      <c r="D95" s="9">
        <v>0.65336000000000005</v>
      </c>
      <c r="E95" s="9">
        <v>0.29231000000000001</v>
      </c>
      <c r="F95" s="9">
        <v>2.8289999999999999E-2</v>
      </c>
      <c r="G95" s="9">
        <v>0.71062000000000003</v>
      </c>
      <c r="H95" s="9">
        <v>0.92327999999999999</v>
      </c>
      <c r="I95" s="9">
        <v>0.51607999999999998</v>
      </c>
      <c r="J95" s="10">
        <v>0.28475</v>
      </c>
      <c r="K95" s="9">
        <v>0.26938000000000001</v>
      </c>
      <c r="L95" s="9">
        <v>0.76602999999999999</v>
      </c>
      <c r="M95" s="9">
        <v>0.55386000000000002</v>
      </c>
      <c r="N95" s="9">
        <v>1.303E-2</v>
      </c>
      <c r="O95" s="10">
        <v>0.72624999999999995</v>
      </c>
      <c r="P95" s="9">
        <v>0.64426000000000005</v>
      </c>
      <c r="Q95" s="10">
        <v>0.37892999999999999</v>
      </c>
    </row>
    <row r="96" spans="1:17" ht="17" thickBot="1" x14ac:dyDescent="0.25">
      <c r="A96" s="83"/>
      <c r="B96" s="5"/>
      <c r="C96" s="6" t="s">
        <v>22</v>
      </c>
      <c r="D96" s="9">
        <v>0.62680999999999998</v>
      </c>
      <c r="E96" s="9">
        <v>0.64388000000000001</v>
      </c>
      <c r="F96" s="9">
        <v>0.70440000000000003</v>
      </c>
      <c r="G96" s="9">
        <v>0.16888</v>
      </c>
      <c r="H96" s="9">
        <v>7.0610000000000006E-2</v>
      </c>
      <c r="I96" s="9">
        <v>6.0740000000000002E-2</v>
      </c>
      <c r="J96" s="10">
        <v>7.9369999999999996E-2</v>
      </c>
      <c r="K96" s="9">
        <v>6.4780000000000004E-2</v>
      </c>
      <c r="L96" s="9">
        <v>0.13295999999999999</v>
      </c>
      <c r="M96" s="9">
        <v>8.0649999999999999E-2</v>
      </c>
      <c r="N96" s="9">
        <v>3.8739999999999997E-2</v>
      </c>
      <c r="O96" s="10">
        <v>0.50588999999999995</v>
      </c>
      <c r="P96" s="9">
        <v>0.55417000000000005</v>
      </c>
      <c r="Q96" s="10">
        <v>0.60943000000000003</v>
      </c>
    </row>
    <row r="97" spans="1:17" ht="17" thickBot="1" x14ac:dyDescent="0.25">
      <c r="A97" s="83"/>
      <c r="B97" s="5"/>
      <c r="C97" s="6" t="s">
        <v>19</v>
      </c>
      <c r="D97" s="9">
        <v>1.915E-2</v>
      </c>
      <c r="E97" s="9">
        <v>0.74128000000000005</v>
      </c>
      <c r="F97" s="9">
        <v>6.2109999999999999E-2</v>
      </c>
      <c r="G97" s="9">
        <v>3.7280000000000001E-2</v>
      </c>
      <c r="H97" s="9">
        <v>2.31E-3</v>
      </c>
      <c r="I97" s="9">
        <v>7.5199999999999998E-3</v>
      </c>
      <c r="J97" s="10">
        <v>9.4439999999999996E-2</v>
      </c>
      <c r="K97" s="9">
        <v>1.4999999999999999E-4</v>
      </c>
      <c r="L97" s="9">
        <v>1.4E-3</v>
      </c>
      <c r="M97" s="9">
        <v>2.9989999999999999E-2</v>
      </c>
      <c r="N97" s="9">
        <v>3.465E-2</v>
      </c>
      <c r="O97" s="10">
        <v>1.7819999999999999E-2</v>
      </c>
      <c r="P97" s="9">
        <v>0.20230999999999999</v>
      </c>
      <c r="Q97" s="10">
        <v>0.34154000000000001</v>
      </c>
    </row>
    <row r="98" spans="1:17" ht="17" thickBot="1" x14ac:dyDescent="0.25">
      <c r="A98" s="83"/>
      <c r="B98" s="5" t="s">
        <v>69</v>
      </c>
      <c r="C98" s="6" t="s">
        <v>29</v>
      </c>
      <c r="D98" s="9">
        <v>0.44418000000000002</v>
      </c>
      <c r="E98" s="9">
        <v>2.2020000000000001E-2</v>
      </c>
      <c r="F98" s="9">
        <v>2.3000000000000001E-4</v>
      </c>
      <c r="G98" s="9">
        <v>7.5190000000000007E-2</v>
      </c>
      <c r="H98" s="9">
        <v>0.14316000000000001</v>
      </c>
      <c r="I98" s="9">
        <v>0.37311</v>
      </c>
      <c r="J98" s="10">
        <v>0.65961999999999998</v>
      </c>
      <c r="K98" s="9">
        <v>0.93064999999999998</v>
      </c>
      <c r="L98" s="9">
        <v>0.99575000000000002</v>
      </c>
      <c r="M98" s="9">
        <v>2.6069999999999999E-2</v>
      </c>
      <c r="N98" s="9">
        <v>4.0999999999999999E-4</v>
      </c>
      <c r="O98" s="10">
        <v>5.7759999999999999E-2</v>
      </c>
      <c r="P98" s="9">
        <v>1.025E-2</v>
      </c>
      <c r="Q98" s="10">
        <v>5.3929999999999999E-2</v>
      </c>
    </row>
    <row r="99" spans="1:17" ht="17" thickBot="1" x14ac:dyDescent="0.25">
      <c r="A99" s="83"/>
      <c r="B99" s="5"/>
      <c r="C99" s="6" t="s">
        <v>23</v>
      </c>
      <c r="D99" s="9">
        <v>1.7430000000000001E-2</v>
      </c>
      <c r="E99" s="9">
        <v>3.7519999999999998E-2</v>
      </c>
      <c r="F99" s="9">
        <v>2.1099999999999999E-3</v>
      </c>
      <c r="G99" s="9">
        <v>0.13009000000000001</v>
      </c>
      <c r="H99" s="9">
        <v>0.27351999999999999</v>
      </c>
      <c r="I99" s="9">
        <v>0.84728000000000003</v>
      </c>
      <c r="J99" s="10">
        <v>0.36212</v>
      </c>
      <c r="K99" s="9">
        <v>0.20013</v>
      </c>
      <c r="L99" s="9">
        <v>0.45680999999999999</v>
      </c>
      <c r="M99" s="9">
        <v>0.81650999999999996</v>
      </c>
      <c r="N99" s="9">
        <v>0.34057999999999999</v>
      </c>
      <c r="O99" s="10">
        <v>0.15323000000000001</v>
      </c>
      <c r="P99" s="9">
        <v>2.8999999999999998E-3</v>
      </c>
      <c r="Q99" s="10">
        <v>9.9419999999999994E-2</v>
      </c>
    </row>
    <row r="100" spans="1:17" ht="17" thickBot="1" x14ac:dyDescent="0.25">
      <c r="A100" s="83"/>
      <c r="B100" s="5"/>
      <c r="C100" s="6" t="s">
        <v>19</v>
      </c>
      <c r="D100" s="9">
        <v>0.11015</v>
      </c>
      <c r="E100" s="9">
        <v>0.37886999999999998</v>
      </c>
      <c r="F100" s="9">
        <v>3.3300000000000001E-3</v>
      </c>
      <c r="G100" s="9">
        <v>0.74053999999999998</v>
      </c>
      <c r="H100" s="9">
        <v>0.48815999999999998</v>
      </c>
      <c r="I100" s="9">
        <v>0.18304000000000001</v>
      </c>
      <c r="J100" s="10">
        <v>0.62543000000000004</v>
      </c>
      <c r="K100" s="9">
        <v>0.41885</v>
      </c>
      <c r="L100" s="9">
        <v>0.19067999999999999</v>
      </c>
      <c r="M100" s="9">
        <v>6.5599999999999999E-3</v>
      </c>
      <c r="N100" s="9">
        <v>6.7299999999999999E-3</v>
      </c>
      <c r="O100" s="10">
        <v>3.4020000000000002E-2</v>
      </c>
      <c r="P100" s="9">
        <v>5.4299999999999999E-3</v>
      </c>
      <c r="Q100" s="10">
        <v>4.2900000000000004E-3</v>
      </c>
    </row>
    <row r="101" spans="1:17" ht="17" thickBot="1" x14ac:dyDescent="0.25">
      <c r="A101" s="83"/>
      <c r="B101" s="5" t="s">
        <v>70</v>
      </c>
      <c r="C101" s="6" t="s">
        <v>28</v>
      </c>
      <c r="D101" s="9">
        <v>0.67303999999999997</v>
      </c>
      <c r="E101" s="9">
        <v>0.82652999999999999</v>
      </c>
      <c r="F101" s="9">
        <v>0.85199999999999998</v>
      </c>
      <c r="G101" s="9">
        <v>0.51714000000000004</v>
      </c>
      <c r="H101" s="9">
        <v>0.79730999999999996</v>
      </c>
      <c r="I101" s="9">
        <v>0.54661000000000004</v>
      </c>
      <c r="J101" s="10">
        <v>0.22695000000000001</v>
      </c>
      <c r="K101" s="9">
        <v>0.52695999999999998</v>
      </c>
      <c r="L101" s="9">
        <v>0.29563</v>
      </c>
      <c r="M101" s="9">
        <v>2.8240000000000001E-2</v>
      </c>
      <c r="N101" s="9">
        <v>0</v>
      </c>
      <c r="O101" s="10">
        <v>0.59138999999999997</v>
      </c>
      <c r="P101" s="9">
        <v>0.32999000000000001</v>
      </c>
      <c r="Q101" s="10">
        <v>0.89090000000000003</v>
      </c>
    </row>
    <row r="102" spans="1:17" ht="17" thickBot="1" x14ac:dyDescent="0.25">
      <c r="A102" s="83"/>
      <c r="B102" s="5"/>
      <c r="C102" s="6" t="s">
        <v>23</v>
      </c>
      <c r="D102" s="9">
        <v>0.92679</v>
      </c>
      <c r="E102" s="9">
        <v>0.79888000000000003</v>
      </c>
      <c r="F102" s="9">
        <v>0.82343</v>
      </c>
      <c r="G102" s="9">
        <v>0.65781999999999996</v>
      </c>
      <c r="H102" s="9">
        <v>0.84043999999999996</v>
      </c>
      <c r="I102" s="9">
        <v>0.60087999999999997</v>
      </c>
      <c r="J102" s="10">
        <v>0.27653</v>
      </c>
      <c r="K102" s="9">
        <v>0.61060999999999999</v>
      </c>
      <c r="L102" s="9">
        <v>0.31831999999999999</v>
      </c>
      <c r="M102" s="9">
        <v>1.132E-2</v>
      </c>
      <c r="N102" s="9">
        <v>0</v>
      </c>
      <c r="O102" s="10">
        <v>0.20086999999999999</v>
      </c>
      <c r="P102" s="9">
        <v>0.12911</v>
      </c>
      <c r="Q102" s="10">
        <v>0.42060999999999998</v>
      </c>
    </row>
    <row r="103" spans="1:17" ht="17" thickBot="1" x14ac:dyDescent="0.25">
      <c r="A103" s="83"/>
      <c r="B103" s="5"/>
      <c r="C103" s="6" t="s">
        <v>19</v>
      </c>
      <c r="D103" s="9">
        <v>0.75070000000000003</v>
      </c>
      <c r="E103" s="9">
        <v>0.27065</v>
      </c>
      <c r="F103" s="9">
        <v>0.70831999999999995</v>
      </c>
      <c r="G103" s="9">
        <v>8.8800000000000004E-2</v>
      </c>
      <c r="H103" s="9">
        <v>0.33628999999999998</v>
      </c>
      <c r="I103" s="9">
        <v>0.29659999999999997</v>
      </c>
      <c r="J103" s="10">
        <v>0.42993999999999999</v>
      </c>
      <c r="K103" s="9">
        <v>4.7669999999999997E-2</v>
      </c>
      <c r="L103" s="9">
        <v>2.8240000000000001E-2</v>
      </c>
      <c r="M103" s="9">
        <v>0.59367999999999999</v>
      </c>
      <c r="N103" s="9">
        <v>3.8000000000000002E-4</v>
      </c>
      <c r="O103" s="10">
        <v>0.22045000000000001</v>
      </c>
      <c r="P103" s="9">
        <v>2.366E-2</v>
      </c>
      <c r="Q103" s="10">
        <v>0.29781000000000002</v>
      </c>
    </row>
    <row r="104" spans="1:17" ht="17" thickBot="1" x14ac:dyDescent="0.25">
      <c r="A104" s="83"/>
      <c r="B104" s="5" t="s">
        <v>71</v>
      </c>
      <c r="C104" s="6" t="s">
        <v>29</v>
      </c>
      <c r="D104" s="9">
        <v>0.65983000000000003</v>
      </c>
      <c r="E104" s="9">
        <v>0.96689000000000003</v>
      </c>
      <c r="F104" s="9">
        <v>0.33422000000000002</v>
      </c>
      <c r="G104" s="9">
        <v>0.76627000000000001</v>
      </c>
      <c r="H104" s="9">
        <v>0.57782999999999995</v>
      </c>
      <c r="I104" s="9">
        <v>0.59338999999999997</v>
      </c>
      <c r="J104" s="10">
        <v>0.97535000000000005</v>
      </c>
      <c r="K104" s="9">
        <v>0.40783000000000003</v>
      </c>
      <c r="L104" s="9">
        <v>0.58345000000000002</v>
      </c>
      <c r="M104" s="9">
        <v>0.12117</v>
      </c>
      <c r="N104" s="9">
        <v>7.8300000000000002E-3</v>
      </c>
      <c r="O104" s="10">
        <v>0.15595000000000001</v>
      </c>
      <c r="P104" s="9">
        <v>0.85433999999999999</v>
      </c>
      <c r="Q104" s="10">
        <v>0.52812000000000003</v>
      </c>
    </row>
    <row r="105" spans="1:17" ht="17" thickBot="1" x14ac:dyDescent="0.25">
      <c r="A105" s="83"/>
      <c r="B105" s="5"/>
      <c r="C105" s="6" t="s">
        <v>22</v>
      </c>
      <c r="D105" s="9">
        <v>0.44767000000000001</v>
      </c>
      <c r="E105" s="9">
        <v>0.89961999999999998</v>
      </c>
      <c r="F105" s="9">
        <v>0.72370000000000001</v>
      </c>
      <c r="G105" s="9">
        <v>0.99824999999999997</v>
      </c>
      <c r="H105" s="9">
        <v>0.57972000000000001</v>
      </c>
      <c r="I105" s="9">
        <v>0.84274000000000004</v>
      </c>
      <c r="J105" s="10">
        <v>0.64695000000000003</v>
      </c>
      <c r="K105" s="9">
        <v>0.42208000000000001</v>
      </c>
      <c r="L105" s="9">
        <v>0.56425000000000003</v>
      </c>
      <c r="M105" s="9">
        <v>0.17183999999999999</v>
      </c>
      <c r="N105" s="9">
        <v>3.3790000000000001E-2</v>
      </c>
      <c r="O105" s="10">
        <v>0.16744999999999999</v>
      </c>
      <c r="P105" s="9">
        <v>0.91744000000000003</v>
      </c>
      <c r="Q105" s="10">
        <v>0.60555000000000003</v>
      </c>
    </row>
    <row r="106" spans="1:17" ht="17" thickBot="1" x14ac:dyDescent="0.25">
      <c r="A106" s="83"/>
      <c r="B106" s="5"/>
      <c r="C106" s="6" t="s">
        <v>20</v>
      </c>
      <c r="D106" s="9">
        <v>0.39006000000000002</v>
      </c>
      <c r="E106" s="9">
        <v>0.68757000000000001</v>
      </c>
      <c r="F106" s="9">
        <v>0.52063000000000004</v>
      </c>
      <c r="G106" s="9">
        <v>0.71053999999999995</v>
      </c>
      <c r="H106" s="9">
        <v>0.78841000000000006</v>
      </c>
      <c r="I106" s="9">
        <v>0.71667999999999998</v>
      </c>
      <c r="J106" s="10">
        <v>0.63758999999999999</v>
      </c>
      <c r="K106" s="9">
        <v>0.76039000000000001</v>
      </c>
      <c r="L106" s="9">
        <v>0.94757000000000002</v>
      </c>
      <c r="M106" s="9">
        <v>2.6960000000000001E-2</v>
      </c>
      <c r="N106" s="9">
        <v>1.66E-3</v>
      </c>
      <c r="O106" s="10">
        <v>0.28155000000000002</v>
      </c>
      <c r="P106" s="9">
        <v>0.33434999999999998</v>
      </c>
      <c r="Q106" s="10">
        <v>0.91832999999999998</v>
      </c>
    </row>
    <row r="107" spans="1:17" ht="17" thickBot="1" x14ac:dyDescent="0.25">
      <c r="A107" s="83"/>
      <c r="B107" s="5" t="s">
        <v>72</v>
      </c>
      <c r="C107" s="6" t="s">
        <v>25</v>
      </c>
      <c r="D107" s="9">
        <v>2.2839999999999999E-2</v>
      </c>
      <c r="E107" s="9">
        <v>0.26588000000000001</v>
      </c>
      <c r="F107" s="9">
        <v>0.24390999999999999</v>
      </c>
      <c r="G107" s="9">
        <v>0.35344999999999999</v>
      </c>
      <c r="H107" s="9">
        <v>1.0149999999999999E-2</v>
      </c>
      <c r="I107" s="9">
        <v>0.11521000000000001</v>
      </c>
      <c r="J107" s="10">
        <v>0.46805000000000002</v>
      </c>
      <c r="K107" s="9">
        <v>2.0600000000000002E-3</v>
      </c>
      <c r="L107" s="9">
        <v>1.6800000000000001E-3</v>
      </c>
      <c r="M107" s="9">
        <v>0.83260999999999996</v>
      </c>
      <c r="N107" s="9">
        <v>0.51771</v>
      </c>
      <c r="O107" s="10">
        <v>9.5170000000000005E-2</v>
      </c>
      <c r="P107" s="9">
        <v>0.34187000000000001</v>
      </c>
      <c r="Q107" s="10">
        <v>0.97428000000000003</v>
      </c>
    </row>
    <row r="108" spans="1:17" ht="17" thickBot="1" x14ac:dyDescent="0.25">
      <c r="A108" s="83"/>
      <c r="B108" s="5"/>
      <c r="C108" s="6" t="s">
        <v>28</v>
      </c>
      <c r="D108" s="9">
        <v>5.808E-2</v>
      </c>
      <c r="E108" s="9">
        <v>0.92220000000000002</v>
      </c>
      <c r="F108" s="9">
        <v>0.96914999999999996</v>
      </c>
      <c r="G108" s="9">
        <v>0.28839999999999999</v>
      </c>
      <c r="H108" s="9">
        <v>7.0110000000000006E-2</v>
      </c>
      <c r="I108" s="9">
        <v>0.36479</v>
      </c>
      <c r="J108" s="10">
        <v>0.57899</v>
      </c>
      <c r="K108" s="9">
        <v>2.98E-3</v>
      </c>
      <c r="L108" s="9">
        <v>9.3399999999999993E-3</v>
      </c>
      <c r="M108" s="9">
        <v>0.55269999999999997</v>
      </c>
      <c r="N108" s="9">
        <v>0.80903000000000003</v>
      </c>
      <c r="O108" s="10">
        <v>1.153E-2</v>
      </c>
      <c r="P108" s="9">
        <v>0.81081999999999999</v>
      </c>
      <c r="Q108" s="10">
        <v>0.11975</v>
      </c>
    </row>
    <row r="109" spans="1:17" ht="17" thickBot="1" x14ac:dyDescent="0.25">
      <c r="A109" s="83"/>
      <c r="B109" s="5"/>
      <c r="C109" s="6" t="s">
        <v>22</v>
      </c>
      <c r="D109" s="9">
        <v>8.7100000000000007E-3</v>
      </c>
      <c r="E109" s="9">
        <v>0.98768999999999996</v>
      </c>
      <c r="F109" s="9">
        <v>0.53210999999999997</v>
      </c>
      <c r="G109" s="9">
        <v>4.4580000000000002E-2</v>
      </c>
      <c r="H109" s="9">
        <v>1.0410000000000001E-2</v>
      </c>
      <c r="I109" s="9">
        <v>0.66596</v>
      </c>
      <c r="J109" s="10">
        <v>0.45827000000000001</v>
      </c>
      <c r="K109" s="9">
        <v>0</v>
      </c>
      <c r="L109" s="9">
        <v>1.48E-3</v>
      </c>
      <c r="M109" s="9">
        <v>0.24202000000000001</v>
      </c>
      <c r="N109" s="9">
        <v>0.70352999999999999</v>
      </c>
      <c r="O109" s="10">
        <v>1.1259999999999999E-2</v>
      </c>
      <c r="P109" s="9">
        <v>8.6230000000000001E-2</v>
      </c>
      <c r="Q109" s="10">
        <v>0.78537999999999997</v>
      </c>
    </row>
    <row r="110" spans="1:17" ht="17" thickBot="1" x14ac:dyDescent="0.25">
      <c r="A110" s="83"/>
      <c r="B110" s="5" t="s">
        <v>73</v>
      </c>
      <c r="C110" s="6" t="s">
        <v>26</v>
      </c>
      <c r="D110" s="9">
        <v>5.4739999999999997E-2</v>
      </c>
      <c r="E110" s="9">
        <v>8.523E-2</v>
      </c>
      <c r="F110" s="9">
        <v>0.14852000000000001</v>
      </c>
      <c r="G110" s="9">
        <v>5.5999999999999999E-3</v>
      </c>
      <c r="H110" s="9">
        <v>4.1999999999999997E-3</v>
      </c>
      <c r="I110" s="9">
        <v>5.6279999999999997E-2</v>
      </c>
      <c r="J110" s="10">
        <v>7.2090000000000001E-2</v>
      </c>
      <c r="K110" s="9">
        <v>2.0000000000000001E-4</v>
      </c>
      <c r="L110" s="9">
        <v>0</v>
      </c>
      <c r="M110" s="9">
        <v>0.70186999999999999</v>
      </c>
      <c r="N110" s="9">
        <v>8.9870000000000005E-2</v>
      </c>
      <c r="O110" s="10">
        <v>2.5400000000000002E-3</v>
      </c>
      <c r="P110" s="9">
        <v>0.56381000000000003</v>
      </c>
      <c r="Q110" s="10">
        <v>0.49247000000000002</v>
      </c>
    </row>
    <row r="111" spans="1:17" ht="17" thickBot="1" x14ac:dyDescent="0.25">
      <c r="A111" s="83"/>
      <c r="B111" s="5"/>
      <c r="C111" s="6" t="s">
        <v>29</v>
      </c>
      <c r="D111" s="9">
        <v>9.5189999999999997E-2</v>
      </c>
      <c r="E111" s="9">
        <v>0.26508999999999999</v>
      </c>
      <c r="F111" s="9">
        <v>4.0930000000000001E-2</v>
      </c>
      <c r="G111" s="9">
        <v>1.796E-2</v>
      </c>
      <c r="H111" s="9">
        <v>3.82E-3</v>
      </c>
      <c r="I111" s="9">
        <v>3.705E-2</v>
      </c>
      <c r="J111" s="10">
        <v>3.2719999999999999E-2</v>
      </c>
      <c r="K111" s="9">
        <v>1.5100000000000001E-3</v>
      </c>
      <c r="L111" s="9">
        <v>8.0000000000000007E-5</v>
      </c>
      <c r="M111" s="9">
        <v>0.45946999999999999</v>
      </c>
      <c r="N111" s="9">
        <v>1.499E-2</v>
      </c>
      <c r="O111" s="10">
        <v>1.4069999999999999E-2</v>
      </c>
      <c r="P111" s="9">
        <v>8.3479999999999999E-2</v>
      </c>
      <c r="Q111" s="10">
        <v>0.93006</v>
      </c>
    </row>
    <row r="112" spans="1:17" ht="17" thickBot="1" x14ac:dyDescent="0.25">
      <c r="A112" s="83"/>
      <c r="B112" s="5"/>
      <c r="C112" s="6" t="s">
        <v>23</v>
      </c>
      <c r="D112" s="9">
        <v>0.46612999999999999</v>
      </c>
      <c r="E112" s="9">
        <v>2.9780000000000001E-2</v>
      </c>
      <c r="F112" s="9">
        <v>0.15225</v>
      </c>
      <c r="G112" s="9">
        <v>1.91E-3</v>
      </c>
      <c r="H112" s="9">
        <v>7.4400000000000004E-3</v>
      </c>
      <c r="I112" s="9">
        <v>0.14646999999999999</v>
      </c>
      <c r="J112" s="10">
        <v>5.8349999999999999E-2</v>
      </c>
      <c r="K112" s="9">
        <v>1.098E-2</v>
      </c>
      <c r="L112" s="9">
        <v>9.0000000000000006E-5</v>
      </c>
      <c r="M112" s="9">
        <v>7.0099999999999996E-2</v>
      </c>
      <c r="N112" s="9">
        <v>0.78534999999999999</v>
      </c>
      <c r="O112" s="10">
        <v>3.5799999999999998E-3</v>
      </c>
      <c r="P112" s="9">
        <v>0.88405</v>
      </c>
      <c r="Q112" s="10">
        <v>0.40837000000000001</v>
      </c>
    </row>
    <row r="113" spans="1:17" ht="17" thickBot="1" x14ac:dyDescent="0.25">
      <c r="A113" s="83"/>
      <c r="B113" s="5" t="s">
        <v>74</v>
      </c>
      <c r="C113" s="6" t="s">
        <v>25</v>
      </c>
      <c r="D113" s="9">
        <v>0.28438000000000002</v>
      </c>
      <c r="E113" s="9">
        <v>0.89407999999999999</v>
      </c>
      <c r="F113" s="9">
        <v>0.26082</v>
      </c>
      <c r="G113" s="9">
        <v>6.7460000000000006E-2</v>
      </c>
      <c r="H113" s="9">
        <v>4.0919999999999998E-2</v>
      </c>
      <c r="I113" s="9">
        <v>2.8709999999999999E-2</v>
      </c>
      <c r="J113" s="10">
        <v>0.17369999999999999</v>
      </c>
      <c r="K113" s="9">
        <v>1.0189999999999999E-2</v>
      </c>
      <c r="L113" s="9">
        <v>6.5700000000000003E-3</v>
      </c>
      <c r="M113" s="9">
        <v>0.46875</v>
      </c>
      <c r="N113" s="9">
        <v>0.48109000000000002</v>
      </c>
      <c r="O113" s="10">
        <v>0.70569999999999999</v>
      </c>
      <c r="P113" s="9">
        <v>0.36348000000000003</v>
      </c>
      <c r="Q113" s="10">
        <v>0.21195</v>
      </c>
    </row>
    <row r="114" spans="1:17" ht="17" thickBot="1" x14ac:dyDescent="0.25">
      <c r="A114" s="83"/>
      <c r="B114" s="5"/>
      <c r="C114" s="6" t="s">
        <v>28</v>
      </c>
      <c r="D114" s="9">
        <v>0.92330999999999996</v>
      </c>
      <c r="E114" s="9">
        <v>0.76078999999999997</v>
      </c>
      <c r="F114" s="9">
        <v>0.91727000000000003</v>
      </c>
      <c r="G114" s="9">
        <v>0.18221000000000001</v>
      </c>
      <c r="H114" s="9">
        <v>0.22786000000000001</v>
      </c>
      <c r="I114" s="9">
        <v>0.24684</v>
      </c>
      <c r="J114" s="10">
        <v>0.56874999999999998</v>
      </c>
      <c r="K114" s="9">
        <v>0.24227000000000001</v>
      </c>
      <c r="L114" s="9">
        <v>9.1899999999999996E-2</v>
      </c>
      <c r="M114" s="9">
        <v>0.58047000000000004</v>
      </c>
      <c r="N114" s="9">
        <v>2.887E-2</v>
      </c>
      <c r="O114" s="10">
        <v>0.85992999999999997</v>
      </c>
      <c r="P114" s="9">
        <v>0.65932999999999997</v>
      </c>
      <c r="Q114" s="10">
        <v>0.44549</v>
      </c>
    </row>
    <row r="115" spans="1:17" ht="17" thickBot="1" x14ac:dyDescent="0.25">
      <c r="A115" s="83"/>
      <c r="B115" s="5"/>
      <c r="C115" s="6" t="s">
        <v>23</v>
      </c>
      <c r="D115" s="9">
        <v>0.87109999999999999</v>
      </c>
      <c r="E115" s="9">
        <v>0.92157999999999995</v>
      </c>
      <c r="F115" s="9">
        <v>0.32985999999999999</v>
      </c>
      <c r="G115" s="9">
        <v>0.29371000000000003</v>
      </c>
      <c r="H115" s="9">
        <v>0.60758999999999996</v>
      </c>
      <c r="I115" s="9">
        <v>0.48172999999999999</v>
      </c>
      <c r="J115" s="10">
        <v>0.87626000000000004</v>
      </c>
      <c r="K115" s="9">
        <v>0.46725</v>
      </c>
      <c r="L115" s="9">
        <v>0.26665</v>
      </c>
      <c r="M115" s="9">
        <v>0.44738</v>
      </c>
      <c r="N115" s="9">
        <v>8.7669999999999998E-2</v>
      </c>
      <c r="O115" s="10">
        <v>0.28582999999999997</v>
      </c>
      <c r="P115" s="9">
        <v>7.5630000000000003E-2</v>
      </c>
      <c r="Q115" s="10">
        <v>0.16156999999999999</v>
      </c>
    </row>
    <row r="116" spans="1:17" ht="17" thickBot="1" x14ac:dyDescent="0.25">
      <c r="A116" s="83"/>
      <c r="B116" s="5" t="s">
        <v>75</v>
      </c>
      <c r="C116" s="6" t="s">
        <v>25</v>
      </c>
      <c r="D116" s="9">
        <v>3.0000000000000001E-5</v>
      </c>
      <c r="E116" s="9">
        <v>4.3899999999999998E-3</v>
      </c>
      <c r="F116" s="9">
        <v>1.2E-4</v>
      </c>
      <c r="G116" s="9">
        <v>7.0330000000000004E-2</v>
      </c>
      <c r="H116" s="9">
        <v>0.87932999999999995</v>
      </c>
      <c r="I116" s="9">
        <v>1.26E-2</v>
      </c>
      <c r="J116" s="10">
        <v>1.349E-2</v>
      </c>
      <c r="K116" s="9">
        <v>5.6999999999999998E-4</v>
      </c>
      <c r="L116" s="9">
        <v>3.32E-3</v>
      </c>
      <c r="M116" s="9">
        <v>0.19980000000000001</v>
      </c>
      <c r="N116" s="9">
        <v>2.4099999999999998E-3</v>
      </c>
      <c r="O116" s="10">
        <v>1.0000000000000001E-5</v>
      </c>
      <c r="P116" s="9">
        <v>5.117E-2</v>
      </c>
      <c r="Q116" s="10">
        <v>2.3E-3</v>
      </c>
    </row>
    <row r="117" spans="1:17" ht="17" thickBot="1" x14ac:dyDescent="0.25">
      <c r="A117" s="83"/>
      <c r="B117" s="5"/>
      <c r="C117" s="6" t="s">
        <v>29</v>
      </c>
      <c r="D117" s="9">
        <v>1.0000000000000001E-5</v>
      </c>
      <c r="E117" s="9">
        <v>6.13E-3</v>
      </c>
      <c r="F117" s="9">
        <v>1.2999999999999999E-4</v>
      </c>
      <c r="G117" s="9">
        <v>4.2099999999999999E-2</v>
      </c>
      <c r="H117" s="9">
        <v>0.69166000000000005</v>
      </c>
      <c r="I117" s="9">
        <v>3.6400000000000002E-2</v>
      </c>
      <c r="J117" s="10">
        <v>4.1489999999999999E-2</v>
      </c>
      <c r="K117" s="9">
        <v>1.2999999999999999E-4</v>
      </c>
      <c r="L117" s="9">
        <v>3.1E-4</v>
      </c>
      <c r="M117" s="9">
        <v>0.14151</v>
      </c>
      <c r="N117" s="9">
        <v>1.8000000000000001E-4</v>
      </c>
      <c r="O117" s="10">
        <v>0</v>
      </c>
      <c r="P117" s="9">
        <v>4.4139999999999999E-2</v>
      </c>
      <c r="Q117" s="10">
        <v>1.47E-3</v>
      </c>
    </row>
    <row r="118" spans="1:17" ht="17" thickBot="1" x14ac:dyDescent="0.25">
      <c r="A118" s="83"/>
      <c r="B118" s="5"/>
      <c r="C118" s="6" t="s">
        <v>23</v>
      </c>
      <c r="D118" s="9">
        <v>5.3899999999999998E-3</v>
      </c>
      <c r="E118" s="9">
        <v>1.7389999999999999E-2</v>
      </c>
      <c r="F118" s="9">
        <v>7.1000000000000002E-4</v>
      </c>
      <c r="G118" s="9">
        <v>5.2549999999999999E-2</v>
      </c>
      <c r="H118" s="9">
        <v>0.53385000000000005</v>
      </c>
      <c r="I118" s="9">
        <v>0.84882999999999997</v>
      </c>
      <c r="J118" s="10">
        <v>0.76590000000000003</v>
      </c>
      <c r="K118" s="9">
        <v>1.1270000000000001E-2</v>
      </c>
      <c r="L118" s="9">
        <v>7.918E-2</v>
      </c>
      <c r="M118" s="9">
        <v>0.80213000000000001</v>
      </c>
      <c r="N118" s="9">
        <v>0.70630999999999999</v>
      </c>
      <c r="O118" s="10">
        <v>1.593E-2</v>
      </c>
      <c r="P118" s="9">
        <v>2.15E-3</v>
      </c>
      <c r="Q118" s="10">
        <v>3.2599999999999999E-3</v>
      </c>
    </row>
    <row r="119" spans="1:17" ht="17" thickBot="1" x14ac:dyDescent="0.25">
      <c r="A119" s="83"/>
      <c r="B119" s="5" t="s">
        <v>76</v>
      </c>
      <c r="C119" s="6" t="s">
        <v>26</v>
      </c>
      <c r="D119" s="9">
        <v>1.23E-3</v>
      </c>
      <c r="E119" s="9">
        <v>2.0000000000000002E-5</v>
      </c>
      <c r="F119" s="9">
        <v>0</v>
      </c>
      <c r="G119" s="9">
        <v>7.4389999999999998E-2</v>
      </c>
      <c r="H119" s="9">
        <v>4.6920000000000003E-2</v>
      </c>
      <c r="I119" s="9">
        <v>4.0000000000000002E-4</v>
      </c>
      <c r="J119" s="10">
        <v>1.16E-3</v>
      </c>
      <c r="K119" s="9">
        <v>2.5999999999999998E-4</v>
      </c>
      <c r="L119" s="9">
        <v>1.7099999999999999E-3</v>
      </c>
      <c r="M119" s="9">
        <v>0.30721999999999999</v>
      </c>
      <c r="N119" s="9">
        <v>7.7979999999999994E-2</v>
      </c>
      <c r="O119" s="10">
        <v>1.2999999999999999E-4</v>
      </c>
      <c r="P119" s="9">
        <v>8.7500000000000008E-3</v>
      </c>
      <c r="Q119" s="10">
        <v>0</v>
      </c>
    </row>
    <row r="120" spans="1:17" ht="17" thickBot="1" x14ac:dyDescent="0.25">
      <c r="A120" s="83"/>
      <c r="B120" s="5"/>
      <c r="C120" s="6" t="s">
        <v>28</v>
      </c>
      <c r="D120" s="9">
        <v>6.5909999999999996E-2</v>
      </c>
      <c r="E120" s="9">
        <v>5.2999999999999998E-4</v>
      </c>
      <c r="F120" s="9">
        <v>6.4999999999999997E-4</v>
      </c>
      <c r="G120" s="9">
        <v>7.424E-2</v>
      </c>
      <c r="H120" s="9">
        <v>0.80286000000000002</v>
      </c>
      <c r="I120" s="9">
        <v>0.10858</v>
      </c>
      <c r="J120" s="10">
        <v>0.11572</v>
      </c>
      <c r="K120" s="9">
        <v>0.12995999999999999</v>
      </c>
      <c r="L120" s="9">
        <v>0.36531000000000002</v>
      </c>
      <c r="M120" s="9">
        <v>4.9779999999999998E-2</v>
      </c>
      <c r="N120" s="9">
        <v>0.93325000000000002</v>
      </c>
      <c r="O120" s="10">
        <v>0.22700000000000001</v>
      </c>
      <c r="P120" s="9">
        <v>7.8100000000000003E-2</v>
      </c>
      <c r="Q120" s="10">
        <v>6.2E-4</v>
      </c>
    </row>
    <row r="121" spans="1:17" ht="17" thickBot="1" x14ac:dyDescent="0.25">
      <c r="A121" s="83"/>
      <c r="B121" s="5"/>
      <c r="C121" s="6" t="s">
        <v>22</v>
      </c>
      <c r="D121" s="9">
        <v>5.382E-2</v>
      </c>
      <c r="E121" s="9">
        <v>1.4460000000000001E-2</v>
      </c>
      <c r="F121" s="9">
        <v>3.6900000000000001E-3</v>
      </c>
      <c r="G121" s="9">
        <v>8.1979999999999997E-2</v>
      </c>
      <c r="H121" s="9">
        <v>0.41988999999999999</v>
      </c>
      <c r="I121" s="9">
        <v>0.64317999999999997</v>
      </c>
      <c r="J121" s="10">
        <v>0.63487000000000005</v>
      </c>
      <c r="K121" s="9">
        <v>0.28262999999999999</v>
      </c>
      <c r="L121" s="9">
        <v>0.42325000000000002</v>
      </c>
      <c r="M121" s="9">
        <v>0.40738000000000002</v>
      </c>
      <c r="N121" s="9">
        <v>0.68176000000000003</v>
      </c>
      <c r="O121" s="10">
        <v>0.18176</v>
      </c>
      <c r="P121" s="9">
        <v>1.5769999999999999E-2</v>
      </c>
      <c r="Q121" s="10">
        <v>2.0400000000000001E-3</v>
      </c>
    </row>
    <row r="122" spans="1:17" ht="17" thickBot="1" x14ac:dyDescent="0.25">
      <c r="A122" s="83"/>
      <c r="B122" s="5" t="s">
        <v>77</v>
      </c>
      <c r="C122" s="6" t="s">
        <v>26</v>
      </c>
      <c r="D122" s="9">
        <v>7.9930000000000001E-2</v>
      </c>
      <c r="E122" s="9">
        <v>0.15987000000000001</v>
      </c>
      <c r="F122" s="9">
        <v>0.14812</v>
      </c>
      <c r="G122" s="9">
        <v>0.45778999999999997</v>
      </c>
      <c r="H122" s="9">
        <v>0.43086000000000002</v>
      </c>
      <c r="I122" s="9">
        <v>0.12809999999999999</v>
      </c>
      <c r="J122" s="10">
        <v>9.6610000000000001E-2</v>
      </c>
      <c r="K122" s="9">
        <v>0.29747000000000001</v>
      </c>
      <c r="L122" s="9">
        <v>0.18268000000000001</v>
      </c>
      <c r="M122" s="9">
        <v>7.9200000000000007E-2</v>
      </c>
      <c r="N122" s="9">
        <v>1.6969999999999999E-2</v>
      </c>
      <c r="O122" s="10">
        <v>0.34111999999999998</v>
      </c>
      <c r="P122" s="9">
        <v>0.7006</v>
      </c>
      <c r="Q122" s="10">
        <v>0.85653000000000001</v>
      </c>
    </row>
    <row r="123" spans="1:17" ht="17" thickBot="1" x14ac:dyDescent="0.25">
      <c r="A123" s="83"/>
      <c r="B123" s="5"/>
      <c r="C123" s="6" t="s">
        <v>29</v>
      </c>
      <c r="D123" s="9">
        <v>0.37945000000000001</v>
      </c>
      <c r="E123" s="9">
        <v>0.51173000000000002</v>
      </c>
      <c r="F123" s="9">
        <v>0.69250999999999996</v>
      </c>
      <c r="G123" s="9">
        <v>0.88488</v>
      </c>
      <c r="H123" s="9">
        <v>0.82815000000000005</v>
      </c>
      <c r="I123" s="9">
        <v>0.78322999999999998</v>
      </c>
      <c r="J123" s="10">
        <v>0.40482000000000001</v>
      </c>
      <c r="K123" s="9">
        <v>0.68162</v>
      </c>
      <c r="L123" s="9">
        <v>0.503</v>
      </c>
      <c r="M123" s="9">
        <v>0.19048999999999999</v>
      </c>
      <c r="N123" s="9">
        <v>6.7960000000000007E-2</v>
      </c>
      <c r="O123" s="10">
        <v>0.87544999999999995</v>
      </c>
      <c r="P123" s="9">
        <v>0.98263</v>
      </c>
      <c r="Q123" s="10">
        <v>0.66288999999999998</v>
      </c>
    </row>
    <row r="124" spans="1:17" ht="17" thickBot="1" x14ac:dyDescent="0.25">
      <c r="A124" s="83"/>
      <c r="B124" s="5"/>
      <c r="C124" s="6" t="s">
        <v>22</v>
      </c>
      <c r="D124" s="9">
        <v>0.39177000000000001</v>
      </c>
      <c r="E124" s="9">
        <v>0.39633000000000002</v>
      </c>
      <c r="F124" s="9">
        <v>0.36929000000000001</v>
      </c>
      <c r="G124" s="9">
        <v>0.74392000000000003</v>
      </c>
      <c r="H124" s="9">
        <v>0.96677000000000002</v>
      </c>
      <c r="I124" s="9">
        <v>0.54751000000000005</v>
      </c>
      <c r="J124" s="10">
        <v>0.36549999999999999</v>
      </c>
      <c r="K124" s="9">
        <v>0.44827</v>
      </c>
      <c r="L124" s="9">
        <v>0.17372000000000001</v>
      </c>
      <c r="M124" s="9">
        <v>0.34606999999999999</v>
      </c>
      <c r="N124" s="9">
        <v>0.19416</v>
      </c>
      <c r="O124" s="10">
        <v>0.58218999999999999</v>
      </c>
      <c r="P124" s="9">
        <v>0.98980000000000001</v>
      </c>
      <c r="Q124" s="10">
        <v>0.95823000000000003</v>
      </c>
    </row>
    <row r="125" spans="1:17" ht="17" thickBot="1" x14ac:dyDescent="0.25">
      <c r="A125" s="83"/>
      <c r="B125" s="5" t="s">
        <v>78</v>
      </c>
      <c r="C125" s="6" t="s">
        <v>26</v>
      </c>
      <c r="D125" s="9">
        <v>3.7599999999999999E-3</v>
      </c>
      <c r="E125" s="9">
        <v>0.99931999999999999</v>
      </c>
      <c r="F125" s="9">
        <v>2.4160000000000001E-2</v>
      </c>
      <c r="G125" s="9">
        <v>9.6390000000000003E-2</v>
      </c>
      <c r="H125" s="9">
        <v>3.0000000000000001E-3</v>
      </c>
      <c r="I125" s="9">
        <v>8.2100000000000003E-3</v>
      </c>
      <c r="J125" s="10">
        <v>7.2319999999999995E-2</v>
      </c>
      <c r="K125" s="9">
        <v>3.0000000000000001E-5</v>
      </c>
      <c r="L125" s="9">
        <v>7.9000000000000001E-4</v>
      </c>
      <c r="M125" s="9">
        <v>1.6799999999999999E-2</v>
      </c>
      <c r="N125" s="9">
        <v>9.6900000000000007E-3</v>
      </c>
      <c r="O125" s="10">
        <v>2.5100000000000001E-3</v>
      </c>
      <c r="P125" s="9">
        <v>0.38854</v>
      </c>
      <c r="Q125" s="10">
        <v>0.35103000000000001</v>
      </c>
    </row>
    <row r="126" spans="1:17" ht="17" thickBot="1" x14ac:dyDescent="0.25">
      <c r="A126" s="83"/>
      <c r="B126" s="5"/>
      <c r="C126" s="6" t="s">
        <v>28</v>
      </c>
      <c r="D126" s="9">
        <v>0.19611999999999999</v>
      </c>
      <c r="E126" s="9">
        <v>0.23432</v>
      </c>
      <c r="F126" s="9">
        <v>4.5900000000000003E-3</v>
      </c>
      <c r="G126" s="9">
        <v>0.58836999999999995</v>
      </c>
      <c r="H126" s="9">
        <v>0.77759</v>
      </c>
      <c r="I126" s="9">
        <v>0.28460999999999997</v>
      </c>
      <c r="J126" s="10">
        <v>0.18123</v>
      </c>
      <c r="K126" s="9">
        <v>4.9759999999999999E-2</v>
      </c>
      <c r="L126" s="9">
        <v>0.42176000000000002</v>
      </c>
      <c r="M126" s="9">
        <v>0.32272000000000001</v>
      </c>
      <c r="N126" s="9">
        <v>1.58E-3</v>
      </c>
      <c r="O126" s="10">
        <v>0.40543000000000001</v>
      </c>
      <c r="P126" s="9">
        <v>0.89395999999999998</v>
      </c>
      <c r="Q126" s="10">
        <v>0.57940000000000003</v>
      </c>
    </row>
    <row r="127" spans="1:17" ht="17" thickBot="1" x14ac:dyDescent="0.25">
      <c r="A127" s="83"/>
      <c r="B127" s="5"/>
      <c r="C127" s="6" t="s">
        <v>23</v>
      </c>
      <c r="D127" s="9">
        <v>0.11607000000000001</v>
      </c>
      <c r="E127" s="9">
        <v>0.93789999999999996</v>
      </c>
      <c r="F127" s="9">
        <v>0.21077000000000001</v>
      </c>
      <c r="G127" s="9">
        <v>0.29387999999999997</v>
      </c>
      <c r="H127" s="9">
        <v>4.6100000000000002E-2</v>
      </c>
      <c r="I127" s="9">
        <v>2.579E-2</v>
      </c>
      <c r="J127" s="10">
        <v>9.0880000000000002E-2</v>
      </c>
      <c r="K127" s="9">
        <v>2.5899999999999999E-3</v>
      </c>
      <c r="L127" s="9">
        <v>2.4060000000000002E-2</v>
      </c>
      <c r="M127" s="9">
        <v>4.4580000000000002E-2</v>
      </c>
      <c r="N127" s="9">
        <v>5.7499999999999999E-3</v>
      </c>
      <c r="O127" s="10">
        <v>4.0259999999999997E-2</v>
      </c>
      <c r="P127" s="9">
        <v>0.72292000000000001</v>
      </c>
      <c r="Q127" s="10">
        <v>0.96641999999999995</v>
      </c>
    </row>
    <row r="128" spans="1:17" ht="17" thickBot="1" x14ac:dyDescent="0.25">
      <c r="A128" s="83"/>
      <c r="B128" s="5" t="s">
        <v>79</v>
      </c>
      <c r="C128" s="6" t="s">
        <v>25</v>
      </c>
      <c r="D128" s="9">
        <v>3.0790000000000001E-2</v>
      </c>
      <c r="E128" s="9">
        <v>0.69645999999999997</v>
      </c>
      <c r="F128" s="9">
        <v>8.0000000000000007E-5</v>
      </c>
      <c r="G128" s="9">
        <v>0.72479000000000005</v>
      </c>
      <c r="H128" s="9">
        <v>0.24314</v>
      </c>
      <c r="I128" s="9">
        <v>4.1599999999999996E-3</v>
      </c>
      <c r="J128" s="10">
        <v>0.75539999999999996</v>
      </c>
      <c r="K128" s="9">
        <v>8.0000000000000007E-5</v>
      </c>
      <c r="L128" s="9">
        <v>9.7999999999999997E-4</v>
      </c>
      <c r="M128" s="9">
        <v>4.0000000000000003E-5</v>
      </c>
      <c r="N128" s="9">
        <v>0</v>
      </c>
      <c r="O128" s="10">
        <v>8.7000000000000001E-4</v>
      </c>
      <c r="P128" s="9">
        <v>1.3990000000000001E-2</v>
      </c>
      <c r="Q128" s="10">
        <v>5.9450000000000003E-2</v>
      </c>
    </row>
    <row r="129" spans="1:17" ht="17" thickBot="1" x14ac:dyDescent="0.25">
      <c r="A129" s="83"/>
      <c r="B129" s="5"/>
      <c r="C129" s="6" t="s">
        <v>29</v>
      </c>
      <c r="D129" s="9">
        <v>1.044E-2</v>
      </c>
      <c r="E129" s="9">
        <v>0.49628</v>
      </c>
      <c r="F129" s="9">
        <v>1.2999999999999999E-4</v>
      </c>
      <c r="G129" s="9">
        <v>0.46183000000000002</v>
      </c>
      <c r="H129" s="9">
        <v>0.41692000000000001</v>
      </c>
      <c r="I129" s="9">
        <v>1.5399999999999999E-3</v>
      </c>
      <c r="J129" s="10">
        <v>9.0399999999999994E-2</v>
      </c>
      <c r="K129" s="9">
        <v>2.232E-2</v>
      </c>
      <c r="L129" s="9">
        <v>0.29141</v>
      </c>
      <c r="M129" s="9">
        <v>8.0800000000000004E-3</v>
      </c>
      <c r="N129" s="9">
        <v>0</v>
      </c>
      <c r="O129" s="10">
        <v>5.3830000000000003E-2</v>
      </c>
      <c r="P129" s="9">
        <v>0.32055</v>
      </c>
      <c r="Q129" s="10">
        <v>0.22828000000000001</v>
      </c>
    </row>
    <row r="130" spans="1:17" ht="17" thickBot="1" x14ac:dyDescent="0.25">
      <c r="A130" s="83"/>
      <c r="B130" s="5"/>
      <c r="C130" s="6" t="s">
        <v>22</v>
      </c>
      <c r="D130" s="9">
        <v>2.1000000000000001E-4</v>
      </c>
      <c r="E130" s="9">
        <v>0.65939999999999999</v>
      </c>
      <c r="F130" s="9">
        <v>6.9999999999999994E-5</v>
      </c>
      <c r="G130" s="9">
        <v>0.96001999999999998</v>
      </c>
      <c r="H130" s="9">
        <v>0.74319999999999997</v>
      </c>
      <c r="I130" s="9">
        <v>3.8129999999999997E-2</v>
      </c>
      <c r="J130" s="10">
        <v>0.57016999999999995</v>
      </c>
      <c r="K130" s="9">
        <v>4.0999999999999999E-4</v>
      </c>
      <c r="L130" s="9">
        <v>7.8499999999999993E-3</v>
      </c>
      <c r="M130" s="9">
        <v>9.0000000000000006E-5</v>
      </c>
      <c r="N130" s="9">
        <v>0</v>
      </c>
      <c r="O130" s="10">
        <v>6.0000000000000002E-5</v>
      </c>
      <c r="P130" s="9">
        <v>0.14433000000000001</v>
      </c>
      <c r="Q130" s="10">
        <v>0.74161999999999995</v>
      </c>
    </row>
    <row r="131" spans="1:17" ht="17" thickBot="1" x14ac:dyDescent="0.25">
      <c r="A131" s="83"/>
      <c r="B131" s="5" t="s">
        <v>80</v>
      </c>
      <c r="C131" s="6" t="s">
        <v>25</v>
      </c>
      <c r="D131" s="9">
        <v>0.14199000000000001</v>
      </c>
      <c r="E131" s="9">
        <v>0.53637000000000001</v>
      </c>
      <c r="F131" s="9">
        <v>0.58287999999999995</v>
      </c>
      <c r="G131" s="9">
        <v>9.4299999999999995E-2</v>
      </c>
      <c r="H131" s="9">
        <v>7.9949999999999993E-2</v>
      </c>
      <c r="I131" s="9">
        <v>1.3429999999999999E-2</v>
      </c>
      <c r="J131" s="10">
        <v>0.34237000000000001</v>
      </c>
      <c r="K131" s="9">
        <v>1.9599999999999999E-3</v>
      </c>
      <c r="L131" s="9">
        <v>4.2300000000000003E-3</v>
      </c>
      <c r="M131" s="9">
        <v>0.55666000000000004</v>
      </c>
      <c r="N131" s="9">
        <v>8.6050000000000001E-2</v>
      </c>
      <c r="O131" s="10">
        <v>0.67762999999999995</v>
      </c>
      <c r="P131" s="9">
        <v>0.32346999999999998</v>
      </c>
      <c r="Q131" s="10">
        <v>0.58189000000000002</v>
      </c>
    </row>
    <row r="132" spans="1:17" ht="17" thickBot="1" x14ac:dyDescent="0.25">
      <c r="A132" s="83"/>
      <c r="B132" s="5"/>
      <c r="C132" s="6" t="s">
        <v>28</v>
      </c>
      <c r="D132" s="9">
        <v>0.20041999999999999</v>
      </c>
      <c r="E132" s="9">
        <v>0.51878000000000002</v>
      </c>
      <c r="F132" s="9">
        <v>0.77512000000000003</v>
      </c>
      <c r="G132" s="9">
        <v>0.18218000000000001</v>
      </c>
      <c r="H132" s="9">
        <v>0.30387999999999998</v>
      </c>
      <c r="I132" s="9">
        <v>0.10759000000000001</v>
      </c>
      <c r="J132" s="10">
        <v>0.73931999999999998</v>
      </c>
      <c r="K132" s="9">
        <v>3.049E-2</v>
      </c>
      <c r="L132" s="9">
        <v>1.8499999999999999E-2</v>
      </c>
      <c r="M132" s="9">
        <v>0.79100999999999999</v>
      </c>
      <c r="N132" s="9">
        <v>4.0480000000000002E-2</v>
      </c>
      <c r="O132" s="10">
        <v>0.37309999999999999</v>
      </c>
      <c r="P132" s="9">
        <v>0.25214999999999999</v>
      </c>
      <c r="Q132" s="10">
        <v>0.99094000000000004</v>
      </c>
    </row>
    <row r="133" spans="1:17" ht="17" thickBot="1" x14ac:dyDescent="0.25">
      <c r="A133" s="83"/>
      <c r="B133" s="5"/>
      <c r="C133" s="6" t="s">
        <v>19</v>
      </c>
      <c r="D133" s="9">
        <v>0.27742</v>
      </c>
      <c r="E133" s="9">
        <v>0.19245999999999999</v>
      </c>
      <c r="F133" s="9">
        <v>0.56291999999999998</v>
      </c>
      <c r="G133" s="9">
        <v>3.295E-2</v>
      </c>
      <c r="H133" s="9">
        <v>8.9450000000000002E-2</v>
      </c>
      <c r="I133" s="9">
        <v>3.1179999999999999E-2</v>
      </c>
      <c r="J133" s="10">
        <v>0.85065999999999997</v>
      </c>
      <c r="K133" s="9">
        <v>7.4599999999999996E-3</v>
      </c>
      <c r="L133" s="9">
        <v>3.5599999999999998E-3</v>
      </c>
      <c r="M133" s="9">
        <v>0.82267000000000001</v>
      </c>
      <c r="N133" s="9">
        <v>1.341E-2</v>
      </c>
      <c r="O133" s="10">
        <v>0.91052</v>
      </c>
      <c r="P133" s="9">
        <v>6.1830000000000003E-2</v>
      </c>
      <c r="Q133" s="10">
        <v>0.44334000000000001</v>
      </c>
    </row>
    <row r="134" spans="1:17" ht="17" thickBot="1" x14ac:dyDescent="0.25">
      <c r="A134" s="83"/>
      <c r="B134" s="5" t="s">
        <v>81</v>
      </c>
      <c r="C134" s="6" t="s">
        <v>26</v>
      </c>
      <c r="D134" s="9">
        <v>3.6920000000000001E-2</v>
      </c>
      <c r="E134" s="9">
        <v>0.45262999999999998</v>
      </c>
      <c r="F134" s="9">
        <v>0.22461999999999999</v>
      </c>
      <c r="G134" s="9">
        <v>0.13796</v>
      </c>
      <c r="H134" s="9">
        <v>1.32E-2</v>
      </c>
      <c r="I134" s="9">
        <v>2.8840000000000001E-2</v>
      </c>
      <c r="J134" s="10">
        <v>3.4099999999999998E-2</v>
      </c>
      <c r="K134" s="9">
        <v>5.5999999999999999E-3</v>
      </c>
      <c r="L134" s="9">
        <v>1.4499999999999999E-3</v>
      </c>
      <c r="M134" s="9">
        <v>0.96308000000000005</v>
      </c>
      <c r="N134" s="9">
        <v>2.2239999999999999E-2</v>
      </c>
      <c r="O134" s="10">
        <v>2.3480000000000001E-2</v>
      </c>
      <c r="P134" s="9">
        <v>0.89593</v>
      </c>
      <c r="Q134" s="10">
        <v>0.91832000000000003</v>
      </c>
    </row>
    <row r="135" spans="1:17" ht="17" thickBot="1" x14ac:dyDescent="0.25">
      <c r="A135" s="83"/>
      <c r="B135" s="5"/>
      <c r="C135" s="6" t="s">
        <v>29</v>
      </c>
      <c r="D135" s="9">
        <v>0.61219000000000001</v>
      </c>
      <c r="E135" s="9">
        <v>0.98546</v>
      </c>
      <c r="F135" s="9">
        <v>0.96479999999999999</v>
      </c>
      <c r="G135" s="9">
        <v>5.6770000000000001E-2</v>
      </c>
      <c r="H135" s="9">
        <v>3.721E-2</v>
      </c>
      <c r="I135" s="9">
        <v>7.3730000000000004E-2</v>
      </c>
      <c r="J135" s="10">
        <v>3.2030000000000003E-2</v>
      </c>
      <c r="K135" s="9">
        <v>7.0919999999999997E-2</v>
      </c>
      <c r="L135" s="9">
        <v>1.8440000000000002E-2</v>
      </c>
      <c r="M135" s="9">
        <v>0.87868999999999997</v>
      </c>
      <c r="N135" s="9">
        <v>4.333E-2</v>
      </c>
      <c r="O135" s="10">
        <v>0.30678</v>
      </c>
      <c r="P135" s="9">
        <v>0.50985999999999998</v>
      </c>
      <c r="Q135" s="10">
        <v>0.78066000000000002</v>
      </c>
    </row>
    <row r="136" spans="1:17" ht="17" thickBot="1" x14ac:dyDescent="0.25">
      <c r="A136" s="83"/>
      <c r="B136" s="5"/>
      <c r="C136" s="6" t="s">
        <v>20</v>
      </c>
      <c r="D136" s="9">
        <v>2.8160000000000001E-2</v>
      </c>
      <c r="E136" s="9">
        <v>0.66271999999999998</v>
      </c>
      <c r="F136" s="9">
        <v>0.92771999999999999</v>
      </c>
      <c r="G136" s="9">
        <v>2.2360000000000001E-2</v>
      </c>
      <c r="H136" s="9">
        <v>2.3769999999999999E-2</v>
      </c>
      <c r="I136" s="9">
        <v>0.17163999999999999</v>
      </c>
      <c r="J136" s="10">
        <v>0.14495</v>
      </c>
      <c r="K136" s="9">
        <v>2.163E-2</v>
      </c>
      <c r="L136" s="9">
        <v>8.7299999999999999E-3</v>
      </c>
      <c r="M136" s="9">
        <v>0.76927000000000001</v>
      </c>
      <c r="N136" s="9">
        <v>2.2210000000000001E-2</v>
      </c>
      <c r="O136" s="10">
        <v>0.17255000000000001</v>
      </c>
      <c r="P136" s="9">
        <v>0.69264000000000003</v>
      </c>
      <c r="Q136" s="10">
        <v>0.77217000000000002</v>
      </c>
    </row>
    <row r="137" spans="1:17" ht="17" thickBot="1" x14ac:dyDescent="0.25">
      <c r="A137" s="83"/>
      <c r="B137" s="5" t="s">
        <v>82</v>
      </c>
      <c r="C137" s="6" t="s">
        <v>25</v>
      </c>
      <c r="D137" s="9">
        <v>0.19425999999999999</v>
      </c>
      <c r="E137" s="9">
        <v>3.338E-2</v>
      </c>
      <c r="F137" s="9">
        <v>5.9909999999999998E-2</v>
      </c>
      <c r="G137" s="9">
        <v>0.26701999999999998</v>
      </c>
      <c r="H137" s="9">
        <v>0.10696</v>
      </c>
      <c r="I137" s="9">
        <v>0.14756</v>
      </c>
      <c r="J137" s="10">
        <v>0.19424</v>
      </c>
      <c r="K137" s="9">
        <v>7.9439999999999997E-2</v>
      </c>
      <c r="L137" s="9">
        <v>3.1379999999999998E-2</v>
      </c>
      <c r="M137" s="9">
        <v>0.88317000000000001</v>
      </c>
      <c r="N137" s="9">
        <v>0.77446999999999999</v>
      </c>
      <c r="O137" s="10">
        <v>0.24829999999999999</v>
      </c>
      <c r="P137" s="9">
        <v>0.42743999999999999</v>
      </c>
      <c r="Q137" s="10">
        <v>0.14224000000000001</v>
      </c>
    </row>
    <row r="138" spans="1:17" ht="17" thickBot="1" x14ac:dyDescent="0.25">
      <c r="A138" s="83"/>
      <c r="B138" s="5"/>
      <c r="C138" s="6" t="s">
        <v>28</v>
      </c>
      <c r="D138" s="9">
        <v>0.92839000000000005</v>
      </c>
      <c r="E138" s="9">
        <v>0.65569</v>
      </c>
      <c r="F138" s="9">
        <v>0.82699999999999996</v>
      </c>
      <c r="G138" s="9">
        <v>0.41952</v>
      </c>
      <c r="H138" s="9">
        <v>0.32984000000000002</v>
      </c>
      <c r="I138" s="9">
        <v>0.61909999999999998</v>
      </c>
      <c r="J138" s="10">
        <v>0.41456999999999999</v>
      </c>
      <c r="K138" s="9">
        <v>0.68123999999999996</v>
      </c>
      <c r="L138" s="9">
        <v>0.31507000000000002</v>
      </c>
      <c r="M138" s="9">
        <v>0.98485</v>
      </c>
      <c r="N138" s="9">
        <v>0.68213999999999997</v>
      </c>
      <c r="O138" s="10">
        <v>0.75556999999999996</v>
      </c>
      <c r="P138" s="9">
        <v>0.55508000000000002</v>
      </c>
      <c r="Q138" s="10">
        <v>0.39349000000000001</v>
      </c>
    </row>
    <row r="139" spans="1:17" ht="17" thickBot="1" x14ac:dyDescent="0.25">
      <c r="A139" s="83"/>
      <c r="B139" s="5"/>
      <c r="C139" s="6" t="s">
        <v>20</v>
      </c>
      <c r="D139" s="9">
        <v>0.34809000000000001</v>
      </c>
      <c r="E139" s="9">
        <v>0.93376000000000003</v>
      </c>
      <c r="F139" s="9">
        <v>0.57216</v>
      </c>
      <c r="G139" s="9">
        <v>0.37716</v>
      </c>
      <c r="H139" s="9">
        <v>0.33685999999999999</v>
      </c>
      <c r="I139" s="9">
        <v>0.56423000000000001</v>
      </c>
      <c r="J139" s="10">
        <v>0.2797</v>
      </c>
      <c r="K139" s="9">
        <v>0.91269</v>
      </c>
      <c r="L139" s="9">
        <v>0.49947999999999998</v>
      </c>
      <c r="M139" s="9">
        <v>0.85823000000000005</v>
      </c>
      <c r="N139" s="9">
        <v>0.57338</v>
      </c>
      <c r="O139" s="10">
        <v>0.76478999999999997</v>
      </c>
      <c r="P139" s="9">
        <v>0.43957000000000002</v>
      </c>
      <c r="Q139" s="10">
        <v>0.52744999999999997</v>
      </c>
    </row>
    <row r="140" spans="1:17" ht="17" thickBot="1" x14ac:dyDescent="0.25">
      <c r="A140" s="83"/>
      <c r="B140" s="5" t="s">
        <v>83</v>
      </c>
      <c r="C140" s="6" t="s">
        <v>25</v>
      </c>
      <c r="D140" s="9">
        <v>2.1760000000000002E-2</v>
      </c>
      <c r="E140" s="9">
        <v>0.14449999999999999</v>
      </c>
      <c r="F140" s="9">
        <v>1.3939999999999999E-2</v>
      </c>
      <c r="G140" s="9">
        <v>7.8159999999999993E-2</v>
      </c>
      <c r="H140" s="9">
        <v>0.96872999999999998</v>
      </c>
      <c r="I140" s="9">
        <v>0.74722999999999995</v>
      </c>
      <c r="J140" s="10">
        <v>8.2640000000000005E-2</v>
      </c>
      <c r="K140" s="9">
        <v>4.5900000000000003E-3</v>
      </c>
      <c r="L140" s="9">
        <v>9.7549999999999998E-2</v>
      </c>
      <c r="M140" s="9">
        <v>0.95335000000000003</v>
      </c>
      <c r="N140" s="9">
        <v>0.21238000000000001</v>
      </c>
      <c r="O140" s="10">
        <v>1.346E-2</v>
      </c>
      <c r="P140" s="9">
        <v>0.96667000000000003</v>
      </c>
      <c r="Q140" s="10">
        <v>0.52261999999999997</v>
      </c>
    </row>
    <row r="141" spans="1:17" ht="17" thickBot="1" x14ac:dyDescent="0.25">
      <c r="A141" s="83"/>
      <c r="B141" s="5"/>
      <c r="C141" s="6" t="s">
        <v>29</v>
      </c>
      <c r="D141" s="9">
        <v>4.5199999999999997E-3</v>
      </c>
      <c r="E141" s="9">
        <v>0.25528000000000001</v>
      </c>
      <c r="F141" s="9">
        <v>1.057E-2</v>
      </c>
      <c r="G141" s="9">
        <v>0.15037</v>
      </c>
      <c r="H141" s="9">
        <v>0.96296000000000004</v>
      </c>
      <c r="I141" s="9">
        <v>0.59980999999999995</v>
      </c>
      <c r="J141" s="10">
        <v>0.11577999999999999</v>
      </c>
      <c r="K141" s="9">
        <v>1.3600000000000001E-3</v>
      </c>
      <c r="L141" s="9">
        <v>2.7119999999999998E-2</v>
      </c>
      <c r="M141" s="9">
        <v>0.38735999999999998</v>
      </c>
      <c r="N141" s="9">
        <v>2.554E-2</v>
      </c>
      <c r="O141" s="10">
        <v>6.8000000000000005E-4</v>
      </c>
      <c r="P141" s="9">
        <v>0.87212999999999996</v>
      </c>
      <c r="Q141" s="10">
        <v>0.87287999999999999</v>
      </c>
    </row>
    <row r="142" spans="1:17" ht="17" thickBot="1" x14ac:dyDescent="0.25">
      <c r="A142" s="83"/>
      <c r="B142" s="5"/>
      <c r="C142" s="6" t="s">
        <v>20</v>
      </c>
      <c r="D142" s="9">
        <v>0.14093</v>
      </c>
      <c r="E142" s="9">
        <v>0.21037</v>
      </c>
      <c r="F142" s="9">
        <v>3.1099999999999999E-2</v>
      </c>
      <c r="G142" s="9">
        <v>0.17580000000000001</v>
      </c>
      <c r="H142" s="9">
        <v>0.85909999999999997</v>
      </c>
      <c r="I142" s="9">
        <v>0.45712000000000003</v>
      </c>
      <c r="J142" s="10">
        <v>4.342E-2</v>
      </c>
      <c r="K142" s="9">
        <v>0.12939000000000001</v>
      </c>
      <c r="L142" s="9">
        <v>0.38983000000000001</v>
      </c>
      <c r="M142" s="9">
        <v>0.74848000000000003</v>
      </c>
      <c r="N142" s="9">
        <v>0.55137999999999998</v>
      </c>
      <c r="O142" s="10">
        <v>0.10512000000000001</v>
      </c>
      <c r="P142" s="9">
        <v>0.39981</v>
      </c>
      <c r="Q142" s="10">
        <v>0.62770000000000004</v>
      </c>
    </row>
    <row r="143" spans="1:17" ht="17" thickBot="1" x14ac:dyDescent="0.25">
      <c r="A143" s="83"/>
      <c r="B143" s="5" t="s">
        <v>84</v>
      </c>
      <c r="C143" s="6" t="s">
        <v>26</v>
      </c>
      <c r="D143" s="9">
        <v>6.0470000000000003E-2</v>
      </c>
      <c r="E143" s="9">
        <v>8.3000000000000001E-4</v>
      </c>
      <c r="F143" s="9">
        <v>1.1E-4</v>
      </c>
      <c r="G143" s="9">
        <v>0.29687999999999998</v>
      </c>
      <c r="H143" s="9">
        <v>1.056E-2</v>
      </c>
      <c r="I143" s="9">
        <v>1.83E-3</v>
      </c>
      <c r="J143" s="10">
        <v>2.49E-3</v>
      </c>
      <c r="K143" s="9">
        <v>1.2099999999999999E-3</v>
      </c>
      <c r="L143" s="9">
        <v>6.7000000000000002E-4</v>
      </c>
      <c r="M143" s="9">
        <v>0.86936999999999998</v>
      </c>
      <c r="N143" s="9">
        <v>9.128E-2</v>
      </c>
      <c r="O143" s="10">
        <v>5.9000000000000003E-4</v>
      </c>
      <c r="P143" s="9">
        <v>0.34384999999999999</v>
      </c>
      <c r="Q143" s="10">
        <v>1.3699999999999999E-3</v>
      </c>
    </row>
    <row r="144" spans="1:17" ht="17" thickBot="1" x14ac:dyDescent="0.25">
      <c r="A144" s="83"/>
      <c r="B144" s="5"/>
      <c r="C144" s="6" t="s">
        <v>28</v>
      </c>
      <c r="D144" s="9">
        <v>0.11618000000000001</v>
      </c>
      <c r="E144" s="9">
        <v>0.21410999999999999</v>
      </c>
      <c r="F144" s="9">
        <v>2.06E-2</v>
      </c>
      <c r="G144" s="9">
        <v>0.95162999999999998</v>
      </c>
      <c r="H144" s="9">
        <v>3.5709999999999999E-2</v>
      </c>
      <c r="I144" s="9">
        <v>8.6899999999999998E-3</v>
      </c>
      <c r="J144" s="10">
        <v>1.8929999999999999E-2</v>
      </c>
      <c r="K144" s="9">
        <v>4.0869999999999997E-2</v>
      </c>
      <c r="L144" s="9">
        <v>4.4790000000000003E-2</v>
      </c>
      <c r="M144" s="9">
        <v>0.14721999999999999</v>
      </c>
      <c r="N144" s="9">
        <v>2.9299999999999999E-3</v>
      </c>
      <c r="O144" s="10">
        <v>9.4240000000000004E-2</v>
      </c>
      <c r="P144" s="9">
        <v>0.83914</v>
      </c>
      <c r="Q144" s="10">
        <v>8.9209999999999998E-2</v>
      </c>
    </row>
    <row r="145" spans="1:17" ht="17" thickBot="1" x14ac:dyDescent="0.25">
      <c r="A145" s="83"/>
      <c r="B145" s="5"/>
      <c r="C145" s="6" t="s">
        <v>19</v>
      </c>
      <c r="D145" s="9">
        <v>0.27923999999999999</v>
      </c>
      <c r="E145" s="9">
        <v>0.88446999999999998</v>
      </c>
      <c r="F145" s="9">
        <v>0.29332999999999998</v>
      </c>
      <c r="G145" s="9">
        <v>0.76956999999999998</v>
      </c>
      <c r="H145" s="9">
        <v>0.39073000000000002</v>
      </c>
      <c r="I145" s="9">
        <v>0.32205</v>
      </c>
      <c r="J145" s="10">
        <v>0.46942</v>
      </c>
      <c r="K145" s="9">
        <v>0.29402</v>
      </c>
      <c r="L145" s="9">
        <v>0.22345999999999999</v>
      </c>
      <c r="M145" s="9">
        <v>0.16591</v>
      </c>
      <c r="N145" s="9">
        <v>8.9279999999999998E-2</v>
      </c>
      <c r="O145" s="10">
        <v>0.29138999999999998</v>
      </c>
      <c r="P145" s="9">
        <v>0.99575000000000002</v>
      </c>
      <c r="Q145" s="10">
        <v>0.52952999999999995</v>
      </c>
    </row>
    <row r="146" spans="1:17" ht="17" thickBot="1" x14ac:dyDescent="0.25">
      <c r="A146" s="83"/>
      <c r="B146" s="5" t="s">
        <v>85</v>
      </c>
      <c r="C146" s="6" t="s">
        <v>26</v>
      </c>
      <c r="D146" s="9">
        <v>0.14999000000000001</v>
      </c>
      <c r="E146" s="9">
        <v>0.26201000000000002</v>
      </c>
      <c r="F146" s="9">
        <v>0.18490000000000001</v>
      </c>
      <c r="G146" s="9">
        <v>0.24901999999999999</v>
      </c>
      <c r="H146" s="9">
        <v>0.12706000000000001</v>
      </c>
      <c r="I146" s="9">
        <v>0.27799000000000001</v>
      </c>
      <c r="J146" s="10">
        <v>0.22386</v>
      </c>
      <c r="K146" s="9">
        <v>5.7110000000000001E-2</v>
      </c>
      <c r="L146" s="9">
        <v>8.1399999999999997E-3</v>
      </c>
      <c r="M146" s="9">
        <v>0.45429000000000003</v>
      </c>
      <c r="N146" s="9">
        <v>0.10095999999999999</v>
      </c>
      <c r="O146" s="10">
        <v>8.8900000000000007E-2</v>
      </c>
      <c r="P146" s="9">
        <v>0.22764000000000001</v>
      </c>
      <c r="Q146" s="10">
        <v>0.51371</v>
      </c>
    </row>
    <row r="147" spans="1:17" ht="17" thickBot="1" x14ac:dyDescent="0.25">
      <c r="A147" s="83"/>
      <c r="B147" s="5"/>
      <c r="C147" s="6" t="s">
        <v>29</v>
      </c>
      <c r="D147" s="9">
        <v>1.353E-2</v>
      </c>
      <c r="E147" s="9">
        <v>0.50649999999999995</v>
      </c>
      <c r="F147" s="9">
        <v>4.0730000000000002E-2</v>
      </c>
      <c r="G147" s="9">
        <v>0.29418</v>
      </c>
      <c r="H147" s="9">
        <v>9.3979999999999994E-2</v>
      </c>
      <c r="I147" s="9">
        <v>0.26823000000000002</v>
      </c>
      <c r="J147" s="10">
        <v>0.30218</v>
      </c>
      <c r="K147" s="9">
        <v>1.6449999999999999E-2</v>
      </c>
      <c r="L147" s="9">
        <v>8.9999999999999998E-4</v>
      </c>
      <c r="M147" s="9">
        <v>0.11185</v>
      </c>
      <c r="N147" s="9">
        <v>2.4039999999999999E-2</v>
      </c>
      <c r="O147" s="10">
        <v>4.3099999999999996E-3</v>
      </c>
      <c r="P147" s="9">
        <v>0.16485</v>
      </c>
      <c r="Q147" s="10">
        <v>0.20796000000000001</v>
      </c>
    </row>
    <row r="148" spans="1:17" ht="17" thickBot="1" x14ac:dyDescent="0.25">
      <c r="A148" s="83"/>
      <c r="B148" s="5"/>
      <c r="C148" s="6" t="s">
        <v>19</v>
      </c>
      <c r="D148" s="9">
        <v>8.1369999999999998E-2</v>
      </c>
      <c r="E148" s="9">
        <v>0.74717</v>
      </c>
      <c r="F148" s="9">
        <v>6.7799999999999999E-2</v>
      </c>
      <c r="G148" s="9">
        <v>0.61648000000000003</v>
      </c>
      <c r="H148" s="9">
        <v>0.11692</v>
      </c>
      <c r="I148" s="9">
        <v>0.61536000000000002</v>
      </c>
      <c r="J148" s="10">
        <v>0.15892000000000001</v>
      </c>
      <c r="K148" s="9">
        <v>0.14113000000000001</v>
      </c>
      <c r="L148" s="9">
        <v>4.9739999999999999E-2</v>
      </c>
      <c r="M148" s="9">
        <v>9.7180000000000002E-2</v>
      </c>
      <c r="N148" s="9">
        <v>6.7610000000000003E-2</v>
      </c>
      <c r="O148" s="10">
        <v>0.1731</v>
      </c>
      <c r="P148" s="9">
        <v>0.34928999999999999</v>
      </c>
      <c r="Q148" s="10">
        <v>0.90220999999999996</v>
      </c>
    </row>
    <row r="149" spans="1:17" ht="17" thickBot="1" x14ac:dyDescent="0.25">
      <c r="A149" s="83"/>
      <c r="B149" s="5" t="s">
        <v>86</v>
      </c>
      <c r="C149" s="6" t="s">
        <v>26</v>
      </c>
      <c r="D149" s="9">
        <v>1.0000000000000001E-5</v>
      </c>
      <c r="E149" s="9">
        <v>0.14951999999999999</v>
      </c>
      <c r="F149" s="9">
        <v>1.9000000000000001E-4</v>
      </c>
      <c r="G149" s="9">
        <v>0.62192000000000003</v>
      </c>
      <c r="H149" s="9">
        <v>6.132E-2</v>
      </c>
      <c r="I149" s="9">
        <v>1.9000000000000001E-4</v>
      </c>
      <c r="J149" s="10">
        <v>1.204E-2</v>
      </c>
      <c r="K149" s="9">
        <v>0</v>
      </c>
      <c r="L149" s="9">
        <v>6.0000000000000002E-5</v>
      </c>
      <c r="M149" s="9">
        <v>3.32E-3</v>
      </c>
      <c r="N149" s="9">
        <v>3.3E-4</v>
      </c>
      <c r="O149" s="10">
        <v>0</v>
      </c>
      <c r="P149" s="9">
        <v>2.265E-2</v>
      </c>
      <c r="Q149" s="10">
        <v>1.017E-2</v>
      </c>
    </row>
    <row r="150" spans="1:17" ht="17" thickBot="1" x14ac:dyDescent="0.25">
      <c r="A150" s="83"/>
      <c r="B150" s="5"/>
      <c r="C150" s="6" t="s">
        <v>28</v>
      </c>
      <c r="D150" s="9">
        <v>3.96E-3</v>
      </c>
      <c r="E150" s="9">
        <v>1.805E-2</v>
      </c>
      <c r="F150" s="9">
        <v>6.0000000000000002E-5</v>
      </c>
      <c r="G150" s="9">
        <v>0.22572</v>
      </c>
      <c r="H150" s="9">
        <v>0.96440999999999999</v>
      </c>
      <c r="I150" s="9">
        <v>2.8979999999999999E-2</v>
      </c>
      <c r="J150" s="10">
        <v>7.1510000000000004E-2</v>
      </c>
      <c r="K150" s="9">
        <v>3.4299999999999999E-3</v>
      </c>
      <c r="L150" s="9">
        <v>7.8030000000000002E-2</v>
      </c>
      <c r="M150" s="9">
        <v>0.16800000000000001</v>
      </c>
      <c r="N150" s="9">
        <v>1E-4</v>
      </c>
      <c r="O150" s="10">
        <v>2.8629999999999999E-2</v>
      </c>
      <c r="P150" s="9">
        <v>3.7940000000000002E-2</v>
      </c>
      <c r="Q150" s="10">
        <v>2.8300000000000001E-3</v>
      </c>
    </row>
    <row r="151" spans="1:17" ht="17" thickBot="1" x14ac:dyDescent="0.25">
      <c r="A151" s="83"/>
      <c r="B151" s="5"/>
      <c r="C151" s="6" t="s">
        <v>20</v>
      </c>
      <c r="D151" s="9">
        <v>2.3000000000000001E-4</v>
      </c>
      <c r="E151" s="9">
        <v>0.79332000000000003</v>
      </c>
      <c r="F151" s="9">
        <v>2.63E-3</v>
      </c>
      <c r="G151" s="9">
        <v>0.19980000000000001</v>
      </c>
      <c r="H151" s="9">
        <v>6.4409999999999995E-2</v>
      </c>
      <c r="I151" s="9">
        <v>1.83E-3</v>
      </c>
      <c r="J151" s="10">
        <v>0.36586000000000002</v>
      </c>
      <c r="K151" s="9">
        <v>2.0000000000000002E-5</v>
      </c>
      <c r="L151" s="9">
        <v>1E-4</v>
      </c>
      <c r="M151" s="9">
        <v>2.97E-3</v>
      </c>
      <c r="N151" s="9">
        <v>4.4799999999999996E-3</v>
      </c>
      <c r="O151" s="10">
        <v>1.9000000000000001E-4</v>
      </c>
      <c r="P151" s="9">
        <v>5.7000000000000002E-3</v>
      </c>
      <c r="Q151" s="10">
        <v>5.9100000000000003E-3</v>
      </c>
    </row>
    <row r="152" spans="1:17" ht="17" thickBot="1" x14ac:dyDescent="0.25">
      <c r="A152" s="83"/>
      <c r="B152" s="5" t="s">
        <v>87</v>
      </c>
      <c r="C152" s="6" t="s">
        <v>25</v>
      </c>
      <c r="D152" s="9">
        <v>1.15E-3</v>
      </c>
      <c r="E152" s="9">
        <v>6.8180000000000004E-2</v>
      </c>
      <c r="F152" s="9">
        <v>0</v>
      </c>
      <c r="G152" s="9">
        <v>0.46132000000000001</v>
      </c>
      <c r="H152" s="9">
        <v>0.40171000000000001</v>
      </c>
      <c r="I152" s="9">
        <v>4.0000000000000002E-4</v>
      </c>
      <c r="J152" s="10">
        <v>0.29693999999999998</v>
      </c>
      <c r="K152" s="9">
        <v>1.0000000000000001E-5</v>
      </c>
      <c r="L152" s="9">
        <v>3.6999999999999999E-4</v>
      </c>
      <c r="M152" s="9">
        <v>7.4000000000000003E-3</v>
      </c>
      <c r="N152" s="9">
        <v>1.0000000000000001E-5</v>
      </c>
      <c r="O152" s="10">
        <v>1E-4</v>
      </c>
      <c r="P152" s="9">
        <v>4.0999999999999999E-4</v>
      </c>
      <c r="Q152" s="10">
        <v>3.3300000000000001E-3</v>
      </c>
    </row>
    <row r="153" spans="1:17" ht="17" thickBot="1" x14ac:dyDescent="0.25">
      <c r="A153" s="83"/>
      <c r="B153" s="5"/>
      <c r="C153" s="6" t="s">
        <v>29</v>
      </c>
      <c r="D153" s="9">
        <v>6.3800000000000003E-3</v>
      </c>
      <c r="E153" s="9">
        <v>3.814E-2</v>
      </c>
      <c r="F153" s="9">
        <v>1.0000000000000001E-5</v>
      </c>
      <c r="G153" s="9">
        <v>5.6550000000000003E-2</v>
      </c>
      <c r="H153" s="9">
        <v>0.36899999999999999</v>
      </c>
      <c r="I153" s="9">
        <v>4.0070000000000001E-2</v>
      </c>
      <c r="J153" s="10">
        <v>0.34644000000000003</v>
      </c>
      <c r="K153" s="9">
        <v>6.9580000000000003E-2</v>
      </c>
      <c r="L153" s="9">
        <v>0.59694000000000003</v>
      </c>
      <c r="M153" s="9">
        <v>0.56157000000000001</v>
      </c>
      <c r="N153" s="9">
        <v>2.4399999999999999E-3</v>
      </c>
      <c r="O153" s="10">
        <v>0.10204000000000001</v>
      </c>
      <c r="P153" s="9">
        <v>7.2120000000000004E-2</v>
      </c>
      <c r="Q153" s="10">
        <v>8.8090000000000002E-2</v>
      </c>
    </row>
    <row r="154" spans="1:17" ht="17" thickBot="1" x14ac:dyDescent="0.25">
      <c r="A154" s="86"/>
      <c r="B154" s="11"/>
      <c r="C154" s="12" t="s">
        <v>19</v>
      </c>
      <c r="D154" s="13">
        <v>2.1000000000000001E-4</v>
      </c>
      <c r="E154" s="13">
        <v>0.10896</v>
      </c>
      <c r="F154" s="13">
        <v>6.0000000000000002E-5</v>
      </c>
      <c r="G154" s="13">
        <v>0.43253000000000003</v>
      </c>
      <c r="H154" s="13">
        <v>0.24944</v>
      </c>
      <c r="I154" s="13">
        <v>0.46183000000000002</v>
      </c>
      <c r="J154" s="14">
        <v>0.66066999999999998</v>
      </c>
      <c r="K154" s="13">
        <v>3.1629999999999998E-2</v>
      </c>
      <c r="L154" s="13">
        <v>8.7400000000000005E-2</v>
      </c>
      <c r="M154" s="13">
        <v>0.11201999999999999</v>
      </c>
      <c r="N154" s="13">
        <v>3.8999999999999998E-3</v>
      </c>
      <c r="O154" s="14">
        <v>6.2179999999999999E-2</v>
      </c>
      <c r="P154" s="13">
        <v>1.7000000000000001E-4</v>
      </c>
      <c r="Q154" s="14">
        <v>1.2189999999999999E-2</v>
      </c>
    </row>
    <row r="155" spans="1:17" ht="18" thickTop="1" thickBot="1" x14ac:dyDescent="0.25">
      <c r="A155" s="87" t="s">
        <v>88</v>
      </c>
      <c r="B155" s="5" t="s">
        <v>89</v>
      </c>
      <c r="C155" s="6" t="s">
        <v>25</v>
      </c>
      <c r="D155" s="9">
        <v>0.38844000000000001</v>
      </c>
      <c r="E155" s="9">
        <v>0.90763000000000005</v>
      </c>
      <c r="F155" s="9">
        <v>0.77422999999999997</v>
      </c>
      <c r="G155" s="9">
        <v>0.80145</v>
      </c>
      <c r="H155" s="9">
        <v>0.39709</v>
      </c>
      <c r="I155" s="9">
        <v>0.53354999999999997</v>
      </c>
      <c r="J155" s="10">
        <v>0.60131000000000001</v>
      </c>
      <c r="K155" s="9">
        <v>0.24604999999999999</v>
      </c>
      <c r="L155" s="9">
        <v>0.22814000000000001</v>
      </c>
      <c r="M155" s="9">
        <v>0.95006000000000002</v>
      </c>
      <c r="N155" s="9">
        <v>0.95467000000000002</v>
      </c>
      <c r="O155" s="10">
        <v>0.28462999999999999</v>
      </c>
      <c r="P155" s="9">
        <v>0.84787999999999997</v>
      </c>
      <c r="Q155" s="10">
        <v>0.18298</v>
      </c>
    </row>
    <row r="156" spans="1:17" ht="17" thickBot="1" x14ac:dyDescent="0.25">
      <c r="A156" s="83"/>
      <c r="B156" s="5"/>
      <c r="C156" s="6" t="s">
        <v>28</v>
      </c>
      <c r="D156" s="9">
        <v>0.30884</v>
      </c>
      <c r="E156" s="9">
        <v>0.89905000000000002</v>
      </c>
      <c r="F156" s="9">
        <v>0.89934000000000003</v>
      </c>
      <c r="G156" s="9">
        <v>0.56386000000000003</v>
      </c>
      <c r="H156" s="9">
        <v>0.32368999999999998</v>
      </c>
      <c r="I156" s="9">
        <v>0.51195999999999997</v>
      </c>
      <c r="J156" s="10">
        <v>0.61765000000000003</v>
      </c>
      <c r="K156" s="9">
        <v>0.13789000000000001</v>
      </c>
      <c r="L156" s="9">
        <v>0.12084</v>
      </c>
      <c r="M156" s="9">
        <v>0.71906000000000003</v>
      </c>
      <c r="N156" s="9">
        <v>0.83526</v>
      </c>
      <c r="O156" s="10">
        <v>0.17247000000000001</v>
      </c>
      <c r="P156" s="9">
        <v>0.98587000000000002</v>
      </c>
      <c r="Q156" s="10">
        <v>7.0580000000000004E-2</v>
      </c>
    </row>
    <row r="157" spans="1:17" ht="17" thickBot="1" x14ac:dyDescent="0.25">
      <c r="A157" s="83"/>
      <c r="B157" s="5"/>
      <c r="C157" s="6" t="s">
        <v>22</v>
      </c>
      <c r="D157" s="9">
        <v>0.38672000000000001</v>
      </c>
      <c r="E157" s="9">
        <v>0.51195999999999997</v>
      </c>
      <c r="F157" s="9">
        <v>0.64556000000000002</v>
      </c>
      <c r="G157" s="9">
        <v>0.35215000000000002</v>
      </c>
      <c r="H157" s="9">
        <v>0.41650999999999999</v>
      </c>
      <c r="I157" s="9">
        <v>0.7833</v>
      </c>
      <c r="J157" s="10">
        <v>0.99661999999999995</v>
      </c>
      <c r="K157" s="9">
        <v>0.22958999999999999</v>
      </c>
      <c r="L157" s="9">
        <v>0.21629000000000001</v>
      </c>
      <c r="M157" s="9">
        <v>0.43231999999999998</v>
      </c>
      <c r="N157" s="9">
        <v>0.48210999999999998</v>
      </c>
      <c r="O157" s="10">
        <v>0.246</v>
      </c>
      <c r="P157" s="9">
        <v>0.56123999999999996</v>
      </c>
      <c r="Q157" s="10">
        <v>0.17105000000000001</v>
      </c>
    </row>
    <row r="158" spans="1:17" ht="17" thickBot="1" x14ac:dyDescent="0.25">
      <c r="A158" s="83"/>
      <c r="B158" s="5"/>
      <c r="C158" s="6" t="s">
        <v>19</v>
      </c>
      <c r="D158" s="9">
        <v>0.311</v>
      </c>
      <c r="E158" s="9">
        <v>0.94203000000000003</v>
      </c>
      <c r="F158" s="9">
        <v>0.78500000000000003</v>
      </c>
      <c r="G158" s="9">
        <v>0.73231999999999997</v>
      </c>
      <c r="H158" s="9">
        <v>0.32112000000000002</v>
      </c>
      <c r="I158" s="9">
        <v>0.49437999999999999</v>
      </c>
      <c r="J158" s="10">
        <v>0.57711999999999997</v>
      </c>
      <c r="K158" s="9">
        <v>7.0269999999999999E-2</v>
      </c>
      <c r="L158" s="9">
        <v>3.7830000000000003E-2</v>
      </c>
      <c r="M158" s="9">
        <v>0.89588000000000001</v>
      </c>
      <c r="N158" s="9">
        <v>0.99631000000000003</v>
      </c>
      <c r="O158" s="10">
        <v>0.15142</v>
      </c>
      <c r="P158" s="9">
        <v>0.87224000000000002</v>
      </c>
      <c r="Q158" s="10">
        <v>3.5300000000000002E-3</v>
      </c>
    </row>
    <row r="159" spans="1:17" ht="17" thickBot="1" x14ac:dyDescent="0.25">
      <c r="A159" s="83"/>
      <c r="B159" s="5" t="s">
        <v>90</v>
      </c>
      <c r="C159" s="6" t="s">
        <v>26</v>
      </c>
      <c r="D159" s="9">
        <v>0.29337000000000002</v>
      </c>
      <c r="E159" s="9">
        <v>7.9259999999999997E-2</v>
      </c>
      <c r="F159" s="9">
        <v>0.92061999999999999</v>
      </c>
      <c r="G159" s="9">
        <v>8.1999999999999998E-4</v>
      </c>
      <c r="H159" s="9">
        <v>6.3E-3</v>
      </c>
      <c r="I159" s="9">
        <v>0.15245</v>
      </c>
      <c r="J159" s="10">
        <v>0.20424</v>
      </c>
      <c r="K159" s="9">
        <v>1.25E-3</v>
      </c>
      <c r="L159" s="9">
        <v>7.3999999999999999E-4</v>
      </c>
      <c r="M159" s="9">
        <v>7.2539999999999993E-2</v>
      </c>
      <c r="N159" s="9">
        <v>0.87585999999999997</v>
      </c>
      <c r="O159" s="10">
        <v>4.0550000000000003E-2</v>
      </c>
      <c r="P159" s="9">
        <v>0.55847999999999998</v>
      </c>
      <c r="Q159" s="10">
        <v>0.72026000000000001</v>
      </c>
    </row>
    <row r="160" spans="1:17" ht="17" thickBot="1" x14ac:dyDescent="0.25">
      <c r="A160" s="83"/>
      <c r="B160" s="5"/>
      <c r="C160" s="6" t="s">
        <v>29</v>
      </c>
      <c r="D160" s="9">
        <v>0.96687000000000001</v>
      </c>
      <c r="E160" s="9">
        <v>0.29296</v>
      </c>
      <c r="F160" s="9">
        <v>0.59526000000000001</v>
      </c>
      <c r="G160" s="9">
        <v>2.6700000000000001E-3</v>
      </c>
      <c r="H160" s="9">
        <v>3.9100000000000003E-3</v>
      </c>
      <c r="I160" s="9">
        <v>7.4219999999999994E-2</v>
      </c>
      <c r="J160" s="10">
        <v>4.0869999999999997E-2</v>
      </c>
      <c r="K160" s="9">
        <v>1.409E-2</v>
      </c>
      <c r="L160" s="9">
        <v>1.311E-2</v>
      </c>
      <c r="M160" s="9">
        <v>0.18701000000000001</v>
      </c>
      <c r="N160" s="9">
        <v>0.30531000000000003</v>
      </c>
      <c r="O160" s="10">
        <v>0.25414999999999999</v>
      </c>
      <c r="P160" s="9">
        <v>0.33518999999999999</v>
      </c>
      <c r="Q160" s="10">
        <v>0.24682000000000001</v>
      </c>
    </row>
    <row r="161" spans="1:17" ht="17" thickBot="1" x14ac:dyDescent="0.25">
      <c r="A161" s="83"/>
      <c r="B161" s="5"/>
      <c r="C161" s="6" t="s">
        <v>23</v>
      </c>
      <c r="D161" s="9">
        <v>0.40348000000000001</v>
      </c>
      <c r="E161" s="9">
        <v>0.13783999999999999</v>
      </c>
      <c r="F161" s="9">
        <v>0.68145</v>
      </c>
      <c r="G161" s="9">
        <v>5.4599999999999996E-3</v>
      </c>
      <c r="H161" s="9">
        <v>7.28E-3</v>
      </c>
      <c r="I161" s="9">
        <v>0.12952</v>
      </c>
      <c r="J161" s="10">
        <v>7.2050000000000003E-2</v>
      </c>
      <c r="K161" s="9">
        <v>1.5429999999999999E-2</v>
      </c>
      <c r="L161" s="9">
        <v>9.11E-3</v>
      </c>
      <c r="M161" s="9">
        <v>0.12756000000000001</v>
      </c>
      <c r="N161" s="9">
        <v>0.59094000000000002</v>
      </c>
      <c r="O161" s="10">
        <v>5.0720000000000001E-2</v>
      </c>
      <c r="P161" s="9">
        <v>0.96460000000000001</v>
      </c>
      <c r="Q161" s="10">
        <v>0.93796000000000002</v>
      </c>
    </row>
    <row r="162" spans="1:17" ht="17" thickBot="1" x14ac:dyDescent="0.25">
      <c r="A162" s="83"/>
      <c r="B162" s="5"/>
      <c r="C162" s="6" t="s">
        <v>20</v>
      </c>
      <c r="D162" s="9">
        <v>0.17380000000000001</v>
      </c>
      <c r="E162" s="9">
        <v>9.0980000000000005E-2</v>
      </c>
      <c r="F162" s="9">
        <v>0.86534999999999995</v>
      </c>
      <c r="G162" s="9">
        <v>5.4900000000000001E-3</v>
      </c>
      <c r="H162" s="9">
        <v>1.064E-2</v>
      </c>
      <c r="I162" s="9">
        <v>0.17627000000000001</v>
      </c>
      <c r="J162" s="10">
        <v>9.8989999999999995E-2</v>
      </c>
      <c r="K162" s="9">
        <v>1.022E-2</v>
      </c>
      <c r="L162" s="9">
        <v>5.3299999999999997E-3</v>
      </c>
      <c r="M162" s="9">
        <v>7.8820000000000001E-2</v>
      </c>
      <c r="N162" s="9">
        <v>0.92891000000000001</v>
      </c>
      <c r="O162" s="10">
        <v>1.3780000000000001E-2</v>
      </c>
      <c r="P162" s="9">
        <v>0.58418000000000003</v>
      </c>
      <c r="Q162" s="10">
        <v>0.76212000000000002</v>
      </c>
    </row>
    <row r="163" spans="1:17" ht="17" thickBot="1" x14ac:dyDescent="0.25">
      <c r="A163" s="83"/>
      <c r="B163" s="5" t="s">
        <v>91</v>
      </c>
      <c r="C163" s="6" t="s">
        <v>25</v>
      </c>
      <c r="D163" s="9">
        <v>8.1700000000000002E-3</v>
      </c>
      <c r="E163" s="9">
        <v>0.17877000000000001</v>
      </c>
      <c r="F163" s="9">
        <v>0.36684</v>
      </c>
      <c r="G163" s="9">
        <v>0.46389000000000002</v>
      </c>
      <c r="H163" s="9">
        <v>0</v>
      </c>
      <c r="I163" s="9">
        <v>0.24792</v>
      </c>
      <c r="J163" s="10">
        <v>0.80832000000000004</v>
      </c>
      <c r="K163" s="9">
        <v>1.1010000000000001E-2</v>
      </c>
      <c r="L163" s="9">
        <v>6.386E-2</v>
      </c>
      <c r="M163" s="9">
        <v>0.47838999999999998</v>
      </c>
      <c r="N163" s="9">
        <v>0.10059</v>
      </c>
      <c r="O163" s="10">
        <v>0.37665999999999999</v>
      </c>
      <c r="P163" s="9">
        <v>0.11128</v>
      </c>
      <c r="Q163" s="10">
        <v>6.2630000000000005E-2</v>
      </c>
    </row>
    <row r="164" spans="1:17" ht="17" thickBot="1" x14ac:dyDescent="0.25">
      <c r="A164" s="83"/>
      <c r="B164" s="5"/>
      <c r="C164" s="6" t="s">
        <v>28</v>
      </c>
      <c r="D164" s="9">
        <v>0.58647000000000005</v>
      </c>
      <c r="E164" s="9">
        <v>0.80978000000000006</v>
      </c>
      <c r="F164" s="9">
        <v>0.76946999999999999</v>
      </c>
      <c r="G164" s="9">
        <v>0.61024999999999996</v>
      </c>
      <c r="H164" s="9">
        <v>0.58169999999999999</v>
      </c>
      <c r="I164" s="9">
        <v>0.97243999999999997</v>
      </c>
      <c r="J164" s="10">
        <v>0.6482</v>
      </c>
      <c r="K164" s="9">
        <v>0.58667000000000002</v>
      </c>
      <c r="L164" s="9">
        <v>0.58987000000000001</v>
      </c>
      <c r="M164" s="9">
        <v>0.70513000000000003</v>
      </c>
      <c r="N164" s="9">
        <v>0.73726000000000003</v>
      </c>
      <c r="O164" s="10">
        <v>0.60655000000000003</v>
      </c>
      <c r="P164" s="9">
        <v>0.64668999999999999</v>
      </c>
      <c r="Q164" s="10">
        <v>0.74492000000000003</v>
      </c>
    </row>
    <row r="165" spans="1:17" ht="17" thickBot="1" x14ac:dyDescent="0.25">
      <c r="A165" s="83"/>
      <c r="B165" s="5"/>
      <c r="C165" s="6" t="s">
        <v>22</v>
      </c>
      <c r="D165" s="9">
        <v>0.1106</v>
      </c>
      <c r="E165" s="9">
        <v>0.55156000000000005</v>
      </c>
      <c r="F165" s="9">
        <v>0.76075000000000004</v>
      </c>
      <c r="G165" s="9">
        <v>0.25580000000000003</v>
      </c>
      <c r="H165" s="9">
        <v>4.0660000000000002E-2</v>
      </c>
      <c r="I165" s="9">
        <v>0.85475000000000001</v>
      </c>
      <c r="J165" s="10">
        <v>0.40854000000000001</v>
      </c>
      <c r="K165" s="9">
        <v>0.11389000000000001</v>
      </c>
      <c r="L165" s="9">
        <v>0.13976</v>
      </c>
      <c r="M165" s="9">
        <v>0.58613999999999999</v>
      </c>
      <c r="N165" s="9">
        <v>0.41244999999999998</v>
      </c>
      <c r="O165" s="10">
        <v>0.23904</v>
      </c>
      <c r="P165" s="9">
        <v>0.30297000000000002</v>
      </c>
      <c r="Q165" s="10">
        <v>0.36454999999999999</v>
      </c>
    </row>
    <row r="166" spans="1:17" ht="17" thickBot="1" x14ac:dyDescent="0.25">
      <c r="A166" s="83"/>
      <c r="B166" s="5"/>
      <c r="C166" s="6" t="s">
        <v>20</v>
      </c>
      <c r="D166" s="9">
        <v>0.69850999999999996</v>
      </c>
      <c r="E166" s="9">
        <v>0.86012</v>
      </c>
      <c r="F166" s="9">
        <v>0.81228</v>
      </c>
      <c r="G166" s="9">
        <v>0.71204000000000001</v>
      </c>
      <c r="H166" s="9">
        <v>0.69928999999999997</v>
      </c>
      <c r="I166" s="9">
        <v>0.96511000000000002</v>
      </c>
      <c r="J166" s="10">
        <v>0.73545000000000005</v>
      </c>
      <c r="K166" s="9">
        <v>0.69847999999999999</v>
      </c>
      <c r="L166" s="9">
        <v>0.70018999999999998</v>
      </c>
      <c r="M166" s="9">
        <v>0.77234000000000003</v>
      </c>
      <c r="N166" s="9">
        <v>0.8165</v>
      </c>
      <c r="O166" s="10">
        <v>0.70948999999999995</v>
      </c>
      <c r="P166" s="9">
        <v>0.73819000000000001</v>
      </c>
      <c r="Q166" s="10">
        <v>0.83070999999999995</v>
      </c>
    </row>
    <row r="167" spans="1:17" ht="17" thickBot="1" x14ac:dyDescent="0.25">
      <c r="A167" s="83"/>
      <c r="B167" s="5" t="s">
        <v>92</v>
      </c>
      <c r="C167" s="6" t="s">
        <v>25</v>
      </c>
      <c r="D167" s="9">
        <v>0.57016</v>
      </c>
      <c r="E167" s="9">
        <v>0.14402000000000001</v>
      </c>
      <c r="F167" s="9">
        <v>0.15049999999999999</v>
      </c>
      <c r="G167" s="9">
        <v>0.4002</v>
      </c>
      <c r="H167" s="9">
        <v>0.21573000000000001</v>
      </c>
      <c r="I167" s="9">
        <v>0.32529000000000002</v>
      </c>
      <c r="J167" s="10">
        <v>0.20071</v>
      </c>
      <c r="K167" s="9">
        <v>0.30447000000000002</v>
      </c>
      <c r="L167" s="9">
        <v>0.14815999999999999</v>
      </c>
      <c r="M167" s="9">
        <v>0.68318000000000001</v>
      </c>
      <c r="N167" s="9">
        <v>0.46709000000000001</v>
      </c>
      <c r="O167" s="10">
        <v>0.41739999999999999</v>
      </c>
      <c r="P167" s="9">
        <v>0.88229999999999997</v>
      </c>
      <c r="Q167" s="10">
        <v>0.24146999999999999</v>
      </c>
    </row>
    <row r="168" spans="1:17" ht="17" thickBot="1" x14ac:dyDescent="0.25">
      <c r="A168" s="83"/>
      <c r="B168" s="5"/>
      <c r="C168" s="6" t="s">
        <v>28</v>
      </c>
      <c r="D168" s="9">
        <v>0.66793999999999998</v>
      </c>
      <c r="E168" s="9">
        <v>0.68784000000000001</v>
      </c>
      <c r="F168" s="9">
        <v>0.89578000000000002</v>
      </c>
      <c r="G168" s="9">
        <v>0.53846000000000005</v>
      </c>
      <c r="H168" s="9">
        <v>0.37713999999999998</v>
      </c>
      <c r="I168" s="9">
        <v>0.61516000000000004</v>
      </c>
      <c r="J168" s="10">
        <v>0.35270000000000001</v>
      </c>
      <c r="K168" s="9">
        <v>0.93430000000000002</v>
      </c>
      <c r="L168" s="9">
        <v>0.4536</v>
      </c>
      <c r="M168" s="9">
        <v>0.93694999999999995</v>
      </c>
      <c r="N168" s="9">
        <v>0.70662000000000003</v>
      </c>
      <c r="O168" s="10">
        <v>0.95701000000000003</v>
      </c>
      <c r="P168" s="9">
        <v>0.47650999999999999</v>
      </c>
      <c r="Q168" s="10">
        <v>0.40615000000000001</v>
      </c>
    </row>
    <row r="169" spans="1:17" ht="17" thickBot="1" x14ac:dyDescent="0.25">
      <c r="A169" s="83"/>
      <c r="B169" s="5"/>
      <c r="C169" s="6" t="s">
        <v>23</v>
      </c>
      <c r="D169" s="9">
        <v>0.52900999999999998</v>
      </c>
      <c r="E169" s="9">
        <v>0.38145000000000001</v>
      </c>
      <c r="F169" s="9">
        <v>0.47727000000000003</v>
      </c>
      <c r="G169" s="9">
        <v>0.89202999999999999</v>
      </c>
      <c r="H169" s="9">
        <v>0.77551000000000003</v>
      </c>
      <c r="I169" s="9">
        <v>0.86972000000000005</v>
      </c>
      <c r="J169" s="10">
        <v>0.62158000000000002</v>
      </c>
      <c r="K169" s="9">
        <v>0.75841999999999998</v>
      </c>
      <c r="L169" s="9">
        <v>0.78425999999999996</v>
      </c>
      <c r="M169" s="9">
        <v>0.99539</v>
      </c>
      <c r="N169" s="9">
        <v>0.74204000000000003</v>
      </c>
      <c r="O169" s="10">
        <v>0.77471999999999996</v>
      </c>
      <c r="P169" s="9">
        <v>0.80967999999999996</v>
      </c>
      <c r="Q169" s="10">
        <v>0.23729</v>
      </c>
    </row>
    <row r="170" spans="1:17" ht="17" thickBot="1" x14ac:dyDescent="0.25">
      <c r="A170" s="83"/>
      <c r="B170" s="5"/>
      <c r="C170" s="6" t="s">
        <v>20</v>
      </c>
      <c r="D170" s="9">
        <v>0.23418</v>
      </c>
      <c r="E170" s="9">
        <v>0.95408999999999999</v>
      </c>
      <c r="F170" s="9">
        <v>0.60094999999999998</v>
      </c>
      <c r="G170" s="9">
        <v>0.43703999999999998</v>
      </c>
      <c r="H170" s="9">
        <v>0.36560999999999999</v>
      </c>
      <c r="I170" s="9">
        <v>0.56452000000000002</v>
      </c>
      <c r="J170" s="10">
        <v>0.25662000000000001</v>
      </c>
      <c r="K170" s="9">
        <v>0.76848000000000005</v>
      </c>
      <c r="L170" s="9">
        <v>0.59806000000000004</v>
      </c>
      <c r="M170" s="9">
        <v>0.83445000000000003</v>
      </c>
      <c r="N170" s="9">
        <v>0.58674000000000004</v>
      </c>
      <c r="O170" s="10">
        <v>0.65946000000000005</v>
      </c>
      <c r="P170" s="9">
        <v>0.40660000000000002</v>
      </c>
      <c r="Q170" s="10">
        <v>0.53788999999999998</v>
      </c>
    </row>
    <row r="171" spans="1:17" ht="17" thickBot="1" x14ac:dyDescent="0.25">
      <c r="A171" s="83"/>
      <c r="B171" s="5" t="s">
        <v>93</v>
      </c>
      <c r="C171" s="6" t="s">
        <v>25</v>
      </c>
      <c r="D171" s="9">
        <v>0.14038</v>
      </c>
      <c r="E171" s="9">
        <v>0.1537</v>
      </c>
      <c r="F171" s="9">
        <v>5.509E-2</v>
      </c>
      <c r="G171" s="9">
        <v>3.049E-2</v>
      </c>
      <c r="H171" s="9">
        <v>0.63888</v>
      </c>
      <c r="I171" s="9">
        <v>0.50944</v>
      </c>
      <c r="J171" s="10">
        <v>0.12352</v>
      </c>
      <c r="K171" s="9">
        <v>7.9759999999999998E-2</v>
      </c>
      <c r="L171" s="9">
        <v>0.28913</v>
      </c>
      <c r="M171" s="9">
        <v>0.66061999999999999</v>
      </c>
      <c r="N171" s="9">
        <v>0.62814000000000003</v>
      </c>
      <c r="O171" s="10">
        <v>0.14754</v>
      </c>
      <c r="P171" s="9">
        <v>0.80805000000000005</v>
      </c>
      <c r="Q171" s="10">
        <v>0.34614</v>
      </c>
    </row>
    <row r="172" spans="1:17" ht="17" thickBot="1" x14ac:dyDescent="0.25">
      <c r="A172" s="83"/>
      <c r="B172" s="5"/>
      <c r="C172" s="6" t="s">
        <v>29</v>
      </c>
      <c r="D172" s="9">
        <v>2.4219999999999998E-2</v>
      </c>
      <c r="E172" s="9">
        <v>5.0189999999999999E-2</v>
      </c>
      <c r="F172" s="9">
        <v>7.2889999999999996E-2</v>
      </c>
      <c r="G172" s="9">
        <v>3.0000000000000001E-5</v>
      </c>
      <c r="H172" s="9">
        <v>0.61565999999999999</v>
      </c>
      <c r="I172" s="9">
        <v>0.37158999999999998</v>
      </c>
      <c r="J172" s="10">
        <v>0.13155</v>
      </c>
      <c r="K172" s="9">
        <v>1.25E-3</v>
      </c>
      <c r="L172" s="9">
        <v>1.908E-2</v>
      </c>
      <c r="M172" s="9">
        <v>0.71853</v>
      </c>
      <c r="N172" s="9">
        <v>0.16486000000000001</v>
      </c>
      <c r="O172" s="10">
        <v>4.3699999999999998E-3</v>
      </c>
      <c r="P172" s="9">
        <v>0.99633000000000005</v>
      </c>
      <c r="Q172" s="10">
        <v>0.57998000000000005</v>
      </c>
    </row>
    <row r="173" spans="1:17" ht="17" thickBot="1" x14ac:dyDescent="0.25">
      <c r="A173" s="83"/>
      <c r="B173" s="5"/>
      <c r="C173" s="6" t="s">
        <v>23</v>
      </c>
      <c r="D173" s="9">
        <v>0.42566999999999999</v>
      </c>
      <c r="E173" s="9">
        <v>0.10972</v>
      </c>
      <c r="F173" s="9">
        <v>4.0230000000000002E-2</v>
      </c>
      <c r="G173" s="9">
        <v>3.6830000000000002E-2</v>
      </c>
      <c r="H173" s="9">
        <v>0.60990999999999995</v>
      </c>
      <c r="I173" s="9">
        <v>0.30768000000000001</v>
      </c>
      <c r="J173" s="10">
        <v>0.16814999999999999</v>
      </c>
      <c r="K173" s="9">
        <v>0.31836999999999999</v>
      </c>
      <c r="L173" s="9">
        <v>0.9405</v>
      </c>
      <c r="M173" s="9">
        <v>0.21137</v>
      </c>
      <c r="N173" s="9">
        <v>0.49892999999999998</v>
      </c>
      <c r="O173" s="10">
        <v>0.55572999999999995</v>
      </c>
      <c r="P173" s="9">
        <v>0.85197999999999996</v>
      </c>
      <c r="Q173" s="10">
        <v>0.31156</v>
      </c>
    </row>
    <row r="174" spans="1:17" ht="17" thickBot="1" x14ac:dyDescent="0.25">
      <c r="A174" s="83"/>
      <c r="B174" s="5"/>
      <c r="C174" s="6" t="s">
        <v>20</v>
      </c>
      <c r="D174" s="9">
        <v>0.33716000000000002</v>
      </c>
      <c r="E174" s="9">
        <v>0.16669999999999999</v>
      </c>
      <c r="F174" s="9">
        <v>2.6509999999999999E-2</v>
      </c>
      <c r="G174" s="9">
        <v>3.508E-2</v>
      </c>
      <c r="H174" s="9">
        <v>0.31851000000000002</v>
      </c>
      <c r="I174" s="9">
        <v>0.43657000000000001</v>
      </c>
      <c r="J174" s="10">
        <v>0.32645000000000002</v>
      </c>
      <c r="K174" s="9">
        <v>0.27672999999999998</v>
      </c>
      <c r="L174" s="9">
        <v>0.86972000000000005</v>
      </c>
      <c r="M174" s="9">
        <v>0.39848</v>
      </c>
      <c r="N174" s="9">
        <v>0.77549000000000001</v>
      </c>
      <c r="O174" s="10">
        <v>0.46561000000000002</v>
      </c>
      <c r="P174" s="9">
        <v>0.56218999999999997</v>
      </c>
      <c r="Q174" s="10">
        <v>0.69877999999999996</v>
      </c>
    </row>
    <row r="175" spans="1:17" ht="17" thickBot="1" x14ac:dyDescent="0.25">
      <c r="A175" s="83"/>
      <c r="B175" s="5" t="s">
        <v>94</v>
      </c>
      <c r="C175" s="6" t="s">
        <v>26</v>
      </c>
      <c r="D175" s="9">
        <v>0.10535</v>
      </c>
      <c r="E175" s="9">
        <v>7.1300000000000001E-3</v>
      </c>
      <c r="F175" s="9">
        <v>3.7200000000000002E-3</v>
      </c>
      <c r="G175" s="9">
        <v>0.35694999999999999</v>
      </c>
      <c r="H175" s="9">
        <v>2.4819999999999998E-2</v>
      </c>
      <c r="I175" s="9">
        <v>1.1379999999999999E-2</v>
      </c>
      <c r="J175" s="10">
        <v>1.336E-2</v>
      </c>
      <c r="K175" s="9">
        <v>2.7399999999999998E-3</v>
      </c>
      <c r="L175" s="9">
        <v>2.2399999999999998E-3</v>
      </c>
      <c r="M175" s="9">
        <v>9.3060000000000004E-2</v>
      </c>
      <c r="N175" s="9">
        <v>0.82611999999999997</v>
      </c>
      <c r="O175" s="10">
        <v>6.5300000000000002E-3</v>
      </c>
      <c r="P175" s="9">
        <v>0.33796999999999999</v>
      </c>
      <c r="Q175" s="10">
        <v>3.9100000000000003E-3</v>
      </c>
    </row>
    <row r="176" spans="1:17" ht="17" thickBot="1" x14ac:dyDescent="0.25">
      <c r="A176" s="83"/>
      <c r="B176" s="5"/>
      <c r="C176" s="6" t="s">
        <v>28</v>
      </c>
      <c r="D176" s="9">
        <v>0.24301</v>
      </c>
      <c r="E176" s="9">
        <v>3.15E-3</v>
      </c>
      <c r="F176" s="9">
        <v>4.3099999999999996E-3</v>
      </c>
      <c r="G176" s="9">
        <v>0.24879000000000001</v>
      </c>
      <c r="H176" s="9">
        <v>0.23744000000000001</v>
      </c>
      <c r="I176" s="9">
        <v>7.9269999999999993E-2</v>
      </c>
      <c r="J176" s="10">
        <v>9.4990000000000005E-2</v>
      </c>
      <c r="K176" s="9">
        <v>3.329E-2</v>
      </c>
      <c r="L176" s="9">
        <v>4.4089999999999997E-2</v>
      </c>
      <c r="M176" s="9">
        <v>4.8590000000000001E-2</v>
      </c>
      <c r="N176" s="9">
        <v>0.95208000000000004</v>
      </c>
      <c r="O176" s="10">
        <v>2.2610000000000002E-2</v>
      </c>
      <c r="P176" s="9">
        <v>0.60731999999999997</v>
      </c>
      <c r="Q176" s="10">
        <v>6.8500000000000002E-3</v>
      </c>
    </row>
    <row r="177" spans="1:17" ht="17" thickBot="1" x14ac:dyDescent="0.25">
      <c r="A177" s="83"/>
      <c r="B177" s="5"/>
      <c r="C177" s="6" t="s">
        <v>22</v>
      </c>
      <c r="D177" s="9">
        <v>0.37390000000000001</v>
      </c>
      <c r="E177" s="9">
        <v>0.18199000000000001</v>
      </c>
      <c r="F177" s="9">
        <v>6.019E-2</v>
      </c>
      <c r="G177" s="9">
        <v>0.30992999999999998</v>
      </c>
      <c r="H177" s="9">
        <v>0.91768000000000005</v>
      </c>
      <c r="I177" s="9">
        <v>0.73368</v>
      </c>
      <c r="J177" s="10">
        <v>0.84799000000000002</v>
      </c>
      <c r="K177" s="9">
        <v>0.20809</v>
      </c>
      <c r="L177" s="9">
        <v>0.22363</v>
      </c>
      <c r="M177" s="9">
        <v>0.95299999999999996</v>
      </c>
      <c r="N177" s="9">
        <v>0.63388</v>
      </c>
      <c r="O177" s="10">
        <v>9.2990000000000003E-2</v>
      </c>
      <c r="P177" s="9">
        <v>0.13300999999999999</v>
      </c>
      <c r="Q177" s="10">
        <v>1.6279999999999999E-2</v>
      </c>
    </row>
    <row r="178" spans="1:17" ht="17" thickBot="1" x14ac:dyDescent="0.25">
      <c r="A178" s="83"/>
      <c r="B178" s="5"/>
      <c r="C178" s="6" t="s">
        <v>19</v>
      </c>
      <c r="D178" s="9">
        <v>0.95240000000000002</v>
      </c>
      <c r="E178" s="9">
        <v>0.55544000000000004</v>
      </c>
      <c r="F178" s="9">
        <v>0.27916999999999997</v>
      </c>
      <c r="G178" s="9">
        <v>0.61367000000000005</v>
      </c>
      <c r="H178" s="9">
        <v>0.82801999999999998</v>
      </c>
      <c r="I178" s="9">
        <v>0.99863999999999997</v>
      </c>
      <c r="J178" s="10">
        <v>0.87875000000000003</v>
      </c>
      <c r="K178" s="9">
        <v>0.53957999999999995</v>
      </c>
      <c r="L178" s="9">
        <v>0.45462999999999998</v>
      </c>
      <c r="M178" s="9">
        <v>0.77261000000000002</v>
      </c>
      <c r="N178" s="9">
        <v>0.70454000000000006</v>
      </c>
      <c r="O178" s="10">
        <v>0.41226000000000002</v>
      </c>
      <c r="P178" s="9">
        <v>0.24553</v>
      </c>
      <c r="Q178" s="10">
        <v>0.14299999999999999</v>
      </c>
    </row>
    <row r="179" spans="1:17" ht="17" thickBot="1" x14ac:dyDescent="0.25">
      <c r="A179" s="83"/>
      <c r="B179" s="5" t="s">
        <v>95</v>
      </c>
      <c r="C179" s="6" t="s">
        <v>26</v>
      </c>
      <c r="D179" s="9">
        <v>0.38522000000000001</v>
      </c>
      <c r="E179" s="9">
        <v>0.47097</v>
      </c>
      <c r="F179" s="9">
        <v>0.90173000000000003</v>
      </c>
      <c r="G179" s="9">
        <v>0.74795</v>
      </c>
      <c r="H179" s="9">
        <v>0.80393000000000003</v>
      </c>
      <c r="I179" s="9">
        <v>0.73929</v>
      </c>
      <c r="J179" s="10">
        <v>0.82262999999999997</v>
      </c>
      <c r="K179" s="9">
        <v>0.71279000000000003</v>
      </c>
      <c r="L179" s="9">
        <v>0.85836000000000001</v>
      </c>
      <c r="M179" s="9">
        <v>0.54357</v>
      </c>
      <c r="N179" s="9">
        <v>0.43997999999999998</v>
      </c>
      <c r="O179" s="10">
        <v>0.75892000000000004</v>
      </c>
      <c r="P179" s="9">
        <v>0.97319999999999995</v>
      </c>
      <c r="Q179" s="10">
        <v>0.97438000000000002</v>
      </c>
    </row>
    <row r="180" spans="1:17" ht="17" thickBot="1" x14ac:dyDescent="0.25">
      <c r="A180" s="83"/>
      <c r="B180" s="5"/>
      <c r="C180" s="6" t="s">
        <v>29</v>
      </c>
      <c r="D180" s="9">
        <v>0.76865000000000006</v>
      </c>
      <c r="E180" s="9">
        <v>0.77510000000000001</v>
      </c>
      <c r="F180" s="9">
        <v>0.98309000000000002</v>
      </c>
      <c r="G180" s="9">
        <v>0.84653999999999996</v>
      </c>
      <c r="H180" s="9">
        <v>0.86814000000000002</v>
      </c>
      <c r="I180" s="9">
        <v>0.90500000000000003</v>
      </c>
      <c r="J180" s="10">
        <v>0.86536999999999997</v>
      </c>
      <c r="K180" s="9">
        <v>0.83989000000000003</v>
      </c>
      <c r="L180" s="9">
        <v>0.99336999999999998</v>
      </c>
      <c r="M180" s="9">
        <v>0.79513999999999996</v>
      </c>
      <c r="N180" s="9">
        <v>0.81355999999999995</v>
      </c>
      <c r="O180" s="10">
        <v>0.84636999999999996</v>
      </c>
      <c r="P180" s="9">
        <v>0.94706000000000001</v>
      </c>
      <c r="Q180" s="10">
        <v>0.95187999999999995</v>
      </c>
    </row>
    <row r="181" spans="1:17" ht="17" thickBot="1" x14ac:dyDescent="0.25">
      <c r="A181" s="83"/>
      <c r="B181" s="5"/>
      <c r="C181" s="6" t="s">
        <v>22</v>
      </c>
      <c r="D181" s="9">
        <v>0.70313000000000003</v>
      </c>
      <c r="E181" s="9">
        <v>0.77332999999999996</v>
      </c>
      <c r="F181" s="9">
        <v>0.61451</v>
      </c>
      <c r="G181" s="9">
        <v>0.64490999999999998</v>
      </c>
      <c r="H181" s="9">
        <v>0.64254999999999995</v>
      </c>
      <c r="I181" s="9">
        <v>0.87690000000000001</v>
      </c>
      <c r="J181" s="10">
        <v>0.61763000000000001</v>
      </c>
      <c r="K181" s="9">
        <v>0.6784</v>
      </c>
      <c r="L181" s="9">
        <v>0.61919000000000002</v>
      </c>
      <c r="M181" s="9">
        <v>0.90478000000000003</v>
      </c>
      <c r="N181" s="9">
        <v>0.61195999999999995</v>
      </c>
      <c r="O181" s="10">
        <v>0.62827</v>
      </c>
      <c r="P181" s="9">
        <v>0.61484000000000005</v>
      </c>
      <c r="Q181" s="10">
        <v>0.61580000000000001</v>
      </c>
    </row>
    <row r="182" spans="1:17" ht="17" thickBot="1" x14ac:dyDescent="0.25">
      <c r="A182" s="83"/>
      <c r="B182" s="5"/>
      <c r="C182" s="6" t="s">
        <v>19</v>
      </c>
      <c r="D182" s="9">
        <v>0.73136000000000001</v>
      </c>
      <c r="E182" s="9">
        <v>0.73541000000000001</v>
      </c>
      <c r="F182" s="9">
        <v>0.90856000000000003</v>
      </c>
      <c r="G182" s="9">
        <v>0.78561000000000003</v>
      </c>
      <c r="H182" s="9">
        <v>0.80435999999999996</v>
      </c>
      <c r="I182" s="9">
        <v>0.86458999999999997</v>
      </c>
      <c r="J182" s="10">
        <v>0.79845999999999995</v>
      </c>
      <c r="K182" s="9">
        <v>0.78159999999999996</v>
      </c>
      <c r="L182" s="9">
        <v>0.95370999999999995</v>
      </c>
      <c r="M182" s="9">
        <v>0.74883</v>
      </c>
      <c r="N182" s="9">
        <v>0.79729000000000005</v>
      </c>
      <c r="O182" s="10">
        <v>0.78444999999999998</v>
      </c>
      <c r="P182" s="9">
        <v>0.86968000000000001</v>
      </c>
      <c r="Q182" s="10">
        <v>0.88231000000000004</v>
      </c>
    </row>
    <row r="183" spans="1:17" ht="17" thickBot="1" x14ac:dyDescent="0.25">
      <c r="A183" s="83"/>
      <c r="B183" s="5" t="s">
        <v>96</v>
      </c>
      <c r="C183" s="6" t="s">
        <v>26</v>
      </c>
      <c r="D183" s="9">
        <v>7.1879999999999999E-2</v>
      </c>
      <c r="E183" s="9">
        <v>0.49027999999999999</v>
      </c>
      <c r="F183" s="9">
        <v>7.1599999999999997E-2</v>
      </c>
      <c r="G183" s="9">
        <v>0.29610999999999998</v>
      </c>
      <c r="H183" s="9">
        <v>0.14646000000000001</v>
      </c>
      <c r="I183" s="9">
        <v>0.27765000000000001</v>
      </c>
      <c r="J183" s="10">
        <v>0.26218000000000002</v>
      </c>
      <c r="K183" s="9">
        <v>3.7920000000000002E-2</v>
      </c>
      <c r="L183" s="9">
        <v>1.8699999999999999E-3</v>
      </c>
      <c r="M183" s="9">
        <v>0.36970999999999998</v>
      </c>
      <c r="N183" s="9">
        <v>6.3640000000000002E-2</v>
      </c>
      <c r="O183" s="10">
        <v>4.5799999999999999E-3</v>
      </c>
      <c r="P183" s="9">
        <v>0.16019</v>
      </c>
      <c r="Q183" s="10">
        <v>0.47949000000000003</v>
      </c>
    </row>
    <row r="184" spans="1:17" ht="17" thickBot="1" x14ac:dyDescent="0.25">
      <c r="A184" s="83"/>
      <c r="B184" s="5"/>
      <c r="C184" s="6" t="s">
        <v>29</v>
      </c>
      <c r="D184" s="9">
        <v>6.2960000000000002E-2</v>
      </c>
      <c r="E184" s="9">
        <v>0.58858999999999995</v>
      </c>
      <c r="F184" s="9">
        <v>9.8729999999999998E-2</v>
      </c>
      <c r="G184" s="9">
        <v>0.35188000000000003</v>
      </c>
      <c r="H184" s="9">
        <v>0.16344</v>
      </c>
      <c r="I184" s="9">
        <v>0.31718000000000002</v>
      </c>
      <c r="J184" s="10">
        <v>0.36003000000000002</v>
      </c>
      <c r="K184" s="9">
        <v>7.0019999999999999E-2</v>
      </c>
      <c r="L184" s="9">
        <v>3.5430000000000003E-2</v>
      </c>
      <c r="M184" s="9">
        <v>0.17054</v>
      </c>
      <c r="N184" s="9">
        <v>8.1040000000000001E-2</v>
      </c>
      <c r="O184" s="10">
        <v>4.199E-2</v>
      </c>
      <c r="P184" s="9">
        <v>0.22570999999999999</v>
      </c>
      <c r="Q184" s="10">
        <v>0.2611</v>
      </c>
    </row>
    <row r="185" spans="1:17" ht="17" thickBot="1" x14ac:dyDescent="0.25">
      <c r="A185" s="83"/>
      <c r="B185" s="5"/>
      <c r="C185" s="6" t="s">
        <v>23</v>
      </c>
      <c r="D185" s="9">
        <v>0.96586000000000005</v>
      </c>
      <c r="E185" s="9">
        <v>0.12349</v>
      </c>
      <c r="F185" s="9">
        <v>7.9670000000000005E-2</v>
      </c>
      <c r="G185" s="9">
        <v>0.14371</v>
      </c>
      <c r="H185" s="9">
        <v>0.28854999999999997</v>
      </c>
      <c r="I185" s="9">
        <v>0.83982999999999997</v>
      </c>
      <c r="J185" s="10">
        <v>0.54898000000000002</v>
      </c>
      <c r="K185" s="9">
        <v>0.35136000000000001</v>
      </c>
      <c r="L185" s="9">
        <v>6.5599999999999999E-3</v>
      </c>
      <c r="M185" s="9">
        <v>0.38062000000000001</v>
      </c>
      <c r="N185" s="9">
        <v>0.99951000000000001</v>
      </c>
      <c r="O185" s="10">
        <v>4.6000000000000001E-4</v>
      </c>
      <c r="P185" s="9">
        <v>0.80595000000000006</v>
      </c>
      <c r="Q185" s="10">
        <v>0.17391000000000001</v>
      </c>
    </row>
    <row r="186" spans="1:17" ht="17" thickBot="1" x14ac:dyDescent="0.25">
      <c r="A186" s="83"/>
      <c r="B186" s="5"/>
      <c r="C186" s="6" t="s">
        <v>19</v>
      </c>
      <c r="D186" s="9">
        <v>2.8510000000000001E-2</v>
      </c>
      <c r="E186" s="9">
        <v>0.97236999999999996</v>
      </c>
      <c r="F186" s="9">
        <v>2.9360000000000001E-2</v>
      </c>
      <c r="G186" s="9">
        <v>0.66879999999999995</v>
      </c>
      <c r="H186" s="9">
        <v>0.11506</v>
      </c>
      <c r="I186" s="9">
        <v>0.59816000000000003</v>
      </c>
      <c r="J186" s="10">
        <v>0.17183999999999999</v>
      </c>
      <c r="K186" s="9">
        <v>0.11948</v>
      </c>
      <c r="L186" s="9">
        <v>2.3259999999999999E-2</v>
      </c>
      <c r="M186" s="9">
        <v>5.7579999999999999E-2</v>
      </c>
      <c r="N186" s="9">
        <v>4.4810000000000003E-2</v>
      </c>
      <c r="O186" s="10">
        <v>8.0250000000000002E-2</v>
      </c>
      <c r="P186" s="9">
        <v>0.37995000000000001</v>
      </c>
      <c r="Q186" s="10">
        <v>0.92681999999999998</v>
      </c>
    </row>
    <row r="187" spans="1:17" ht="17" thickBot="1" x14ac:dyDescent="0.25">
      <c r="A187" s="83"/>
      <c r="B187" s="5" t="s">
        <v>97</v>
      </c>
      <c r="C187" s="6" t="s">
        <v>25</v>
      </c>
      <c r="D187" s="9">
        <v>5.6600000000000001E-3</v>
      </c>
      <c r="E187" s="9">
        <v>0.65005999999999997</v>
      </c>
      <c r="F187" s="9">
        <v>1.291E-2</v>
      </c>
      <c r="G187" s="9">
        <v>0.10981</v>
      </c>
      <c r="H187" s="9">
        <v>8.0259999999999998E-2</v>
      </c>
      <c r="I187" s="9">
        <v>8.3300000000000006E-3</v>
      </c>
      <c r="J187" s="10">
        <v>0.25263000000000002</v>
      </c>
      <c r="K187" s="9">
        <v>3.5E-4</v>
      </c>
      <c r="L187" s="9">
        <v>1.97E-3</v>
      </c>
      <c r="M187" s="9">
        <v>5.4200000000000003E-3</v>
      </c>
      <c r="N187" s="9">
        <v>8.6700000000000006E-3</v>
      </c>
      <c r="O187" s="10">
        <v>4.0800000000000003E-3</v>
      </c>
      <c r="P187" s="9">
        <v>9.1020000000000004E-2</v>
      </c>
      <c r="Q187" s="10">
        <v>0.18371000000000001</v>
      </c>
    </row>
    <row r="188" spans="1:17" ht="17" thickBot="1" x14ac:dyDescent="0.25">
      <c r="A188" s="83"/>
      <c r="B188" s="5"/>
      <c r="C188" s="6" t="s">
        <v>29</v>
      </c>
      <c r="D188" s="9">
        <v>0.18634000000000001</v>
      </c>
      <c r="E188" s="9">
        <v>0.51168999999999998</v>
      </c>
      <c r="F188" s="9">
        <v>2.0200000000000001E-3</v>
      </c>
      <c r="G188" s="9">
        <v>0.47552</v>
      </c>
      <c r="H188" s="9">
        <v>0.40705000000000002</v>
      </c>
      <c r="I188" s="9">
        <v>0.21731</v>
      </c>
      <c r="J188" s="10">
        <v>0.89710999999999996</v>
      </c>
      <c r="K188" s="9">
        <v>9.3270000000000006E-2</v>
      </c>
      <c r="L188" s="9">
        <v>0.48662</v>
      </c>
      <c r="M188" s="9">
        <v>5.4309999999999997E-2</v>
      </c>
      <c r="N188" s="9">
        <v>2.1700000000000001E-3</v>
      </c>
      <c r="O188" s="10">
        <v>0.24096999999999999</v>
      </c>
      <c r="P188" s="9">
        <v>0.11090999999999999</v>
      </c>
      <c r="Q188" s="10">
        <v>0.12620999999999999</v>
      </c>
    </row>
    <row r="189" spans="1:17" ht="17" thickBot="1" x14ac:dyDescent="0.25">
      <c r="A189" s="83"/>
      <c r="B189" s="5"/>
      <c r="C189" s="6" t="s">
        <v>22</v>
      </c>
      <c r="D189" s="9">
        <v>0.52032</v>
      </c>
      <c r="E189" s="9">
        <v>0.59209000000000001</v>
      </c>
      <c r="F189" s="9">
        <v>0.33750000000000002</v>
      </c>
      <c r="G189" s="9">
        <v>0.21637999999999999</v>
      </c>
      <c r="H189" s="9">
        <v>0.15651999999999999</v>
      </c>
      <c r="I189" s="9">
        <v>4.4389999999999999E-2</v>
      </c>
      <c r="J189" s="10">
        <v>0.15803</v>
      </c>
      <c r="K189" s="9">
        <v>4.267E-2</v>
      </c>
      <c r="L189" s="9">
        <v>9.962E-2</v>
      </c>
      <c r="M189" s="9">
        <v>4.9459999999999997E-2</v>
      </c>
      <c r="N189" s="9">
        <v>1.9910000000000001E-2</v>
      </c>
      <c r="O189" s="10">
        <v>0.29826000000000003</v>
      </c>
      <c r="P189" s="9">
        <v>0.94455</v>
      </c>
      <c r="Q189" s="10">
        <v>0.58372999999999997</v>
      </c>
    </row>
    <row r="190" spans="1:17" ht="17" thickBot="1" x14ac:dyDescent="0.25">
      <c r="A190" s="83"/>
      <c r="B190" s="5"/>
      <c r="C190" s="6" t="s">
        <v>19</v>
      </c>
      <c r="D190" s="9">
        <v>9.0600000000000003E-3</v>
      </c>
      <c r="E190" s="9">
        <v>0.56660999999999995</v>
      </c>
      <c r="F190" s="9">
        <v>1.7919999999999998E-2</v>
      </c>
      <c r="G190" s="9">
        <v>7.7200000000000005E-2</v>
      </c>
      <c r="H190" s="9">
        <v>5.3809999999999997E-2</v>
      </c>
      <c r="I190" s="9">
        <v>5.0299999999999997E-3</v>
      </c>
      <c r="J190" s="10">
        <v>0.22066</v>
      </c>
      <c r="K190" s="9">
        <v>2.5999999999999998E-4</v>
      </c>
      <c r="L190" s="9">
        <v>1.6299999999999999E-3</v>
      </c>
      <c r="M190" s="9">
        <v>8.3099999999999997E-3</v>
      </c>
      <c r="N190" s="9">
        <v>1.17E-2</v>
      </c>
      <c r="O190" s="10">
        <v>6.45E-3</v>
      </c>
      <c r="P190" s="9">
        <v>8.6209999999999995E-2</v>
      </c>
      <c r="Q190" s="10">
        <v>0.24031</v>
      </c>
    </row>
    <row r="191" spans="1:17" ht="17" thickBot="1" x14ac:dyDescent="0.25">
      <c r="A191" s="83"/>
      <c r="B191" s="5" t="s">
        <v>98</v>
      </c>
      <c r="C191" s="6" t="s">
        <v>25</v>
      </c>
      <c r="D191" s="9">
        <v>0.30613000000000001</v>
      </c>
      <c r="E191" s="9">
        <v>0.48343999999999998</v>
      </c>
      <c r="F191" s="9">
        <v>0.64263999999999999</v>
      </c>
      <c r="G191" s="9">
        <v>0.10012</v>
      </c>
      <c r="H191" s="9">
        <v>0.11601</v>
      </c>
      <c r="I191" s="9">
        <v>2.266E-2</v>
      </c>
      <c r="J191" s="10">
        <v>0.53913</v>
      </c>
      <c r="K191" s="9">
        <v>8.8000000000000005E-3</v>
      </c>
      <c r="L191" s="9">
        <v>1.46E-2</v>
      </c>
      <c r="M191" s="9">
        <v>0.53280000000000005</v>
      </c>
      <c r="N191" s="9">
        <v>4.0230000000000002E-2</v>
      </c>
      <c r="O191" s="10">
        <v>0.75819000000000003</v>
      </c>
      <c r="P191" s="9">
        <v>0.27350999999999998</v>
      </c>
      <c r="Q191" s="10">
        <v>0.45483000000000001</v>
      </c>
    </row>
    <row r="192" spans="1:17" ht="17" thickBot="1" x14ac:dyDescent="0.25">
      <c r="A192" s="83"/>
      <c r="B192" s="5"/>
      <c r="C192" s="6" t="s">
        <v>28</v>
      </c>
      <c r="D192" s="9">
        <v>0.59460999999999997</v>
      </c>
      <c r="E192" s="9">
        <v>0.54164999999999996</v>
      </c>
      <c r="F192" s="9">
        <v>0.81135999999999997</v>
      </c>
      <c r="G192" s="9">
        <v>0.23782</v>
      </c>
      <c r="H192" s="9">
        <v>0.43117</v>
      </c>
      <c r="I192" s="9">
        <v>0.22175</v>
      </c>
      <c r="J192" s="10">
        <v>0.86378999999999995</v>
      </c>
      <c r="K192" s="9">
        <v>0.16436000000000001</v>
      </c>
      <c r="L192" s="9">
        <v>9.9519999999999997E-2</v>
      </c>
      <c r="M192" s="9">
        <v>0.43351000000000001</v>
      </c>
      <c r="N192" s="9">
        <v>1.7899999999999999E-3</v>
      </c>
      <c r="O192" s="10">
        <v>0.72060999999999997</v>
      </c>
      <c r="P192" s="9">
        <v>0.22861000000000001</v>
      </c>
      <c r="Q192" s="10">
        <v>0.73463000000000001</v>
      </c>
    </row>
    <row r="193" spans="1:17" ht="17" thickBot="1" x14ac:dyDescent="0.25">
      <c r="A193" s="83"/>
      <c r="B193" s="5"/>
      <c r="C193" s="6" t="s">
        <v>23</v>
      </c>
      <c r="D193" s="9">
        <v>0.67354999999999998</v>
      </c>
      <c r="E193" s="9">
        <v>0.70747000000000004</v>
      </c>
      <c r="F193" s="9">
        <v>0.49768000000000001</v>
      </c>
      <c r="G193" s="9">
        <v>0.24709</v>
      </c>
      <c r="H193" s="9">
        <v>0.67105000000000004</v>
      </c>
      <c r="I193" s="9">
        <v>0.30036000000000002</v>
      </c>
      <c r="J193" s="10">
        <v>0.35181000000000001</v>
      </c>
      <c r="K193" s="9">
        <v>0.18101</v>
      </c>
      <c r="L193" s="9">
        <v>0.17329</v>
      </c>
      <c r="M193" s="9">
        <v>0.28266000000000002</v>
      </c>
      <c r="N193" s="9">
        <v>2E-3</v>
      </c>
      <c r="O193" s="10">
        <v>0.13014999999999999</v>
      </c>
      <c r="P193" s="9">
        <v>2.3990000000000001E-2</v>
      </c>
      <c r="Q193" s="10">
        <v>0.43408999999999998</v>
      </c>
    </row>
    <row r="194" spans="1:17" ht="17" thickBot="1" x14ac:dyDescent="0.25">
      <c r="A194" s="83"/>
      <c r="B194" s="5"/>
      <c r="C194" s="6" t="s">
        <v>19</v>
      </c>
      <c r="D194" s="9">
        <v>0.57238</v>
      </c>
      <c r="E194" s="9">
        <v>0.17623</v>
      </c>
      <c r="F194" s="9">
        <v>0.61804000000000003</v>
      </c>
      <c r="G194" s="9">
        <v>4.564E-2</v>
      </c>
      <c r="H194" s="9">
        <v>0.13244</v>
      </c>
      <c r="I194" s="9">
        <v>6.2370000000000002E-2</v>
      </c>
      <c r="J194" s="10">
        <v>0.80764000000000002</v>
      </c>
      <c r="K194" s="9">
        <v>2.7289999999999998E-2</v>
      </c>
      <c r="L194" s="9">
        <v>1.46E-2</v>
      </c>
      <c r="M194" s="9">
        <v>0.88646000000000003</v>
      </c>
      <c r="N194" s="9">
        <v>1.0580000000000001E-2</v>
      </c>
      <c r="O194" s="10">
        <v>0.30898999999999999</v>
      </c>
      <c r="P194" s="9">
        <v>5.8360000000000002E-2</v>
      </c>
      <c r="Q194" s="10">
        <v>0.34195999999999999</v>
      </c>
    </row>
    <row r="195" spans="1:17" ht="17" thickBot="1" x14ac:dyDescent="0.25">
      <c r="A195" s="83"/>
      <c r="B195" s="5" t="s">
        <v>99</v>
      </c>
      <c r="C195" s="6" t="s">
        <v>25</v>
      </c>
      <c r="D195" s="9">
        <v>8.0000000000000007E-5</v>
      </c>
      <c r="E195" s="9">
        <v>1.966E-2</v>
      </c>
      <c r="F195" s="9">
        <v>1.2800000000000001E-3</v>
      </c>
      <c r="G195" s="9">
        <v>0.28244999999999998</v>
      </c>
      <c r="H195" s="9">
        <v>0.99312</v>
      </c>
      <c r="I195" s="9">
        <v>3.6600000000000001E-3</v>
      </c>
      <c r="J195" s="10">
        <v>5.9310000000000002E-2</v>
      </c>
      <c r="K195" s="9">
        <v>3.0699999999999998E-3</v>
      </c>
      <c r="L195" s="9">
        <v>8.1300000000000001E-3</v>
      </c>
      <c r="M195" s="9">
        <v>6.4649999999999999E-2</v>
      </c>
      <c r="N195" s="9">
        <v>2.1000000000000001E-4</v>
      </c>
      <c r="O195" s="10">
        <v>5.0000000000000002E-5</v>
      </c>
      <c r="P195" s="9">
        <v>4.6469999999999997E-2</v>
      </c>
      <c r="Q195" s="10">
        <v>3.96E-3</v>
      </c>
    </row>
    <row r="196" spans="1:17" ht="17" thickBot="1" x14ac:dyDescent="0.25">
      <c r="A196" s="83"/>
      <c r="B196" s="5"/>
      <c r="C196" s="6" t="s">
        <v>29</v>
      </c>
      <c r="D196" s="9">
        <v>2.0000000000000001E-4</v>
      </c>
      <c r="E196" s="9">
        <v>1.797E-2</v>
      </c>
      <c r="F196" s="9">
        <v>1.0300000000000001E-3</v>
      </c>
      <c r="G196" s="9">
        <v>0.15579000000000001</v>
      </c>
      <c r="H196" s="9">
        <v>0.83118999999999998</v>
      </c>
      <c r="I196" s="9">
        <v>1.103E-2</v>
      </c>
      <c r="J196" s="10">
        <v>0.14219999999999999</v>
      </c>
      <c r="K196" s="9">
        <v>1.67E-3</v>
      </c>
      <c r="L196" s="9">
        <v>3.3600000000000001E-3</v>
      </c>
      <c r="M196" s="9">
        <v>0.14654</v>
      </c>
      <c r="N196" s="9">
        <v>3.8999999999999999E-4</v>
      </c>
      <c r="O196" s="10">
        <v>1.6000000000000001E-4</v>
      </c>
      <c r="P196" s="9">
        <v>3.117E-2</v>
      </c>
      <c r="Q196" s="10">
        <v>8.3000000000000001E-4</v>
      </c>
    </row>
    <row r="197" spans="1:17" ht="17" thickBot="1" x14ac:dyDescent="0.25">
      <c r="A197" s="83"/>
      <c r="B197" s="5"/>
      <c r="C197" s="6" t="s">
        <v>23</v>
      </c>
      <c r="D197" s="9">
        <v>3.0999999999999999E-3</v>
      </c>
      <c r="E197" s="9">
        <v>0.13482</v>
      </c>
      <c r="F197" s="9">
        <v>9.6799999999999994E-3</v>
      </c>
      <c r="G197" s="9">
        <v>0.37264000000000003</v>
      </c>
      <c r="H197" s="9">
        <v>0.63224000000000002</v>
      </c>
      <c r="I197" s="9">
        <v>0.56305000000000005</v>
      </c>
      <c r="J197" s="10">
        <v>0.50978000000000001</v>
      </c>
      <c r="K197" s="9">
        <v>2.0039999999999999E-2</v>
      </c>
      <c r="L197" s="9">
        <v>3.9419999999999997E-2</v>
      </c>
      <c r="M197" s="9">
        <v>0.30253999999999998</v>
      </c>
      <c r="N197" s="9">
        <v>8.2790000000000002E-2</v>
      </c>
      <c r="O197" s="10">
        <v>6.7600000000000004E-3</v>
      </c>
      <c r="P197" s="9">
        <v>1.8000000000000001E-4</v>
      </c>
      <c r="Q197" s="10">
        <v>4.3299999999999996E-3</v>
      </c>
    </row>
    <row r="198" spans="1:17" ht="17" thickBot="1" x14ac:dyDescent="0.25">
      <c r="A198" s="83"/>
      <c r="B198" s="5"/>
      <c r="C198" s="6" t="s">
        <v>19</v>
      </c>
      <c r="D198" s="9">
        <v>3.48E-3</v>
      </c>
      <c r="E198" s="9">
        <v>0.36448000000000003</v>
      </c>
      <c r="F198" s="9">
        <v>1.6580000000000001E-2</v>
      </c>
      <c r="G198" s="9">
        <v>0.80523</v>
      </c>
      <c r="H198" s="9">
        <v>0.8599</v>
      </c>
      <c r="I198" s="9">
        <v>6.9099999999999995E-2</v>
      </c>
      <c r="J198" s="10">
        <v>0.97492999999999996</v>
      </c>
      <c r="K198" s="9">
        <v>1.141E-2</v>
      </c>
      <c r="L198" s="9">
        <v>1.678E-2</v>
      </c>
      <c r="M198" s="9">
        <v>4.1599999999999998E-2</v>
      </c>
      <c r="N198" s="9">
        <v>1.9900000000000001E-2</v>
      </c>
      <c r="O198" s="10">
        <v>2.8700000000000002E-3</v>
      </c>
      <c r="P198" s="9">
        <v>1.1820000000000001E-2</v>
      </c>
      <c r="Q198" s="10">
        <v>2.3900000000000002E-3</v>
      </c>
    </row>
    <row r="199" spans="1:17" ht="17" thickBot="1" x14ac:dyDescent="0.25">
      <c r="A199" s="83"/>
      <c r="B199" s="5" t="s">
        <v>100</v>
      </c>
      <c r="C199" s="6" t="s">
        <v>26</v>
      </c>
      <c r="D199" s="9">
        <v>3.4419999999999999E-2</v>
      </c>
      <c r="E199" s="9">
        <v>0.91337000000000002</v>
      </c>
      <c r="F199" s="9">
        <v>1.4999999999999999E-4</v>
      </c>
      <c r="G199" s="9">
        <v>0.59086000000000005</v>
      </c>
      <c r="H199" s="9">
        <v>0.25420999999999999</v>
      </c>
      <c r="I199" s="9">
        <v>4.7600000000000003E-3</v>
      </c>
      <c r="J199" s="10">
        <v>0.93550999999999995</v>
      </c>
      <c r="K199" s="9">
        <v>2.0000000000000002E-5</v>
      </c>
      <c r="L199" s="9">
        <v>5.5999999999999995E-4</v>
      </c>
      <c r="M199" s="9">
        <v>1.7000000000000001E-4</v>
      </c>
      <c r="N199" s="9">
        <v>4.0000000000000003E-5</v>
      </c>
      <c r="O199" s="10">
        <v>1.25E-3</v>
      </c>
      <c r="P199" s="9">
        <v>1.1209999999999999E-2</v>
      </c>
      <c r="Q199" s="10">
        <v>6.8040000000000003E-2</v>
      </c>
    </row>
    <row r="200" spans="1:17" ht="17" thickBot="1" x14ac:dyDescent="0.25">
      <c r="A200" s="83"/>
      <c r="B200" s="5"/>
      <c r="C200" s="6" t="s">
        <v>28</v>
      </c>
      <c r="D200" s="9">
        <v>1.4749999999999999E-2</v>
      </c>
      <c r="E200" s="9">
        <v>0.22721</v>
      </c>
      <c r="F200" s="9">
        <v>0</v>
      </c>
      <c r="G200" s="9">
        <v>0.17172000000000001</v>
      </c>
      <c r="H200" s="9">
        <v>0.78513999999999995</v>
      </c>
      <c r="I200" s="9">
        <v>1.6899999999999998E-2</v>
      </c>
      <c r="J200" s="10">
        <v>0.35058</v>
      </c>
      <c r="K200" s="9">
        <v>2.6780000000000002E-2</v>
      </c>
      <c r="L200" s="9">
        <v>0.37319000000000002</v>
      </c>
      <c r="M200" s="9">
        <v>0.1014</v>
      </c>
      <c r="N200" s="9">
        <v>1.3999999999999999E-4</v>
      </c>
      <c r="O200" s="10">
        <v>4.5069999999999999E-2</v>
      </c>
      <c r="P200" s="9">
        <v>0.22972999999999999</v>
      </c>
      <c r="Q200" s="10">
        <v>0.28886000000000001</v>
      </c>
    </row>
    <row r="201" spans="1:17" ht="17" thickBot="1" x14ac:dyDescent="0.25">
      <c r="A201" s="83"/>
      <c r="B201" s="5"/>
      <c r="C201" s="6" t="s">
        <v>23</v>
      </c>
      <c r="D201" s="9">
        <v>1.2E-4</v>
      </c>
      <c r="E201" s="9">
        <v>0.99861</v>
      </c>
      <c r="F201" s="9">
        <v>6.0000000000000002E-5</v>
      </c>
      <c r="G201" s="9">
        <v>0.54178000000000004</v>
      </c>
      <c r="H201" s="9">
        <v>0.82152999999999998</v>
      </c>
      <c r="I201" s="9">
        <v>0.17585000000000001</v>
      </c>
      <c r="J201" s="10">
        <v>0.67688000000000004</v>
      </c>
      <c r="K201" s="9">
        <v>5.9000000000000003E-4</v>
      </c>
      <c r="L201" s="9">
        <v>8.2299999999999995E-3</v>
      </c>
      <c r="M201" s="9">
        <v>2.2000000000000001E-3</v>
      </c>
      <c r="N201" s="9">
        <v>1.0000000000000001E-5</v>
      </c>
      <c r="O201" s="10">
        <v>2.0000000000000002E-5</v>
      </c>
      <c r="P201" s="9">
        <v>0.18027000000000001</v>
      </c>
      <c r="Q201" s="10">
        <v>0.85936000000000001</v>
      </c>
    </row>
    <row r="202" spans="1:17" ht="17" thickBot="1" x14ac:dyDescent="0.25">
      <c r="A202" s="83"/>
      <c r="B202" s="5"/>
      <c r="C202" s="6" t="s">
        <v>20</v>
      </c>
      <c r="D202" s="9">
        <v>5.0299999999999997E-3</v>
      </c>
      <c r="E202" s="9">
        <v>0.66459000000000001</v>
      </c>
      <c r="F202" s="9">
        <v>3.4099999999999998E-3</v>
      </c>
      <c r="G202" s="9">
        <v>0.83755000000000002</v>
      </c>
      <c r="H202" s="9">
        <v>0.60604000000000002</v>
      </c>
      <c r="I202" s="9">
        <v>0.38807999999999998</v>
      </c>
      <c r="J202" s="10">
        <v>0.98365999999999998</v>
      </c>
      <c r="K202" s="9">
        <v>3.1820000000000001E-2</v>
      </c>
      <c r="L202" s="9">
        <v>0.13450999999999999</v>
      </c>
      <c r="M202" s="9">
        <v>1.486E-2</v>
      </c>
      <c r="N202" s="9">
        <v>1.7099999999999999E-3</v>
      </c>
      <c r="O202" s="10">
        <v>3.8330000000000003E-2</v>
      </c>
      <c r="P202" s="9">
        <v>1.8329999999999999E-2</v>
      </c>
      <c r="Q202" s="10">
        <v>0.19908999999999999</v>
      </c>
    </row>
    <row r="203" spans="1:17" ht="17" thickBot="1" x14ac:dyDescent="0.25">
      <c r="A203" s="83"/>
      <c r="B203" s="5" t="s">
        <v>101</v>
      </c>
      <c r="C203" s="6" t="s">
        <v>26</v>
      </c>
      <c r="D203" s="9">
        <v>2.8000000000000001E-2</v>
      </c>
      <c r="E203" s="9">
        <v>4.3270000000000003E-2</v>
      </c>
      <c r="F203" s="9">
        <v>0.12189</v>
      </c>
      <c r="G203" s="9">
        <v>0.35125000000000001</v>
      </c>
      <c r="H203" s="9">
        <v>0.46057999999999999</v>
      </c>
      <c r="I203" s="9">
        <v>0.11605</v>
      </c>
      <c r="J203" s="10">
        <v>0.10624</v>
      </c>
      <c r="K203" s="9">
        <v>0.25263999999999998</v>
      </c>
      <c r="L203" s="9">
        <v>0.18511</v>
      </c>
      <c r="M203" s="9">
        <v>2.6079999999999999E-2</v>
      </c>
      <c r="N203" s="9">
        <v>5.0699999999999999E-3</v>
      </c>
      <c r="O203" s="10">
        <v>0.26349</v>
      </c>
      <c r="P203" s="9">
        <v>0.61465999999999998</v>
      </c>
      <c r="Q203" s="10">
        <v>0.86116000000000004</v>
      </c>
    </row>
    <row r="204" spans="1:17" ht="17" thickBot="1" x14ac:dyDescent="0.25">
      <c r="A204" s="83"/>
      <c r="B204" s="5"/>
      <c r="C204" s="6" t="s">
        <v>29</v>
      </c>
      <c r="D204" s="9">
        <v>0.33988000000000002</v>
      </c>
      <c r="E204" s="9">
        <v>0.41339999999999999</v>
      </c>
      <c r="F204" s="9">
        <v>0.67378000000000005</v>
      </c>
      <c r="G204" s="9">
        <v>0.84792999999999996</v>
      </c>
      <c r="H204" s="9">
        <v>0.79708000000000001</v>
      </c>
      <c r="I204" s="9">
        <v>0.76527000000000001</v>
      </c>
      <c r="J204" s="10">
        <v>0.42135</v>
      </c>
      <c r="K204" s="9">
        <v>0.66366000000000003</v>
      </c>
      <c r="L204" s="9">
        <v>0.49419999999999997</v>
      </c>
      <c r="M204" s="9">
        <v>0.17191999999999999</v>
      </c>
      <c r="N204" s="9">
        <v>6.5619999999999998E-2</v>
      </c>
      <c r="O204" s="10">
        <v>0.83958999999999995</v>
      </c>
      <c r="P204" s="9">
        <v>0.95779000000000003</v>
      </c>
      <c r="Q204" s="10">
        <v>0.66808000000000001</v>
      </c>
    </row>
    <row r="205" spans="1:17" ht="17" thickBot="1" x14ac:dyDescent="0.25">
      <c r="A205" s="83"/>
      <c r="B205" s="5"/>
      <c r="C205" s="6" t="s">
        <v>22</v>
      </c>
      <c r="D205" s="9">
        <v>0.36185</v>
      </c>
      <c r="E205" s="9">
        <v>0.37286999999999998</v>
      </c>
      <c r="F205" s="9">
        <v>0.52198</v>
      </c>
      <c r="G205" s="9">
        <v>0.79808999999999997</v>
      </c>
      <c r="H205" s="9">
        <v>0.89580000000000004</v>
      </c>
      <c r="I205" s="9">
        <v>0.55051000000000005</v>
      </c>
      <c r="J205" s="10">
        <v>0.31448999999999999</v>
      </c>
      <c r="K205" s="9">
        <v>0.47188000000000002</v>
      </c>
      <c r="L205" s="9">
        <v>0.19721</v>
      </c>
      <c r="M205" s="9">
        <v>0.34865000000000002</v>
      </c>
      <c r="N205" s="9">
        <v>0.15787999999999999</v>
      </c>
      <c r="O205" s="10">
        <v>0.63310999999999995</v>
      </c>
      <c r="P205" s="9">
        <v>0.70350000000000001</v>
      </c>
      <c r="Q205" s="10">
        <v>0.87973999999999997</v>
      </c>
    </row>
    <row r="206" spans="1:17" ht="17" thickBot="1" x14ac:dyDescent="0.25">
      <c r="A206" s="83"/>
      <c r="B206" s="5"/>
      <c r="C206" s="6" t="s">
        <v>102</v>
      </c>
      <c r="D206" s="9">
        <v>7.6990000000000003E-2</v>
      </c>
      <c r="E206" s="9">
        <v>0.42765999999999998</v>
      </c>
      <c r="F206" s="9">
        <v>0.83248999999999995</v>
      </c>
      <c r="G206" s="9">
        <v>0.50429000000000002</v>
      </c>
      <c r="H206" s="9">
        <v>0.50434000000000001</v>
      </c>
      <c r="I206" s="9">
        <v>0.71855999999999998</v>
      </c>
      <c r="J206" s="10">
        <v>0.65932000000000002</v>
      </c>
      <c r="K206" s="9">
        <v>0.32051000000000002</v>
      </c>
      <c r="L206" s="9">
        <v>0.32829000000000003</v>
      </c>
      <c r="M206" s="9">
        <v>2.7400000000000001E-2</v>
      </c>
      <c r="N206" s="9">
        <v>8.3899999999999999E-3</v>
      </c>
      <c r="O206" s="10">
        <v>0.84513000000000005</v>
      </c>
      <c r="P206" s="9">
        <v>0.93115999999999999</v>
      </c>
      <c r="Q206" s="10">
        <v>0.52700000000000002</v>
      </c>
    </row>
    <row r="207" spans="1:17" ht="17" thickBot="1" x14ac:dyDescent="0.25">
      <c r="A207" s="83"/>
      <c r="B207" s="5" t="s">
        <v>103</v>
      </c>
      <c r="C207" s="6" t="s">
        <v>26</v>
      </c>
      <c r="D207" s="9">
        <v>4.0800000000000003E-3</v>
      </c>
      <c r="E207" s="9">
        <v>5.4599999999999996E-3</v>
      </c>
      <c r="F207" s="9">
        <v>2.0699999999999998E-3</v>
      </c>
      <c r="G207" s="9">
        <v>0.12199</v>
      </c>
      <c r="H207" s="9">
        <v>0.88209000000000004</v>
      </c>
      <c r="I207" s="9">
        <v>3.143E-2</v>
      </c>
      <c r="J207" s="10">
        <v>8.1390000000000004E-2</v>
      </c>
      <c r="K207" s="9">
        <v>8.1430000000000002E-2</v>
      </c>
      <c r="L207" s="9">
        <v>0.13134000000000001</v>
      </c>
      <c r="M207" s="9">
        <v>0.77258000000000004</v>
      </c>
      <c r="N207" s="9">
        <v>5.0549999999999998E-2</v>
      </c>
      <c r="O207" s="10">
        <v>2.8219999999999999E-2</v>
      </c>
      <c r="P207" s="9">
        <v>6.96E-3</v>
      </c>
      <c r="Q207" s="10">
        <v>1.07E-3</v>
      </c>
    </row>
    <row r="208" spans="1:17" ht="17" thickBot="1" x14ac:dyDescent="0.25">
      <c r="A208" s="83"/>
      <c r="B208" s="5"/>
      <c r="C208" s="6" t="s">
        <v>28</v>
      </c>
      <c r="D208" s="9">
        <v>0.16175</v>
      </c>
      <c r="E208" s="9">
        <v>4.5900000000000003E-2</v>
      </c>
      <c r="F208" s="9">
        <v>4.8370000000000003E-2</v>
      </c>
      <c r="G208" s="9">
        <v>0.15198999999999999</v>
      </c>
      <c r="H208" s="9">
        <v>0.11906</v>
      </c>
      <c r="I208" s="9">
        <v>0.84353999999999996</v>
      </c>
      <c r="J208" s="10">
        <v>0.74300999999999995</v>
      </c>
      <c r="K208" s="9">
        <v>0.75534999999999997</v>
      </c>
      <c r="L208" s="9">
        <v>0.48687999999999998</v>
      </c>
      <c r="M208" s="9">
        <v>0.14568999999999999</v>
      </c>
      <c r="N208" s="9">
        <v>0.93972999999999995</v>
      </c>
      <c r="O208" s="10">
        <v>0.7702</v>
      </c>
      <c r="P208" s="9">
        <v>4.8809999999999999E-2</v>
      </c>
      <c r="Q208" s="10">
        <v>3.7969999999999997E-2</v>
      </c>
    </row>
    <row r="209" spans="1:17" ht="17" thickBot="1" x14ac:dyDescent="0.25">
      <c r="A209" s="83"/>
      <c r="B209" s="5"/>
      <c r="C209" s="6" t="s">
        <v>22</v>
      </c>
      <c r="D209" s="9">
        <v>7.7030000000000001E-2</v>
      </c>
      <c r="E209" s="9">
        <v>5.1589999999999997E-2</v>
      </c>
      <c r="F209" s="9">
        <v>3.9449999999999999E-2</v>
      </c>
      <c r="G209" s="9">
        <v>0.17585999999999999</v>
      </c>
      <c r="H209" s="9">
        <v>0.22023000000000001</v>
      </c>
      <c r="I209" s="9">
        <v>0.77592000000000005</v>
      </c>
      <c r="J209" s="10">
        <v>0.60609000000000002</v>
      </c>
      <c r="K209" s="9">
        <v>0.85826999999999998</v>
      </c>
      <c r="L209" s="9">
        <v>0.88315999999999995</v>
      </c>
      <c r="M209" s="9">
        <v>0.36735000000000001</v>
      </c>
      <c r="N209" s="9">
        <v>0.80139000000000005</v>
      </c>
      <c r="O209" s="10">
        <v>0.70499999999999996</v>
      </c>
      <c r="P209" s="9">
        <v>6.8820000000000006E-2</v>
      </c>
      <c r="Q209" s="10">
        <v>6.0409999999999998E-2</v>
      </c>
    </row>
    <row r="210" spans="1:17" ht="17" thickBot="1" x14ac:dyDescent="0.25">
      <c r="A210" s="83"/>
      <c r="B210" s="5"/>
      <c r="C210" s="6" t="s">
        <v>20</v>
      </c>
      <c r="D210" s="9">
        <v>1.0699999999999999E-2</v>
      </c>
      <c r="E210" s="9">
        <v>2.4150000000000001E-2</v>
      </c>
      <c r="F210" s="9">
        <v>7.9799999999999992E-3</v>
      </c>
      <c r="G210" s="9">
        <v>0.26456000000000002</v>
      </c>
      <c r="H210" s="9">
        <v>0.17724999999999999</v>
      </c>
      <c r="I210" s="9">
        <v>0.91351000000000004</v>
      </c>
      <c r="J210" s="10">
        <v>0.44749</v>
      </c>
      <c r="K210" s="9">
        <v>0.40978999999999999</v>
      </c>
      <c r="L210" s="9">
        <v>0.39488000000000001</v>
      </c>
      <c r="M210" s="9">
        <v>0.62099000000000004</v>
      </c>
      <c r="N210" s="9">
        <v>0.41343000000000002</v>
      </c>
      <c r="O210" s="10">
        <v>0.79579</v>
      </c>
      <c r="P210" s="9">
        <v>1.8799999999999999E-3</v>
      </c>
      <c r="Q210" s="10">
        <v>1.073E-2</v>
      </c>
    </row>
    <row r="211" spans="1:17" ht="17" thickBot="1" x14ac:dyDescent="0.25">
      <c r="A211" s="83"/>
      <c r="B211" s="5" t="s">
        <v>104</v>
      </c>
      <c r="C211" s="6" t="s">
        <v>26</v>
      </c>
      <c r="D211" s="9">
        <v>0.50258000000000003</v>
      </c>
      <c r="E211" s="9">
        <v>0.41565000000000002</v>
      </c>
      <c r="F211" s="9">
        <v>0.16496</v>
      </c>
      <c r="G211" s="9">
        <v>0.61146</v>
      </c>
      <c r="H211" s="9">
        <v>0.66903000000000001</v>
      </c>
      <c r="I211" s="9">
        <v>0.43141000000000002</v>
      </c>
      <c r="J211" s="10">
        <v>0.42625999999999997</v>
      </c>
      <c r="K211" s="9">
        <v>0.82694999999999996</v>
      </c>
      <c r="L211" s="9">
        <v>0.79666000000000003</v>
      </c>
      <c r="M211" s="9">
        <v>6.3780000000000003E-2</v>
      </c>
      <c r="N211" s="9">
        <v>1.907E-2</v>
      </c>
      <c r="O211" s="10">
        <v>0.35899999999999999</v>
      </c>
      <c r="P211" s="9">
        <v>0.89276999999999995</v>
      </c>
      <c r="Q211" s="10">
        <v>0.60985999999999996</v>
      </c>
    </row>
    <row r="212" spans="1:17" ht="17" thickBot="1" x14ac:dyDescent="0.25">
      <c r="A212" s="83"/>
      <c r="B212" s="5"/>
      <c r="C212" s="6" t="s">
        <v>28</v>
      </c>
      <c r="D212" s="9">
        <v>0.31080000000000002</v>
      </c>
      <c r="E212" s="9">
        <v>0.70647000000000004</v>
      </c>
      <c r="F212" s="9">
        <v>0.3548</v>
      </c>
      <c r="G212" s="9">
        <v>0.50871</v>
      </c>
      <c r="H212" s="9">
        <v>0.10735</v>
      </c>
      <c r="I212" s="9">
        <v>6.5600000000000006E-2</v>
      </c>
      <c r="J212" s="10">
        <v>9.6579999999999999E-2</v>
      </c>
      <c r="K212" s="9">
        <v>0.40046999999999999</v>
      </c>
      <c r="L212" s="9">
        <v>0.29035</v>
      </c>
      <c r="M212" s="9">
        <v>2.0719999999999999E-2</v>
      </c>
      <c r="N212" s="9">
        <v>4.7600000000000003E-3</v>
      </c>
      <c r="O212" s="10">
        <v>0.68957999999999997</v>
      </c>
      <c r="P212" s="9">
        <v>0.96779000000000004</v>
      </c>
      <c r="Q212" s="10">
        <v>0.58052000000000004</v>
      </c>
    </row>
    <row r="213" spans="1:17" ht="17" thickBot="1" x14ac:dyDescent="0.25">
      <c r="A213" s="83"/>
      <c r="B213" s="5"/>
      <c r="C213" s="6" t="s">
        <v>23</v>
      </c>
      <c r="D213" s="9">
        <v>0.64181999999999995</v>
      </c>
      <c r="E213" s="9">
        <v>0.46206999999999998</v>
      </c>
      <c r="F213" s="9">
        <v>0.39434999999999998</v>
      </c>
      <c r="G213" s="9">
        <v>0.37167</v>
      </c>
      <c r="H213" s="9">
        <v>0.22362000000000001</v>
      </c>
      <c r="I213" s="9">
        <v>7.3609999999999995E-2</v>
      </c>
      <c r="J213" s="10">
        <v>0.57081999999999999</v>
      </c>
      <c r="K213" s="9">
        <v>0.33855000000000002</v>
      </c>
      <c r="L213" s="9">
        <v>0.50144999999999995</v>
      </c>
      <c r="M213" s="9">
        <v>6.13E-3</v>
      </c>
      <c r="N213" s="9">
        <v>0</v>
      </c>
      <c r="O213" s="10">
        <v>0.77127000000000001</v>
      </c>
      <c r="P213" s="9">
        <v>0.51837999999999995</v>
      </c>
      <c r="Q213" s="10">
        <v>0.75485999999999998</v>
      </c>
    </row>
    <row r="214" spans="1:17" ht="17" thickBot="1" x14ac:dyDescent="0.25">
      <c r="A214" s="83"/>
      <c r="B214" s="5"/>
      <c r="C214" s="6" t="s">
        <v>19</v>
      </c>
      <c r="D214" s="9">
        <v>0.20394999999999999</v>
      </c>
      <c r="E214" s="9">
        <v>0.75495999999999996</v>
      </c>
      <c r="F214" s="9">
        <v>0.74195999999999995</v>
      </c>
      <c r="G214" s="9">
        <v>0.30654999999999999</v>
      </c>
      <c r="H214" s="9">
        <v>8.0839999999999995E-2</v>
      </c>
      <c r="I214" s="9">
        <v>4.1110000000000001E-2</v>
      </c>
      <c r="J214" s="10">
        <v>0.21626999999999999</v>
      </c>
      <c r="K214" s="9">
        <v>0.32177</v>
      </c>
      <c r="L214" s="9">
        <v>0.20485</v>
      </c>
      <c r="M214" s="9">
        <v>0.10446999999999999</v>
      </c>
      <c r="N214" s="9">
        <v>5.8549999999999998E-2</v>
      </c>
      <c r="O214" s="10">
        <v>0.46227000000000001</v>
      </c>
      <c r="P214" s="9">
        <v>0.39572000000000002</v>
      </c>
      <c r="Q214" s="10">
        <v>0.74839999999999995</v>
      </c>
    </row>
    <row r="215" spans="1:17" ht="17" thickBot="1" x14ac:dyDescent="0.25">
      <c r="A215" s="83"/>
      <c r="B215" s="5" t="s">
        <v>105</v>
      </c>
      <c r="C215" s="6" t="s">
        <v>25</v>
      </c>
      <c r="D215" s="9">
        <v>0.1091</v>
      </c>
      <c r="E215" s="9">
        <v>0.66664999999999996</v>
      </c>
      <c r="F215" s="9">
        <v>0.28044999999999998</v>
      </c>
      <c r="G215" s="9">
        <v>0.78266999999999998</v>
      </c>
      <c r="H215" s="9">
        <v>0.59041999999999994</v>
      </c>
      <c r="I215" s="9">
        <v>0.35387000000000002</v>
      </c>
      <c r="J215" s="10">
        <v>0.55242999999999998</v>
      </c>
      <c r="K215" s="9">
        <v>6.5619999999999998E-2</v>
      </c>
      <c r="L215" s="9">
        <v>0.28943000000000002</v>
      </c>
      <c r="M215" s="9">
        <v>0.57316999999999996</v>
      </c>
      <c r="N215" s="9">
        <v>0.2326</v>
      </c>
      <c r="O215" s="10">
        <v>9.9680000000000005E-2</v>
      </c>
      <c r="P215" s="9">
        <v>0.86656999999999995</v>
      </c>
      <c r="Q215" s="10">
        <v>0.61565000000000003</v>
      </c>
    </row>
    <row r="216" spans="1:17" ht="17" thickBot="1" x14ac:dyDescent="0.25">
      <c r="A216" s="83"/>
      <c r="B216" s="5"/>
      <c r="C216" s="6" t="s">
        <v>29</v>
      </c>
      <c r="D216" s="9">
        <v>7.1069999999999994E-2</v>
      </c>
      <c r="E216" s="9">
        <v>0.56359000000000004</v>
      </c>
      <c r="F216" s="9">
        <v>0.11103</v>
      </c>
      <c r="G216" s="9">
        <v>0.65695000000000003</v>
      </c>
      <c r="H216" s="9">
        <v>0.58906000000000003</v>
      </c>
      <c r="I216" s="9">
        <v>0.28921000000000002</v>
      </c>
      <c r="J216" s="10">
        <v>0.46886</v>
      </c>
      <c r="K216" s="9">
        <v>4.9750000000000003E-2</v>
      </c>
      <c r="L216" s="9">
        <v>0.22306999999999999</v>
      </c>
      <c r="M216" s="9">
        <v>0.45841999999999999</v>
      </c>
      <c r="N216" s="9">
        <v>9.4409999999999994E-2</v>
      </c>
      <c r="O216" s="10">
        <v>4.4670000000000001E-2</v>
      </c>
      <c r="P216" s="9">
        <v>0.86080000000000001</v>
      </c>
      <c r="Q216" s="10">
        <v>0.57742000000000004</v>
      </c>
    </row>
    <row r="217" spans="1:17" ht="17" thickBot="1" x14ac:dyDescent="0.25">
      <c r="A217" s="83"/>
      <c r="B217" s="5"/>
      <c r="C217" s="6" t="s">
        <v>22</v>
      </c>
      <c r="D217" s="9">
        <v>1.3559999999999999E-2</v>
      </c>
      <c r="E217" s="9">
        <v>0.60457000000000005</v>
      </c>
      <c r="F217" s="9">
        <v>0.24079</v>
      </c>
      <c r="G217" s="9">
        <v>0.87029000000000001</v>
      </c>
      <c r="H217" s="9">
        <v>0.37275999999999998</v>
      </c>
      <c r="I217" s="9">
        <v>0.23415</v>
      </c>
      <c r="J217" s="10">
        <v>0.49460999999999999</v>
      </c>
      <c r="K217" s="9">
        <v>6.9999999999999994E-5</v>
      </c>
      <c r="L217" s="9">
        <v>7.9259999999999997E-2</v>
      </c>
      <c r="M217" s="9">
        <v>0.36704999999999999</v>
      </c>
      <c r="N217" s="9">
        <v>0.14033000000000001</v>
      </c>
      <c r="O217" s="10">
        <v>9.3299999999999998E-3</v>
      </c>
      <c r="P217" s="9">
        <v>0.86336999999999997</v>
      </c>
      <c r="Q217" s="10">
        <v>0.41361999999999999</v>
      </c>
    </row>
    <row r="218" spans="1:17" ht="17" thickBot="1" x14ac:dyDescent="0.25">
      <c r="A218" s="86"/>
      <c r="B218" s="11"/>
      <c r="C218" s="12" t="s">
        <v>20</v>
      </c>
      <c r="D218" s="13">
        <v>0.26752999999999999</v>
      </c>
      <c r="E218" s="13">
        <v>0.85548999999999997</v>
      </c>
      <c r="F218" s="13">
        <v>0.41692000000000001</v>
      </c>
      <c r="G218" s="13">
        <v>0.94037999999999999</v>
      </c>
      <c r="H218" s="13">
        <v>0.31337999999999999</v>
      </c>
      <c r="I218" s="13">
        <v>5.9540000000000003E-2</v>
      </c>
      <c r="J218" s="14">
        <v>8.8059999999999999E-2</v>
      </c>
      <c r="K218" s="13">
        <v>0.32003999999999999</v>
      </c>
      <c r="L218" s="13">
        <v>0.36659999999999998</v>
      </c>
      <c r="M218" s="13">
        <v>0.54388000000000003</v>
      </c>
      <c r="N218" s="13">
        <v>0.1207</v>
      </c>
      <c r="O218" s="14">
        <v>0.16653000000000001</v>
      </c>
      <c r="P218" s="13">
        <v>0.17388000000000001</v>
      </c>
      <c r="Q218" s="14">
        <v>0.15356</v>
      </c>
    </row>
    <row r="219" spans="1:17" ht="17" thickTop="1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</row>
    <row r="220" spans="1:17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</row>
    <row r="221" spans="1:17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</row>
  </sheetData>
  <mergeCells count="8">
    <mergeCell ref="P1:Q1"/>
    <mergeCell ref="A3:A10"/>
    <mergeCell ref="A11:A58"/>
    <mergeCell ref="A59:A154"/>
    <mergeCell ref="A155:A218"/>
    <mergeCell ref="B1:C2"/>
    <mergeCell ref="D1:J1"/>
    <mergeCell ref="K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9"/>
  <sheetViews>
    <sheetView workbookViewId="0">
      <selection activeCell="D3" sqref="D3"/>
    </sheetView>
  </sheetViews>
  <sheetFormatPr baseColWidth="10" defaultRowHeight="16" x14ac:dyDescent="0.2"/>
  <sheetData>
    <row r="1" spans="1:17" ht="18" thickTop="1" thickBot="1" x14ac:dyDescent="0.25">
      <c r="A1" s="16"/>
      <c r="B1" s="98" t="s">
        <v>0</v>
      </c>
      <c r="C1" s="99"/>
      <c r="D1" s="100" t="s">
        <v>1</v>
      </c>
      <c r="E1" s="102"/>
      <c r="F1" s="102"/>
      <c r="G1" s="102"/>
      <c r="H1" s="102"/>
      <c r="I1" s="102"/>
      <c r="J1" s="103"/>
      <c r="K1" s="100" t="s">
        <v>2</v>
      </c>
      <c r="L1" s="102"/>
      <c r="M1" s="102"/>
      <c r="N1" s="102"/>
      <c r="O1" s="103"/>
      <c r="P1" s="100" t="s">
        <v>3</v>
      </c>
      <c r="Q1" s="101"/>
    </row>
    <row r="2" spans="1:17" ht="33" thickBot="1" x14ac:dyDescent="0.25">
      <c r="A2" s="20"/>
      <c r="B2" s="17"/>
      <c r="C2" s="18"/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2" t="s">
        <v>10</v>
      </c>
      <c r="K2" s="21" t="s">
        <v>11</v>
      </c>
      <c r="L2" s="21" t="s">
        <v>12</v>
      </c>
      <c r="M2" s="21" t="s">
        <v>13</v>
      </c>
      <c r="N2" s="21" t="s">
        <v>14</v>
      </c>
      <c r="O2" s="22" t="s">
        <v>15</v>
      </c>
      <c r="P2" s="21" t="s">
        <v>15</v>
      </c>
      <c r="Q2" s="22" t="s">
        <v>16</v>
      </c>
    </row>
    <row r="3" spans="1:17" ht="17" thickBot="1" x14ac:dyDescent="0.25">
      <c r="A3" s="104" t="s">
        <v>17</v>
      </c>
      <c r="B3" s="23" t="s">
        <v>18</v>
      </c>
      <c r="C3" s="24" t="s">
        <v>19</v>
      </c>
      <c r="D3" s="25">
        <v>0.61533000000000004</v>
      </c>
      <c r="E3" s="26">
        <v>0.13908000000000001</v>
      </c>
      <c r="F3" s="25">
        <v>-0.54466999999999999</v>
      </c>
      <c r="G3" s="27">
        <v>0.52166999999999997</v>
      </c>
      <c r="H3" s="26">
        <v>0.32601999999999998</v>
      </c>
      <c r="I3" s="25">
        <v>0.53412000000000004</v>
      </c>
      <c r="J3" s="26">
        <v>-2E-3</v>
      </c>
      <c r="K3" s="25">
        <v>1.02626</v>
      </c>
      <c r="L3" s="25">
        <v>1.1875100000000001</v>
      </c>
      <c r="M3" s="25">
        <v>0.59175999999999995</v>
      </c>
      <c r="N3" s="26">
        <v>0.32490000000000002</v>
      </c>
      <c r="O3" s="25">
        <v>0.48139999999999999</v>
      </c>
      <c r="P3" s="25">
        <v>-0.44030000000000002</v>
      </c>
      <c r="Q3" s="25">
        <v>-0.23855000000000001</v>
      </c>
    </row>
    <row r="4" spans="1:17" ht="17" thickBot="1" x14ac:dyDescent="0.25">
      <c r="A4" s="95"/>
      <c r="B4" s="23"/>
      <c r="C4" s="24" t="s">
        <v>20</v>
      </c>
      <c r="D4" s="28">
        <v>-0.68674000000000002</v>
      </c>
      <c r="E4" s="29">
        <v>9.0810000000000002E-2</v>
      </c>
      <c r="F4" s="28">
        <v>0.41359000000000001</v>
      </c>
      <c r="G4" s="29">
        <v>-0.11570999999999999</v>
      </c>
      <c r="H4" s="29">
        <v>7.9600000000000004E-2</v>
      </c>
      <c r="I4" s="29">
        <v>-0.12795000000000001</v>
      </c>
      <c r="J4" s="29">
        <v>8.9590000000000003E-2</v>
      </c>
      <c r="K4" s="30">
        <v>-0.48846000000000001</v>
      </c>
      <c r="L4" s="29">
        <v>-0.50690999999999997</v>
      </c>
      <c r="M4" s="29">
        <v>-0.22142999999999999</v>
      </c>
      <c r="N4" s="29">
        <v>-0.10299999999999999</v>
      </c>
      <c r="O4" s="29">
        <v>-0.25196000000000002</v>
      </c>
      <c r="P4" s="28">
        <v>0.35724</v>
      </c>
      <c r="Q4" s="29">
        <v>0.12941</v>
      </c>
    </row>
    <row r="5" spans="1:17" ht="17" thickBot="1" x14ac:dyDescent="0.25">
      <c r="A5" s="95"/>
      <c r="B5" s="23" t="s">
        <v>21</v>
      </c>
      <c r="C5" s="24" t="s">
        <v>22</v>
      </c>
      <c r="D5" s="29">
        <v>0.10639</v>
      </c>
      <c r="E5" s="30">
        <v>0.43247999999999998</v>
      </c>
      <c r="F5" s="29">
        <v>0.29897000000000001</v>
      </c>
      <c r="G5" s="28">
        <v>0.56479000000000001</v>
      </c>
      <c r="H5" s="30">
        <v>0.35629</v>
      </c>
      <c r="I5" s="29">
        <v>0.15684999999999999</v>
      </c>
      <c r="J5" s="29">
        <v>-3.7990000000000003E-2</v>
      </c>
      <c r="K5" s="29">
        <v>0.41905999999999999</v>
      </c>
      <c r="L5" s="29">
        <v>0.46705000000000002</v>
      </c>
      <c r="M5" s="28">
        <v>0.54986999999999997</v>
      </c>
      <c r="N5" s="28">
        <v>0.57118999999999998</v>
      </c>
      <c r="O5" s="29">
        <v>0.28494999999999998</v>
      </c>
      <c r="P5" s="29">
        <v>0.10129000000000001</v>
      </c>
      <c r="Q5" s="29">
        <v>0.13070000000000001</v>
      </c>
    </row>
    <row r="6" spans="1:17" ht="17" thickBot="1" x14ac:dyDescent="0.25">
      <c r="A6" s="95"/>
      <c r="B6" s="23"/>
      <c r="C6" s="24" t="s">
        <v>23</v>
      </c>
      <c r="D6" s="29">
        <v>-0.22273999999999999</v>
      </c>
      <c r="E6" s="30">
        <v>-0.42592000000000002</v>
      </c>
      <c r="F6" s="29">
        <v>-6.0409999999999998E-2</v>
      </c>
      <c r="G6" s="29">
        <v>-0.38624999999999998</v>
      </c>
      <c r="H6" s="29">
        <v>-0.23902000000000001</v>
      </c>
      <c r="I6" s="29">
        <v>-0.26711000000000001</v>
      </c>
      <c r="J6" s="29">
        <v>-0.14996000000000001</v>
      </c>
      <c r="K6" s="29">
        <v>-0.35593999999999998</v>
      </c>
      <c r="L6" s="29">
        <v>-0.43192999999999998</v>
      </c>
      <c r="M6" s="28">
        <v>-0.66381999999999997</v>
      </c>
      <c r="N6" s="28">
        <v>-0.76941999999999999</v>
      </c>
      <c r="O6" s="28">
        <v>-0.47835</v>
      </c>
      <c r="P6" s="29">
        <v>-0.15340000000000001</v>
      </c>
      <c r="Q6" s="30">
        <v>-0.16338</v>
      </c>
    </row>
    <row r="7" spans="1:17" ht="17" thickBot="1" x14ac:dyDescent="0.25">
      <c r="A7" s="95"/>
      <c r="B7" s="23" t="s">
        <v>24</v>
      </c>
      <c r="C7" s="24" t="s">
        <v>25</v>
      </c>
      <c r="D7" s="28">
        <v>1.29636</v>
      </c>
      <c r="E7" s="29">
        <v>-0.36103000000000002</v>
      </c>
      <c r="F7" s="28">
        <v>-0.98089000000000004</v>
      </c>
      <c r="G7" s="29">
        <v>0.15426999999999999</v>
      </c>
      <c r="H7" s="28">
        <v>0.50143000000000004</v>
      </c>
      <c r="I7" s="28">
        <v>0.78334000000000004</v>
      </c>
      <c r="J7" s="28">
        <v>0.44518000000000002</v>
      </c>
      <c r="K7" s="28">
        <v>1.5213699999999999</v>
      </c>
      <c r="L7" s="28">
        <v>1.5979699999999999</v>
      </c>
      <c r="M7" s="28">
        <v>0.58296000000000003</v>
      </c>
      <c r="N7" s="28">
        <v>0.65512999999999999</v>
      </c>
      <c r="O7" s="28">
        <v>0.99104000000000003</v>
      </c>
      <c r="P7" s="28">
        <v>-0.29324</v>
      </c>
      <c r="Q7" s="28">
        <v>-0.2586</v>
      </c>
    </row>
    <row r="8" spans="1:17" ht="17" thickBot="1" x14ac:dyDescent="0.25">
      <c r="A8" s="95"/>
      <c r="B8" s="23"/>
      <c r="C8" s="24" t="s">
        <v>26</v>
      </c>
      <c r="D8" s="28">
        <v>-0.96489999999999998</v>
      </c>
      <c r="E8" s="28">
        <v>0.58894999999999997</v>
      </c>
      <c r="F8" s="28">
        <v>1.06243</v>
      </c>
      <c r="G8" s="29">
        <v>-7.4609999999999996E-2</v>
      </c>
      <c r="H8" s="28">
        <v>-0.63012999999999997</v>
      </c>
      <c r="I8" s="28">
        <v>-1.08188</v>
      </c>
      <c r="J8" s="28">
        <v>-0.63292999999999999</v>
      </c>
      <c r="K8" s="28">
        <v>-1.57517</v>
      </c>
      <c r="L8" s="28">
        <v>-1.5687800000000001</v>
      </c>
      <c r="M8" s="29">
        <v>-0.26900000000000002</v>
      </c>
      <c r="N8" s="29">
        <v>-0.32536999999999999</v>
      </c>
      <c r="O8" s="28">
        <v>-0.88736999999999999</v>
      </c>
      <c r="P8" s="28">
        <v>0.31441000000000002</v>
      </c>
      <c r="Q8" s="28">
        <v>0.32684999999999997</v>
      </c>
    </row>
    <row r="9" spans="1:17" ht="17" thickBot="1" x14ac:dyDescent="0.25">
      <c r="A9" s="95"/>
      <c r="B9" s="23" t="s">
        <v>27</v>
      </c>
      <c r="C9" s="24" t="s">
        <v>28</v>
      </c>
      <c r="D9" s="29">
        <v>-0.37519999999999998</v>
      </c>
      <c r="E9" s="30">
        <v>0.41478999999999999</v>
      </c>
      <c r="F9" s="28">
        <v>0.59984999999999999</v>
      </c>
      <c r="G9" s="30">
        <v>0.44283</v>
      </c>
      <c r="H9" s="29">
        <v>7.9280000000000003E-2</v>
      </c>
      <c r="I9" s="29">
        <v>-0.35060000000000002</v>
      </c>
      <c r="J9" s="29">
        <v>-0.20124</v>
      </c>
      <c r="K9" s="29">
        <v>-0.19753000000000001</v>
      </c>
      <c r="L9" s="29">
        <v>3.3790000000000001E-2</v>
      </c>
      <c r="M9" s="29">
        <v>-0.18110999999999999</v>
      </c>
      <c r="N9" s="28">
        <v>-0.74704999999999999</v>
      </c>
      <c r="O9" s="29">
        <v>-0.20552000000000001</v>
      </c>
      <c r="P9" s="29">
        <v>0.10329000000000001</v>
      </c>
      <c r="Q9" s="29">
        <v>0.15304999999999999</v>
      </c>
    </row>
    <row r="10" spans="1:17" ht="17" thickBot="1" x14ac:dyDescent="0.25">
      <c r="A10" s="105"/>
      <c r="B10" s="31"/>
      <c r="C10" s="32" t="s">
        <v>29</v>
      </c>
      <c r="D10" s="30">
        <v>0.55508000000000002</v>
      </c>
      <c r="E10" s="28">
        <v>-0.46</v>
      </c>
      <c r="F10" s="28">
        <v>-1.10287</v>
      </c>
      <c r="G10" s="28">
        <v>-0.74980999999999998</v>
      </c>
      <c r="H10" s="28">
        <v>-0.50797000000000003</v>
      </c>
      <c r="I10" s="29">
        <v>2.4199999999999999E-2</v>
      </c>
      <c r="J10" s="29">
        <v>-2.707E-2</v>
      </c>
      <c r="K10" s="29">
        <v>0.21385999999999999</v>
      </c>
      <c r="L10" s="29">
        <v>5.5939999999999997E-2</v>
      </c>
      <c r="M10" s="28">
        <v>0.63334000000000001</v>
      </c>
      <c r="N10" s="28">
        <v>1.4199900000000001</v>
      </c>
      <c r="O10" s="28">
        <v>0.54978000000000005</v>
      </c>
      <c r="P10" s="28">
        <v>-0.28577999999999998</v>
      </c>
      <c r="Q10" s="30">
        <v>-0.16411000000000001</v>
      </c>
    </row>
    <row r="11" spans="1:17" ht="17" thickBot="1" x14ac:dyDescent="0.25">
      <c r="A11" s="94" t="s">
        <v>30</v>
      </c>
      <c r="B11" s="23" t="s">
        <v>31</v>
      </c>
      <c r="C11" s="24" t="s">
        <v>25</v>
      </c>
      <c r="D11" s="28">
        <v>1.49522</v>
      </c>
      <c r="E11" s="29">
        <v>-0.20230000000000001</v>
      </c>
      <c r="F11" s="28">
        <v>-1.1527499999999999</v>
      </c>
      <c r="G11" s="29">
        <v>0.41217999999999999</v>
      </c>
      <c r="H11" s="30">
        <v>0.59272999999999998</v>
      </c>
      <c r="I11" s="28">
        <v>1.0170300000000001</v>
      </c>
      <c r="J11" s="28">
        <v>0.38907000000000003</v>
      </c>
      <c r="K11" s="28">
        <v>1.9198900000000001</v>
      </c>
      <c r="L11" s="28">
        <v>2.03348</v>
      </c>
      <c r="M11" s="28">
        <v>0.95015000000000005</v>
      </c>
      <c r="N11" s="28">
        <v>0.90964999999999996</v>
      </c>
      <c r="O11" s="28">
        <v>1.1887399999999999</v>
      </c>
      <c r="P11" s="28">
        <v>-0.43792999999999999</v>
      </c>
      <c r="Q11" s="28">
        <v>-0.33710000000000001</v>
      </c>
    </row>
    <row r="12" spans="1:17" ht="17" thickBot="1" x14ac:dyDescent="0.25">
      <c r="A12" s="95"/>
      <c r="B12" s="23"/>
      <c r="C12" s="24" t="s">
        <v>19</v>
      </c>
      <c r="D12" s="28">
        <v>1.21035</v>
      </c>
      <c r="E12" s="29">
        <v>0.25128</v>
      </c>
      <c r="F12" s="28">
        <v>-0.83865999999999996</v>
      </c>
      <c r="G12" s="28">
        <v>0.89731000000000005</v>
      </c>
      <c r="H12" s="28">
        <v>0.68545999999999996</v>
      </c>
      <c r="I12" s="28">
        <v>0.92535999999999996</v>
      </c>
      <c r="J12" s="29">
        <v>7.3370000000000005E-2</v>
      </c>
      <c r="K12" s="28">
        <v>1.9037900000000001</v>
      </c>
      <c r="L12" s="28">
        <v>2.1556600000000001</v>
      </c>
      <c r="M12" s="28">
        <v>0.92381999999999997</v>
      </c>
      <c r="N12" s="29">
        <v>0.47986000000000001</v>
      </c>
      <c r="O12" s="28">
        <v>0.86860999999999999</v>
      </c>
      <c r="P12" s="28">
        <v>-0.66676000000000002</v>
      </c>
      <c r="Q12" s="28">
        <v>-0.42525000000000002</v>
      </c>
    </row>
    <row r="13" spans="1:17" ht="17" thickBot="1" x14ac:dyDescent="0.25">
      <c r="A13" s="95"/>
      <c r="B13" s="23" t="s">
        <v>32</v>
      </c>
      <c r="C13" s="24" t="s">
        <v>26</v>
      </c>
      <c r="D13" s="28">
        <v>-1.04924</v>
      </c>
      <c r="E13" s="30">
        <v>0.49108000000000002</v>
      </c>
      <c r="F13" s="28">
        <v>1.1831400000000001</v>
      </c>
      <c r="G13" s="29">
        <v>-4.4330000000000001E-2</v>
      </c>
      <c r="H13" s="28">
        <v>-0.38607000000000002</v>
      </c>
      <c r="I13" s="28">
        <v>-0.91459000000000001</v>
      </c>
      <c r="J13" s="28">
        <v>-0.43957000000000002</v>
      </c>
      <c r="K13" s="28">
        <v>-1.4990300000000001</v>
      </c>
      <c r="L13" s="28">
        <v>-1.56768</v>
      </c>
      <c r="M13" s="28">
        <v>-0.48171999999999998</v>
      </c>
      <c r="N13" s="30">
        <v>-0.52193000000000001</v>
      </c>
      <c r="O13" s="28">
        <v>-0.91371999999999998</v>
      </c>
      <c r="P13" s="28">
        <v>0.47211999999999998</v>
      </c>
      <c r="Q13" s="28">
        <v>0.28034999999999999</v>
      </c>
    </row>
    <row r="14" spans="1:17" ht="17" thickBot="1" x14ac:dyDescent="0.25">
      <c r="A14" s="95"/>
      <c r="B14" s="23"/>
      <c r="C14" s="24" t="s">
        <v>20</v>
      </c>
      <c r="D14" s="28">
        <v>-1.1301000000000001</v>
      </c>
      <c r="E14" s="29">
        <v>0.29210999999999998</v>
      </c>
      <c r="F14" s="28">
        <v>0.72648000000000001</v>
      </c>
      <c r="G14" s="29">
        <v>-9.887E-2</v>
      </c>
      <c r="H14" s="29">
        <v>-4.3200000000000002E-2</v>
      </c>
      <c r="I14" s="29">
        <v>-0.31218000000000001</v>
      </c>
      <c r="J14" s="29">
        <v>-0.11318</v>
      </c>
      <c r="K14" s="28">
        <v>-0.85646</v>
      </c>
      <c r="L14" s="28">
        <v>-0.97838999999999998</v>
      </c>
      <c r="M14" s="29">
        <v>-0.26923000000000002</v>
      </c>
      <c r="N14" s="29">
        <v>-0.12962000000000001</v>
      </c>
      <c r="O14" s="28">
        <v>-0.50751000000000002</v>
      </c>
      <c r="P14" s="28">
        <v>0.42637000000000003</v>
      </c>
      <c r="Q14" s="30">
        <v>0.2089</v>
      </c>
    </row>
    <row r="15" spans="1:17" ht="17" thickBot="1" x14ac:dyDescent="0.25">
      <c r="A15" s="95"/>
      <c r="B15" s="23" t="s">
        <v>33</v>
      </c>
      <c r="C15" s="24" t="s">
        <v>25</v>
      </c>
      <c r="D15" s="28">
        <v>0.91507000000000005</v>
      </c>
      <c r="E15" s="28">
        <v>-0.60202</v>
      </c>
      <c r="F15" s="28">
        <v>-0.70533000000000001</v>
      </c>
      <c r="G15" s="29">
        <v>-0.26622000000000001</v>
      </c>
      <c r="H15" s="29">
        <v>0.33357999999999999</v>
      </c>
      <c r="I15" s="29">
        <v>0.33563999999999999</v>
      </c>
      <c r="J15" s="28">
        <v>0.47298000000000001</v>
      </c>
      <c r="K15" s="28">
        <v>0.82343</v>
      </c>
      <c r="L15" s="28">
        <v>0.87956999999999996</v>
      </c>
      <c r="M15" s="29">
        <v>3.5090000000000003E-2</v>
      </c>
      <c r="N15" s="29">
        <v>0.31556000000000001</v>
      </c>
      <c r="O15" s="28">
        <v>0.65161000000000002</v>
      </c>
      <c r="P15" s="29">
        <v>-8.6860000000000007E-2</v>
      </c>
      <c r="Q15" s="29">
        <v>-0.15075</v>
      </c>
    </row>
    <row r="16" spans="1:17" ht="17" thickBot="1" x14ac:dyDescent="0.25">
      <c r="A16" s="95"/>
      <c r="B16" s="23"/>
      <c r="C16" s="24" t="s">
        <v>20</v>
      </c>
      <c r="D16" s="29">
        <v>0.22214999999999999</v>
      </c>
      <c r="E16" s="29">
        <v>-0.32185000000000002</v>
      </c>
      <c r="F16" s="29">
        <v>-0.22783999999999999</v>
      </c>
      <c r="G16" s="29">
        <v>-0.15024000000000001</v>
      </c>
      <c r="H16" s="29">
        <v>0.33135999999999999</v>
      </c>
      <c r="I16" s="29">
        <v>0.24970999999999999</v>
      </c>
      <c r="J16" s="30">
        <v>0.50526000000000004</v>
      </c>
      <c r="K16" s="29">
        <v>0.26595999999999997</v>
      </c>
      <c r="L16" s="29">
        <v>0.45963999999999999</v>
      </c>
      <c r="M16" s="29">
        <v>-0.12345</v>
      </c>
      <c r="N16" s="29">
        <v>-4.8419999999999998E-2</v>
      </c>
      <c r="O16" s="29">
        <v>0.27190999999999999</v>
      </c>
      <c r="P16" s="29">
        <v>0.21553</v>
      </c>
      <c r="Q16" s="29">
        <v>-3.3529999999999997E-2</v>
      </c>
    </row>
    <row r="17" spans="1:17" ht="17" thickBot="1" x14ac:dyDescent="0.25">
      <c r="A17" s="95"/>
      <c r="B17" s="23" t="s">
        <v>34</v>
      </c>
      <c r="C17" s="24" t="s">
        <v>26</v>
      </c>
      <c r="D17" s="28">
        <v>-0.78290999999999999</v>
      </c>
      <c r="E17" s="28">
        <v>0.80013000000000001</v>
      </c>
      <c r="F17" s="28">
        <v>0.80196000000000001</v>
      </c>
      <c r="G17" s="29">
        <v>-0.13996</v>
      </c>
      <c r="H17" s="28">
        <v>-1.1568000000000001</v>
      </c>
      <c r="I17" s="28">
        <v>-1.4428700000000001</v>
      </c>
      <c r="J17" s="28">
        <v>-1.05019</v>
      </c>
      <c r="K17" s="28">
        <v>-1.7394799999999999</v>
      </c>
      <c r="L17" s="28">
        <v>-1.57117</v>
      </c>
      <c r="M17" s="29">
        <v>0.19003</v>
      </c>
      <c r="N17" s="29">
        <v>9.8780000000000007E-2</v>
      </c>
      <c r="O17" s="28">
        <v>-0.83048999999999995</v>
      </c>
      <c r="P17" s="29">
        <v>-2.5919999999999999E-2</v>
      </c>
      <c r="Q17" s="28">
        <v>0.42719000000000001</v>
      </c>
    </row>
    <row r="18" spans="1:17" ht="17" thickBot="1" x14ac:dyDescent="0.25">
      <c r="A18" s="95"/>
      <c r="B18" s="23"/>
      <c r="C18" s="24" t="s">
        <v>19</v>
      </c>
      <c r="D18" s="30">
        <v>-0.55540999999999996</v>
      </c>
      <c r="E18" s="29">
        <v>5.6800000000000002E-3</v>
      </c>
      <c r="F18" s="29">
        <v>-5.7400000000000003E-3</v>
      </c>
      <c r="G18" s="29">
        <v>-0.10995000000000001</v>
      </c>
      <c r="H18" s="29">
        <v>-0.34833999999999998</v>
      </c>
      <c r="I18" s="29">
        <v>-0.25259999999999999</v>
      </c>
      <c r="J18" s="29">
        <v>-0.25202000000000002</v>
      </c>
      <c r="K18" s="30">
        <v>-0.61360999999999999</v>
      </c>
      <c r="L18" s="28">
        <v>-0.55664999999999998</v>
      </c>
      <c r="M18" s="29">
        <v>8.9109999999999995E-2</v>
      </c>
      <c r="N18" s="29">
        <v>0.14198</v>
      </c>
      <c r="O18" s="29">
        <v>-0.25387999999999999</v>
      </c>
      <c r="P18" s="29">
        <v>-9.0160000000000004E-2</v>
      </c>
      <c r="Q18" s="29">
        <v>6.6780000000000006E-2</v>
      </c>
    </row>
    <row r="19" spans="1:17" ht="17" thickBot="1" x14ac:dyDescent="0.25">
      <c r="A19" s="95"/>
      <c r="B19" s="23" t="s">
        <v>35</v>
      </c>
      <c r="C19" s="24" t="s">
        <v>25</v>
      </c>
      <c r="D19" s="28">
        <v>1.37666</v>
      </c>
      <c r="E19" s="29">
        <v>-3.9010000000000003E-2</v>
      </c>
      <c r="F19" s="28">
        <v>-0.89337</v>
      </c>
      <c r="G19" s="29">
        <v>0.68011999999999995</v>
      </c>
      <c r="H19" s="28">
        <v>0.74407000000000001</v>
      </c>
      <c r="I19" s="28">
        <v>0.90178000000000003</v>
      </c>
      <c r="J19" s="29">
        <v>0.2482</v>
      </c>
      <c r="K19" s="28">
        <v>2.04379</v>
      </c>
      <c r="L19" s="28">
        <v>2.1768299999999998</v>
      </c>
      <c r="M19" s="28">
        <v>1.1252</v>
      </c>
      <c r="N19" s="28">
        <v>1.3740399999999999</v>
      </c>
      <c r="O19" s="28">
        <v>1.2893300000000001</v>
      </c>
      <c r="P19" s="30">
        <v>-0.31019999999999998</v>
      </c>
      <c r="Q19" s="29">
        <v>-0.18765999999999999</v>
      </c>
    </row>
    <row r="20" spans="1:17" ht="17" thickBot="1" x14ac:dyDescent="0.25">
      <c r="A20" s="95"/>
      <c r="B20" s="23"/>
      <c r="C20" s="24" t="s">
        <v>22</v>
      </c>
      <c r="D20" s="28">
        <v>0.88109000000000004</v>
      </c>
      <c r="E20" s="29">
        <v>5.4170000000000003E-2</v>
      </c>
      <c r="F20" s="29">
        <v>-0.33187</v>
      </c>
      <c r="G20" s="29">
        <v>0.61924999999999997</v>
      </c>
      <c r="H20" s="28">
        <v>0.58711999999999998</v>
      </c>
      <c r="I20" s="28">
        <v>0.56555</v>
      </c>
      <c r="J20" s="29">
        <v>0.16270999999999999</v>
      </c>
      <c r="K20" s="28">
        <v>1.4055299999999999</v>
      </c>
      <c r="L20" s="28">
        <v>1.5510999999999999</v>
      </c>
      <c r="M20" s="28">
        <v>0.88232999999999995</v>
      </c>
      <c r="N20" s="28">
        <v>1.0286200000000001</v>
      </c>
      <c r="O20" s="28">
        <v>0.98453999999999997</v>
      </c>
      <c r="P20" s="29">
        <v>-6.9769999999999999E-2</v>
      </c>
      <c r="Q20" s="29">
        <v>-9.2099999999999994E-3</v>
      </c>
    </row>
    <row r="21" spans="1:17" ht="17" thickBot="1" x14ac:dyDescent="0.25">
      <c r="A21" s="95"/>
      <c r="B21" s="23" t="s">
        <v>36</v>
      </c>
      <c r="C21" s="24" t="s">
        <v>26</v>
      </c>
      <c r="D21" s="28">
        <v>-0.85163</v>
      </c>
      <c r="E21" s="29">
        <v>-8.4379999999999997E-2</v>
      </c>
      <c r="F21" s="28">
        <v>0.53151000000000004</v>
      </c>
      <c r="G21" s="30">
        <v>-0.52844000000000002</v>
      </c>
      <c r="H21" s="28">
        <v>-0.65434999999999999</v>
      </c>
      <c r="I21" s="28">
        <v>-0.79349999999999998</v>
      </c>
      <c r="J21" s="29">
        <v>-0.26016</v>
      </c>
      <c r="K21" s="28">
        <v>-1.6001799999999999</v>
      </c>
      <c r="L21" s="28">
        <v>-1.6072</v>
      </c>
      <c r="M21" s="28">
        <v>-0.72163999999999995</v>
      </c>
      <c r="N21" s="28">
        <v>-0.65736000000000006</v>
      </c>
      <c r="O21" s="28">
        <v>-0.87344999999999995</v>
      </c>
      <c r="P21" s="30">
        <v>0.29104999999999998</v>
      </c>
      <c r="Q21" s="30">
        <v>0.2238</v>
      </c>
    </row>
    <row r="22" spans="1:17" ht="17" thickBot="1" x14ac:dyDescent="0.25">
      <c r="A22" s="95"/>
      <c r="B22" s="23"/>
      <c r="C22" s="24" t="s">
        <v>23</v>
      </c>
      <c r="D22" s="28">
        <v>-1.0744199999999999</v>
      </c>
      <c r="E22" s="29">
        <v>-0.34561999999999998</v>
      </c>
      <c r="F22" s="28">
        <v>0.59867000000000004</v>
      </c>
      <c r="G22" s="29">
        <v>-0.45622000000000001</v>
      </c>
      <c r="H22" s="30">
        <v>-0.47653000000000001</v>
      </c>
      <c r="I22" s="28">
        <v>-0.66378999999999999</v>
      </c>
      <c r="J22" s="29">
        <v>-0.30243999999999999</v>
      </c>
      <c r="K22" s="28">
        <v>-1.31671</v>
      </c>
      <c r="L22" s="28">
        <v>-1.4888300000000001</v>
      </c>
      <c r="M22" s="28">
        <v>-1.1284000000000001</v>
      </c>
      <c r="N22" s="28">
        <v>-1.22566</v>
      </c>
      <c r="O22" s="28">
        <v>-1.13903</v>
      </c>
      <c r="P22" s="29">
        <v>0.17996000000000001</v>
      </c>
      <c r="Q22" s="29">
        <v>4.0099999999999997E-3</v>
      </c>
    </row>
    <row r="23" spans="1:17" ht="17" thickBot="1" x14ac:dyDescent="0.25">
      <c r="A23" s="95"/>
      <c r="B23" s="23" t="s">
        <v>37</v>
      </c>
      <c r="C23" s="24" t="s">
        <v>25</v>
      </c>
      <c r="D23" s="28">
        <v>1.2236899999999999</v>
      </c>
      <c r="E23" s="30">
        <v>-0.53347999999999995</v>
      </c>
      <c r="F23" s="28">
        <v>-1.0421400000000001</v>
      </c>
      <c r="G23" s="29">
        <v>-0.14449000000000001</v>
      </c>
      <c r="H23" s="29">
        <v>0.35126000000000002</v>
      </c>
      <c r="I23" s="28">
        <v>0.68400000000000005</v>
      </c>
      <c r="J23" s="28">
        <v>0.52129999999999999</v>
      </c>
      <c r="K23" s="28">
        <v>1.2020299999999999</v>
      </c>
      <c r="L23" s="28">
        <v>1.2703899999999999</v>
      </c>
      <c r="M23" s="29">
        <v>0.30891000000000002</v>
      </c>
      <c r="N23" s="29">
        <v>0.28702</v>
      </c>
      <c r="O23" s="28">
        <v>0.81361000000000006</v>
      </c>
      <c r="P23" s="28">
        <v>-0.30654999999999999</v>
      </c>
      <c r="Q23" s="28">
        <v>-0.31539</v>
      </c>
    </row>
    <row r="24" spans="1:17" ht="17" thickBot="1" x14ac:dyDescent="0.25">
      <c r="A24" s="95"/>
      <c r="B24" s="23"/>
      <c r="C24" s="24" t="s">
        <v>23</v>
      </c>
      <c r="D24" s="28">
        <v>0.67905000000000004</v>
      </c>
      <c r="E24" s="30">
        <v>-0.51093999999999995</v>
      </c>
      <c r="F24" s="28">
        <v>-0.75824999999999998</v>
      </c>
      <c r="G24" s="29">
        <v>-0.31215999999999999</v>
      </c>
      <c r="H24" s="29">
        <v>1.247E-2</v>
      </c>
      <c r="I24" s="29">
        <v>0.15289</v>
      </c>
      <c r="J24" s="29">
        <v>1.149E-2</v>
      </c>
      <c r="K24" s="28">
        <v>0.66134999999999999</v>
      </c>
      <c r="L24" s="28">
        <v>0.68713999999999997</v>
      </c>
      <c r="M24" s="29">
        <v>-0.17191000000000001</v>
      </c>
      <c r="N24" s="29">
        <v>-0.28634999999999999</v>
      </c>
      <c r="O24" s="29">
        <v>0.22120000000000001</v>
      </c>
      <c r="P24" s="28">
        <v>-0.50636000000000003</v>
      </c>
      <c r="Q24" s="28">
        <v>-0.34061000000000002</v>
      </c>
    </row>
    <row r="25" spans="1:17" ht="17" thickBot="1" x14ac:dyDescent="0.25">
      <c r="A25" s="95"/>
      <c r="B25" s="23" t="s">
        <v>38</v>
      </c>
      <c r="C25" s="24" t="s">
        <v>26</v>
      </c>
      <c r="D25" s="28">
        <v>-1.1348100000000001</v>
      </c>
      <c r="E25" s="28">
        <v>1.59894</v>
      </c>
      <c r="F25" s="28">
        <v>1.8588199999999999</v>
      </c>
      <c r="G25" s="30">
        <v>0.60612999999999995</v>
      </c>
      <c r="H25" s="28">
        <v>-0.59379999999999999</v>
      </c>
      <c r="I25" s="28">
        <v>-1.5144500000000001</v>
      </c>
      <c r="J25" s="28">
        <v>-1.1920900000000001</v>
      </c>
      <c r="K25" s="28">
        <v>-1.53766</v>
      </c>
      <c r="L25" s="28">
        <v>-1.51115</v>
      </c>
      <c r="M25" s="30">
        <v>0.40994999999999998</v>
      </c>
      <c r="N25" s="29">
        <v>0.17261000000000001</v>
      </c>
      <c r="O25" s="28">
        <v>-0.90822999999999998</v>
      </c>
      <c r="P25" s="28">
        <v>0.34943999999999997</v>
      </c>
      <c r="Q25" s="28">
        <v>0.48143000000000002</v>
      </c>
    </row>
    <row r="26" spans="1:17" ht="17" thickBot="1" x14ac:dyDescent="0.25">
      <c r="A26" s="95"/>
      <c r="B26" s="23"/>
      <c r="C26" s="24" t="s">
        <v>22</v>
      </c>
      <c r="D26" s="30">
        <v>-0.55047000000000001</v>
      </c>
      <c r="E26" s="28">
        <v>0.77258000000000004</v>
      </c>
      <c r="F26" s="28">
        <v>0.84184999999999999</v>
      </c>
      <c r="G26" s="30">
        <v>0.54442999999999997</v>
      </c>
      <c r="H26" s="29">
        <v>0.17327999999999999</v>
      </c>
      <c r="I26" s="29">
        <v>-0.19023999999999999</v>
      </c>
      <c r="J26" s="29">
        <v>-0.21990000000000001</v>
      </c>
      <c r="K26" s="29">
        <v>-0.39957999999999999</v>
      </c>
      <c r="L26" s="29">
        <v>-0.42530000000000001</v>
      </c>
      <c r="M26" s="29">
        <v>0.30259999999999998</v>
      </c>
      <c r="N26" s="29">
        <v>0.22256999999999999</v>
      </c>
      <c r="O26" s="29">
        <v>-0.29387000000000002</v>
      </c>
      <c r="P26" s="30">
        <v>0.24443999999999999</v>
      </c>
      <c r="Q26" s="28">
        <v>0.25089</v>
      </c>
    </row>
    <row r="27" spans="1:17" ht="17" thickBot="1" x14ac:dyDescent="0.25">
      <c r="A27" s="95"/>
      <c r="B27" s="23" t="s">
        <v>39</v>
      </c>
      <c r="C27" s="24" t="s">
        <v>25</v>
      </c>
      <c r="D27" s="30">
        <v>0.51105</v>
      </c>
      <c r="E27" s="29">
        <v>-9.7919999999999993E-2</v>
      </c>
      <c r="F27" s="29">
        <v>-0.34139999999999998</v>
      </c>
      <c r="G27" s="30">
        <v>0.60463999999999996</v>
      </c>
      <c r="H27" s="28">
        <v>0.70009999999999994</v>
      </c>
      <c r="I27" s="28">
        <v>0.68359999999999999</v>
      </c>
      <c r="J27" s="29">
        <v>0.37153999999999998</v>
      </c>
      <c r="K27" s="28">
        <v>0.98343999999999998</v>
      </c>
      <c r="L27" s="28">
        <v>1.00241</v>
      </c>
      <c r="M27" s="29">
        <v>0.12886</v>
      </c>
      <c r="N27" s="29">
        <v>-0.25507999999999997</v>
      </c>
      <c r="O27" s="29">
        <v>0.23943999999999999</v>
      </c>
      <c r="P27" s="29">
        <v>-0.21981000000000001</v>
      </c>
      <c r="Q27" s="29">
        <v>-0.15754000000000001</v>
      </c>
    </row>
    <row r="28" spans="1:17" ht="17" thickBot="1" x14ac:dyDescent="0.25">
      <c r="A28" s="95"/>
      <c r="B28" s="23"/>
      <c r="C28" s="24" t="s">
        <v>28</v>
      </c>
      <c r="D28" s="29">
        <v>0.28170000000000001</v>
      </c>
      <c r="E28" s="29">
        <v>9.3210000000000001E-2</v>
      </c>
      <c r="F28" s="29">
        <v>-2.0490000000000001E-2</v>
      </c>
      <c r="G28" s="29">
        <v>0.52347999999999995</v>
      </c>
      <c r="H28" s="29">
        <v>0.51751000000000003</v>
      </c>
      <c r="I28" s="29">
        <v>0.439</v>
      </c>
      <c r="J28" s="29">
        <v>0.21157000000000001</v>
      </c>
      <c r="K28" s="30">
        <v>0.67359000000000002</v>
      </c>
      <c r="L28" s="28">
        <v>0.78869</v>
      </c>
      <c r="M28" s="29">
        <v>-6.2960000000000002E-2</v>
      </c>
      <c r="N28" s="30">
        <v>-0.59858999999999996</v>
      </c>
      <c r="O28" s="29">
        <v>0.22797000000000001</v>
      </c>
      <c r="P28" s="29">
        <v>-9.3289999999999998E-2</v>
      </c>
      <c r="Q28" s="29">
        <v>-7.0730000000000001E-2</v>
      </c>
    </row>
    <row r="29" spans="1:17" ht="17" thickBot="1" x14ac:dyDescent="0.25">
      <c r="A29" s="95"/>
      <c r="B29" s="23" t="s">
        <v>40</v>
      </c>
      <c r="C29" s="24" t="s">
        <v>26</v>
      </c>
      <c r="D29" s="28">
        <v>-1.0481199999999999</v>
      </c>
      <c r="E29" s="29">
        <v>3.7260000000000001E-2</v>
      </c>
      <c r="F29" s="29">
        <v>1.499E-2</v>
      </c>
      <c r="G29" s="30">
        <v>-0.65349999999999997</v>
      </c>
      <c r="H29" s="28">
        <v>-0.88070000000000004</v>
      </c>
      <c r="I29" s="28">
        <v>-0.81440000000000001</v>
      </c>
      <c r="J29" s="28">
        <v>-0.73626000000000003</v>
      </c>
      <c r="K29" s="28">
        <v>-1.3642099999999999</v>
      </c>
      <c r="L29" s="28">
        <v>-1.54891</v>
      </c>
      <c r="M29" s="29">
        <v>0.15212999999999999</v>
      </c>
      <c r="N29" s="28">
        <v>0.89419999999999999</v>
      </c>
      <c r="O29" s="28">
        <v>-0.60160999999999998</v>
      </c>
      <c r="P29" s="29">
        <v>-0.10940999999999999</v>
      </c>
      <c r="Q29" s="29">
        <v>3.7679999999999998E-2</v>
      </c>
    </row>
    <row r="30" spans="1:17" ht="17" thickBot="1" x14ac:dyDescent="0.25">
      <c r="A30" s="95"/>
      <c r="B30" s="23"/>
      <c r="C30" s="24" t="s">
        <v>29</v>
      </c>
      <c r="D30" s="30">
        <v>-0.91442000000000001</v>
      </c>
      <c r="E30" s="29">
        <v>-9.3920000000000003E-2</v>
      </c>
      <c r="F30" s="29">
        <v>-0.32328000000000001</v>
      </c>
      <c r="G30" s="28">
        <v>-0.72038999999999997</v>
      </c>
      <c r="H30" s="28">
        <v>-0.95818000000000003</v>
      </c>
      <c r="I30" s="28">
        <v>-0.76651000000000002</v>
      </c>
      <c r="J30" s="28">
        <v>-0.60096000000000005</v>
      </c>
      <c r="K30" s="28">
        <v>-1.4967999999999999</v>
      </c>
      <c r="L30" s="28">
        <v>-1.60876</v>
      </c>
      <c r="M30" s="29">
        <v>0.44835000000000003</v>
      </c>
      <c r="N30" s="28">
        <v>1.26332</v>
      </c>
      <c r="O30" s="28">
        <v>-0.47199000000000002</v>
      </c>
      <c r="P30" s="29">
        <v>-0.2361</v>
      </c>
      <c r="Q30" s="29">
        <v>4.3319999999999997E-2</v>
      </c>
    </row>
    <row r="31" spans="1:17" ht="17" thickBot="1" x14ac:dyDescent="0.25">
      <c r="A31" s="95"/>
      <c r="B31" s="23" t="s">
        <v>41</v>
      </c>
      <c r="C31" s="24" t="s">
        <v>25</v>
      </c>
      <c r="D31" s="28">
        <v>1.7561199999999999</v>
      </c>
      <c r="E31" s="30">
        <v>-0.59050000000000002</v>
      </c>
      <c r="F31" s="28">
        <v>-1.28216</v>
      </c>
      <c r="G31" s="29">
        <v>-8.6019999999999999E-2</v>
      </c>
      <c r="H31" s="30">
        <v>0.5081</v>
      </c>
      <c r="I31" s="28">
        <v>0.82133</v>
      </c>
      <c r="J31" s="28">
        <v>0.55337999999999998</v>
      </c>
      <c r="K31" s="28">
        <v>1.85145</v>
      </c>
      <c r="L31" s="28">
        <v>1.97254</v>
      </c>
      <c r="M31" s="28">
        <v>0.67978000000000005</v>
      </c>
      <c r="N31" s="28">
        <v>0.96930000000000005</v>
      </c>
      <c r="O31" s="28">
        <v>1.3321700000000001</v>
      </c>
      <c r="P31" s="28">
        <v>-0.30313000000000001</v>
      </c>
      <c r="Q31" s="28">
        <v>-0.31213000000000002</v>
      </c>
    </row>
    <row r="32" spans="1:17" ht="17" thickBot="1" x14ac:dyDescent="0.25">
      <c r="A32" s="95"/>
      <c r="B32" s="23"/>
      <c r="C32" s="24" t="s">
        <v>29</v>
      </c>
      <c r="D32" s="28">
        <v>1.3865400000000001</v>
      </c>
      <c r="E32" s="28">
        <v>-0.78671000000000002</v>
      </c>
      <c r="F32" s="28">
        <v>-1.3984799999999999</v>
      </c>
      <c r="G32" s="30">
        <v>-0.68857000000000002</v>
      </c>
      <c r="H32" s="29">
        <v>-6.8799999999999998E-3</v>
      </c>
      <c r="I32" s="28">
        <v>0.47904000000000002</v>
      </c>
      <c r="J32" s="28">
        <v>0.43759999999999999</v>
      </c>
      <c r="K32" s="28">
        <v>1.2547200000000001</v>
      </c>
      <c r="L32" s="28">
        <v>1.0642799999999999</v>
      </c>
      <c r="M32" s="29">
        <v>0.40050999999999998</v>
      </c>
      <c r="N32" s="28">
        <v>1.03216</v>
      </c>
      <c r="O32" s="28">
        <v>0.93359000000000003</v>
      </c>
      <c r="P32" s="29">
        <v>-0.24798000000000001</v>
      </c>
      <c r="Q32" s="28">
        <v>-0.27277000000000001</v>
      </c>
    </row>
    <row r="33" spans="1:17" ht="17" thickBot="1" x14ac:dyDescent="0.25">
      <c r="A33" s="95"/>
      <c r="B33" s="23" t="s">
        <v>42</v>
      </c>
      <c r="C33" s="24" t="s">
        <v>26</v>
      </c>
      <c r="D33" s="28">
        <v>-0.91671999999999998</v>
      </c>
      <c r="E33" s="28">
        <v>0.90834000000000004</v>
      </c>
      <c r="F33" s="28">
        <v>1.6688499999999999</v>
      </c>
      <c r="G33" s="29">
        <v>0.26052999999999998</v>
      </c>
      <c r="H33" s="28">
        <v>-0.48505999999999999</v>
      </c>
      <c r="I33" s="28">
        <v>-1.23674</v>
      </c>
      <c r="J33" s="28">
        <v>-0.57311000000000001</v>
      </c>
      <c r="K33" s="28">
        <v>-1.6973</v>
      </c>
      <c r="L33" s="28">
        <v>-1.58029</v>
      </c>
      <c r="M33" s="28">
        <v>-0.51280999999999999</v>
      </c>
      <c r="N33" s="28">
        <v>-1.0314399999999999</v>
      </c>
      <c r="O33" s="28">
        <v>-1.0528</v>
      </c>
      <c r="P33" s="28">
        <v>0.55978000000000006</v>
      </c>
      <c r="Q33" s="28">
        <v>0.49426999999999999</v>
      </c>
    </row>
    <row r="34" spans="1:17" ht="17" thickBot="1" x14ac:dyDescent="0.25">
      <c r="A34" s="95"/>
      <c r="B34" s="23"/>
      <c r="C34" s="24" t="s">
        <v>28</v>
      </c>
      <c r="D34" s="28">
        <v>-0.75551999999999997</v>
      </c>
      <c r="E34" s="28">
        <v>0.60096000000000005</v>
      </c>
      <c r="F34" s="28">
        <v>0.95899999999999996</v>
      </c>
      <c r="G34" s="29">
        <v>0.39613999999999999</v>
      </c>
      <c r="H34" s="29">
        <v>-0.17443</v>
      </c>
      <c r="I34" s="28">
        <v>-0.80772999999999995</v>
      </c>
      <c r="J34" s="28">
        <v>-0.44024000000000002</v>
      </c>
      <c r="K34" s="28">
        <v>-0.70186000000000004</v>
      </c>
      <c r="L34" s="29">
        <v>-0.40325</v>
      </c>
      <c r="M34" s="29">
        <v>-0.24951999999999999</v>
      </c>
      <c r="N34" s="28">
        <v>-0.83299999999999996</v>
      </c>
      <c r="O34" s="28">
        <v>-0.45649000000000001</v>
      </c>
      <c r="P34" s="29">
        <v>0.21709999999999999</v>
      </c>
      <c r="Q34" s="28">
        <v>0.28260999999999997</v>
      </c>
    </row>
    <row r="35" spans="1:17" ht="17" thickBot="1" x14ac:dyDescent="0.25">
      <c r="A35" s="95"/>
      <c r="B35" s="23" t="s">
        <v>43</v>
      </c>
      <c r="C35" s="24" t="s">
        <v>19</v>
      </c>
      <c r="D35" s="28">
        <v>0.92157999999999995</v>
      </c>
      <c r="E35" s="29">
        <v>0.27377000000000001</v>
      </c>
      <c r="F35" s="29">
        <v>-0.44578000000000001</v>
      </c>
      <c r="G35" s="30">
        <v>0.81252999999999997</v>
      </c>
      <c r="H35" s="30">
        <v>0.65298999999999996</v>
      </c>
      <c r="I35" s="28">
        <v>0.70118999999999998</v>
      </c>
      <c r="J35" s="29">
        <v>0.18534999999999999</v>
      </c>
      <c r="K35" s="28">
        <v>1.5026999999999999</v>
      </c>
      <c r="L35" s="28">
        <v>1.68675</v>
      </c>
      <c r="M35" s="28">
        <v>0.98924999999999996</v>
      </c>
      <c r="N35" s="28">
        <v>1.1329499999999999</v>
      </c>
      <c r="O35" s="28">
        <v>0.86024</v>
      </c>
      <c r="P35" s="29">
        <v>-0.15787999999999999</v>
      </c>
      <c r="Q35" s="29">
        <v>-7.3730000000000004E-2</v>
      </c>
    </row>
    <row r="36" spans="1:17" ht="17" thickBot="1" x14ac:dyDescent="0.25">
      <c r="A36" s="95"/>
      <c r="B36" s="23"/>
      <c r="C36" s="24" t="s">
        <v>22</v>
      </c>
      <c r="D36" s="29">
        <v>8.8840000000000002E-2</v>
      </c>
      <c r="E36" s="29">
        <v>0.47731000000000001</v>
      </c>
      <c r="F36" s="29">
        <v>0.20191999999999999</v>
      </c>
      <c r="G36" s="30">
        <v>0.65581999999999996</v>
      </c>
      <c r="H36" s="29">
        <v>0.39539999999999997</v>
      </c>
      <c r="I36" s="29">
        <v>0.31957000000000002</v>
      </c>
      <c r="J36" s="29">
        <v>0.11892999999999999</v>
      </c>
      <c r="K36" s="29">
        <v>0.41108</v>
      </c>
      <c r="L36" s="29">
        <v>0.54556000000000004</v>
      </c>
      <c r="M36" s="28">
        <v>0.65264</v>
      </c>
      <c r="N36" s="28">
        <v>0.70184999999999997</v>
      </c>
      <c r="O36" s="29">
        <v>0.14452999999999999</v>
      </c>
      <c r="P36" s="29">
        <v>0.12642999999999999</v>
      </c>
      <c r="Q36" s="29">
        <v>0.12787999999999999</v>
      </c>
    </row>
    <row r="37" spans="1:17" ht="17" thickBot="1" x14ac:dyDescent="0.25">
      <c r="A37" s="95"/>
      <c r="B37" s="23" t="s">
        <v>44</v>
      </c>
      <c r="C37" s="24" t="s">
        <v>20</v>
      </c>
      <c r="D37" s="28">
        <v>-0.71155999999999997</v>
      </c>
      <c r="E37" s="29">
        <v>-0.17901</v>
      </c>
      <c r="F37" s="29">
        <v>0.35671999999999998</v>
      </c>
      <c r="G37" s="29">
        <v>-0.29943999999999998</v>
      </c>
      <c r="H37" s="29">
        <v>-3.2599999999999997E-2</v>
      </c>
      <c r="I37" s="29">
        <v>-0.22563</v>
      </c>
      <c r="J37" s="29">
        <v>4.0289999999999999E-2</v>
      </c>
      <c r="K37" s="28">
        <v>-0.62927999999999995</v>
      </c>
      <c r="L37" s="30">
        <v>-0.68657000000000001</v>
      </c>
      <c r="M37" s="28">
        <v>-0.67391000000000001</v>
      </c>
      <c r="N37" s="28">
        <v>-0.5675</v>
      </c>
      <c r="O37" s="28">
        <v>-0.53402000000000005</v>
      </c>
      <c r="P37" s="28">
        <v>0.28759000000000001</v>
      </c>
      <c r="Q37" s="29">
        <v>6.2429999999999999E-2</v>
      </c>
    </row>
    <row r="38" spans="1:17" ht="17" thickBot="1" x14ac:dyDescent="0.25">
      <c r="A38" s="95"/>
      <c r="B38" s="23"/>
      <c r="C38" s="24" t="s">
        <v>23</v>
      </c>
      <c r="D38" s="28">
        <v>-0.91742000000000001</v>
      </c>
      <c r="E38" s="29">
        <v>-0.40894000000000003</v>
      </c>
      <c r="F38" s="29">
        <v>0.4022</v>
      </c>
      <c r="G38" s="29">
        <v>-0.43434</v>
      </c>
      <c r="H38" s="29">
        <v>-0.20766000000000001</v>
      </c>
      <c r="I38" s="30">
        <v>-0.44294</v>
      </c>
      <c r="J38" s="29">
        <v>-7.0569999999999994E-2</v>
      </c>
      <c r="K38" s="28">
        <v>-1.0153300000000001</v>
      </c>
      <c r="L38" s="28">
        <v>-1.12025</v>
      </c>
      <c r="M38" s="28">
        <v>-0.90736000000000006</v>
      </c>
      <c r="N38" s="28">
        <v>-0.85453000000000001</v>
      </c>
      <c r="O38" s="28">
        <v>-0.94154000000000004</v>
      </c>
      <c r="P38" s="29">
        <v>0.13844000000000001</v>
      </c>
      <c r="Q38" s="29">
        <v>-0.11049</v>
      </c>
    </row>
    <row r="39" spans="1:17" ht="17" thickBot="1" x14ac:dyDescent="0.25">
      <c r="A39" s="95"/>
      <c r="B39" s="23" t="s">
        <v>45</v>
      </c>
      <c r="C39" s="24" t="s">
        <v>19</v>
      </c>
      <c r="D39" s="29">
        <v>0.35143999999999997</v>
      </c>
      <c r="E39" s="29">
        <v>9.0690000000000007E-2</v>
      </c>
      <c r="F39" s="28">
        <v>-0.60194000000000003</v>
      </c>
      <c r="G39" s="29">
        <v>0.35487999999999997</v>
      </c>
      <c r="H39" s="29">
        <v>9.2950000000000005E-2</v>
      </c>
      <c r="I39" s="29">
        <v>0.37306</v>
      </c>
      <c r="J39" s="29">
        <v>-0.19331000000000001</v>
      </c>
      <c r="K39" s="30">
        <v>0.67230000000000001</v>
      </c>
      <c r="L39" s="28">
        <v>0.85294999999999999</v>
      </c>
      <c r="M39" s="29">
        <v>0.38527</v>
      </c>
      <c r="N39" s="29">
        <v>-0.14935000000000001</v>
      </c>
      <c r="O39" s="29">
        <v>0.20763000000000001</v>
      </c>
      <c r="P39" s="28">
        <v>-0.65835999999999995</v>
      </c>
      <c r="Q39" s="28">
        <v>-0.36379</v>
      </c>
    </row>
    <row r="40" spans="1:17" ht="17" thickBot="1" x14ac:dyDescent="0.25">
      <c r="A40" s="95"/>
      <c r="B40" s="23"/>
      <c r="C40" s="24" t="s">
        <v>23</v>
      </c>
      <c r="D40" s="30">
        <v>0.60219</v>
      </c>
      <c r="E40" s="29">
        <v>-0.44608999999999999</v>
      </c>
      <c r="F40" s="28">
        <v>-0.60973999999999995</v>
      </c>
      <c r="G40" s="29">
        <v>-0.32915</v>
      </c>
      <c r="H40" s="29">
        <v>-0.27625</v>
      </c>
      <c r="I40" s="29">
        <v>-5.8319999999999997E-2</v>
      </c>
      <c r="J40" s="29">
        <v>-0.24424000000000001</v>
      </c>
      <c r="K40" s="29">
        <v>0.42709000000000003</v>
      </c>
      <c r="L40" s="29">
        <v>0.38546000000000002</v>
      </c>
      <c r="M40" s="29">
        <v>-0.37462000000000001</v>
      </c>
      <c r="N40" s="28">
        <v>-0.66835999999999995</v>
      </c>
      <c r="O40" s="29">
        <v>7.17E-2</v>
      </c>
      <c r="P40" s="28">
        <v>-0.49995000000000001</v>
      </c>
      <c r="Q40" s="30">
        <v>-0.22617000000000001</v>
      </c>
    </row>
    <row r="41" spans="1:17" ht="17" thickBot="1" x14ac:dyDescent="0.25">
      <c r="A41" s="95"/>
      <c r="B41" s="23" t="s">
        <v>46</v>
      </c>
      <c r="C41" s="24" t="s">
        <v>20</v>
      </c>
      <c r="D41" s="28">
        <v>-0.64571999999999996</v>
      </c>
      <c r="E41" s="30">
        <v>0.53659999999999997</v>
      </c>
      <c r="F41" s="29">
        <v>0.50753999999999999</v>
      </c>
      <c r="G41" s="29">
        <v>0.18784000000000001</v>
      </c>
      <c r="H41" s="29">
        <v>0.26499</v>
      </c>
      <c r="I41" s="29">
        <v>3.3430000000000001E-2</v>
      </c>
      <c r="J41" s="29">
        <v>0.17102999999999999</v>
      </c>
      <c r="K41" s="29">
        <v>-0.25579000000000002</v>
      </c>
      <c r="L41" s="29">
        <v>-0.21009</v>
      </c>
      <c r="M41" s="30">
        <v>0.52614000000000005</v>
      </c>
      <c r="N41" s="30">
        <v>0.66444999999999999</v>
      </c>
      <c r="O41" s="29">
        <v>0.21404000000000001</v>
      </c>
      <c r="P41" s="28">
        <v>0.47231000000000001</v>
      </c>
      <c r="Q41" s="30">
        <v>0.24009</v>
      </c>
    </row>
    <row r="42" spans="1:17" ht="17" thickBot="1" x14ac:dyDescent="0.25">
      <c r="A42" s="95"/>
      <c r="B42" s="23"/>
      <c r="C42" s="24" t="s">
        <v>22</v>
      </c>
      <c r="D42" s="29">
        <v>0.11064</v>
      </c>
      <c r="E42" s="29">
        <v>0.41746</v>
      </c>
      <c r="F42" s="29">
        <v>0.40551999999999999</v>
      </c>
      <c r="G42" s="29">
        <v>0.50778000000000001</v>
      </c>
      <c r="H42" s="29">
        <v>0.33034000000000002</v>
      </c>
      <c r="I42" s="29">
        <v>1.49E-3</v>
      </c>
      <c r="J42" s="29">
        <v>-0.19656000000000001</v>
      </c>
      <c r="K42" s="29">
        <v>0.42992000000000002</v>
      </c>
      <c r="L42" s="29">
        <v>0.40687000000000001</v>
      </c>
      <c r="M42" s="30">
        <v>0.48710999999999999</v>
      </c>
      <c r="N42" s="29">
        <v>0.48587999999999998</v>
      </c>
      <c r="O42" s="29">
        <v>0.41750999999999999</v>
      </c>
      <c r="P42" s="29">
        <v>7.8960000000000002E-2</v>
      </c>
      <c r="Q42" s="29">
        <v>0.13704</v>
      </c>
    </row>
    <row r="43" spans="1:17" ht="17" thickBot="1" x14ac:dyDescent="0.25">
      <c r="A43" s="95"/>
      <c r="B43" s="23" t="s">
        <v>47</v>
      </c>
      <c r="C43" s="24" t="s">
        <v>28</v>
      </c>
      <c r="D43" s="29">
        <v>-7.8869999999999996E-2</v>
      </c>
      <c r="E43" s="29">
        <v>0.49393999999999999</v>
      </c>
      <c r="F43" s="29">
        <v>0.43525000000000003</v>
      </c>
      <c r="G43" s="29">
        <v>0.36242999999999997</v>
      </c>
      <c r="H43" s="29">
        <v>-0.25190000000000001</v>
      </c>
      <c r="I43" s="29">
        <v>-0.48787999999999998</v>
      </c>
      <c r="J43" s="29">
        <v>-0.45</v>
      </c>
      <c r="K43" s="29">
        <v>1.159E-2</v>
      </c>
      <c r="L43" s="29">
        <v>9.7509999999999999E-2</v>
      </c>
      <c r="M43" s="29">
        <v>-0.29243000000000002</v>
      </c>
      <c r="N43" s="28">
        <v>-1.0582199999999999</v>
      </c>
      <c r="O43" s="29">
        <v>-0.11953</v>
      </c>
      <c r="P43" s="29">
        <v>-0.13284000000000001</v>
      </c>
      <c r="Q43" s="29">
        <v>0.20113</v>
      </c>
    </row>
    <row r="44" spans="1:17" ht="17" thickBot="1" x14ac:dyDescent="0.25">
      <c r="A44" s="95"/>
      <c r="B44" s="23"/>
      <c r="C44" s="24" t="s">
        <v>19</v>
      </c>
      <c r="D44" s="29">
        <v>5.8810000000000001E-2</v>
      </c>
      <c r="E44" s="29">
        <v>0.39832000000000001</v>
      </c>
      <c r="F44" s="29">
        <v>1.7160000000000002E-2</v>
      </c>
      <c r="G44" s="30">
        <v>0.69467000000000001</v>
      </c>
      <c r="H44" s="29">
        <v>0.39350000000000002</v>
      </c>
      <c r="I44" s="29">
        <v>0.35071000000000002</v>
      </c>
      <c r="J44" s="29">
        <v>-6.3960000000000003E-2</v>
      </c>
      <c r="K44" s="30">
        <v>0.72019999999999995</v>
      </c>
      <c r="L44" s="28">
        <v>0.69325000000000003</v>
      </c>
      <c r="M44" s="29">
        <v>-0.12024</v>
      </c>
      <c r="N44" s="28">
        <v>-0.88932</v>
      </c>
      <c r="O44" s="29">
        <v>-0.12853000000000001</v>
      </c>
      <c r="P44" s="30">
        <v>-0.33399000000000001</v>
      </c>
      <c r="Q44" s="29">
        <v>-5.3120000000000001E-2</v>
      </c>
    </row>
    <row r="45" spans="1:17" ht="17" thickBot="1" x14ac:dyDescent="0.25">
      <c r="A45" s="95"/>
      <c r="B45" s="23" t="s">
        <v>48</v>
      </c>
      <c r="C45" s="24" t="s">
        <v>29</v>
      </c>
      <c r="D45" s="29">
        <v>0.55083000000000004</v>
      </c>
      <c r="E45" s="29">
        <v>-0.21890000000000001</v>
      </c>
      <c r="F45" s="30">
        <v>-0.43315999999999999</v>
      </c>
      <c r="G45" s="28">
        <v>-0.73046999999999995</v>
      </c>
      <c r="H45" s="30">
        <v>-0.44139</v>
      </c>
      <c r="I45" s="29">
        <v>-0.43184</v>
      </c>
      <c r="J45" s="29">
        <v>-0.17249</v>
      </c>
      <c r="K45" s="29">
        <v>3.5770000000000003E-2</v>
      </c>
      <c r="L45" s="29">
        <v>-0.18582000000000001</v>
      </c>
      <c r="M45" s="29">
        <v>0.17979999999999999</v>
      </c>
      <c r="N45" s="28">
        <v>0.92022999999999999</v>
      </c>
      <c r="O45" s="29">
        <v>0.35003000000000001</v>
      </c>
      <c r="P45" s="29">
        <v>-4.956E-2</v>
      </c>
      <c r="Q45" s="29">
        <v>-3.5380000000000002E-2</v>
      </c>
    </row>
    <row r="46" spans="1:17" ht="17" thickBot="1" x14ac:dyDescent="0.25">
      <c r="A46" s="95"/>
      <c r="B46" s="23"/>
      <c r="C46" s="24" t="s">
        <v>20</v>
      </c>
      <c r="D46" s="29">
        <v>-0.31474999999999997</v>
      </c>
      <c r="E46" s="29">
        <v>-0.32850000000000001</v>
      </c>
      <c r="F46" s="29">
        <v>-0.29758000000000001</v>
      </c>
      <c r="G46" s="28">
        <v>-0.75871</v>
      </c>
      <c r="H46" s="29">
        <v>-0.36665999999999999</v>
      </c>
      <c r="I46" s="29">
        <v>-0.26684999999999998</v>
      </c>
      <c r="J46" s="29">
        <v>-6.8640000000000007E-2</v>
      </c>
      <c r="K46" s="29">
        <v>-0.40533999999999998</v>
      </c>
      <c r="L46" s="29">
        <v>-0.58638000000000001</v>
      </c>
      <c r="M46" s="29">
        <v>1.154E-2</v>
      </c>
      <c r="N46" s="28">
        <v>0.73350000000000004</v>
      </c>
      <c r="O46" s="29">
        <v>8.2000000000000007E-3</v>
      </c>
      <c r="P46" s="29">
        <v>0.12443</v>
      </c>
      <c r="Q46" s="29">
        <v>4.5399999999999998E-3</v>
      </c>
    </row>
    <row r="47" spans="1:17" ht="17" thickBot="1" x14ac:dyDescent="0.25">
      <c r="A47" s="95"/>
      <c r="B47" s="23" t="s">
        <v>49</v>
      </c>
      <c r="C47" s="24" t="s">
        <v>28</v>
      </c>
      <c r="D47" s="28">
        <v>-0.55940999999999996</v>
      </c>
      <c r="E47" s="29">
        <v>0.36558000000000002</v>
      </c>
      <c r="F47" s="28">
        <v>0.70216999999999996</v>
      </c>
      <c r="G47" s="30">
        <v>0.49281000000000003</v>
      </c>
      <c r="H47" s="29">
        <v>0.28515000000000001</v>
      </c>
      <c r="I47" s="29">
        <v>-0.26526</v>
      </c>
      <c r="J47" s="29">
        <v>-4.6609999999999999E-2</v>
      </c>
      <c r="K47" s="29">
        <v>-0.32751999999999998</v>
      </c>
      <c r="L47" s="29">
        <v>-5.8100000000000001E-3</v>
      </c>
      <c r="M47" s="29">
        <v>-0.11192000000000001</v>
      </c>
      <c r="N47" s="28">
        <v>-0.55362</v>
      </c>
      <c r="O47" s="29">
        <v>-0.25896999999999998</v>
      </c>
      <c r="P47" s="30">
        <v>0.25008000000000002</v>
      </c>
      <c r="Q47" s="29">
        <v>0.12317</v>
      </c>
    </row>
    <row r="48" spans="1:17" ht="17" thickBot="1" x14ac:dyDescent="0.25">
      <c r="A48" s="95"/>
      <c r="B48" s="23"/>
      <c r="C48" s="24" t="s">
        <v>20</v>
      </c>
      <c r="D48" s="28">
        <v>-0.92801999999999996</v>
      </c>
      <c r="E48" s="29">
        <v>0.36280000000000001</v>
      </c>
      <c r="F48" s="28">
        <v>0.87488999999999995</v>
      </c>
      <c r="G48" s="29">
        <v>0.30137000000000003</v>
      </c>
      <c r="H48" s="29">
        <v>0.36907000000000001</v>
      </c>
      <c r="I48" s="29">
        <v>-3.7859999999999998E-2</v>
      </c>
      <c r="J48" s="29">
        <v>0.19222</v>
      </c>
      <c r="K48" s="30">
        <v>-0.54237000000000002</v>
      </c>
      <c r="L48" s="29">
        <v>-0.45535999999999999</v>
      </c>
      <c r="M48" s="29">
        <v>-0.37254999999999999</v>
      </c>
      <c r="N48" s="28">
        <v>-0.64559</v>
      </c>
      <c r="O48" s="30">
        <v>-0.42071999999999998</v>
      </c>
      <c r="P48" s="28">
        <v>0.50824999999999998</v>
      </c>
      <c r="Q48" s="30">
        <v>0.21041000000000001</v>
      </c>
    </row>
    <row r="49" spans="1:17" ht="17" thickBot="1" x14ac:dyDescent="0.25">
      <c r="A49" s="95"/>
      <c r="B49" s="23" t="s">
        <v>50</v>
      </c>
      <c r="C49" s="24" t="s">
        <v>29</v>
      </c>
      <c r="D49" s="29">
        <v>0.36773</v>
      </c>
      <c r="E49" s="28">
        <v>-0.73290999999999995</v>
      </c>
      <c r="F49" s="28">
        <v>-1.38226</v>
      </c>
      <c r="G49" s="29">
        <v>-0.67837999999999998</v>
      </c>
      <c r="H49" s="29">
        <v>-0.35688999999999999</v>
      </c>
      <c r="I49" s="29">
        <v>0.29433999999999999</v>
      </c>
      <c r="J49" s="29">
        <v>0.16406000000000001</v>
      </c>
      <c r="K49" s="29">
        <v>0.21209</v>
      </c>
      <c r="L49" s="29">
        <v>0.10413</v>
      </c>
      <c r="M49" s="28">
        <v>0.61214999999999997</v>
      </c>
      <c r="N49" s="28">
        <v>1.2912300000000001</v>
      </c>
      <c r="O49" s="29">
        <v>0.36968000000000001</v>
      </c>
      <c r="P49" s="28">
        <v>-0.39800000000000002</v>
      </c>
      <c r="Q49" s="28">
        <v>-0.23088</v>
      </c>
    </row>
    <row r="50" spans="1:17" ht="17" thickBot="1" x14ac:dyDescent="0.25">
      <c r="A50" s="95"/>
      <c r="B50" s="23"/>
      <c r="C50" s="24" t="s">
        <v>19</v>
      </c>
      <c r="D50" s="28">
        <v>0.95093000000000005</v>
      </c>
      <c r="E50" s="29">
        <v>-8.9529999999999998E-2</v>
      </c>
      <c r="F50" s="28">
        <v>-0.83726</v>
      </c>
      <c r="G50" s="29">
        <v>0.46610000000000001</v>
      </c>
      <c r="H50" s="29">
        <v>0.40312999999999999</v>
      </c>
      <c r="I50" s="28">
        <v>0.64161000000000001</v>
      </c>
      <c r="J50" s="29">
        <v>8.5800000000000001E-2</v>
      </c>
      <c r="K50" s="28">
        <v>1.2143999999999999</v>
      </c>
      <c r="L50" s="28">
        <v>1.52759</v>
      </c>
      <c r="M50" s="28">
        <v>0.94133</v>
      </c>
      <c r="N50" s="28">
        <v>0.95955000000000001</v>
      </c>
      <c r="O50" s="28">
        <v>0.77403999999999995</v>
      </c>
      <c r="P50" s="28">
        <v>-0.49048000000000003</v>
      </c>
      <c r="Q50" s="28">
        <v>-0.36642999999999998</v>
      </c>
    </row>
    <row r="51" spans="1:17" ht="17" thickBot="1" x14ac:dyDescent="0.25">
      <c r="A51" s="95"/>
      <c r="B51" s="23" t="s">
        <v>51</v>
      </c>
      <c r="C51" s="24" t="s">
        <v>28</v>
      </c>
      <c r="D51" s="29">
        <v>-0.16628000000000001</v>
      </c>
      <c r="E51" s="28">
        <v>1.0217499999999999</v>
      </c>
      <c r="F51" s="28">
        <v>1.00481</v>
      </c>
      <c r="G51" s="28">
        <v>0.66286999999999996</v>
      </c>
      <c r="H51" s="29">
        <v>2.963E-2</v>
      </c>
      <c r="I51" s="29">
        <v>-0.45561000000000001</v>
      </c>
      <c r="J51" s="29">
        <v>-0.35202</v>
      </c>
      <c r="K51" s="29">
        <v>-9.8419999999999994E-2</v>
      </c>
      <c r="L51" s="29">
        <v>2.6450000000000001E-2</v>
      </c>
      <c r="M51" s="30">
        <v>0.49973000000000001</v>
      </c>
      <c r="N51" s="29">
        <v>3.1789999999999999E-2</v>
      </c>
      <c r="O51" s="29">
        <v>5.8450000000000002E-2</v>
      </c>
      <c r="P51" s="29">
        <v>0.19094</v>
      </c>
      <c r="Q51" s="28">
        <v>0.37728</v>
      </c>
    </row>
    <row r="52" spans="1:17" ht="17" thickBot="1" x14ac:dyDescent="0.25">
      <c r="A52" s="95"/>
      <c r="B52" s="23"/>
      <c r="C52" s="24" t="s">
        <v>22</v>
      </c>
      <c r="D52" s="29">
        <v>-0.18681</v>
      </c>
      <c r="E52" s="28">
        <v>0.87595999999999996</v>
      </c>
      <c r="F52" s="28">
        <v>1.01244</v>
      </c>
      <c r="G52" s="28">
        <v>0.92479999999999996</v>
      </c>
      <c r="H52" s="29">
        <v>0.37380999999999998</v>
      </c>
      <c r="I52" s="29">
        <v>-0.11844</v>
      </c>
      <c r="J52" s="29">
        <v>-0.19178999999999999</v>
      </c>
      <c r="K52" s="29">
        <v>0.13272</v>
      </c>
      <c r="L52" s="29">
        <v>0.19900999999999999</v>
      </c>
      <c r="M52" s="29">
        <v>0.38585000000000003</v>
      </c>
      <c r="N52" s="29">
        <v>-1.796E-2</v>
      </c>
      <c r="O52" s="29">
        <v>6.6930000000000003E-2</v>
      </c>
      <c r="P52" s="29">
        <v>0.22599</v>
      </c>
      <c r="Q52" s="28">
        <v>0.3387</v>
      </c>
    </row>
    <row r="53" spans="1:17" ht="17" thickBot="1" x14ac:dyDescent="0.25">
      <c r="A53" s="95"/>
      <c r="B53" s="23" t="s">
        <v>52</v>
      </c>
      <c r="C53" s="24" t="s">
        <v>29</v>
      </c>
      <c r="D53" s="29">
        <v>0.68318000000000001</v>
      </c>
      <c r="E53" s="28">
        <v>-0.73438000000000003</v>
      </c>
      <c r="F53" s="28">
        <v>-1.28864</v>
      </c>
      <c r="G53" s="28">
        <v>-1.1739999999999999</v>
      </c>
      <c r="H53" s="28">
        <v>-0.84624999999999995</v>
      </c>
      <c r="I53" s="29">
        <v>-0.22137999999999999</v>
      </c>
      <c r="J53" s="29">
        <v>-5.774E-2</v>
      </c>
      <c r="K53" s="29">
        <v>-0.20341999999999999</v>
      </c>
      <c r="L53" s="29">
        <v>-0.28594000000000003</v>
      </c>
      <c r="M53" s="29">
        <v>0.40690999999999999</v>
      </c>
      <c r="N53" s="28">
        <v>1.12323</v>
      </c>
      <c r="O53" s="30">
        <v>0.52512999999999999</v>
      </c>
      <c r="P53" s="28">
        <v>-0.45700000000000002</v>
      </c>
      <c r="Q53" s="28">
        <v>-0.26645999999999997</v>
      </c>
    </row>
    <row r="54" spans="1:17" ht="17" thickBot="1" x14ac:dyDescent="0.25">
      <c r="A54" s="95"/>
      <c r="B54" s="23"/>
      <c r="C54" s="24" t="s">
        <v>23</v>
      </c>
      <c r="D54" s="29">
        <v>0.65315000000000001</v>
      </c>
      <c r="E54" s="28">
        <v>-0.90258000000000005</v>
      </c>
      <c r="F54" s="28">
        <v>-0.90797000000000005</v>
      </c>
      <c r="G54" s="28">
        <v>-1.25305</v>
      </c>
      <c r="H54" s="28">
        <v>-0.65649000000000002</v>
      </c>
      <c r="I54" s="29">
        <v>-0.32545000000000002</v>
      </c>
      <c r="J54" s="29">
        <v>-0.23860999999999999</v>
      </c>
      <c r="K54" s="29">
        <v>0.10446999999999999</v>
      </c>
      <c r="L54" s="29">
        <v>-0.28928999999999999</v>
      </c>
      <c r="M54" s="29">
        <v>-0.3659</v>
      </c>
      <c r="N54" s="29">
        <v>0.10036</v>
      </c>
      <c r="O54" s="29">
        <v>9.7229999999999997E-2</v>
      </c>
      <c r="P54" s="28">
        <v>-0.40938000000000002</v>
      </c>
      <c r="Q54" s="30">
        <v>-0.20547000000000001</v>
      </c>
    </row>
    <row r="55" spans="1:17" ht="17" thickBot="1" x14ac:dyDescent="0.25">
      <c r="A55" s="95"/>
      <c r="B55" s="23" t="s">
        <v>53</v>
      </c>
      <c r="C55" s="24" t="s">
        <v>28</v>
      </c>
      <c r="D55" s="30">
        <v>-0.46473999999999999</v>
      </c>
      <c r="E55" s="29">
        <v>0.15465999999999999</v>
      </c>
      <c r="F55" s="28">
        <v>0.42630000000000001</v>
      </c>
      <c r="G55" s="29">
        <v>0.34853000000000001</v>
      </c>
      <c r="H55" s="29">
        <v>0.10056</v>
      </c>
      <c r="I55" s="29">
        <v>-0.30558999999999997</v>
      </c>
      <c r="J55" s="29">
        <v>-0.13661999999999999</v>
      </c>
      <c r="K55" s="29">
        <v>-0.24001</v>
      </c>
      <c r="L55" s="29">
        <v>3.6940000000000001E-2</v>
      </c>
      <c r="M55" s="28">
        <v>-0.47291</v>
      </c>
      <c r="N55" s="28">
        <v>-1.08084</v>
      </c>
      <c r="O55" s="29">
        <v>-0.31864999999999999</v>
      </c>
      <c r="P55" s="29">
        <v>6.5729999999999997E-2</v>
      </c>
      <c r="Q55" s="29">
        <v>5.6959999999999997E-2</v>
      </c>
    </row>
    <row r="56" spans="1:17" ht="17" thickBot="1" x14ac:dyDescent="0.25">
      <c r="A56" s="95"/>
      <c r="B56" s="23"/>
      <c r="C56" s="24" t="s">
        <v>23</v>
      </c>
      <c r="D56" s="28">
        <v>-0.80666000000000004</v>
      </c>
      <c r="E56" s="29">
        <v>-0.10815</v>
      </c>
      <c r="F56" s="28">
        <v>0.50463999999999998</v>
      </c>
      <c r="G56" s="29">
        <v>0.19161</v>
      </c>
      <c r="H56" s="29">
        <v>3.9300000000000002E-2</v>
      </c>
      <c r="I56" s="29">
        <v>-0.22822000000000001</v>
      </c>
      <c r="J56" s="29">
        <v>-9.0859999999999996E-2</v>
      </c>
      <c r="K56" s="28">
        <v>-0.66288000000000002</v>
      </c>
      <c r="L56" s="29">
        <v>-0.52702000000000004</v>
      </c>
      <c r="M56" s="28">
        <v>-0.86243000000000003</v>
      </c>
      <c r="N56" s="28">
        <v>-1.34928</v>
      </c>
      <c r="O56" s="28">
        <v>-0.86207</v>
      </c>
      <c r="P56" s="29">
        <v>1.7260000000000001E-2</v>
      </c>
      <c r="Q56" s="29">
        <v>-0.13531000000000001</v>
      </c>
    </row>
    <row r="57" spans="1:17" ht="17" thickBot="1" x14ac:dyDescent="0.25">
      <c r="A57" s="95"/>
      <c r="B57" s="23" t="s">
        <v>54</v>
      </c>
      <c r="C57" s="24" t="s">
        <v>29</v>
      </c>
      <c r="D57" s="29">
        <v>0.40526000000000001</v>
      </c>
      <c r="E57" s="29">
        <v>-0.27454000000000001</v>
      </c>
      <c r="F57" s="28">
        <v>-1.0249999999999999</v>
      </c>
      <c r="G57" s="29">
        <v>-0.40425</v>
      </c>
      <c r="H57" s="29">
        <v>-0.22037999999999999</v>
      </c>
      <c r="I57" s="29">
        <v>0.27543000000000001</v>
      </c>
      <c r="J57" s="29">
        <v>3.3980000000000003E-2</v>
      </c>
      <c r="K57" s="29">
        <v>0.60277000000000003</v>
      </c>
      <c r="L57" s="29">
        <v>0.37970999999999999</v>
      </c>
      <c r="M57" s="28">
        <v>0.82704999999999995</v>
      </c>
      <c r="N57" s="28">
        <v>1.7052</v>
      </c>
      <c r="O57" s="30">
        <v>0.57896000000000003</v>
      </c>
      <c r="P57" s="29">
        <v>-0.14856</v>
      </c>
      <c r="Q57" s="29">
        <v>-0.12501000000000001</v>
      </c>
    </row>
    <row r="58" spans="1:17" ht="17" thickBot="1" x14ac:dyDescent="0.25">
      <c r="A58" s="105"/>
      <c r="B58" s="31"/>
      <c r="C58" s="32" t="s">
        <v>22</v>
      </c>
      <c r="D58" s="29">
        <v>0.29228999999999999</v>
      </c>
      <c r="E58" s="29">
        <v>8.3199999999999996E-2</v>
      </c>
      <c r="F58" s="29">
        <v>-0.23433000000000001</v>
      </c>
      <c r="G58" s="29">
        <v>0.28471999999999997</v>
      </c>
      <c r="H58" s="29">
        <v>0.32140000000000002</v>
      </c>
      <c r="I58" s="29">
        <v>0.34444000000000002</v>
      </c>
      <c r="J58" s="29">
        <v>8.5559999999999997E-2</v>
      </c>
      <c r="K58" s="30">
        <v>0.58962000000000003</v>
      </c>
      <c r="L58" s="29">
        <v>0.64088999999999996</v>
      </c>
      <c r="M58" s="28">
        <v>0.63707999999999998</v>
      </c>
      <c r="N58" s="28">
        <v>0.94428999999999996</v>
      </c>
      <c r="O58" s="29">
        <v>0.43502999999999997</v>
      </c>
      <c r="P58" s="29">
        <v>-4.1999999999999997E-3</v>
      </c>
      <c r="Q58" s="29">
        <v>-4.9590000000000002E-2</v>
      </c>
    </row>
    <row r="59" spans="1:17" ht="17" thickBot="1" x14ac:dyDescent="0.25">
      <c r="A59" s="94" t="s">
        <v>55</v>
      </c>
      <c r="B59" s="23" t="s">
        <v>56</v>
      </c>
      <c r="C59" s="24" t="s">
        <v>25</v>
      </c>
      <c r="D59" s="28">
        <v>1.55691</v>
      </c>
      <c r="E59" s="29">
        <v>0.25706000000000001</v>
      </c>
      <c r="F59" s="28">
        <v>-1.02779</v>
      </c>
      <c r="G59" s="30">
        <v>1.04932</v>
      </c>
      <c r="H59" s="30">
        <v>0.94601000000000002</v>
      </c>
      <c r="I59" s="28">
        <v>1.10765</v>
      </c>
      <c r="J59" s="29">
        <v>0.28071000000000002</v>
      </c>
      <c r="K59" s="28">
        <v>2.4997699999999998</v>
      </c>
      <c r="L59" s="28">
        <v>2.7491599999999998</v>
      </c>
      <c r="M59" s="28">
        <v>1.6605300000000001</v>
      </c>
      <c r="N59" s="28">
        <v>1.9564600000000001</v>
      </c>
      <c r="O59" s="28">
        <v>1.5521100000000001</v>
      </c>
      <c r="P59" s="30">
        <v>-0.35453000000000001</v>
      </c>
      <c r="Q59" s="29">
        <v>-0.27872999999999998</v>
      </c>
    </row>
    <row r="60" spans="1:17" ht="17" thickBot="1" x14ac:dyDescent="0.25">
      <c r="A60" s="95"/>
      <c r="B60" s="23"/>
      <c r="C60" s="24" t="s">
        <v>22</v>
      </c>
      <c r="D60" s="29">
        <v>0.36567</v>
      </c>
      <c r="E60" s="29">
        <v>0.34398000000000001</v>
      </c>
      <c r="F60" s="29">
        <v>-0.29587000000000002</v>
      </c>
      <c r="G60" s="29">
        <v>0.73817999999999995</v>
      </c>
      <c r="H60" s="29">
        <v>0.58831</v>
      </c>
      <c r="I60" s="28">
        <v>0.66296999999999995</v>
      </c>
      <c r="J60" s="29">
        <v>0.22972000000000001</v>
      </c>
      <c r="K60" s="28">
        <v>1.0969500000000001</v>
      </c>
      <c r="L60" s="30">
        <v>1.2656499999999999</v>
      </c>
      <c r="M60" s="28">
        <v>1.04209</v>
      </c>
      <c r="N60" s="28">
        <v>1.21594</v>
      </c>
      <c r="O60" s="29">
        <v>0.57701999999999998</v>
      </c>
      <c r="P60" s="29">
        <v>-3.3160000000000002E-2</v>
      </c>
      <c r="Q60" s="29">
        <v>-4.4819999999999999E-2</v>
      </c>
    </row>
    <row r="61" spans="1:17" ht="17" thickBot="1" x14ac:dyDescent="0.25">
      <c r="A61" s="95"/>
      <c r="B61" s="23"/>
      <c r="C61" s="24" t="s">
        <v>19</v>
      </c>
      <c r="D61" s="28">
        <v>1.4758800000000001</v>
      </c>
      <c r="E61" s="29">
        <v>0.35028999999999999</v>
      </c>
      <c r="F61" s="28">
        <v>-0.91891999999999996</v>
      </c>
      <c r="G61" s="30">
        <v>1.2172400000000001</v>
      </c>
      <c r="H61" s="28">
        <v>1.01708</v>
      </c>
      <c r="I61" s="28">
        <v>1.12948</v>
      </c>
      <c r="J61" s="29">
        <v>0.28299999999999997</v>
      </c>
      <c r="K61" s="28">
        <v>2.5555500000000002</v>
      </c>
      <c r="L61" s="28">
        <v>2.8741699999999999</v>
      </c>
      <c r="M61" s="28">
        <v>1.6505000000000001</v>
      </c>
      <c r="N61" s="28">
        <v>1.87178</v>
      </c>
      <c r="O61" s="28">
        <v>1.4813799999999999</v>
      </c>
      <c r="P61" s="30">
        <v>-0.35887000000000002</v>
      </c>
      <c r="Q61" s="29">
        <v>-0.2437</v>
      </c>
    </row>
    <row r="62" spans="1:17" ht="17" thickBot="1" x14ac:dyDescent="0.25">
      <c r="A62" s="95"/>
      <c r="B62" s="23" t="s">
        <v>57</v>
      </c>
      <c r="C62" s="24" t="s">
        <v>26</v>
      </c>
      <c r="D62" s="28">
        <v>-0.85196000000000005</v>
      </c>
      <c r="E62" s="29">
        <v>-0.13264000000000001</v>
      </c>
      <c r="F62" s="28">
        <v>0.88685999999999998</v>
      </c>
      <c r="G62" s="30">
        <v>-0.57298000000000004</v>
      </c>
      <c r="H62" s="28">
        <v>-0.58040999999999998</v>
      </c>
      <c r="I62" s="28">
        <v>-0.89043000000000005</v>
      </c>
      <c r="J62" s="29">
        <v>-0.18912000000000001</v>
      </c>
      <c r="K62" s="28">
        <v>-1.7916000000000001</v>
      </c>
      <c r="L62" s="28">
        <v>-1.83917</v>
      </c>
      <c r="M62" s="28">
        <v>-1.07646</v>
      </c>
      <c r="N62" s="28">
        <v>-1.0553300000000001</v>
      </c>
      <c r="O62" s="28">
        <v>-1.0481100000000001</v>
      </c>
      <c r="P62" s="28">
        <v>0.52470000000000006</v>
      </c>
      <c r="Q62" s="30">
        <v>0.27022000000000002</v>
      </c>
    </row>
    <row r="63" spans="1:17" ht="17" thickBot="1" x14ac:dyDescent="0.25">
      <c r="A63" s="95"/>
      <c r="B63" s="23"/>
      <c r="C63" s="24" t="s">
        <v>23</v>
      </c>
      <c r="D63" s="28">
        <v>-1.5035499999999999</v>
      </c>
      <c r="E63" s="29">
        <v>-0.16048000000000001</v>
      </c>
      <c r="F63" s="28">
        <v>0.95248999999999995</v>
      </c>
      <c r="G63" s="29">
        <v>-0.24124000000000001</v>
      </c>
      <c r="H63" s="29">
        <v>-0.34064</v>
      </c>
      <c r="I63" s="28">
        <v>-0.66674999999999995</v>
      </c>
      <c r="J63" s="29">
        <v>-0.33038000000000001</v>
      </c>
      <c r="K63" s="28">
        <v>-1.60297</v>
      </c>
      <c r="L63" s="28">
        <v>-1.7685299999999999</v>
      </c>
      <c r="M63" s="28">
        <v>-1.13923</v>
      </c>
      <c r="N63" s="28">
        <v>-1.2548900000000001</v>
      </c>
      <c r="O63" s="28">
        <v>-1.4810099999999999</v>
      </c>
      <c r="P63" s="29">
        <v>0.24293999999999999</v>
      </c>
      <c r="Q63" s="29">
        <v>-2.7189999999999999E-2</v>
      </c>
    </row>
    <row r="64" spans="1:17" ht="17" thickBot="1" x14ac:dyDescent="0.25">
      <c r="A64" s="95"/>
      <c r="B64" s="23"/>
      <c r="C64" s="24" t="s">
        <v>20</v>
      </c>
      <c r="D64" s="28">
        <v>-1.11172</v>
      </c>
      <c r="E64" s="29">
        <v>-4.181E-2</v>
      </c>
      <c r="F64" s="28">
        <v>0.65919000000000005</v>
      </c>
      <c r="G64" s="29">
        <v>-0.30044999999999999</v>
      </c>
      <c r="H64" s="29">
        <v>-0.20499000000000001</v>
      </c>
      <c r="I64" s="29">
        <v>-0.45351000000000002</v>
      </c>
      <c r="J64" s="29">
        <v>-0.20963999999999999</v>
      </c>
      <c r="K64" s="28">
        <v>-0.99756999999999996</v>
      </c>
      <c r="L64" s="28">
        <v>-1.1888399999999999</v>
      </c>
      <c r="M64" s="28">
        <v>-0.85116999999999998</v>
      </c>
      <c r="N64" s="28">
        <v>-0.70394999999999996</v>
      </c>
      <c r="O64" s="28">
        <v>-0.82035999999999998</v>
      </c>
      <c r="P64" s="28">
        <v>0.36224000000000001</v>
      </c>
      <c r="Q64" s="29">
        <v>0.16245000000000001</v>
      </c>
    </row>
    <row r="65" spans="1:17" ht="17" thickBot="1" x14ac:dyDescent="0.25">
      <c r="A65" s="95"/>
      <c r="B65" s="23" t="s">
        <v>58</v>
      </c>
      <c r="C65" s="24" t="s">
        <v>25</v>
      </c>
      <c r="D65" s="28">
        <v>1.0419099999999999</v>
      </c>
      <c r="E65" s="29">
        <v>-0.58886000000000005</v>
      </c>
      <c r="F65" s="29">
        <v>-0.64371</v>
      </c>
      <c r="G65" s="29">
        <v>-5.5300000000000002E-3</v>
      </c>
      <c r="H65" s="29">
        <v>0.36903000000000002</v>
      </c>
      <c r="I65" s="30">
        <v>0.51946000000000003</v>
      </c>
      <c r="J65" s="29">
        <v>0.18781999999999999</v>
      </c>
      <c r="K65" s="28">
        <v>1.1969700000000001</v>
      </c>
      <c r="L65" s="30">
        <v>1.1139300000000001</v>
      </c>
      <c r="M65" s="29">
        <v>0.13102</v>
      </c>
      <c r="N65" s="29">
        <v>0.29239999999999999</v>
      </c>
      <c r="O65" s="28">
        <v>0.80132000000000003</v>
      </c>
      <c r="P65" s="29">
        <v>-0.22786000000000001</v>
      </c>
      <c r="Q65" s="29">
        <v>-1.8530000000000001E-2</v>
      </c>
    </row>
    <row r="66" spans="1:17" ht="17" thickBot="1" x14ac:dyDescent="0.25">
      <c r="A66" s="95"/>
      <c r="B66" s="23"/>
      <c r="C66" s="24" t="s">
        <v>22</v>
      </c>
      <c r="D66" s="28">
        <v>1.83829</v>
      </c>
      <c r="E66" s="29">
        <v>-0.48405999999999999</v>
      </c>
      <c r="F66" s="29">
        <v>-0.39872999999999997</v>
      </c>
      <c r="G66" s="29">
        <v>0.39838000000000001</v>
      </c>
      <c r="H66" s="29">
        <v>0.58491000000000004</v>
      </c>
      <c r="I66" s="29">
        <v>0.38463000000000003</v>
      </c>
      <c r="J66" s="29">
        <v>3.8260000000000002E-2</v>
      </c>
      <c r="K66" s="28">
        <v>1.9785999999999999</v>
      </c>
      <c r="L66" s="28">
        <v>2.0812300000000001</v>
      </c>
      <c r="M66" s="29">
        <v>0.58562999999999998</v>
      </c>
      <c r="N66" s="29">
        <v>0.68072999999999995</v>
      </c>
      <c r="O66" s="28">
        <v>1.7413700000000001</v>
      </c>
      <c r="P66" s="29">
        <v>-0.13775999999999999</v>
      </c>
      <c r="Q66" s="29">
        <v>5.6939999999999998E-2</v>
      </c>
    </row>
    <row r="67" spans="1:17" ht="17" thickBot="1" x14ac:dyDescent="0.25">
      <c r="A67" s="95"/>
      <c r="B67" s="23"/>
      <c r="C67" s="24" t="s">
        <v>20</v>
      </c>
      <c r="D67" s="29">
        <v>0.52707000000000004</v>
      </c>
      <c r="E67" s="29">
        <v>-9.7140000000000004E-2</v>
      </c>
      <c r="F67" s="29">
        <v>-0.23322999999999999</v>
      </c>
      <c r="G67" s="29">
        <v>0.12321</v>
      </c>
      <c r="H67" s="29">
        <v>0.3916</v>
      </c>
      <c r="I67" s="29">
        <v>0.31863999999999998</v>
      </c>
      <c r="J67" s="29">
        <v>0.47616000000000003</v>
      </c>
      <c r="K67" s="29">
        <v>0.61323000000000005</v>
      </c>
      <c r="L67" s="29">
        <v>0.79447000000000001</v>
      </c>
      <c r="M67" s="29">
        <v>0.26577000000000001</v>
      </c>
      <c r="N67" s="29">
        <v>0.42825999999999997</v>
      </c>
      <c r="O67" s="29">
        <v>0.74597999999999998</v>
      </c>
      <c r="P67" s="29">
        <v>0.34828999999999999</v>
      </c>
      <c r="Q67" s="29">
        <v>0.14548</v>
      </c>
    </row>
    <row r="68" spans="1:17" ht="17" thickBot="1" x14ac:dyDescent="0.25">
      <c r="A68" s="95"/>
      <c r="B68" s="23" t="s">
        <v>59</v>
      </c>
      <c r="C68" s="24" t="s">
        <v>25</v>
      </c>
      <c r="D68" s="30">
        <v>0.84677000000000002</v>
      </c>
      <c r="E68" s="28">
        <v>-0.60911000000000004</v>
      </c>
      <c r="F68" s="28">
        <v>-0.73851</v>
      </c>
      <c r="G68" s="29">
        <v>-0.40660000000000002</v>
      </c>
      <c r="H68" s="29">
        <v>0.31447999999999998</v>
      </c>
      <c r="I68" s="29">
        <v>0.23666000000000001</v>
      </c>
      <c r="J68" s="28">
        <v>0.62653000000000003</v>
      </c>
      <c r="K68" s="30">
        <v>0.62229999999999996</v>
      </c>
      <c r="L68" s="30">
        <v>0.75338000000000005</v>
      </c>
      <c r="M68" s="29">
        <v>-1.6570000000000001E-2</v>
      </c>
      <c r="N68" s="29">
        <v>0.32802999999999999</v>
      </c>
      <c r="O68" s="30">
        <v>0.57099999999999995</v>
      </c>
      <c r="P68" s="29">
        <v>-1.093E-2</v>
      </c>
      <c r="Q68" s="29">
        <v>-0.22194</v>
      </c>
    </row>
    <row r="69" spans="1:17" ht="17" thickBot="1" x14ac:dyDescent="0.25">
      <c r="A69" s="95"/>
      <c r="B69" s="23"/>
      <c r="C69" s="24" t="s">
        <v>23</v>
      </c>
      <c r="D69" s="29">
        <v>0.20976</v>
      </c>
      <c r="E69" s="28">
        <v>-0.88673999999999997</v>
      </c>
      <c r="F69" s="30">
        <v>-0.65605999999999998</v>
      </c>
      <c r="G69" s="29">
        <v>-0.80567999999999995</v>
      </c>
      <c r="H69" s="29">
        <v>4.8059999999999999E-2</v>
      </c>
      <c r="I69" s="29">
        <v>-1.2540000000000001E-2</v>
      </c>
      <c r="J69" s="29">
        <v>0.42907000000000001</v>
      </c>
      <c r="K69" s="29">
        <v>0.11476</v>
      </c>
      <c r="L69" s="29">
        <v>0.12642999999999999</v>
      </c>
      <c r="M69" s="29">
        <v>-0.46145000000000003</v>
      </c>
      <c r="N69" s="29">
        <v>-8.4610000000000005E-2</v>
      </c>
      <c r="O69" s="29">
        <v>9.5880000000000007E-2</v>
      </c>
      <c r="P69" s="29">
        <v>-6.2530000000000002E-2</v>
      </c>
      <c r="Q69" s="29">
        <v>-0.27068999999999999</v>
      </c>
    </row>
    <row r="70" spans="1:17" ht="17" thickBot="1" x14ac:dyDescent="0.25">
      <c r="A70" s="95"/>
      <c r="B70" s="23"/>
      <c r="C70" s="24" t="s">
        <v>20</v>
      </c>
      <c r="D70" s="29">
        <v>5.7970000000000001E-2</v>
      </c>
      <c r="E70" s="29">
        <v>-0.44285999999999998</v>
      </c>
      <c r="F70" s="29">
        <v>-0.22495000000000001</v>
      </c>
      <c r="G70" s="29">
        <v>-0.29748999999999998</v>
      </c>
      <c r="H70" s="29">
        <v>0.29892000000000002</v>
      </c>
      <c r="I70" s="29">
        <v>0.21259</v>
      </c>
      <c r="J70" s="29">
        <v>0.52093</v>
      </c>
      <c r="K70" s="29">
        <v>7.8960000000000002E-2</v>
      </c>
      <c r="L70" s="29">
        <v>0.27933999999999998</v>
      </c>
      <c r="M70" s="29">
        <v>-0.33302999999999999</v>
      </c>
      <c r="N70" s="29">
        <v>-0.30508999999999997</v>
      </c>
      <c r="O70" s="29">
        <v>1.6629999999999999E-2</v>
      </c>
      <c r="P70" s="29">
        <v>0.14405000000000001</v>
      </c>
      <c r="Q70" s="29">
        <v>-0.12992000000000001</v>
      </c>
    </row>
    <row r="71" spans="1:17" ht="17" thickBot="1" x14ac:dyDescent="0.25">
      <c r="A71" s="95"/>
      <c r="B71" s="23" t="s">
        <v>60</v>
      </c>
      <c r="C71" s="24" t="s">
        <v>26</v>
      </c>
      <c r="D71" s="29">
        <v>-0.68947999999999998</v>
      </c>
      <c r="E71" s="28">
        <v>1.8655200000000001</v>
      </c>
      <c r="F71" s="28">
        <v>2.2843100000000001</v>
      </c>
      <c r="G71" s="29">
        <v>0.25502000000000002</v>
      </c>
      <c r="H71" s="28">
        <v>-1.61659</v>
      </c>
      <c r="I71" s="28">
        <v>-2.63869</v>
      </c>
      <c r="J71" s="28">
        <v>-1.9145000000000001</v>
      </c>
      <c r="K71" s="28">
        <v>-2.52921</v>
      </c>
      <c r="L71" s="28">
        <v>-2.2465199999999999</v>
      </c>
      <c r="M71" s="29">
        <v>0.33476</v>
      </c>
      <c r="N71" s="29">
        <v>-0.10521</v>
      </c>
      <c r="O71" s="28">
        <v>-1.3171900000000001</v>
      </c>
      <c r="P71" s="29">
        <v>0.26837</v>
      </c>
      <c r="Q71" s="28">
        <v>0.85190999999999995</v>
      </c>
    </row>
    <row r="72" spans="1:17" ht="17" thickBot="1" x14ac:dyDescent="0.25">
      <c r="A72" s="95"/>
      <c r="B72" s="23"/>
      <c r="C72" s="24" t="s">
        <v>22</v>
      </c>
      <c r="D72" s="29">
        <v>-0.36099999999999999</v>
      </c>
      <c r="E72" s="29">
        <v>0.69398000000000004</v>
      </c>
      <c r="F72" s="28">
        <v>1.01081</v>
      </c>
      <c r="G72" s="29">
        <v>0.52200000000000002</v>
      </c>
      <c r="H72" s="29">
        <v>8.1930000000000003E-2</v>
      </c>
      <c r="I72" s="29">
        <v>-0.23845</v>
      </c>
      <c r="J72" s="29">
        <v>-6.1109999999999998E-2</v>
      </c>
      <c r="K72" s="29">
        <v>-0.70347000000000004</v>
      </c>
      <c r="L72" s="29">
        <v>-0.62458000000000002</v>
      </c>
      <c r="M72" s="29">
        <v>1.9779999999999999E-2</v>
      </c>
      <c r="N72" s="29">
        <v>-0.13355</v>
      </c>
      <c r="O72" s="30">
        <v>-0.55825999999999998</v>
      </c>
      <c r="P72" s="30">
        <v>0.38575999999999999</v>
      </c>
      <c r="Q72" s="28">
        <v>0.40850999999999998</v>
      </c>
    </row>
    <row r="73" spans="1:17" ht="17" thickBot="1" x14ac:dyDescent="0.25">
      <c r="A73" s="95"/>
      <c r="B73" s="23"/>
      <c r="C73" s="24" t="s">
        <v>19</v>
      </c>
      <c r="D73" s="29">
        <v>2.0840000000000001E-2</v>
      </c>
      <c r="E73" s="29">
        <v>0.14943000000000001</v>
      </c>
      <c r="F73" s="29">
        <v>0.32307000000000002</v>
      </c>
      <c r="G73" s="29">
        <v>0.15489</v>
      </c>
      <c r="H73" s="29">
        <v>6.1339999999999999E-2</v>
      </c>
      <c r="I73" s="29">
        <v>5.2199999999999998E-3</v>
      </c>
      <c r="J73" s="29">
        <v>2.665E-2</v>
      </c>
      <c r="K73" s="29">
        <v>-0.20816999999999999</v>
      </c>
      <c r="L73" s="29">
        <v>-0.24279999999999999</v>
      </c>
      <c r="M73" s="29">
        <v>-8.5279999999999995E-2</v>
      </c>
      <c r="N73" s="29">
        <v>-6.7659999999999998E-2</v>
      </c>
      <c r="O73" s="29">
        <v>-0.14910999999999999</v>
      </c>
      <c r="P73" s="29">
        <v>0.16872999999999999</v>
      </c>
      <c r="Q73" s="29">
        <v>0.20247000000000001</v>
      </c>
    </row>
    <row r="74" spans="1:17" ht="17" thickBot="1" x14ac:dyDescent="0.25">
      <c r="A74" s="95"/>
      <c r="B74" s="23" t="s">
        <v>61</v>
      </c>
      <c r="C74" s="24" t="s">
        <v>26</v>
      </c>
      <c r="D74" s="28">
        <v>-0.85085999999999995</v>
      </c>
      <c r="E74" s="29">
        <v>2.53E-2</v>
      </c>
      <c r="F74" s="29">
        <v>-0.27611999999999998</v>
      </c>
      <c r="G74" s="29">
        <v>-0.42720999999999998</v>
      </c>
      <c r="H74" s="29">
        <v>-0.82240000000000002</v>
      </c>
      <c r="I74" s="29">
        <v>-0.57318999999999998</v>
      </c>
      <c r="J74" s="29">
        <v>-0.42159999999999997</v>
      </c>
      <c r="K74" s="30">
        <v>-1.16513</v>
      </c>
      <c r="L74" s="28">
        <v>-1.08</v>
      </c>
      <c r="M74" s="29">
        <v>8.4769999999999998E-2</v>
      </c>
      <c r="N74" s="29">
        <v>0.24712999999999999</v>
      </c>
      <c r="O74" s="28">
        <v>-0.47652</v>
      </c>
      <c r="P74" s="29">
        <v>-0.23996000000000001</v>
      </c>
      <c r="Q74" s="29">
        <v>0.1183</v>
      </c>
    </row>
    <row r="75" spans="1:17" ht="17" thickBot="1" x14ac:dyDescent="0.25">
      <c r="A75" s="95"/>
      <c r="B75" s="23"/>
      <c r="C75" s="24" t="s">
        <v>23</v>
      </c>
      <c r="D75" s="29">
        <v>-9.9150000000000002E-2</v>
      </c>
      <c r="E75" s="29">
        <v>-0.76641000000000004</v>
      </c>
      <c r="F75" s="29">
        <v>-0.20546</v>
      </c>
      <c r="G75" s="30">
        <v>-0.94481999999999999</v>
      </c>
      <c r="H75" s="29">
        <v>-0.78537000000000001</v>
      </c>
      <c r="I75" s="29">
        <v>-0.65705999999999998</v>
      </c>
      <c r="J75" s="29">
        <v>-0.23893</v>
      </c>
      <c r="K75" s="29">
        <v>-0.66610000000000003</v>
      </c>
      <c r="L75" s="28">
        <v>-0.85314000000000001</v>
      </c>
      <c r="M75" s="28">
        <v>-1.1037999999999999</v>
      </c>
      <c r="N75" s="28">
        <v>-1.15924</v>
      </c>
      <c r="O75" s="29">
        <v>-0.36181999999999997</v>
      </c>
      <c r="P75" s="29">
        <v>3.6810000000000002E-2</v>
      </c>
      <c r="Q75" s="29">
        <v>7.492E-2</v>
      </c>
    </row>
    <row r="76" spans="1:17" ht="17" thickBot="1" x14ac:dyDescent="0.25">
      <c r="A76" s="95"/>
      <c r="B76" s="23"/>
      <c r="C76" s="24" t="s">
        <v>19</v>
      </c>
      <c r="D76" s="28">
        <v>-0.97450000000000003</v>
      </c>
      <c r="E76" s="29">
        <v>-9.887E-2</v>
      </c>
      <c r="F76" s="29">
        <v>-0.24487</v>
      </c>
      <c r="G76" s="29">
        <v>-0.30256</v>
      </c>
      <c r="H76" s="28">
        <v>-0.64629000000000003</v>
      </c>
      <c r="I76" s="30">
        <v>-0.44009999999999999</v>
      </c>
      <c r="J76" s="30">
        <v>-0.45469999999999999</v>
      </c>
      <c r="K76" s="30">
        <v>-0.90847</v>
      </c>
      <c r="L76" s="28">
        <v>-0.78490000000000004</v>
      </c>
      <c r="M76" s="29">
        <v>0.21593999999999999</v>
      </c>
      <c r="N76" s="29">
        <v>0.29443999999999998</v>
      </c>
      <c r="O76" s="29">
        <v>-0.33007999999999998</v>
      </c>
      <c r="P76" s="29">
        <v>-0.27844999999999998</v>
      </c>
      <c r="Q76" s="29">
        <v>-3.1899999999999998E-2</v>
      </c>
    </row>
    <row r="77" spans="1:17" ht="17" thickBot="1" x14ac:dyDescent="0.25">
      <c r="A77" s="95"/>
      <c r="B77" s="23" t="s">
        <v>62</v>
      </c>
      <c r="C77" s="24" t="s">
        <v>25</v>
      </c>
      <c r="D77" s="28">
        <v>1.45702</v>
      </c>
      <c r="E77" s="29">
        <v>-0.48665999999999998</v>
      </c>
      <c r="F77" s="28">
        <v>-1.2301</v>
      </c>
      <c r="G77" s="29">
        <v>1.7760000000000001E-2</v>
      </c>
      <c r="H77" s="29">
        <v>0.37402999999999997</v>
      </c>
      <c r="I77" s="28">
        <v>0.96092999999999995</v>
      </c>
      <c r="J77" s="30">
        <v>0.45615</v>
      </c>
      <c r="K77" s="28">
        <v>1.5609200000000001</v>
      </c>
      <c r="L77" s="28">
        <v>1.5904400000000001</v>
      </c>
      <c r="M77" s="30">
        <v>0.51039000000000001</v>
      </c>
      <c r="N77" s="29">
        <v>0.26162999999999997</v>
      </c>
      <c r="O77" s="28">
        <v>0.96379999999999999</v>
      </c>
      <c r="P77" s="28">
        <v>-0.48956</v>
      </c>
      <c r="Q77" s="28">
        <v>-0.37324000000000002</v>
      </c>
    </row>
    <row r="78" spans="1:17" ht="17" thickBot="1" x14ac:dyDescent="0.25">
      <c r="A78" s="95"/>
      <c r="B78" s="23"/>
      <c r="C78" s="24" t="s">
        <v>23</v>
      </c>
      <c r="D78" s="28">
        <v>0.96955999999999998</v>
      </c>
      <c r="E78" s="29">
        <v>-0.27831</v>
      </c>
      <c r="F78" s="28">
        <v>-0.82150999999999996</v>
      </c>
      <c r="G78" s="29">
        <v>-6.6499999999999997E-3</v>
      </c>
      <c r="H78" s="29">
        <v>-9.5600000000000008E-3</v>
      </c>
      <c r="I78" s="29">
        <v>0.25530000000000003</v>
      </c>
      <c r="J78" s="29">
        <v>-0.24701999999999999</v>
      </c>
      <c r="K78" s="28">
        <v>0.99970999999999999</v>
      </c>
      <c r="L78" s="28">
        <v>1.03424</v>
      </c>
      <c r="M78" s="29">
        <v>7.3400000000000002E-3</v>
      </c>
      <c r="N78" s="29">
        <v>-0.41122999999999998</v>
      </c>
      <c r="O78" s="29">
        <v>0.29877999999999999</v>
      </c>
      <c r="P78" s="28">
        <v>-0.78110999999999997</v>
      </c>
      <c r="Q78" s="28">
        <v>-0.38389000000000001</v>
      </c>
    </row>
    <row r="79" spans="1:17" ht="17" thickBot="1" x14ac:dyDescent="0.25">
      <c r="A79" s="95"/>
      <c r="B79" s="23"/>
      <c r="C79" s="24" t="s">
        <v>19</v>
      </c>
      <c r="D79" s="28">
        <v>1.0459700000000001</v>
      </c>
      <c r="E79" s="29">
        <v>0.18998999999999999</v>
      </c>
      <c r="F79" s="28">
        <v>-0.78896999999999995</v>
      </c>
      <c r="G79" s="29">
        <v>0.69925999999999999</v>
      </c>
      <c r="H79" s="29">
        <v>0.48018</v>
      </c>
      <c r="I79" s="28">
        <v>0.79900000000000004</v>
      </c>
      <c r="J79" s="29">
        <v>-5.6399999999999999E-2</v>
      </c>
      <c r="K79" s="28">
        <v>1.5003200000000001</v>
      </c>
      <c r="L79" s="28">
        <v>1.7108699999999999</v>
      </c>
      <c r="M79" s="29">
        <v>0.47397</v>
      </c>
      <c r="N79" s="29">
        <v>-0.38180999999999998</v>
      </c>
      <c r="O79" s="29">
        <v>0.48927999999999999</v>
      </c>
      <c r="P79" s="28">
        <v>-0.85734999999999995</v>
      </c>
      <c r="Q79" s="28">
        <v>-0.53764000000000001</v>
      </c>
    </row>
    <row r="80" spans="1:17" ht="17" thickBot="1" x14ac:dyDescent="0.25">
      <c r="A80" s="95"/>
      <c r="B80" s="23" t="s">
        <v>63</v>
      </c>
      <c r="C80" s="24" t="s">
        <v>26</v>
      </c>
      <c r="D80" s="28">
        <v>-1.35748</v>
      </c>
      <c r="E80" s="28">
        <v>1.4656499999999999</v>
      </c>
      <c r="F80" s="28">
        <v>1.64608</v>
      </c>
      <c r="G80" s="30">
        <v>0.78168000000000004</v>
      </c>
      <c r="H80" s="29">
        <v>-8.2409999999999997E-2</v>
      </c>
      <c r="I80" s="28">
        <v>-0.95233999999999996</v>
      </c>
      <c r="J80" s="28">
        <v>-0.83089000000000002</v>
      </c>
      <c r="K80" s="28">
        <v>-1.0418799999999999</v>
      </c>
      <c r="L80" s="28">
        <v>-1.1434599999999999</v>
      </c>
      <c r="M80" s="29">
        <v>0.44755</v>
      </c>
      <c r="N80" s="29">
        <v>0.31152000000000002</v>
      </c>
      <c r="O80" s="28">
        <v>-0.70374999999999999</v>
      </c>
      <c r="P80" s="30">
        <v>0.38996999999999998</v>
      </c>
      <c r="Q80" s="30">
        <v>0.29619000000000001</v>
      </c>
    </row>
    <row r="81" spans="1:17" ht="17" thickBot="1" x14ac:dyDescent="0.25">
      <c r="A81" s="95"/>
      <c r="B81" s="23"/>
      <c r="C81" s="24" t="s">
        <v>22</v>
      </c>
      <c r="D81" s="30">
        <v>-0.64520999999999995</v>
      </c>
      <c r="E81" s="28">
        <v>0.81188000000000005</v>
      </c>
      <c r="F81" s="28">
        <v>0.75736999999999999</v>
      </c>
      <c r="G81" s="29">
        <v>0.55564000000000002</v>
      </c>
      <c r="H81" s="29">
        <v>0.21895999999999999</v>
      </c>
      <c r="I81" s="29">
        <v>-0.16613</v>
      </c>
      <c r="J81" s="29">
        <v>-0.29929</v>
      </c>
      <c r="K81" s="29">
        <v>-0.24762999999999999</v>
      </c>
      <c r="L81" s="29">
        <v>-0.32565</v>
      </c>
      <c r="M81" s="29">
        <v>0.44401000000000002</v>
      </c>
      <c r="N81" s="29">
        <v>0.40062999999999999</v>
      </c>
      <c r="O81" s="29">
        <v>-0.16167999999999999</v>
      </c>
      <c r="P81" s="29">
        <v>0.17377999999999999</v>
      </c>
      <c r="Q81" s="29">
        <v>0.17208999999999999</v>
      </c>
    </row>
    <row r="82" spans="1:17" ht="17" thickBot="1" x14ac:dyDescent="0.25">
      <c r="A82" s="95"/>
      <c r="B82" s="23"/>
      <c r="C82" s="24" t="s">
        <v>20</v>
      </c>
      <c r="D82" s="28">
        <v>-1.1588099999999999</v>
      </c>
      <c r="E82" s="28">
        <v>0.81386000000000003</v>
      </c>
      <c r="F82" s="28">
        <v>0.83162999999999998</v>
      </c>
      <c r="G82" s="29">
        <v>0.21611</v>
      </c>
      <c r="H82" s="29">
        <v>0.20959</v>
      </c>
      <c r="I82" s="29">
        <v>-9.1350000000000001E-2</v>
      </c>
      <c r="J82" s="29">
        <v>3.7539999999999997E-2</v>
      </c>
      <c r="K82" s="29">
        <v>-0.63599000000000006</v>
      </c>
      <c r="L82" s="29">
        <v>-0.64958000000000005</v>
      </c>
      <c r="M82" s="30">
        <v>0.64005999999999996</v>
      </c>
      <c r="N82" s="29">
        <v>0.76778000000000002</v>
      </c>
      <c r="O82" s="29">
        <v>-1.8689999999999998E-2</v>
      </c>
      <c r="P82" s="28">
        <v>0.52656000000000003</v>
      </c>
      <c r="Q82" s="30">
        <v>0.28148000000000001</v>
      </c>
    </row>
    <row r="83" spans="1:17" ht="17" thickBot="1" x14ac:dyDescent="0.25">
      <c r="A83" s="95"/>
      <c r="B83" s="23" t="s">
        <v>64</v>
      </c>
      <c r="C83" s="24" t="s">
        <v>28</v>
      </c>
      <c r="D83" s="29">
        <v>9.8110000000000003E-2</v>
      </c>
      <c r="E83" s="28">
        <v>1.2427900000000001</v>
      </c>
      <c r="F83" s="28">
        <v>1.15161</v>
      </c>
      <c r="G83" s="29">
        <v>0.46794000000000002</v>
      </c>
      <c r="H83" s="29">
        <v>-0.49292000000000002</v>
      </c>
      <c r="I83" s="29">
        <v>-0.95194000000000001</v>
      </c>
      <c r="J83" s="29">
        <v>-0.63961999999999997</v>
      </c>
      <c r="K83" s="29">
        <v>-0.49142999999999998</v>
      </c>
      <c r="L83" s="29">
        <v>-0.46077000000000001</v>
      </c>
      <c r="M83" s="29">
        <v>0.48873</v>
      </c>
      <c r="N83" s="29">
        <v>0.11548</v>
      </c>
      <c r="O83" s="29">
        <v>-8.4559999999999996E-2</v>
      </c>
      <c r="P83" s="29">
        <v>7.4109999999999995E-2</v>
      </c>
      <c r="Q83" s="28">
        <v>0.52083999999999997</v>
      </c>
    </row>
    <row r="84" spans="1:17" ht="17" thickBot="1" x14ac:dyDescent="0.25">
      <c r="A84" s="95"/>
      <c r="B84" s="23"/>
      <c r="C84" s="24" t="s">
        <v>22</v>
      </c>
      <c r="D84" s="29">
        <v>-0.18412999999999999</v>
      </c>
      <c r="E84" s="29">
        <v>0.85392000000000001</v>
      </c>
      <c r="F84" s="28">
        <v>0.92062999999999995</v>
      </c>
      <c r="G84" s="29">
        <v>0.61958000000000002</v>
      </c>
      <c r="H84" s="29">
        <v>0.11865000000000001</v>
      </c>
      <c r="I84" s="29">
        <v>-0.18265000000000001</v>
      </c>
      <c r="J84" s="29">
        <v>-9.5839999999999995E-2</v>
      </c>
      <c r="K84" s="29">
        <v>-0.31580000000000003</v>
      </c>
      <c r="L84" s="29">
        <v>-0.25796999999999998</v>
      </c>
      <c r="M84" s="29">
        <v>0.29170000000000001</v>
      </c>
      <c r="N84" s="29">
        <v>0.15543000000000001</v>
      </c>
      <c r="O84" s="29">
        <v>-0.16566</v>
      </c>
      <c r="P84" s="29">
        <v>0.25022</v>
      </c>
      <c r="Q84" s="28">
        <v>0.48199999999999998</v>
      </c>
    </row>
    <row r="85" spans="1:17" ht="17" thickBot="1" x14ac:dyDescent="0.25">
      <c r="A85" s="95"/>
      <c r="B85" s="23"/>
      <c r="C85" s="24" t="s">
        <v>19</v>
      </c>
      <c r="D85" s="29">
        <v>0.41458</v>
      </c>
      <c r="E85" s="29">
        <v>0.18451999999999999</v>
      </c>
      <c r="F85" s="29">
        <v>0.28549000000000002</v>
      </c>
      <c r="G85" s="29">
        <v>0.23818</v>
      </c>
      <c r="H85" s="29">
        <v>0.22159000000000001</v>
      </c>
      <c r="I85" s="29">
        <v>0.27994999999999998</v>
      </c>
      <c r="J85" s="29">
        <v>0.29278999999999999</v>
      </c>
      <c r="K85" s="29">
        <v>0.28598000000000001</v>
      </c>
      <c r="L85" s="29">
        <v>0.13181000000000001</v>
      </c>
      <c r="M85" s="29">
        <v>4.3499999999999997E-3</v>
      </c>
      <c r="N85" s="29">
        <v>-5.654E-2</v>
      </c>
      <c r="O85" s="29">
        <v>0.22545999999999999</v>
      </c>
      <c r="P85" s="29">
        <v>0.2104</v>
      </c>
      <c r="Q85" s="28">
        <v>0.27117000000000002</v>
      </c>
    </row>
    <row r="86" spans="1:17" ht="17" thickBot="1" x14ac:dyDescent="0.25">
      <c r="A86" s="95"/>
      <c r="B86" s="23" t="s">
        <v>65</v>
      </c>
      <c r="C86" s="24" t="s">
        <v>29</v>
      </c>
      <c r="D86" s="29">
        <v>0.97372000000000003</v>
      </c>
      <c r="E86" s="30">
        <v>-0.45745999999999998</v>
      </c>
      <c r="F86" s="30">
        <v>-0.52714000000000005</v>
      </c>
      <c r="G86" s="28">
        <v>-1.44543</v>
      </c>
      <c r="H86" s="28">
        <v>-1.1256200000000001</v>
      </c>
      <c r="I86" s="30">
        <v>-1.1025</v>
      </c>
      <c r="J86" s="29">
        <v>-0.36520999999999998</v>
      </c>
      <c r="K86" s="29">
        <v>-0.42085</v>
      </c>
      <c r="L86" s="29">
        <v>-0.72265999999999997</v>
      </c>
      <c r="M86" s="29">
        <v>-0.35208</v>
      </c>
      <c r="N86" s="30">
        <v>0.42097000000000001</v>
      </c>
      <c r="O86" s="29">
        <v>0.16836999999999999</v>
      </c>
      <c r="P86" s="29">
        <v>-0.15331</v>
      </c>
      <c r="Q86" s="29">
        <v>-0.19101000000000001</v>
      </c>
    </row>
    <row r="87" spans="1:17" ht="17" thickBot="1" x14ac:dyDescent="0.25">
      <c r="A87" s="95"/>
      <c r="B87" s="23"/>
      <c r="C87" s="24" t="s">
        <v>23</v>
      </c>
      <c r="D87" s="29">
        <v>-4.7230000000000001E-2</v>
      </c>
      <c r="E87" s="28">
        <v>-1.1705000000000001</v>
      </c>
      <c r="F87" s="30">
        <v>-0.62602999999999998</v>
      </c>
      <c r="G87" s="28">
        <v>-1.9294199999999999</v>
      </c>
      <c r="H87" s="28">
        <v>-0.98016999999999999</v>
      </c>
      <c r="I87" s="30">
        <v>-0.91163000000000005</v>
      </c>
      <c r="J87" s="29">
        <v>-0.25756000000000001</v>
      </c>
      <c r="K87" s="29">
        <v>-0.69340000000000002</v>
      </c>
      <c r="L87" s="30">
        <v>-1.39751</v>
      </c>
      <c r="M87" s="28">
        <v>-1.0513999999999999</v>
      </c>
      <c r="N87" s="29">
        <v>-0.13156000000000001</v>
      </c>
      <c r="O87" s="29">
        <v>-0.38871</v>
      </c>
      <c r="P87" s="29">
        <v>-1.444E-2</v>
      </c>
      <c r="Q87" s="29">
        <v>-9.4189999999999996E-2</v>
      </c>
    </row>
    <row r="88" spans="1:17" ht="17" thickBot="1" x14ac:dyDescent="0.25">
      <c r="A88" s="95"/>
      <c r="B88" s="23"/>
      <c r="C88" s="24" t="s">
        <v>20</v>
      </c>
      <c r="D88" s="29">
        <v>-0.25957000000000002</v>
      </c>
      <c r="E88" s="28">
        <v>-0.86919000000000002</v>
      </c>
      <c r="F88" s="29">
        <v>-0.42321999999999999</v>
      </c>
      <c r="G88" s="28">
        <v>-1.50362</v>
      </c>
      <c r="H88" s="28">
        <v>-0.88534000000000002</v>
      </c>
      <c r="I88" s="29">
        <v>-0.69340999999999997</v>
      </c>
      <c r="J88" s="29">
        <v>-0.33351999999999998</v>
      </c>
      <c r="K88" s="29">
        <v>-0.70059000000000005</v>
      </c>
      <c r="L88" s="28">
        <v>-1.3194900000000001</v>
      </c>
      <c r="M88" s="28">
        <v>-0.85533999999999999</v>
      </c>
      <c r="N88" s="29">
        <v>-9.597E-2</v>
      </c>
      <c r="O88" s="29">
        <v>-0.46179999999999999</v>
      </c>
      <c r="P88" s="29">
        <v>4.6989999999999997E-2</v>
      </c>
      <c r="Q88" s="29">
        <v>-5.77E-3</v>
      </c>
    </row>
    <row r="89" spans="1:17" ht="17" thickBot="1" x14ac:dyDescent="0.25">
      <c r="A89" s="95"/>
      <c r="B89" s="23" t="s">
        <v>66</v>
      </c>
      <c r="C89" s="24" t="s">
        <v>28</v>
      </c>
      <c r="D89" s="29">
        <v>-0.37779000000000001</v>
      </c>
      <c r="E89" s="30">
        <v>0.84492</v>
      </c>
      <c r="F89" s="28">
        <v>0.88736000000000004</v>
      </c>
      <c r="G89" s="29">
        <v>0.81881999999999999</v>
      </c>
      <c r="H89" s="30">
        <v>0.44767000000000001</v>
      </c>
      <c r="I89" s="29">
        <v>-5.8549999999999998E-2</v>
      </c>
      <c r="J89" s="29">
        <v>-0.12194000000000001</v>
      </c>
      <c r="K89" s="29">
        <v>0.216</v>
      </c>
      <c r="L89" s="29">
        <v>0.41621999999999998</v>
      </c>
      <c r="M89" s="29">
        <v>0.50853999999999999</v>
      </c>
      <c r="N89" s="29">
        <v>-3.517E-2</v>
      </c>
      <c r="O89" s="29">
        <v>0.17286000000000001</v>
      </c>
      <c r="P89" s="29">
        <v>0.28441</v>
      </c>
      <c r="Q89" s="30">
        <v>0.26243</v>
      </c>
    </row>
    <row r="90" spans="1:17" ht="17" thickBot="1" x14ac:dyDescent="0.25">
      <c r="A90" s="95"/>
      <c r="B90" s="23"/>
      <c r="C90" s="24" t="s">
        <v>22</v>
      </c>
      <c r="D90" s="29">
        <v>-0.18895000000000001</v>
      </c>
      <c r="E90" s="29">
        <v>0.89359999999999995</v>
      </c>
      <c r="F90" s="28">
        <v>1.08589</v>
      </c>
      <c r="G90" s="30">
        <v>1.1689799999999999</v>
      </c>
      <c r="H90" s="30">
        <v>0.57794000000000001</v>
      </c>
      <c r="I90" s="29">
        <v>-6.7070000000000005E-2</v>
      </c>
      <c r="J90" s="29">
        <v>-0.26855000000000001</v>
      </c>
      <c r="K90" s="29">
        <v>0.49153000000000002</v>
      </c>
      <c r="L90" s="29">
        <v>0.56459999999999999</v>
      </c>
      <c r="M90" s="29">
        <v>0.46116000000000001</v>
      </c>
      <c r="N90" s="29">
        <v>-0.15668000000000001</v>
      </c>
      <c r="O90" s="29">
        <v>0.25301000000000001</v>
      </c>
      <c r="P90" s="29">
        <v>0.20660000000000001</v>
      </c>
      <c r="Q90" s="29">
        <v>0.22406999999999999</v>
      </c>
    </row>
    <row r="91" spans="1:17" ht="17" thickBot="1" x14ac:dyDescent="0.25">
      <c r="A91" s="95"/>
      <c r="B91" s="23"/>
      <c r="C91" s="24" t="s">
        <v>20</v>
      </c>
      <c r="D91" s="28">
        <v>-1.0152699999999999</v>
      </c>
      <c r="E91" s="28">
        <v>1.06647</v>
      </c>
      <c r="F91" s="28">
        <v>1.41601</v>
      </c>
      <c r="G91" s="29">
        <v>0.59894999999999998</v>
      </c>
      <c r="H91" s="29">
        <v>0.51558000000000004</v>
      </c>
      <c r="I91" s="29">
        <v>-4.5409999999999999E-2</v>
      </c>
      <c r="J91" s="29">
        <v>0.19123999999999999</v>
      </c>
      <c r="K91" s="29">
        <v>-0.38613999999999998</v>
      </c>
      <c r="L91" s="29">
        <v>-0.52732999999999997</v>
      </c>
      <c r="M91" s="29">
        <v>0.24156</v>
      </c>
      <c r="N91" s="29">
        <v>-0.33773999999999998</v>
      </c>
      <c r="O91" s="29">
        <v>-3.5380000000000002E-2</v>
      </c>
      <c r="P91" s="28">
        <v>0.83935000000000004</v>
      </c>
      <c r="Q91" s="28">
        <v>0.53495000000000004</v>
      </c>
    </row>
    <row r="92" spans="1:17" ht="17" thickBot="1" x14ac:dyDescent="0.25">
      <c r="A92" s="95"/>
      <c r="B92" s="23" t="s">
        <v>67</v>
      </c>
      <c r="C92" s="24" t="s">
        <v>28</v>
      </c>
      <c r="D92" s="28">
        <v>-0.62668000000000001</v>
      </c>
      <c r="E92" s="29">
        <v>0.18804999999999999</v>
      </c>
      <c r="F92" s="28">
        <v>0.63358000000000003</v>
      </c>
      <c r="G92" s="29">
        <v>0.37206</v>
      </c>
      <c r="H92" s="29">
        <v>0.22495000000000001</v>
      </c>
      <c r="I92" s="29">
        <v>-0.34183000000000002</v>
      </c>
      <c r="J92" s="29">
        <v>-1.8700000000000001E-2</v>
      </c>
      <c r="K92" s="30">
        <v>-0.52883000000000002</v>
      </c>
      <c r="L92" s="29">
        <v>-0.16211999999999999</v>
      </c>
      <c r="M92" s="29">
        <v>-0.34172000000000002</v>
      </c>
      <c r="N92" s="28">
        <v>-0.74563999999999997</v>
      </c>
      <c r="O92" s="29">
        <v>-0.41889999999999999</v>
      </c>
      <c r="P92" s="29">
        <v>0.23737</v>
      </c>
      <c r="Q92" s="29">
        <v>7.1590000000000001E-2</v>
      </c>
    </row>
    <row r="93" spans="1:17" ht="17" thickBot="1" x14ac:dyDescent="0.25">
      <c r="A93" s="95"/>
      <c r="B93" s="23"/>
      <c r="C93" s="24" t="s">
        <v>23</v>
      </c>
      <c r="D93" s="28">
        <v>-1.2719400000000001</v>
      </c>
      <c r="E93" s="29">
        <v>-9.8669999999999994E-2</v>
      </c>
      <c r="F93" s="28">
        <v>0.82110000000000005</v>
      </c>
      <c r="G93" s="29">
        <v>0.17476</v>
      </c>
      <c r="H93" s="29">
        <v>0.10706</v>
      </c>
      <c r="I93" s="29">
        <v>-0.25198999999999999</v>
      </c>
      <c r="J93" s="29">
        <v>5.6100000000000004E-3</v>
      </c>
      <c r="K93" s="28">
        <v>-1.1464799999999999</v>
      </c>
      <c r="L93" s="28">
        <v>-1.0073000000000001</v>
      </c>
      <c r="M93" s="28">
        <v>-0.84867999999999999</v>
      </c>
      <c r="N93" s="28">
        <v>-1.1490800000000001</v>
      </c>
      <c r="O93" s="28">
        <v>-1.1667700000000001</v>
      </c>
      <c r="P93" s="29">
        <v>0.20072000000000001</v>
      </c>
      <c r="Q93" s="29">
        <v>-0.11713999999999999</v>
      </c>
    </row>
    <row r="94" spans="1:17" ht="17" thickBot="1" x14ac:dyDescent="0.25">
      <c r="A94" s="95"/>
      <c r="B94" s="23"/>
      <c r="C94" s="24" t="s">
        <v>20</v>
      </c>
      <c r="D94" s="28">
        <v>-0.89571000000000001</v>
      </c>
      <c r="E94" s="29">
        <v>0.10218000000000001</v>
      </c>
      <c r="F94" s="28">
        <v>0.67447999999999997</v>
      </c>
      <c r="G94" s="29">
        <v>0.19114999999999999</v>
      </c>
      <c r="H94" s="29">
        <v>0.31480999999999998</v>
      </c>
      <c r="I94" s="29">
        <v>-3.5060000000000001E-2</v>
      </c>
      <c r="J94" s="29">
        <v>0.19258</v>
      </c>
      <c r="K94" s="30">
        <v>-0.60023000000000004</v>
      </c>
      <c r="L94" s="29">
        <v>-0.42870999999999998</v>
      </c>
      <c r="M94" s="30">
        <v>-0.59999000000000002</v>
      </c>
      <c r="N94" s="28">
        <v>-0.75960000000000005</v>
      </c>
      <c r="O94" s="30">
        <v>-0.56344000000000005</v>
      </c>
      <c r="P94" s="28">
        <v>0.38562000000000002</v>
      </c>
      <c r="Q94" s="29">
        <v>9.0209999999999999E-2</v>
      </c>
    </row>
    <row r="95" spans="1:17" ht="17" thickBot="1" x14ac:dyDescent="0.25">
      <c r="A95" s="95"/>
      <c r="B95" s="23" t="s">
        <v>68</v>
      </c>
      <c r="C95" s="24" t="s">
        <v>29</v>
      </c>
      <c r="D95" s="29">
        <v>0.20108000000000001</v>
      </c>
      <c r="E95" s="29">
        <v>-0.49668000000000001</v>
      </c>
      <c r="F95" s="28">
        <v>-0.86033999999999999</v>
      </c>
      <c r="G95" s="29">
        <v>-0.25994</v>
      </c>
      <c r="H95" s="29">
        <v>4.6629999999999998E-2</v>
      </c>
      <c r="I95" s="29">
        <v>0.22317999999999999</v>
      </c>
      <c r="J95" s="29">
        <v>0.19395000000000001</v>
      </c>
      <c r="K95" s="29">
        <v>0.57145999999999997</v>
      </c>
      <c r="L95" s="29">
        <v>0.24468000000000001</v>
      </c>
      <c r="M95" s="29">
        <v>0.23832999999999999</v>
      </c>
      <c r="N95" s="28">
        <v>0.91669999999999996</v>
      </c>
      <c r="O95" s="29">
        <v>-0.13546</v>
      </c>
      <c r="P95" s="29">
        <v>-6.3880000000000006E-2</v>
      </c>
      <c r="Q95" s="29">
        <v>-0.12052</v>
      </c>
    </row>
    <row r="96" spans="1:17" ht="17" thickBot="1" x14ac:dyDescent="0.25">
      <c r="A96" s="95"/>
      <c r="B96" s="23"/>
      <c r="C96" s="24" t="s">
        <v>22</v>
      </c>
      <c r="D96" s="29">
        <v>0.20302999999999999</v>
      </c>
      <c r="E96" s="29">
        <v>0.20734</v>
      </c>
      <c r="F96" s="29">
        <v>-0.13305</v>
      </c>
      <c r="G96" s="29">
        <v>0.71967000000000003</v>
      </c>
      <c r="H96" s="30">
        <v>0.66342999999999996</v>
      </c>
      <c r="I96" s="30">
        <v>0.6149</v>
      </c>
      <c r="J96" s="30">
        <v>0.30520000000000003</v>
      </c>
      <c r="K96" s="30">
        <v>0.82438999999999996</v>
      </c>
      <c r="L96" s="29">
        <v>0.99738000000000004</v>
      </c>
      <c r="M96" s="30">
        <v>0.70170999999999994</v>
      </c>
      <c r="N96" s="28">
        <v>0.79393999999999998</v>
      </c>
      <c r="O96" s="29">
        <v>0.20782999999999999</v>
      </c>
      <c r="P96" s="29">
        <v>9.11E-2</v>
      </c>
      <c r="Q96" s="29">
        <v>-7.0139999999999994E-2</v>
      </c>
    </row>
    <row r="97" spans="1:17" ht="17" thickBot="1" x14ac:dyDescent="0.25">
      <c r="A97" s="95"/>
      <c r="B97" s="23"/>
      <c r="C97" s="24" t="s">
        <v>19</v>
      </c>
      <c r="D97" s="28">
        <v>1.1782999999999999</v>
      </c>
      <c r="E97" s="29">
        <v>0.16131999999999999</v>
      </c>
      <c r="F97" s="30">
        <v>-0.59577999999999998</v>
      </c>
      <c r="G97" s="28">
        <v>1.2845200000000001</v>
      </c>
      <c r="H97" s="28">
        <v>1.26132</v>
      </c>
      <c r="I97" s="28">
        <v>1.0105599999999999</v>
      </c>
      <c r="J97" s="30">
        <v>0.38051000000000001</v>
      </c>
      <c r="K97" s="28">
        <v>2.2457699999999998</v>
      </c>
      <c r="L97" s="28">
        <v>2.5710500000000001</v>
      </c>
      <c r="M97" s="28">
        <v>1.0085299999999999</v>
      </c>
      <c r="N97" s="28">
        <v>1.0433600000000001</v>
      </c>
      <c r="O97" s="28">
        <v>0.90902000000000005</v>
      </c>
      <c r="P97" s="29">
        <v>-0.23169000000000001</v>
      </c>
      <c r="Q97" s="29">
        <v>-0.21099000000000001</v>
      </c>
    </row>
    <row r="98" spans="1:17" ht="17" thickBot="1" x14ac:dyDescent="0.25">
      <c r="A98" s="95"/>
      <c r="B98" s="23" t="s">
        <v>69</v>
      </c>
      <c r="C98" s="24" t="s">
        <v>29</v>
      </c>
      <c r="D98" s="29">
        <v>0.49517</v>
      </c>
      <c r="E98" s="28">
        <v>-0.91356000000000004</v>
      </c>
      <c r="F98" s="28">
        <v>-1.78138</v>
      </c>
      <c r="G98" s="30">
        <v>-0.99836999999999998</v>
      </c>
      <c r="H98" s="29">
        <v>-0.66547999999999996</v>
      </c>
      <c r="I98" s="29">
        <v>0.34875</v>
      </c>
      <c r="J98" s="29">
        <v>0.14121</v>
      </c>
      <c r="K98" s="29">
        <v>-6.2719999999999998E-2</v>
      </c>
      <c r="L98" s="29">
        <v>-3.3500000000000001E-3</v>
      </c>
      <c r="M98" s="28">
        <v>0.89802000000000004</v>
      </c>
      <c r="N98" s="28">
        <v>1.5776300000000001</v>
      </c>
      <c r="O98" s="30">
        <v>0.75597000000000003</v>
      </c>
      <c r="P98" s="28">
        <v>-0.65349999999999997</v>
      </c>
      <c r="Q98" s="30">
        <v>-0.31528</v>
      </c>
    </row>
    <row r="99" spans="1:17" ht="17" thickBot="1" x14ac:dyDescent="0.25">
      <c r="A99" s="95"/>
      <c r="B99" s="23"/>
      <c r="C99" s="24" t="s">
        <v>23</v>
      </c>
      <c r="D99" s="28">
        <v>1.10633</v>
      </c>
      <c r="E99" s="28">
        <v>-0.72921999999999998</v>
      </c>
      <c r="F99" s="28">
        <v>-1.0904100000000001</v>
      </c>
      <c r="G99" s="29">
        <v>-0.81540000000000001</v>
      </c>
      <c r="H99" s="29">
        <v>-0.44705</v>
      </c>
      <c r="I99" s="29">
        <v>5.3830000000000003E-2</v>
      </c>
      <c r="J99" s="29">
        <v>-0.22635</v>
      </c>
      <c r="K99" s="29">
        <v>0.62073999999999996</v>
      </c>
      <c r="L99" s="29">
        <v>0.42779</v>
      </c>
      <c r="M99" s="29">
        <v>7.7649999999999997E-2</v>
      </c>
      <c r="N99" s="29">
        <v>0.25042999999999999</v>
      </c>
      <c r="O99" s="29">
        <v>0.41166999999999998</v>
      </c>
      <c r="P99" s="28">
        <v>-0.66493000000000002</v>
      </c>
      <c r="Q99" s="30">
        <v>-0.27746999999999999</v>
      </c>
    </row>
    <row r="100" spans="1:17" ht="17" thickBot="1" x14ac:dyDescent="0.25">
      <c r="A100" s="95"/>
      <c r="B100" s="23"/>
      <c r="C100" s="24" t="s">
        <v>19</v>
      </c>
      <c r="D100" s="29">
        <v>0.77705999999999997</v>
      </c>
      <c r="E100" s="29">
        <v>-0.28136</v>
      </c>
      <c r="F100" s="28">
        <v>-1.02193</v>
      </c>
      <c r="G100" s="29">
        <v>-0.15976000000000001</v>
      </c>
      <c r="H100" s="29">
        <v>-0.25313000000000002</v>
      </c>
      <c r="I100" s="29">
        <v>0.35948000000000002</v>
      </c>
      <c r="J100" s="29">
        <v>-0.13955999999999999</v>
      </c>
      <c r="K100" s="29">
        <v>0.42570000000000002</v>
      </c>
      <c r="L100" s="29">
        <v>0.72965000000000002</v>
      </c>
      <c r="M100" s="28">
        <v>0.88995000000000002</v>
      </c>
      <c r="N100" s="28">
        <v>0.89546999999999999</v>
      </c>
      <c r="O100" s="28">
        <v>0.67081000000000002</v>
      </c>
      <c r="P100" s="28">
        <v>-0.68838999999999995</v>
      </c>
      <c r="Q100" s="28">
        <v>-0.48530000000000001</v>
      </c>
    </row>
    <row r="101" spans="1:17" ht="17" thickBot="1" x14ac:dyDescent="0.25">
      <c r="A101" s="95"/>
      <c r="B101" s="23" t="s">
        <v>70</v>
      </c>
      <c r="C101" s="24" t="s">
        <v>28</v>
      </c>
      <c r="D101" s="29">
        <v>-0.17327000000000001</v>
      </c>
      <c r="E101" s="29">
        <v>9.4560000000000005E-2</v>
      </c>
      <c r="F101" s="29">
        <v>5.3199999999999997E-2</v>
      </c>
      <c r="G101" s="29">
        <v>0.30615999999999999</v>
      </c>
      <c r="H101" s="29">
        <v>-0.12335</v>
      </c>
      <c r="I101" s="29">
        <v>-0.24037</v>
      </c>
      <c r="J101" s="29">
        <v>-0.34888000000000002</v>
      </c>
      <c r="K101" s="29">
        <v>0.27987000000000001</v>
      </c>
      <c r="L101" s="29">
        <v>0.39526</v>
      </c>
      <c r="M101" s="28">
        <v>-0.70904</v>
      </c>
      <c r="N101" s="28">
        <v>-1.6841900000000001</v>
      </c>
      <c r="O101" s="29">
        <v>-0.13818</v>
      </c>
      <c r="P101" s="29">
        <v>-0.24321999999999999</v>
      </c>
      <c r="Q101" s="29">
        <v>3.0609999999999998E-2</v>
      </c>
    </row>
    <row r="102" spans="1:17" ht="17" thickBot="1" x14ac:dyDescent="0.25">
      <c r="A102" s="95"/>
      <c r="B102" s="23"/>
      <c r="C102" s="24" t="s">
        <v>23</v>
      </c>
      <c r="D102" s="29">
        <v>3.0839999999999999E-2</v>
      </c>
      <c r="E102" s="29">
        <v>-0.12520999999999999</v>
      </c>
      <c r="F102" s="29">
        <v>-6.4990000000000006E-2</v>
      </c>
      <c r="G102" s="29">
        <v>0.22194</v>
      </c>
      <c r="H102" s="29">
        <v>-8.2669999999999993E-2</v>
      </c>
      <c r="I102" s="29">
        <v>-0.18543000000000001</v>
      </c>
      <c r="J102" s="29">
        <v>-0.26451000000000002</v>
      </c>
      <c r="K102" s="29">
        <v>0.20762</v>
      </c>
      <c r="L102" s="29">
        <v>0.33748</v>
      </c>
      <c r="M102" s="28">
        <v>-0.88717999999999997</v>
      </c>
      <c r="N102" s="28">
        <v>-1.7096499999999999</v>
      </c>
      <c r="O102" s="29">
        <v>-0.31361</v>
      </c>
      <c r="P102" s="29">
        <v>-0.31297000000000003</v>
      </c>
      <c r="Q102" s="29">
        <v>-0.16803000000000001</v>
      </c>
    </row>
    <row r="103" spans="1:17" ht="17" thickBot="1" x14ac:dyDescent="0.25">
      <c r="A103" s="95"/>
      <c r="B103" s="23"/>
      <c r="C103" s="24" t="s">
        <v>19</v>
      </c>
      <c r="D103" s="29">
        <v>-0.13092999999999999</v>
      </c>
      <c r="E103" s="29">
        <v>0.51234999999999997</v>
      </c>
      <c r="F103" s="29">
        <v>-0.12595000000000001</v>
      </c>
      <c r="G103" s="30">
        <v>0.93813999999999997</v>
      </c>
      <c r="H103" s="29">
        <v>0.48518</v>
      </c>
      <c r="I103" s="29">
        <v>0.38845000000000002</v>
      </c>
      <c r="J103" s="29">
        <v>-0.25423000000000001</v>
      </c>
      <c r="K103" s="28">
        <v>0.95177999999999996</v>
      </c>
      <c r="L103" s="28">
        <v>0.99268999999999996</v>
      </c>
      <c r="M103" s="29">
        <v>-0.18668999999999999</v>
      </c>
      <c r="N103" s="28">
        <v>-1.33348</v>
      </c>
      <c r="O103" s="29">
        <v>-0.31731999999999999</v>
      </c>
      <c r="P103" s="28">
        <v>-0.62431999999999999</v>
      </c>
      <c r="Q103" s="29">
        <v>-0.22608</v>
      </c>
    </row>
    <row r="104" spans="1:17" ht="17" thickBot="1" x14ac:dyDescent="0.25">
      <c r="A104" s="95"/>
      <c r="B104" s="23" t="s">
        <v>71</v>
      </c>
      <c r="C104" s="24" t="s">
        <v>29</v>
      </c>
      <c r="D104" s="29">
        <v>0.193</v>
      </c>
      <c r="E104" s="29">
        <v>-1.703E-2</v>
      </c>
      <c r="F104" s="29">
        <v>-0.35364000000000001</v>
      </c>
      <c r="G104" s="29">
        <v>-0.12551000000000001</v>
      </c>
      <c r="H104" s="29">
        <v>0.13758000000000001</v>
      </c>
      <c r="I104" s="29">
        <v>0.13564000000000001</v>
      </c>
      <c r="J104" s="29">
        <v>-9.4199999999999996E-3</v>
      </c>
      <c r="K104" s="29">
        <v>0.42214000000000002</v>
      </c>
      <c r="L104" s="29">
        <v>0.26841999999999999</v>
      </c>
      <c r="M104" s="29">
        <v>0.62985999999999998</v>
      </c>
      <c r="N104" s="28">
        <v>1.3426800000000001</v>
      </c>
      <c r="O104" s="29">
        <v>0.50373999999999997</v>
      </c>
      <c r="P104" s="29">
        <v>3.823E-2</v>
      </c>
      <c r="Q104" s="29">
        <v>9.6310000000000007E-2</v>
      </c>
    </row>
    <row r="105" spans="1:17" ht="17" thickBot="1" x14ac:dyDescent="0.25">
      <c r="A105" s="95"/>
      <c r="B105" s="23"/>
      <c r="C105" s="24" t="s">
        <v>22</v>
      </c>
      <c r="D105" s="29">
        <v>0.34109</v>
      </c>
      <c r="E105" s="29">
        <v>5.1200000000000002E-2</v>
      </c>
      <c r="F105" s="29">
        <v>-0.11785</v>
      </c>
      <c r="G105" s="29">
        <v>-8.3000000000000001E-4</v>
      </c>
      <c r="H105" s="29">
        <v>0.13986999999999999</v>
      </c>
      <c r="I105" s="29">
        <v>5.423E-2</v>
      </c>
      <c r="J105" s="29">
        <v>-0.14118</v>
      </c>
      <c r="K105" s="29">
        <v>0.38252000000000003</v>
      </c>
      <c r="L105" s="29">
        <v>0.28555000000000003</v>
      </c>
      <c r="M105" s="29">
        <v>0.50707999999999998</v>
      </c>
      <c r="N105" s="28">
        <v>0.98014999999999997</v>
      </c>
      <c r="O105" s="29">
        <v>0.54403999999999997</v>
      </c>
      <c r="P105" s="29">
        <v>-1.9220000000000001E-2</v>
      </c>
      <c r="Q105" s="29">
        <v>7.0099999999999996E-2</v>
      </c>
    </row>
    <row r="106" spans="1:17" ht="17" thickBot="1" x14ac:dyDescent="0.25">
      <c r="A106" s="95"/>
      <c r="B106" s="23"/>
      <c r="C106" s="24" t="s">
        <v>20</v>
      </c>
      <c r="D106" s="29">
        <v>-0.36144999999999999</v>
      </c>
      <c r="E106" s="29">
        <v>0.12901000000000001</v>
      </c>
      <c r="F106" s="29">
        <v>-0.19128000000000001</v>
      </c>
      <c r="G106" s="29">
        <v>-0.12839999999999999</v>
      </c>
      <c r="H106" s="29">
        <v>7.2220000000000006E-2</v>
      </c>
      <c r="I106" s="29">
        <v>9.4079999999999997E-2</v>
      </c>
      <c r="J106" s="29">
        <v>0.15548999999999999</v>
      </c>
      <c r="K106" s="29">
        <v>-0.15551999999999999</v>
      </c>
      <c r="L106" s="29">
        <v>3.3950000000000001E-2</v>
      </c>
      <c r="M106" s="28">
        <v>0.74505999999999994</v>
      </c>
      <c r="N106" s="28">
        <v>1.43536</v>
      </c>
      <c r="O106" s="29">
        <v>0.40589999999999998</v>
      </c>
      <c r="P106" s="29">
        <v>0.18997</v>
      </c>
      <c r="Q106" s="29">
        <v>1.3270000000000001E-2</v>
      </c>
    </row>
    <row r="107" spans="1:17" ht="17" thickBot="1" x14ac:dyDescent="0.25">
      <c r="A107" s="95"/>
      <c r="B107" s="23" t="s">
        <v>72</v>
      </c>
      <c r="C107" s="24" t="s">
        <v>25</v>
      </c>
      <c r="D107" s="28">
        <v>1.4974099999999999</v>
      </c>
      <c r="E107" s="29">
        <v>-0.72943999999999998</v>
      </c>
      <c r="F107" s="29">
        <v>-0.50887000000000004</v>
      </c>
      <c r="G107" s="29">
        <v>0.3226</v>
      </c>
      <c r="H107" s="28">
        <v>0.62643000000000004</v>
      </c>
      <c r="I107" s="29">
        <v>0.98648000000000002</v>
      </c>
      <c r="J107" s="29">
        <v>0.45789999999999997</v>
      </c>
      <c r="K107" s="28">
        <v>1.71068</v>
      </c>
      <c r="L107" s="28">
        <v>1.51756</v>
      </c>
      <c r="M107" s="29">
        <v>-0.13374</v>
      </c>
      <c r="N107" s="29">
        <v>-0.43690000000000001</v>
      </c>
      <c r="O107" s="30">
        <v>0.90368999999999999</v>
      </c>
      <c r="P107" s="29">
        <v>-0.41134999999999999</v>
      </c>
      <c r="Q107" s="29">
        <v>-5.5100000000000001E-3</v>
      </c>
    </row>
    <row r="108" spans="1:17" ht="17" thickBot="1" x14ac:dyDescent="0.25">
      <c r="A108" s="95"/>
      <c r="B108" s="23"/>
      <c r="C108" s="24" t="s">
        <v>28</v>
      </c>
      <c r="D108" s="30">
        <v>1.4103699999999999</v>
      </c>
      <c r="E108" s="29">
        <v>5.9790000000000003E-2</v>
      </c>
      <c r="F108" s="29">
        <v>1.507E-2</v>
      </c>
      <c r="G108" s="29">
        <v>0.49619999999999997</v>
      </c>
      <c r="H108" s="30">
        <v>0.48592999999999997</v>
      </c>
      <c r="I108" s="29">
        <v>0.62814000000000003</v>
      </c>
      <c r="J108" s="29">
        <v>0.41994999999999999</v>
      </c>
      <c r="K108" s="28">
        <v>1.80487</v>
      </c>
      <c r="L108" s="28">
        <v>1.5297499999999999</v>
      </c>
      <c r="M108" s="29">
        <v>0.49313000000000001</v>
      </c>
      <c r="N108" s="29">
        <v>0.20412</v>
      </c>
      <c r="O108" s="28">
        <v>1.4556199999999999</v>
      </c>
      <c r="P108" s="29">
        <v>-7.3679999999999995E-2</v>
      </c>
      <c r="Q108" s="29">
        <v>0.19413</v>
      </c>
    </row>
    <row r="109" spans="1:17" ht="17" thickBot="1" x14ac:dyDescent="0.25">
      <c r="A109" s="95"/>
      <c r="B109" s="23"/>
      <c r="C109" s="24" t="s">
        <v>22</v>
      </c>
      <c r="D109" s="28">
        <v>1.6290500000000001</v>
      </c>
      <c r="E109" s="29">
        <v>8.8199999999999997E-3</v>
      </c>
      <c r="F109" s="29">
        <v>0.27021000000000001</v>
      </c>
      <c r="G109" s="28">
        <v>1.1290899999999999</v>
      </c>
      <c r="H109" s="28">
        <v>0.61826999999999999</v>
      </c>
      <c r="I109" s="29">
        <v>0.18595999999999999</v>
      </c>
      <c r="J109" s="29">
        <v>-0.30420999999999998</v>
      </c>
      <c r="K109" s="28">
        <v>2.1209899999999999</v>
      </c>
      <c r="L109" s="28">
        <v>2.2519499999999999</v>
      </c>
      <c r="M109" s="29">
        <v>0.76339000000000001</v>
      </c>
      <c r="N109" s="29">
        <v>0.25245000000000001</v>
      </c>
      <c r="O109" s="28">
        <v>1.6535599999999999</v>
      </c>
      <c r="P109" s="30">
        <v>-0.44381999999999999</v>
      </c>
      <c r="Q109" s="29">
        <v>3.9600000000000003E-2</v>
      </c>
    </row>
    <row r="110" spans="1:17" ht="17" thickBot="1" x14ac:dyDescent="0.25">
      <c r="A110" s="95"/>
      <c r="B110" s="23" t="s">
        <v>73</v>
      </c>
      <c r="C110" s="24" t="s">
        <v>26</v>
      </c>
      <c r="D110" s="30">
        <v>-1.2587299999999999</v>
      </c>
      <c r="E110" s="30">
        <v>-0.46860000000000002</v>
      </c>
      <c r="F110" s="29">
        <v>-0.42893999999999999</v>
      </c>
      <c r="G110" s="28">
        <v>-1.39646</v>
      </c>
      <c r="H110" s="28">
        <v>-1.4516</v>
      </c>
      <c r="I110" s="30">
        <v>-0.98084000000000005</v>
      </c>
      <c r="J110" s="30">
        <v>-0.66125999999999996</v>
      </c>
      <c r="K110" s="28">
        <v>-2.0403600000000002</v>
      </c>
      <c r="L110" s="28">
        <v>-2.3516400000000002</v>
      </c>
      <c r="M110" s="29">
        <v>-0.17315</v>
      </c>
      <c r="N110" s="30">
        <v>0.72585999999999995</v>
      </c>
      <c r="O110" s="28">
        <v>-0.84048999999999996</v>
      </c>
      <c r="P110" s="29">
        <v>-0.13769000000000001</v>
      </c>
      <c r="Q110" s="29">
        <v>9.4210000000000002E-2</v>
      </c>
    </row>
    <row r="111" spans="1:17" ht="17" thickBot="1" x14ac:dyDescent="0.25">
      <c r="A111" s="95"/>
      <c r="B111" s="23"/>
      <c r="C111" s="24" t="s">
        <v>29</v>
      </c>
      <c r="D111" s="30">
        <v>-1.37462</v>
      </c>
      <c r="E111" s="29">
        <v>-0.34727999999999998</v>
      </c>
      <c r="F111" s="28">
        <v>-0.69494999999999996</v>
      </c>
      <c r="G111" s="28">
        <v>-1.3579600000000001</v>
      </c>
      <c r="H111" s="28">
        <v>-1.80094</v>
      </c>
      <c r="I111" s="28">
        <v>-1.3509199999999999</v>
      </c>
      <c r="J111" s="28">
        <v>-0.90715999999999997</v>
      </c>
      <c r="K111" s="28">
        <v>-2.5688900000000001</v>
      </c>
      <c r="L111" s="28">
        <v>-2.72865</v>
      </c>
      <c r="M111" s="29">
        <v>0.40927999999999998</v>
      </c>
      <c r="N111" s="28">
        <v>1.5059499999999999</v>
      </c>
      <c r="O111" s="28">
        <v>-0.82811999999999997</v>
      </c>
      <c r="P111" s="30">
        <v>-0.43595</v>
      </c>
      <c r="Q111" s="29">
        <v>1.3089999999999999E-2</v>
      </c>
    </row>
    <row r="112" spans="1:17" ht="17" thickBot="1" x14ac:dyDescent="0.25">
      <c r="A112" s="95"/>
      <c r="B112" s="23"/>
      <c r="C112" s="24" t="s">
        <v>23</v>
      </c>
      <c r="D112" s="29">
        <v>-0.48325000000000001</v>
      </c>
      <c r="E112" s="28">
        <v>-0.70977000000000001</v>
      </c>
      <c r="F112" s="29">
        <v>-0.39742</v>
      </c>
      <c r="G112" s="28">
        <v>-1.4028799999999999</v>
      </c>
      <c r="H112" s="28">
        <v>-1.24472</v>
      </c>
      <c r="I112" s="29">
        <v>-0.81247999999999998</v>
      </c>
      <c r="J112" s="30">
        <v>-0.66002000000000005</v>
      </c>
      <c r="K112" s="28">
        <v>-1.2160200000000001</v>
      </c>
      <c r="L112" s="28">
        <v>-2.0129700000000001</v>
      </c>
      <c r="M112" s="30">
        <v>-0.72123999999999999</v>
      </c>
      <c r="N112" s="29">
        <v>9.3759999999999996E-2</v>
      </c>
      <c r="O112" s="28">
        <v>-0.82508999999999999</v>
      </c>
      <c r="P112" s="29">
        <v>-3.4950000000000002E-2</v>
      </c>
      <c r="Q112" s="29">
        <v>0.12062</v>
      </c>
    </row>
    <row r="113" spans="1:17" ht="17" thickBot="1" x14ac:dyDescent="0.25">
      <c r="A113" s="95"/>
      <c r="B113" s="23" t="s">
        <v>74</v>
      </c>
      <c r="C113" s="24" t="s">
        <v>25</v>
      </c>
      <c r="D113" s="29">
        <v>0.29186000000000001</v>
      </c>
      <c r="E113" s="29">
        <v>4.2419999999999999E-2</v>
      </c>
      <c r="F113" s="29">
        <v>-0.30419000000000002</v>
      </c>
      <c r="G113" s="30">
        <v>0.66732000000000002</v>
      </c>
      <c r="H113" s="28">
        <v>0.71647000000000005</v>
      </c>
      <c r="I113" s="28">
        <v>0.61629</v>
      </c>
      <c r="J113" s="29">
        <v>0.35235</v>
      </c>
      <c r="K113" s="28">
        <v>0.82182999999999995</v>
      </c>
      <c r="L113" s="28">
        <v>0.88793999999999995</v>
      </c>
      <c r="M113" s="29">
        <v>0.18720999999999999</v>
      </c>
      <c r="N113" s="29">
        <v>-0.21468000000000001</v>
      </c>
      <c r="O113" s="29">
        <v>9.1829999999999995E-2</v>
      </c>
      <c r="P113" s="29">
        <v>-0.17724999999999999</v>
      </c>
      <c r="Q113" s="29">
        <v>-0.19131999999999999</v>
      </c>
    </row>
    <row r="114" spans="1:17" ht="17" thickBot="1" x14ac:dyDescent="0.25">
      <c r="A114" s="95"/>
      <c r="B114" s="23"/>
      <c r="C114" s="24" t="s">
        <v>28</v>
      </c>
      <c r="D114" s="29">
        <v>3.0880000000000001E-2</v>
      </c>
      <c r="E114" s="29">
        <v>0.10063999999999999</v>
      </c>
      <c r="F114" s="29">
        <v>-2.8389999999999999E-2</v>
      </c>
      <c r="G114" s="29">
        <v>0.52954000000000001</v>
      </c>
      <c r="H114" s="29">
        <v>0.52451999999999999</v>
      </c>
      <c r="I114" s="29">
        <v>0.39695999999999998</v>
      </c>
      <c r="J114" s="29">
        <v>0.16527</v>
      </c>
      <c r="K114" s="29">
        <v>0.42219000000000001</v>
      </c>
      <c r="L114" s="30">
        <v>0.62400999999999995</v>
      </c>
      <c r="M114" s="29">
        <v>-0.18653</v>
      </c>
      <c r="N114" s="28">
        <v>-0.77698</v>
      </c>
      <c r="O114" s="29">
        <v>-4.4839999999999998E-2</v>
      </c>
      <c r="P114" s="29">
        <v>-9.7640000000000005E-2</v>
      </c>
      <c r="Q114" s="29">
        <v>-0.12959000000000001</v>
      </c>
    </row>
    <row r="115" spans="1:17" ht="17" thickBot="1" x14ac:dyDescent="0.25">
      <c r="A115" s="95"/>
      <c r="B115" s="23"/>
      <c r="C115" s="24" t="s">
        <v>23</v>
      </c>
      <c r="D115" s="29">
        <v>-5.5530000000000003E-2</v>
      </c>
      <c r="E115" s="29">
        <v>-3.4279999999999998E-2</v>
      </c>
      <c r="F115" s="29">
        <v>-0.2848</v>
      </c>
      <c r="G115" s="29">
        <v>0.42429</v>
      </c>
      <c r="H115" s="29">
        <v>0.21495</v>
      </c>
      <c r="I115" s="29">
        <v>0.25340000000000001</v>
      </c>
      <c r="J115" s="29">
        <v>-4.7149999999999997E-2</v>
      </c>
      <c r="K115" s="29">
        <v>0.27601999999999999</v>
      </c>
      <c r="L115" s="29">
        <v>0.40595999999999999</v>
      </c>
      <c r="M115" s="29">
        <v>-0.23635</v>
      </c>
      <c r="N115" s="30">
        <v>-0.63449</v>
      </c>
      <c r="O115" s="29">
        <v>-0.28349000000000002</v>
      </c>
      <c r="P115" s="30">
        <v>-0.34294000000000002</v>
      </c>
      <c r="Q115" s="29">
        <v>-0.24334</v>
      </c>
    </row>
    <row r="116" spans="1:17" ht="17" thickBot="1" x14ac:dyDescent="0.25">
      <c r="A116" s="95"/>
      <c r="B116" s="23" t="s">
        <v>75</v>
      </c>
      <c r="C116" s="24" t="s">
        <v>25</v>
      </c>
      <c r="D116" s="28">
        <v>2.2720099999999999</v>
      </c>
      <c r="E116" s="28">
        <v>-1.18137</v>
      </c>
      <c r="F116" s="28">
        <v>-1.8723399999999999</v>
      </c>
      <c r="G116" s="30">
        <v>-1.0577799999999999</v>
      </c>
      <c r="H116" s="29">
        <v>-5.96E-2</v>
      </c>
      <c r="I116" s="28">
        <v>0.76017999999999997</v>
      </c>
      <c r="J116" s="28">
        <v>0.71135999999999999</v>
      </c>
      <c r="K116" s="28">
        <v>1.6297600000000001</v>
      </c>
      <c r="L116" s="28">
        <v>1.7006399999999999</v>
      </c>
      <c r="M116" s="29">
        <v>0.44581999999999999</v>
      </c>
      <c r="N116" s="28">
        <v>0.85141999999999995</v>
      </c>
      <c r="O116" s="28">
        <v>1.6256200000000001</v>
      </c>
      <c r="P116" s="30">
        <v>-0.45201999999999998</v>
      </c>
      <c r="Q116" s="28">
        <v>-0.45496999999999999</v>
      </c>
    </row>
    <row r="117" spans="1:17" ht="17" thickBot="1" x14ac:dyDescent="0.25">
      <c r="A117" s="95"/>
      <c r="B117" s="23"/>
      <c r="C117" s="24" t="s">
        <v>29</v>
      </c>
      <c r="D117" s="28">
        <v>2.2265299999999999</v>
      </c>
      <c r="E117" s="28">
        <v>-1.02471</v>
      </c>
      <c r="F117" s="28">
        <v>-1.7339100000000001</v>
      </c>
      <c r="G117" s="28">
        <v>-1.03603</v>
      </c>
      <c r="H117" s="29">
        <v>-0.13023000000000001</v>
      </c>
      <c r="I117" s="28">
        <v>0.62577000000000005</v>
      </c>
      <c r="J117" s="28">
        <v>0.57930999999999999</v>
      </c>
      <c r="K117" s="28">
        <v>1.5706899999999999</v>
      </c>
      <c r="L117" s="28">
        <v>1.5461</v>
      </c>
      <c r="M117" s="29">
        <v>0.40512999999999999</v>
      </c>
      <c r="N117" s="28">
        <v>0.83618999999999999</v>
      </c>
      <c r="O117" s="28">
        <v>1.54006</v>
      </c>
      <c r="P117" s="28">
        <v>-0.47277999999999998</v>
      </c>
      <c r="Q117" s="28">
        <v>-0.47611999999999999</v>
      </c>
    </row>
    <row r="118" spans="1:17" ht="17" thickBot="1" x14ac:dyDescent="0.25">
      <c r="A118" s="95"/>
      <c r="B118" s="23"/>
      <c r="C118" s="24" t="s">
        <v>23</v>
      </c>
      <c r="D118" s="28">
        <v>1.50545</v>
      </c>
      <c r="E118" s="28">
        <v>-1.0471900000000001</v>
      </c>
      <c r="F118" s="28">
        <v>-1.29088</v>
      </c>
      <c r="G118" s="30">
        <v>-1.1406799999999999</v>
      </c>
      <c r="H118" s="29">
        <v>-0.21532000000000001</v>
      </c>
      <c r="I118" s="29">
        <v>3.9820000000000001E-2</v>
      </c>
      <c r="J118" s="29">
        <v>7.7450000000000005E-2</v>
      </c>
      <c r="K118" s="28">
        <v>1.09484</v>
      </c>
      <c r="L118" s="30">
        <v>1.00346</v>
      </c>
      <c r="M118" s="29">
        <v>-9.9400000000000002E-2</v>
      </c>
      <c r="N118" s="29">
        <v>0.10531</v>
      </c>
      <c r="O118" s="28">
        <v>0.78898000000000001</v>
      </c>
      <c r="P118" s="28">
        <v>-0.69020999999999999</v>
      </c>
      <c r="Q118" s="28">
        <v>-0.45004</v>
      </c>
    </row>
    <row r="119" spans="1:17" ht="17" thickBot="1" x14ac:dyDescent="0.25">
      <c r="A119" s="95"/>
      <c r="B119" s="23" t="s">
        <v>76</v>
      </c>
      <c r="C119" s="24" t="s">
        <v>26</v>
      </c>
      <c r="D119" s="28">
        <v>-1.37727</v>
      </c>
      <c r="E119" s="28">
        <v>2.2808299999999999</v>
      </c>
      <c r="F119" s="28">
        <v>2.7953399999999999</v>
      </c>
      <c r="G119" s="30">
        <v>0.86902999999999997</v>
      </c>
      <c r="H119" s="28">
        <v>-0.87821000000000005</v>
      </c>
      <c r="I119" s="28">
        <v>-2.1571500000000001</v>
      </c>
      <c r="J119" s="28">
        <v>-1.4534100000000001</v>
      </c>
      <c r="K119" s="28">
        <v>-2.2410999999999999</v>
      </c>
      <c r="L119" s="28">
        <v>-2.1722399999999999</v>
      </c>
      <c r="M119" s="29">
        <v>0.31530000000000002</v>
      </c>
      <c r="N119" s="30">
        <v>-0.48709999999999998</v>
      </c>
      <c r="O119" s="28">
        <v>-1.3320000000000001</v>
      </c>
      <c r="P119" s="28">
        <v>0.65295000000000003</v>
      </c>
      <c r="Q119" s="28">
        <v>0.84685999999999995</v>
      </c>
    </row>
    <row r="120" spans="1:17" ht="17" thickBot="1" x14ac:dyDescent="0.25">
      <c r="A120" s="95"/>
      <c r="B120" s="23"/>
      <c r="C120" s="24" t="s">
        <v>28</v>
      </c>
      <c r="D120" s="30">
        <v>-0.61675000000000002</v>
      </c>
      <c r="E120" s="28">
        <v>1.2966</v>
      </c>
      <c r="F120" s="28">
        <v>1.28759</v>
      </c>
      <c r="G120" s="30">
        <v>0.71048999999999995</v>
      </c>
      <c r="H120" s="29">
        <v>-0.10074</v>
      </c>
      <c r="I120" s="29">
        <v>-0.76526000000000005</v>
      </c>
      <c r="J120" s="29">
        <v>-0.57257999999999998</v>
      </c>
      <c r="K120" s="29">
        <v>-0.64220999999999995</v>
      </c>
      <c r="L120" s="29">
        <v>-0.40306999999999998</v>
      </c>
      <c r="M120" s="28">
        <v>0.50161999999999995</v>
      </c>
      <c r="N120" s="29">
        <v>-1.745E-2</v>
      </c>
      <c r="O120" s="29">
        <v>-0.34073999999999999</v>
      </c>
      <c r="P120" s="30">
        <v>0.26655000000000001</v>
      </c>
      <c r="Q120" s="28">
        <v>0.42960999999999999</v>
      </c>
    </row>
    <row r="121" spans="1:17" ht="17" thickBot="1" x14ac:dyDescent="0.25">
      <c r="A121" s="95"/>
      <c r="B121" s="23"/>
      <c r="C121" s="24" t="s">
        <v>22</v>
      </c>
      <c r="D121" s="30">
        <v>-0.70562999999999998</v>
      </c>
      <c r="E121" s="28">
        <v>1.1237200000000001</v>
      </c>
      <c r="F121" s="28">
        <v>1.22451</v>
      </c>
      <c r="G121" s="30">
        <v>0.86643999999999999</v>
      </c>
      <c r="H121" s="29">
        <v>0.30397000000000002</v>
      </c>
      <c r="I121" s="29">
        <v>-0.20541000000000001</v>
      </c>
      <c r="J121" s="29">
        <v>-0.15967999999999999</v>
      </c>
      <c r="K121" s="29">
        <v>-0.43536000000000002</v>
      </c>
      <c r="L121" s="29">
        <v>-0.38754</v>
      </c>
      <c r="M121" s="29">
        <v>0.27798</v>
      </c>
      <c r="N121" s="29">
        <v>-9.5229999999999995E-2</v>
      </c>
      <c r="O121" s="29">
        <v>-0.38639000000000001</v>
      </c>
      <c r="P121" s="28">
        <v>0.41736000000000001</v>
      </c>
      <c r="Q121" s="28">
        <v>0.42415999999999998</v>
      </c>
    </row>
    <row r="122" spans="1:17" ht="17" thickBot="1" x14ac:dyDescent="0.25">
      <c r="A122" s="95"/>
      <c r="B122" s="23" t="s">
        <v>77</v>
      </c>
      <c r="C122" s="24" t="s">
        <v>26</v>
      </c>
      <c r="D122" s="30">
        <v>-0.79537999999999998</v>
      </c>
      <c r="E122" s="29">
        <v>0.64429999999999998</v>
      </c>
      <c r="F122" s="29">
        <v>0.54769999999999996</v>
      </c>
      <c r="G122" s="29">
        <v>0.23805999999999999</v>
      </c>
      <c r="H122" s="29">
        <v>-0.19561999999999999</v>
      </c>
      <c r="I122" s="29">
        <v>-0.61467000000000005</v>
      </c>
      <c r="J122" s="30">
        <v>-0.82625000000000004</v>
      </c>
      <c r="K122" s="29">
        <v>-0.55284</v>
      </c>
      <c r="L122" s="29">
        <v>-0.58562999999999998</v>
      </c>
      <c r="M122" s="30">
        <v>0.54246000000000005</v>
      </c>
      <c r="N122" s="28">
        <v>1.0962099999999999</v>
      </c>
      <c r="O122" s="29">
        <v>-0.31496000000000002</v>
      </c>
      <c r="P122" s="29">
        <v>-7.5480000000000005E-2</v>
      </c>
      <c r="Q122" s="29">
        <v>-3.0159999999999999E-2</v>
      </c>
    </row>
    <row r="123" spans="1:17" ht="17" thickBot="1" x14ac:dyDescent="0.25">
      <c r="A123" s="95"/>
      <c r="B123" s="23"/>
      <c r="C123" s="24" t="s">
        <v>29</v>
      </c>
      <c r="D123" s="29">
        <v>-0.36218</v>
      </c>
      <c r="E123" s="29">
        <v>0.21010999999999999</v>
      </c>
      <c r="F123" s="29">
        <v>0.12271</v>
      </c>
      <c r="G123" s="29">
        <v>4.4679999999999997E-2</v>
      </c>
      <c r="H123" s="29">
        <v>5.3129999999999997E-2</v>
      </c>
      <c r="I123" s="29">
        <v>-6.522E-2</v>
      </c>
      <c r="J123" s="29">
        <v>-0.23352000000000001</v>
      </c>
      <c r="K123" s="29">
        <v>-0.21029999999999999</v>
      </c>
      <c r="L123" s="29">
        <v>-0.26490000000000002</v>
      </c>
      <c r="M123" s="29">
        <v>0.49523</v>
      </c>
      <c r="N123" s="30">
        <v>0.97216999999999998</v>
      </c>
      <c r="O123" s="29">
        <v>-4.4630000000000003E-2</v>
      </c>
      <c r="P123" s="29">
        <v>3.7200000000000002E-3</v>
      </c>
      <c r="Q123" s="29">
        <v>7.9600000000000004E-2</v>
      </c>
    </row>
    <row r="124" spans="1:17" ht="17" thickBot="1" x14ac:dyDescent="0.25">
      <c r="A124" s="95"/>
      <c r="B124" s="23"/>
      <c r="C124" s="24" t="s">
        <v>22</v>
      </c>
      <c r="D124" s="29">
        <v>-0.33326</v>
      </c>
      <c r="E124" s="29">
        <v>0.28098000000000001</v>
      </c>
      <c r="F124" s="29">
        <v>0.30614000000000002</v>
      </c>
      <c r="G124" s="29">
        <v>9.3609999999999999E-2</v>
      </c>
      <c r="H124" s="29">
        <v>-9.6699999999999998E-3</v>
      </c>
      <c r="I124" s="29">
        <v>-0.16899</v>
      </c>
      <c r="J124" s="29">
        <v>-0.30420999999999998</v>
      </c>
      <c r="K124" s="29">
        <v>-0.34949000000000002</v>
      </c>
      <c r="L124" s="29">
        <v>-0.47815999999999997</v>
      </c>
      <c r="M124" s="29">
        <v>0.33707999999999999</v>
      </c>
      <c r="N124" s="29">
        <v>0.66749000000000003</v>
      </c>
      <c r="O124" s="29">
        <v>-0.16435</v>
      </c>
      <c r="P124" s="29">
        <v>2.3500000000000001E-3</v>
      </c>
      <c r="Q124" s="29">
        <v>8.3199999999999993E-3</v>
      </c>
    </row>
    <row r="125" spans="1:17" ht="17" thickBot="1" x14ac:dyDescent="0.25">
      <c r="A125" s="95"/>
      <c r="B125" s="23" t="s">
        <v>78</v>
      </c>
      <c r="C125" s="24" t="s">
        <v>26</v>
      </c>
      <c r="D125" s="28">
        <v>1.24024</v>
      </c>
      <c r="E125" s="29">
        <v>3.6000000000000002E-4</v>
      </c>
      <c r="F125" s="28">
        <v>-0.69198000000000004</v>
      </c>
      <c r="G125" s="30">
        <v>0.88573999999999997</v>
      </c>
      <c r="H125" s="28">
        <v>1.0758099999999999</v>
      </c>
      <c r="I125" s="28">
        <v>0.88249</v>
      </c>
      <c r="J125" s="30">
        <v>0.39539000000000002</v>
      </c>
      <c r="K125" s="28">
        <v>2.07314</v>
      </c>
      <c r="L125" s="28">
        <v>2.24444</v>
      </c>
      <c r="M125" s="28">
        <v>0.91374999999999995</v>
      </c>
      <c r="N125" s="28">
        <v>1.08718</v>
      </c>
      <c r="O125" s="28">
        <v>1.0387299999999999</v>
      </c>
      <c r="P125" s="29">
        <v>-0.15423999999999999</v>
      </c>
      <c r="Q125" s="29">
        <v>-0.16929</v>
      </c>
    </row>
    <row r="126" spans="1:17" ht="17" thickBot="1" x14ac:dyDescent="0.25">
      <c r="A126" s="95"/>
      <c r="B126" s="23"/>
      <c r="C126" s="24" t="s">
        <v>28</v>
      </c>
      <c r="D126" s="29">
        <v>0.54654999999999998</v>
      </c>
      <c r="E126" s="29">
        <v>-0.54871000000000003</v>
      </c>
      <c r="F126" s="28">
        <v>-1.0630500000000001</v>
      </c>
      <c r="G126" s="29">
        <v>-0.34110000000000001</v>
      </c>
      <c r="H126" s="29">
        <v>0.11647</v>
      </c>
      <c r="I126" s="29">
        <v>0.33230999999999999</v>
      </c>
      <c r="J126" s="29">
        <v>0.29587999999999998</v>
      </c>
      <c r="K126" s="28">
        <v>0.93874000000000002</v>
      </c>
      <c r="L126" s="29">
        <v>0.58245999999999998</v>
      </c>
      <c r="M126" s="29">
        <v>0.39588000000000001</v>
      </c>
      <c r="N126" s="28">
        <v>1.22814</v>
      </c>
      <c r="O126" s="29">
        <v>0.32712000000000002</v>
      </c>
      <c r="P126" s="29">
        <v>-2.317E-2</v>
      </c>
      <c r="Q126" s="29">
        <v>-6.9419999999999996E-2</v>
      </c>
    </row>
    <row r="127" spans="1:17" ht="17" thickBot="1" x14ac:dyDescent="0.25">
      <c r="A127" s="95"/>
      <c r="B127" s="23"/>
      <c r="C127" s="24" t="s">
        <v>23</v>
      </c>
      <c r="D127" s="29">
        <v>0.65037999999999996</v>
      </c>
      <c r="E127" s="29">
        <v>3.4459999999999998E-2</v>
      </c>
      <c r="F127" s="29">
        <v>-0.39518999999999999</v>
      </c>
      <c r="G127" s="29">
        <v>0.52554999999999996</v>
      </c>
      <c r="H127" s="28">
        <v>0.65873000000000004</v>
      </c>
      <c r="I127" s="28">
        <v>0.64929000000000003</v>
      </c>
      <c r="J127" s="30">
        <v>0.32340000000000002</v>
      </c>
      <c r="K127" s="28">
        <v>1.1990400000000001</v>
      </c>
      <c r="L127" s="28">
        <v>1.3412299999999999</v>
      </c>
      <c r="M127" s="28">
        <v>0.77146999999999999</v>
      </c>
      <c r="N127" s="28">
        <v>1.02427</v>
      </c>
      <c r="O127" s="28">
        <v>0.71362000000000003</v>
      </c>
      <c r="P127" s="29">
        <v>5.6939999999999998E-2</v>
      </c>
      <c r="Q127" s="29">
        <v>-5.2399999999999999E-3</v>
      </c>
    </row>
    <row r="128" spans="1:17" ht="17" thickBot="1" x14ac:dyDescent="0.25">
      <c r="A128" s="95"/>
      <c r="B128" s="23" t="s">
        <v>79</v>
      </c>
      <c r="C128" s="24" t="s">
        <v>25</v>
      </c>
      <c r="D128" s="28">
        <v>-0.64807000000000003</v>
      </c>
      <c r="E128" s="29">
        <v>0.10773000000000001</v>
      </c>
      <c r="F128" s="28">
        <v>1.01173</v>
      </c>
      <c r="G128" s="29">
        <v>-9.4420000000000004E-2</v>
      </c>
      <c r="H128" s="29">
        <v>-0.25573000000000001</v>
      </c>
      <c r="I128" s="28">
        <v>-0.69982</v>
      </c>
      <c r="J128" s="29">
        <v>-5.96E-2</v>
      </c>
      <c r="K128" s="28">
        <v>-1.38009</v>
      </c>
      <c r="L128" s="28">
        <v>-1.23498</v>
      </c>
      <c r="M128" s="28">
        <v>-0.99587999999999999</v>
      </c>
      <c r="N128" s="28">
        <v>-1.34897</v>
      </c>
      <c r="O128" s="28">
        <v>-0.88993999999999995</v>
      </c>
      <c r="P128" s="28">
        <v>0.50541999999999998</v>
      </c>
      <c r="Q128" s="30">
        <v>0.28859000000000001</v>
      </c>
    </row>
    <row r="129" spans="1:17" ht="17" thickBot="1" x14ac:dyDescent="0.25">
      <c r="A129" s="95"/>
      <c r="B129" s="23"/>
      <c r="C129" s="24" t="s">
        <v>29</v>
      </c>
      <c r="D129" s="28">
        <v>-0.83645999999999998</v>
      </c>
      <c r="E129" s="29">
        <v>0.19517000000000001</v>
      </c>
      <c r="F129" s="28">
        <v>0.76732</v>
      </c>
      <c r="G129" s="29">
        <v>0.21276999999999999</v>
      </c>
      <c r="H129" s="29">
        <v>-0.21742</v>
      </c>
      <c r="I129" s="28">
        <v>-0.83250999999999997</v>
      </c>
      <c r="J129" s="30">
        <v>-0.36303999999999997</v>
      </c>
      <c r="K129" s="28">
        <v>-0.73665999999999998</v>
      </c>
      <c r="L129" s="29">
        <v>-0.40336</v>
      </c>
      <c r="M129" s="28">
        <v>-0.68769000000000002</v>
      </c>
      <c r="N129" s="28">
        <v>-1.3087299999999999</v>
      </c>
      <c r="O129" s="30">
        <v>-0.52400000000000002</v>
      </c>
      <c r="P129" s="29">
        <v>0.18826000000000001</v>
      </c>
      <c r="Q129" s="29">
        <v>0.19686000000000001</v>
      </c>
    </row>
    <row r="130" spans="1:17" ht="17" thickBot="1" x14ac:dyDescent="0.25">
      <c r="A130" s="95"/>
      <c r="B130" s="23"/>
      <c r="C130" s="24" t="s">
        <v>22</v>
      </c>
      <c r="D130" s="28">
        <v>-1.37001</v>
      </c>
      <c r="E130" s="29">
        <v>-0.16355</v>
      </c>
      <c r="F130" s="28">
        <v>1.0967199999999999</v>
      </c>
      <c r="G130" s="29">
        <v>1.7100000000000001E-2</v>
      </c>
      <c r="H130" s="29">
        <v>-9.2429999999999998E-2</v>
      </c>
      <c r="I130" s="28">
        <v>-0.58943999999999996</v>
      </c>
      <c r="J130" s="29">
        <v>-0.12365</v>
      </c>
      <c r="K130" s="28">
        <v>-1.3670500000000001</v>
      </c>
      <c r="L130" s="28">
        <v>-1.2267600000000001</v>
      </c>
      <c r="M130" s="28">
        <v>-1.3319799999999999</v>
      </c>
      <c r="N130" s="28">
        <v>-1.8853800000000001</v>
      </c>
      <c r="O130" s="28">
        <v>-1.296</v>
      </c>
      <c r="P130" s="29">
        <v>0.28741</v>
      </c>
      <c r="Q130" s="29">
        <v>-5.4300000000000001E-2</v>
      </c>
    </row>
    <row r="131" spans="1:17" ht="17" thickBot="1" x14ac:dyDescent="0.25">
      <c r="A131" s="95"/>
      <c r="B131" s="23" t="s">
        <v>80</v>
      </c>
      <c r="C131" s="24" t="s">
        <v>25</v>
      </c>
      <c r="D131" s="29">
        <v>0.55508999999999997</v>
      </c>
      <c r="E131" s="29">
        <v>0.30113000000000001</v>
      </c>
      <c r="F131" s="29">
        <v>-0.20566000000000001</v>
      </c>
      <c r="G131" s="30">
        <v>0.90708999999999995</v>
      </c>
      <c r="H131" s="30">
        <v>0.80303999999999998</v>
      </c>
      <c r="I131" s="28">
        <v>0.82138999999999995</v>
      </c>
      <c r="J131" s="29">
        <v>0.31586999999999998</v>
      </c>
      <c r="K131" s="28">
        <v>1.2995399999999999</v>
      </c>
      <c r="L131" s="28">
        <v>1.1707700000000001</v>
      </c>
      <c r="M131" s="29">
        <v>0.21576999999999999</v>
      </c>
      <c r="N131" s="30">
        <v>-0.61709000000000003</v>
      </c>
      <c r="O131" s="29">
        <v>0.13757</v>
      </c>
      <c r="P131" s="29">
        <v>-0.28958</v>
      </c>
      <c r="Q131" s="29">
        <v>-0.12284</v>
      </c>
    </row>
    <row r="132" spans="1:17" ht="17" thickBot="1" x14ac:dyDescent="0.25">
      <c r="A132" s="95"/>
      <c r="B132" s="23"/>
      <c r="C132" s="24" t="s">
        <v>28</v>
      </c>
      <c r="D132" s="29">
        <v>0.59831999999999996</v>
      </c>
      <c r="E132" s="29">
        <v>0.31577</v>
      </c>
      <c r="F132" s="29">
        <v>-0.10299</v>
      </c>
      <c r="G132" s="29">
        <v>0.73324</v>
      </c>
      <c r="H132" s="29">
        <v>0.56103000000000003</v>
      </c>
      <c r="I132" s="29">
        <v>0.65347999999999995</v>
      </c>
      <c r="J132" s="29">
        <v>0.13159000000000001</v>
      </c>
      <c r="K132" s="28">
        <v>1.19377</v>
      </c>
      <c r="L132" s="28">
        <v>1.12273</v>
      </c>
      <c r="M132" s="29">
        <v>-0.11763</v>
      </c>
      <c r="N132" s="28">
        <v>-1.0209900000000001</v>
      </c>
      <c r="O132" s="29">
        <v>0.34794999999999998</v>
      </c>
      <c r="P132" s="29">
        <v>-0.32544000000000001</v>
      </c>
      <c r="Q132" s="29">
        <v>-2.6800000000000001E-3</v>
      </c>
    </row>
    <row r="133" spans="1:17" ht="17" thickBot="1" x14ac:dyDescent="0.25">
      <c r="A133" s="95"/>
      <c r="B133" s="23"/>
      <c r="C133" s="24" t="s">
        <v>19</v>
      </c>
      <c r="D133" s="29">
        <v>0.55576000000000003</v>
      </c>
      <c r="E133" s="29">
        <v>0.77537999999999996</v>
      </c>
      <c r="F133" s="29">
        <v>-0.25756000000000001</v>
      </c>
      <c r="G133" s="28">
        <v>1.5585800000000001</v>
      </c>
      <c r="H133" s="30">
        <v>1.11409</v>
      </c>
      <c r="I133" s="28">
        <v>1.0755699999999999</v>
      </c>
      <c r="J133" s="29">
        <v>8.448E-2</v>
      </c>
      <c r="K133" s="28">
        <v>1.8535699999999999</v>
      </c>
      <c r="L133" s="28">
        <v>1.8149599999999999</v>
      </c>
      <c r="M133" s="29">
        <v>0.10536</v>
      </c>
      <c r="N133" s="28">
        <v>-1.37799</v>
      </c>
      <c r="O133" s="29">
        <v>-4.6059999999999997E-2</v>
      </c>
      <c r="P133" s="30">
        <v>-0.69721</v>
      </c>
      <c r="Q133" s="29">
        <v>-0.21597</v>
      </c>
    </row>
    <row r="134" spans="1:17" ht="17" thickBot="1" x14ac:dyDescent="0.25">
      <c r="A134" s="95"/>
      <c r="B134" s="23" t="s">
        <v>81</v>
      </c>
      <c r="C134" s="24" t="s">
        <v>26</v>
      </c>
      <c r="D134" s="28">
        <v>-1.0869200000000001</v>
      </c>
      <c r="E134" s="29">
        <v>0.26307000000000003</v>
      </c>
      <c r="F134" s="29">
        <v>0.32833000000000001</v>
      </c>
      <c r="G134" s="29">
        <v>-0.56030999999999997</v>
      </c>
      <c r="H134" s="28">
        <v>-0.73704000000000003</v>
      </c>
      <c r="I134" s="28">
        <v>-0.90507000000000004</v>
      </c>
      <c r="J134" s="28">
        <v>-0.82555999999999996</v>
      </c>
      <c r="K134" s="28">
        <v>-1.2132000000000001</v>
      </c>
      <c r="L134" s="28">
        <v>-1.49197</v>
      </c>
      <c r="M134" s="29">
        <v>1.54E-2</v>
      </c>
      <c r="N134" s="28">
        <v>0.78773000000000004</v>
      </c>
      <c r="O134" s="28">
        <v>-0.66661000000000004</v>
      </c>
      <c r="P134" s="29">
        <v>2.248E-2</v>
      </c>
      <c r="Q134" s="29">
        <v>1.4760000000000001E-2</v>
      </c>
    </row>
    <row r="135" spans="1:17" ht="17" thickBot="1" x14ac:dyDescent="0.25">
      <c r="A135" s="95"/>
      <c r="B135" s="23"/>
      <c r="C135" s="24" t="s">
        <v>29</v>
      </c>
      <c r="D135" s="29">
        <v>-0.27772999999999998</v>
      </c>
      <c r="E135" s="29">
        <v>-4.9699999999999996E-3</v>
      </c>
      <c r="F135" s="29">
        <v>1.1010000000000001E-2</v>
      </c>
      <c r="G135" s="30">
        <v>-0.66386999999999996</v>
      </c>
      <c r="H135" s="28">
        <v>-0.71521999999999997</v>
      </c>
      <c r="I135" s="30">
        <v>-0.78359000000000001</v>
      </c>
      <c r="J135" s="28">
        <v>-0.63663000000000003</v>
      </c>
      <c r="K135" s="30">
        <v>-0.77988999999999997</v>
      </c>
      <c r="L135" s="28">
        <v>-1.07548</v>
      </c>
      <c r="M135" s="29">
        <v>5.3789999999999998E-2</v>
      </c>
      <c r="N135" s="28">
        <v>0.79278999999999999</v>
      </c>
      <c r="O135" s="29">
        <v>-0.30037999999999998</v>
      </c>
      <c r="P135" s="29">
        <v>-0.10630000000000001</v>
      </c>
      <c r="Q135" s="29">
        <v>-4.122E-2</v>
      </c>
    </row>
    <row r="136" spans="1:17" ht="17" thickBot="1" x14ac:dyDescent="0.25">
      <c r="A136" s="95"/>
      <c r="B136" s="23"/>
      <c r="C136" s="24" t="s">
        <v>20</v>
      </c>
      <c r="D136" s="28">
        <v>-1.08874</v>
      </c>
      <c r="E136" s="29">
        <v>-0.11804000000000001</v>
      </c>
      <c r="F136" s="29">
        <v>-2.283E-2</v>
      </c>
      <c r="G136" s="28">
        <v>-0.72633000000000003</v>
      </c>
      <c r="H136" s="28">
        <v>-0.62500999999999995</v>
      </c>
      <c r="I136" s="29">
        <v>-0.52564999999999995</v>
      </c>
      <c r="J136" s="29">
        <v>-0.45756999999999998</v>
      </c>
      <c r="K136" s="28">
        <v>-1.0404899999999999</v>
      </c>
      <c r="L136" s="28">
        <v>-1.2836000000000001</v>
      </c>
      <c r="M136" s="29">
        <v>0.11355</v>
      </c>
      <c r="N136" s="28">
        <v>1.0267299999999999</v>
      </c>
      <c r="O136" s="29">
        <v>-0.44568999999999998</v>
      </c>
      <c r="P136" s="29">
        <v>6.7839999999999998E-2</v>
      </c>
      <c r="Q136" s="29">
        <v>-3.5389999999999998E-2</v>
      </c>
    </row>
    <row r="137" spans="1:17" ht="17" thickBot="1" x14ac:dyDescent="0.25">
      <c r="A137" s="95"/>
      <c r="B137" s="23" t="s">
        <v>82</v>
      </c>
      <c r="C137" s="24" t="s">
        <v>25</v>
      </c>
      <c r="D137" s="29">
        <v>0.46700999999999998</v>
      </c>
      <c r="E137" s="28">
        <v>-0.49696000000000001</v>
      </c>
      <c r="F137" s="30">
        <v>-0.47715000000000002</v>
      </c>
      <c r="G137" s="29">
        <v>0.30220000000000002</v>
      </c>
      <c r="H137" s="29">
        <v>0.59716999999999998</v>
      </c>
      <c r="I137" s="29">
        <v>0.54581000000000002</v>
      </c>
      <c r="J137" s="29">
        <v>0.42720999999999998</v>
      </c>
      <c r="K137" s="30">
        <v>0.66735</v>
      </c>
      <c r="L137" s="28">
        <v>0.83404999999999996</v>
      </c>
      <c r="M137" s="29">
        <v>4.1939999999999998E-2</v>
      </c>
      <c r="N137" s="29">
        <v>0.10692</v>
      </c>
      <c r="O137" s="29">
        <v>0.34131</v>
      </c>
      <c r="P137" s="29">
        <v>-0.15004000000000001</v>
      </c>
      <c r="Q137" s="29">
        <v>-0.19223000000000001</v>
      </c>
    </row>
    <row r="138" spans="1:17" ht="17" thickBot="1" x14ac:dyDescent="0.25">
      <c r="A138" s="95"/>
      <c r="B138" s="23"/>
      <c r="C138" s="24" t="s">
        <v>28</v>
      </c>
      <c r="D138" s="29">
        <v>-3.492E-2</v>
      </c>
      <c r="E138" s="29">
        <v>-0.12934999999999999</v>
      </c>
      <c r="F138" s="29">
        <v>6.2E-2</v>
      </c>
      <c r="G138" s="29">
        <v>0.31370999999999999</v>
      </c>
      <c r="H138" s="29">
        <v>0.47399000000000002</v>
      </c>
      <c r="I138" s="29">
        <v>0.22450999999999999</v>
      </c>
      <c r="J138" s="29">
        <v>0.29155999999999999</v>
      </c>
      <c r="K138" s="29">
        <v>0.15340999999999999</v>
      </c>
      <c r="L138" s="29">
        <v>0.45466000000000001</v>
      </c>
      <c r="M138" s="29">
        <v>-8.2799999999999992E-3</v>
      </c>
      <c r="N138" s="29">
        <v>-0.1762</v>
      </c>
      <c r="O138" s="29">
        <v>0.108</v>
      </c>
      <c r="P138" s="29">
        <v>0.13886999999999999</v>
      </c>
      <c r="Q138" s="29">
        <v>-0.13877999999999999</v>
      </c>
    </row>
    <row r="139" spans="1:17" ht="17" thickBot="1" x14ac:dyDescent="0.25">
      <c r="A139" s="95"/>
      <c r="B139" s="23"/>
      <c r="C139" s="24" t="s">
        <v>20</v>
      </c>
      <c r="D139" s="29">
        <v>-0.39399000000000001</v>
      </c>
      <c r="E139" s="29">
        <v>-2.9420000000000002E-2</v>
      </c>
      <c r="F139" s="29">
        <v>0.20388000000000001</v>
      </c>
      <c r="G139" s="29">
        <v>0.39176</v>
      </c>
      <c r="H139" s="29">
        <v>0.55018</v>
      </c>
      <c r="I139" s="29">
        <v>0.31942999999999999</v>
      </c>
      <c r="J139" s="29">
        <v>0.44445000000000001</v>
      </c>
      <c r="K139" s="29">
        <v>-5.0909999999999997E-2</v>
      </c>
      <c r="L139" s="29">
        <v>0.36470000000000002</v>
      </c>
      <c r="M139" s="29">
        <v>-9.4789999999999999E-2</v>
      </c>
      <c r="N139" s="29">
        <v>-0.2883</v>
      </c>
      <c r="O139" s="29">
        <v>-0.13128000000000001</v>
      </c>
      <c r="P139" s="29">
        <v>0.21289</v>
      </c>
      <c r="Q139" s="29">
        <v>-0.11914</v>
      </c>
    </row>
    <row r="140" spans="1:17" ht="17" thickBot="1" x14ac:dyDescent="0.25">
      <c r="A140" s="95"/>
      <c r="B140" s="23" t="s">
        <v>83</v>
      </c>
      <c r="C140" s="24" t="s">
        <v>25</v>
      </c>
      <c r="D140" s="28">
        <v>1.46271</v>
      </c>
      <c r="E140" s="29">
        <v>-0.73041999999999996</v>
      </c>
      <c r="F140" s="28">
        <v>-0.98421999999999998</v>
      </c>
      <c r="G140" s="30">
        <v>-0.96096000000000004</v>
      </c>
      <c r="H140" s="29">
        <v>1.141E-2</v>
      </c>
      <c r="I140" s="29">
        <v>7.8770000000000007E-2</v>
      </c>
      <c r="J140" s="30">
        <v>0.52891999999999995</v>
      </c>
      <c r="K140" s="28">
        <v>1.0141899999999999</v>
      </c>
      <c r="L140" s="30">
        <v>0.93520999999999999</v>
      </c>
      <c r="M140" s="29">
        <v>2.6710000000000001E-2</v>
      </c>
      <c r="N140" s="29">
        <v>0.57055999999999996</v>
      </c>
      <c r="O140" s="28">
        <v>1.03087</v>
      </c>
      <c r="P140" s="29">
        <v>-9.6399999999999993E-3</v>
      </c>
      <c r="Q140" s="29">
        <v>-0.10005</v>
      </c>
    </row>
    <row r="141" spans="1:17" ht="17" thickBot="1" x14ac:dyDescent="0.25">
      <c r="A141" s="95"/>
      <c r="B141" s="23"/>
      <c r="C141" s="24" t="s">
        <v>29</v>
      </c>
      <c r="D141" s="28">
        <v>1.93177</v>
      </c>
      <c r="E141" s="29">
        <v>-0.57543</v>
      </c>
      <c r="F141" s="28">
        <v>-1.17344</v>
      </c>
      <c r="G141" s="29">
        <v>-0.84148000000000001</v>
      </c>
      <c r="H141" s="29">
        <v>1.4999999999999999E-2</v>
      </c>
      <c r="I141" s="29">
        <v>0.15440999999999999</v>
      </c>
      <c r="J141" s="29">
        <v>0.60106999999999999</v>
      </c>
      <c r="K141" s="28">
        <v>1.3952100000000001</v>
      </c>
      <c r="L141" s="28">
        <v>1.2969299999999999</v>
      </c>
      <c r="M141" s="29">
        <v>0.38982</v>
      </c>
      <c r="N141" s="28">
        <v>1.13263</v>
      </c>
      <c r="O141" s="28">
        <v>1.43404</v>
      </c>
      <c r="P141" s="29">
        <v>4.5010000000000001E-2</v>
      </c>
      <c r="Q141" s="29">
        <v>-2.563E-2</v>
      </c>
    </row>
    <row r="142" spans="1:17" ht="17" thickBot="1" x14ac:dyDescent="0.25">
      <c r="A142" s="95"/>
      <c r="B142" s="23"/>
      <c r="C142" s="24" t="s">
        <v>20</v>
      </c>
      <c r="D142" s="29">
        <v>0.97523000000000004</v>
      </c>
      <c r="E142" s="29">
        <v>-0.67927000000000004</v>
      </c>
      <c r="F142" s="28">
        <v>-0.75551000000000001</v>
      </c>
      <c r="G142" s="29">
        <v>-0.81267999999999996</v>
      </c>
      <c r="H142" s="29">
        <v>6.3920000000000005E-2</v>
      </c>
      <c r="I142" s="29">
        <v>0.16449</v>
      </c>
      <c r="J142" s="28">
        <v>0.57957999999999998</v>
      </c>
      <c r="K142" s="29">
        <v>0.65324000000000004</v>
      </c>
      <c r="L142" s="29">
        <v>0.57565999999999995</v>
      </c>
      <c r="M142" s="29">
        <v>-0.15848000000000001</v>
      </c>
      <c r="N142" s="29">
        <v>0.24478</v>
      </c>
      <c r="O142" s="29">
        <v>0.76468999999999998</v>
      </c>
      <c r="P142" s="29">
        <v>0.21876000000000001</v>
      </c>
      <c r="Q142" s="29">
        <v>7.1099999999999997E-2</v>
      </c>
    </row>
    <row r="143" spans="1:17" ht="17" thickBot="1" x14ac:dyDescent="0.25">
      <c r="A143" s="95"/>
      <c r="B143" s="23" t="s">
        <v>84</v>
      </c>
      <c r="C143" s="24" t="s">
        <v>26</v>
      </c>
      <c r="D143" s="30">
        <v>-0.67669999999999997</v>
      </c>
      <c r="E143" s="28">
        <v>1.5274000000000001</v>
      </c>
      <c r="F143" s="28">
        <v>1.6527000000000001</v>
      </c>
      <c r="G143" s="29">
        <v>0.27609</v>
      </c>
      <c r="H143" s="28">
        <v>-1.13828</v>
      </c>
      <c r="I143" s="28">
        <v>-1.9228099999999999</v>
      </c>
      <c r="J143" s="28">
        <v>-1.34494</v>
      </c>
      <c r="K143" s="28">
        <v>-1.7696099999999999</v>
      </c>
      <c r="L143" s="28">
        <v>-1.51298</v>
      </c>
      <c r="M143" s="29">
        <v>4.122E-2</v>
      </c>
      <c r="N143" s="30">
        <v>-0.49830999999999998</v>
      </c>
      <c r="O143" s="28">
        <v>-1.04525</v>
      </c>
      <c r="P143" s="29">
        <v>0.18764</v>
      </c>
      <c r="Q143" s="28">
        <v>0.62575000000000003</v>
      </c>
    </row>
    <row r="144" spans="1:17" ht="17" thickBot="1" x14ac:dyDescent="0.25">
      <c r="A144" s="95"/>
      <c r="B144" s="23"/>
      <c r="C144" s="24" t="s">
        <v>28</v>
      </c>
      <c r="D144" s="29">
        <v>-0.69962999999999997</v>
      </c>
      <c r="E144" s="29">
        <v>0.65727000000000002</v>
      </c>
      <c r="F144" s="28">
        <v>0.92864000000000002</v>
      </c>
      <c r="G144" s="29">
        <v>2.2519999999999998E-2</v>
      </c>
      <c r="H144" s="28">
        <v>-0.99707999999999997</v>
      </c>
      <c r="I144" s="28">
        <v>-1.5341199999999999</v>
      </c>
      <c r="J144" s="28">
        <v>-0.98312999999999995</v>
      </c>
      <c r="K144" s="28">
        <v>-1.0720799999999999</v>
      </c>
      <c r="L144" s="28">
        <v>-0.84228000000000003</v>
      </c>
      <c r="M144" s="29">
        <v>-0.45266000000000001</v>
      </c>
      <c r="N144" s="28">
        <v>-1.0923400000000001</v>
      </c>
      <c r="O144" s="30">
        <v>-0.54805000000000004</v>
      </c>
      <c r="P144" s="29">
        <v>4.3709999999999999E-2</v>
      </c>
      <c r="Q144" s="30">
        <v>0.38795000000000002</v>
      </c>
    </row>
    <row r="145" spans="1:17" ht="17" thickBot="1" x14ac:dyDescent="0.25">
      <c r="A145" s="95"/>
      <c r="B145" s="23"/>
      <c r="C145" s="24" t="s">
        <v>19</v>
      </c>
      <c r="D145" s="29">
        <v>-0.39673000000000003</v>
      </c>
      <c r="E145" s="29">
        <v>5.2690000000000001E-2</v>
      </c>
      <c r="F145" s="29">
        <v>0.26898</v>
      </c>
      <c r="G145" s="29">
        <v>-9.7239999999999993E-2</v>
      </c>
      <c r="H145" s="29">
        <v>-0.26704</v>
      </c>
      <c r="I145" s="29">
        <v>-0.31374999999999997</v>
      </c>
      <c r="J145" s="29">
        <v>-0.20004</v>
      </c>
      <c r="K145" s="29">
        <v>-0.31872</v>
      </c>
      <c r="L145" s="29">
        <v>-0.33498</v>
      </c>
      <c r="M145" s="29">
        <v>-0.32705000000000001</v>
      </c>
      <c r="N145" s="30">
        <v>-0.44137999999999999</v>
      </c>
      <c r="O145" s="29">
        <v>-0.20413000000000001</v>
      </c>
      <c r="P145" s="29">
        <v>-1.0300000000000001E-3</v>
      </c>
      <c r="Q145" s="29">
        <v>9.6159999999999995E-2</v>
      </c>
    </row>
    <row r="146" spans="1:17" ht="17" thickBot="1" x14ac:dyDescent="0.25">
      <c r="A146" s="95"/>
      <c r="B146" s="23" t="s">
        <v>85</v>
      </c>
      <c r="C146" s="24" t="s">
        <v>26</v>
      </c>
      <c r="D146" s="29">
        <v>-0.96497999999999995</v>
      </c>
      <c r="E146" s="29">
        <v>-0.44662000000000002</v>
      </c>
      <c r="F146" s="29">
        <v>-0.65646000000000004</v>
      </c>
      <c r="G146" s="29">
        <v>-0.85316999999999998</v>
      </c>
      <c r="H146" s="29">
        <v>-1.1885399999999999</v>
      </c>
      <c r="I146" s="29">
        <v>-0.62012</v>
      </c>
      <c r="J146" s="29">
        <v>-0.54490000000000005</v>
      </c>
      <c r="K146" s="30">
        <v>-1.6878200000000001</v>
      </c>
      <c r="L146" s="28">
        <v>-1.67092</v>
      </c>
      <c r="M146" s="29">
        <v>0.44513000000000003</v>
      </c>
      <c r="N146" s="29">
        <v>1.12236</v>
      </c>
      <c r="O146" s="30">
        <v>-0.46233000000000002</v>
      </c>
      <c r="P146" s="29">
        <v>-0.39204</v>
      </c>
      <c r="Q146" s="29">
        <v>8.6790000000000006E-2</v>
      </c>
    </row>
    <row r="147" spans="1:17" ht="17" thickBot="1" x14ac:dyDescent="0.25">
      <c r="A147" s="95"/>
      <c r="B147" s="23"/>
      <c r="C147" s="24" t="s">
        <v>29</v>
      </c>
      <c r="D147" s="28">
        <v>-2.2787500000000001</v>
      </c>
      <c r="E147" s="29">
        <v>-0.28452</v>
      </c>
      <c r="F147" s="28">
        <v>-1.0396300000000001</v>
      </c>
      <c r="G147" s="29">
        <v>-0.84153</v>
      </c>
      <c r="H147" s="30">
        <v>-1.47882</v>
      </c>
      <c r="I147" s="29">
        <v>-0.72990999999999995</v>
      </c>
      <c r="J147" s="29">
        <v>-0.52453000000000005</v>
      </c>
      <c r="K147" s="28">
        <v>-3.0330400000000002</v>
      </c>
      <c r="L147" s="28">
        <v>-2.7515200000000002</v>
      </c>
      <c r="M147" s="29">
        <v>1.29383</v>
      </c>
      <c r="N147" s="28">
        <v>2.2716099999999999</v>
      </c>
      <c r="O147" s="28">
        <v>-0.83972999999999998</v>
      </c>
      <c r="P147" s="29">
        <v>-0.51424999999999998</v>
      </c>
      <c r="Q147" s="29">
        <v>0.22449</v>
      </c>
    </row>
    <row r="148" spans="1:17" ht="17" thickBot="1" x14ac:dyDescent="0.25">
      <c r="A148" s="95"/>
      <c r="B148" s="23"/>
      <c r="C148" s="24" t="s">
        <v>19</v>
      </c>
      <c r="D148" s="30">
        <v>-0.82743</v>
      </c>
      <c r="E148" s="29">
        <v>-7.492E-2</v>
      </c>
      <c r="F148" s="30">
        <v>-0.47669</v>
      </c>
      <c r="G148" s="29">
        <v>-0.13173000000000001</v>
      </c>
      <c r="H148" s="29">
        <v>-0.48770999999999998</v>
      </c>
      <c r="I148" s="29">
        <v>-0.14777000000000001</v>
      </c>
      <c r="J148" s="29">
        <v>-0.34114</v>
      </c>
      <c r="K148" s="29">
        <v>-1.11913</v>
      </c>
      <c r="L148" s="28">
        <v>-0.93664999999999998</v>
      </c>
      <c r="M148" s="30">
        <v>0.80252999999999997</v>
      </c>
      <c r="N148" s="30">
        <v>1.14202</v>
      </c>
      <c r="O148" s="29">
        <v>-0.33917999999999998</v>
      </c>
      <c r="P148" s="29">
        <v>-0.24296999999999999</v>
      </c>
      <c r="Q148" s="29">
        <v>1.6420000000000001E-2</v>
      </c>
    </row>
    <row r="149" spans="1:17" ht="17" thickBot="1" x14ac:dyDescent="0.25">
      <c r="A149" s="95"/>
      <c r="B149" s="23" t="s">
        <v>86</v>
      </c>
      <c r="C149" s="24" t="s">
        <v>26</v>
      </c>
      <c r="D149" s="28">
        <v>1.87094</v>
      </c>
      <c r="E149" s="29">
        <v>-0.53574999999999995</v>
      </c>
      <c r="F149" s="28">
        <v>-1.3987499999999999</v>
      </c>
      <c r="G149" s="29">
        <v>0.25635000000000002</v>
      </c>
      <c r="H149" s="30">
        <v>0.70245999999999997</v>
      </c>
      <c r="I149" s="28">
        <v>1.1119000000000001</v>
      </c>
      <c r="J149" s="28">
        <v>0.56294999999999995</v>
      </c>
      <c r="K149" s="28">
        <v>2.1790699999999998</v>
      </c>
      <c r="L149" s="28">
        <v>2.37846</v>
      </c>
      <c r="M149" s="28">
        <v>0.93532999999999999</v>
      </c>
      <c r="N149" s="28">
        <v>1.1253299999999999</v>
      </c>
      <c r="O149" s="28">
        <v>1.45007</v>
      </c>
      <c r="P149" s="28">
        <v>-0.41798000000000002</v>
      </c>
      <c r="Q149" s="28">
        <v>-0.39512000000000003</v>
      </c>
    </row>
    <row r="150" spans="1:17" ht="17" thickBot="1" x14ac:dyDescent="0.25">
      <c r="A150" s="95"/>
      <c r="B150" s="23"/>
      <c r="C150" s="24" t="s">
        <v>28</v>
      </c>
      <c r="D150" s="28">
        <v>1.1731799999999999</v>
      </c>
      <c r="E150" s="28">
        <v>-0.86938000000000004</v>
      </c>
      <c r="F150" s="28">
        <v>-1.48654</v>
      </c>
      <c r="G150" s="29">
        <v>-0.62873000000000001</v>
      </c>
      <c r="H150" s="29">
        <v>-1.5440000000000001E-2</v>
      </c>
      <c r="I150" s="28">
        <v>0.60607</v>
      </c>
      <c r="J150" s="30">
        <v>0.37363000000000002</v>
      </c>
      <c r="K150" s="28">
        <v>1.19974</v>
      </c>
      <c r="L150" s="30">
        <v>0.97323999999999999</v>
      </c>
      <c r="M150" s="29">
        <v>0.40468999999999999</v>
      </c>
      <c r="N150" s="28">
        <v>0.99285000000000001</v>
      </c>
      <c r="O150" s="28">
        <v>0.73777000000000004</v>
      </c>
      <c r="P150" s="28">
        <v>-0.36262</v>
      </c>
      <c r="Q150" s="28">
        <v>-0.36947999999999998</v>
      </c>
    </row>
    <row r="151" spans="1:17" ht="17" thickBot="1" x14ac:dyDescent="0.25">
      <c r="A151" s="95"/>
      <c r="B151" s="23"/>
      <c r="C151" s="24" t="s">
        <v>20</v>
      </c>
      <c r="D151" s="28">
        <v>1.49217</v>
      </c>
      <c r="E151" s="29">
        <v>-9.3979999999999994E-2</v>
      </c>
      <c r="F151" s="28">
        <v>-0.94699999999999995</v>
      </c>
      <c r="G151" s="29">
        <v>0.64803999999999995</v>
      </c>
      <c r="H151" s="30">
        <v>0.67425999999999997</v>
      </c>
      <c r="I151" s="28">
        <v>0.88185999999999998</v>
      </c>
      <c r="J151" s="29">
        <v>0.21573999999999999</v>
      </c>
      <c r="K151" s="28">
        <v>1.9246000000000001</v>
      </c>
      <c r="L151" s="28">
        <v>2.2775699999999999</v>
      </c>
      <c r="M151" s="28">
        <v>0.98358000000000001</v>
      </c>
      <c r="N151" s="28">
        <v>0.90402000000000005</v>
      </c>
      <c r="O151" s="28">
        <v>1.1128400000000001</v>
      </c>
      <c r="P151" s="28">
        <v>-0.56581000000000004</v>
      </c>
      <c r="Q151" s="28">
        <v>-0.48294999999999999</v>
      </c>
    </row>
    <row r="152" spans="1:17" ht="17" thickBot="1" x14ac:dyDescent="0.25">
      <c r="A152" s="95"/>
      <c r="B152" s="23" t="s">
        <v>87</v>
      </c>
      <c r="C152" s="24" t="s">
        <v>25</v>
      </c>
      <c r="D152" s="28">
        <v>-1.0275000000000001</v>
      </c>
      <c r="E152" s="30">
        <v>0.62261999999999995</v>
      </c>
      <c r="F152" s="28">
        <v>1.67631</v>
      </c>
      <c r="G152" s="29">
        <v>0.25335000000000002</v>
      </c>
      <c r="H152" s="29">
        <v>-0.18357999999999999</v>
      </c>
      <c r="I152" s="28">
        <v>-0.92008999999999996</v>
      </c>
      <c r="J152" s="29">
        <v>-0.21687999999999999</v>
      </c>
      <c r="K152" s="28">
        <v>-1.6639299999999999</v>
      </c>
      <c r="L152" s="28">
        <v>-1.6113500000000001</v>
      </c>
      <c r="M152" s="28">
        <v>-0.76851999999999998</v>
      </c>
      <c r="N152" s="28">
        <v>-1.2775000000000001</v>
      </c>
      <c r="O152" s="28">
        <v>-1.05629</v>
      </c>
      <c r="P152" s="28">
        <v>0.73153000000000001</v>
      </c>
      <c r="Q152" s="28">
        <v>0.43358000000000002</v>
      </c>
    </row>
    <row r="153" spans="1:17" ht="17" thickBot="1" x14ac:dyDescent="0.25">
      <c r="A153" s="95"/>
      <c r="B153" s="23"/>
      <c r="C153" s="24" t="s">
        <v>29</v>
      </c>
      <c r="D153" s="28">
        <v>-0.78130999999999995</v>
      </c>
      <c r="E153" s="28">
        <v>0.57496999999999998</v>
      </c>
      <c r="F153" s="28">
        <v>0.97301000000000004</v>
      </c>
      <c r="G153" s="30">
        <v>0.56857999999999997</v>
      </c>
      <c r="H153" s="29">
        <v>0.20524999999999999</v>
      </c>
      <c r="I153" s="28">
        <v>-0.47247</v>
      </c>
      <c r="J153" s="29">
        <v>-0.18967999999999999</v>
      </c>
      <c r="K153" s="30">
        <v>-0.53098999999999996</v>
      </c>
      <c r="L153" s="29">
        <v>-0.20063</v>
      </c>
      <c r="M153" s="29">
        <v>-0.15576999999999999</v>
      </c>
      <c r="N153" s="28">
        <v>-0.71330000000000005</v>
      </c>
      <c r="O153" s="29">
        <v>-0.41421999999999998</v>
      </c>
      <c r="P153" s="30">
        <v>0.29713000000000001</v>
      </c>
      <c r="Q153" s="30">
        <v>0.23400000000000001</v>
      </c>
    </row>
    <row r="154" spans="1:17" ht="17" thickBot="1" x14ac:dyDescent="0.25">
      <c r="A154" s="96"/>
      <c r="B154" s="31"/>
      <c r="C154" s="32" t="s">
        <v>19</v>
      </c>
      <c r="D154" s="28">
        <v>-1.1539600000000001</v>
      </c>
      <c r="E154" s="29">
        <v>0.52873999999999999</v>
      </c>
      <c r="F154" s="28">
        <v>1.1587799999999999</v>
      </c>
      <c r="G154" s="29">
        <v>0.26312999999999998</v>
      </c>
      <c r="H154" s="29">
        <v>0.29246</v>
      </c>
      <c r="I154" s="29">
        <v>-0.18901999999999999</v>
      </c>
      <c r="J154" s="29">
        <v>8.5500000000000007E-2</v>
      </c>
      <c r="K154" s="28">
        <v>-0.75029000000000001</v>
      </c>
      <c r="L154" s="30">
        <v>-0.80230999999999997</v>
      </c>
      <c r="M154" s="29">
        <v>-0.49006</v>
      </c>
      <c r="N154" s="28">
        <v>-0.79674</v>
      </c>
      <c r="O154" s="30">
        <v>-0.54318</v>
      </c>
      <c r="P154" s="28">
        <v>0.63321000000000005</v>
      </c>
      <c r="Q154" s="28">
        <v>0.34983999999999998</v>
      </c>
    </row>
    <row r="155" spans="1:17" ht="18" thickTop="1" thickBot="1" x14ac:dyDescent="0.25">
      <c r="A155" s="97" t="s">
        <v>88</v>
      </c>
      <c r="B155" s="23" t="s">
        <v>89</v>
      </c>
      <c r="C155" s="24" t="s">
        <v>25</v>
      </c>
      <c r="D155" s="29">
        <v>1.3688899999999999</v>
      </c>
      <c r="E155" s="29">
        <v>-0.14157</v>
      </c>
      <c r="F155" s="29">
        <v>-0.19878000000000001</v>
      </c>
      <c r="G155" s="29">
        <v>0.15164</v>
      </c>
      <c r="H155" s="29">
        <v>0.46339999999999998</v>
      </c>
      <c r="I155" s="29">
        <v>0.91891</v>
      </c>
      <c r="J155" s="29">
        <v>0.82415000000000005</v>
      </c>
      <c r="K155" s="29">
        <v>1.5905199999999999</v>
      </c>
      <c r="L155" s="29">
        <v>1.14367</v>
      </c>
      <c r="M155" s="29">
        <v>0.10306999999999999</v>
      </c>
      <c r="N155" s="29">
        <v>-9.7089999999999996E-2</v>
      </c>
      <c r="O155" s="29">
        <v>1.18869</v>
      </c>
      <c r="P155" s="29">
        <v>0.11312999999999999</v>
      </c>
      <c r="Q155" s="29">
        <v>0.22133</v>
      </c>
    </row>
    <row r="156" spans="1:17" ht="17" thickBot="1" x14ac:dyDescent="0.25">
      <c r="A156" s="95"/>
      <c r="B156" s="23"/>
      <c r="C156" s="24" t="s">
        <v>28</v>
      </c>
      <c r="D156" s="29">
        <v>2.2008999999999999</v>
      </c>
      <c r="E156" s="29">
        <v>0.20948</v>
      </c>
      <c r="F156" s="29">
        <v>-0.11469</v>
      </c>
      <c r="G156" s="29">
        <v>0.51558999999999999</v>
      </c>
      <c r="H156" s="29">
        <v>0.73111000000000004</v>
      </c>
      <c r="I156" s="29">
        <v>1.2686599999999999</v>
      </c>
      <c r="J156" s="29">
        <v>1.0216799999999999</v>
      </c>
      <c r="K156" s="29">
        <v>2.91269</v>
      </c>
      <c r="L156" s="29">
        <v>2.2346900000000001</v>
      </c>
      <c r="M156" s="29">
        <v>0.84272999999999998</v>
      </c>
      <c r="N156" s="29">
        <v>0.48851</v>
      </c>
      <c r="O156" s="29">
        <v>2.4122699999999999</v>
      </c>
      <c r="P156" s="29">
        <v>-1.389E-2</v>
      </c>
      <c r="Q156" s="30">
        <v>0.41466999999999998</v>
      </c>
    </row>
    <row r="157" spans="1:17" ht="17" thickBot="1" x14ac:dyDescent="0.25">
      <c r="A157" s="95"/>
      <c r="B157" s="23"/>
      <c r="C157" s="24" t="s">
        <v>22</v>
      </c>
      <c r="D157" s="29">
        <v>0.78312000000000004</v>
      </c>
      <c r="E157" s="29">
        <v>0.59330000000000005</v>
      </c>
      <c r="F157" s="29">
        <v>0.20238</v>
      </c>
      <c r="G157" s="29">
        <v>0.50600999999999996</v>
      </c>
      <c r="H157" s="29">
        <v>0.24360000000000001</v>
      </c>
      <c r="I157" s="29">
        <v>0.20365</v>
      </c>
      <c r="J157" s="29">
        <v>3.46E-3</v>
      </c>
      <c r="K157" s="29">
        <v>1.45828</v>
      </c>
      <c r="L157" s="29">
        <v>1.2650300000000001</v>
      </c>
      <c r="M157" s="29">
        <v>1.10337</v>
      </c>
      <c r="N157" s="29">
        <v>0.93886000000000003</v>
      </c>
      <c r="O157" s="29">
        <v>1.45306</v>
      </c>
      <c r="P157" s="29">
        <v>-0.23730000000000001</v>
      </c>
      <c r="Q157" s="29">
        <v>0.21734000000000001</v>
      </c>
    </row>
    <row r="158" spans="1:17" ht="17" thickBot="1" x14ac:dyDescent="0.25">
      <c r="A158" s="95"/>
      <c r="B158" s="23"/>
      <c r="C158" s="24" t="s">
        <v>19</v>
      </c>
      <c r="D158" s="29">
        <v>1.7269399999999999</v>
      </c>
      <c r="E158" s="29">
        <v>-0.1017</v>
      </c>
      <c r="F158" s="29">
        <v>-0.21471999999999999</v>
      </c>
      <c r="G158" s="29">
        <v>0.23912</v>
      </c>
      <c r="H158" s="29">
        <v>0.58214999999999995</v>
      </c>
      <c r="I158" s="29">
        <v>1.1225400000000001</v>
      </c>
      <c r="J158" s="29">
        <v>0.98633999999999999</v>
      </c>
      <c r="K158" s="30">
        <v>2.06908</v>
      </c>
      <c r="L158" s="28">
        <v>1.5124599999999999</v>
      </c>
      <c r="M158" s="29">
        <v>0.24914</v>
      </c>
      <c r="N158" s="29">
        <v>-9.0699999999999999E-3</v>
      </c>
      <c r="O158" s="29">
        <v>1.5877699999999999</v>
      </c>
      <c r="P158" s="29">
        <v>0.10828</v>
      </c>
      <c r="Q158" s="28">
        <v>0.28956999999999999</v>
      </c>
    </row>
    <row r="159" spans="1:17" ht="17" thickBot="1" x14ac:dyDescent="0.25">
      <c r="A159" s="95"/>
      <c r="B159" s="23" t="s">
        <v>90</v>
      </c>
      <c r="C159" s="24" t="s">
        <v>26</v>
      </c>
      <c r="D159" s="29">
        <v>-1.0525800000000001</v>
      </c>
      <c r="E159" s="30">
        <v>-0.56630999999999998</v>
      </c>
      <c r="F159" s="29">
        <v>-2.742E-2</v>
      </c>
      <c r="G159" s="28">
        <v>-1.59727</v>
      </c>
      <c r="H159" s="28">
        <v>-1.3307500000000001</v>
      </c>
      <c r="I159" s="29">
        <v>-1.0453699999999999</v>
      </c>
      <c r="J159" s="29">
        <v>-0.62709999999999999</v>
      </c>
      <c r="K159" s="28">
        <v>-1.75037</v>
      </c>
      <c r="L159" s="28">
        <v>-2.3863500000000002</v>
      </c>
      <c r="M159" s="30">
        <v>-0.82982999999999996</v>
      </c>
      <c r="N159" s="29">
        <v>3.7060000000000003E-2</v>
      </c>
      <c r="O159" s="28">
        <v>-0.92605999999999999</v>
      </c>
      <c r="P159" s="29">
        <v>0.16431999999999999</v>
      </c>
      <c r="Q159" s="29">
        <v>7.2690000000000005E-2</v>
      </c>
    </row>
    <row r="160" spans="1:17" ht="17" thickBot="1" x14ac:dyDescent="0.25">
      <c r="A160" s="95"/>
      <c r="B160" s="23"/>
      <c r="C160" s="24" t="s">
        <v>29</v>
      </c>
      <c r="D160" s="29">
        <v>-4.4380000000000003E-2</v>
      </c>
      <c r="E160" s="29">
        <v>-0.36264999999999997</v>
      </c>
      <c r="F160" s="29">
        <v>-0.15533</v>
      </c>
      <c r="G160" s="28">
        <v>-1.50417</v>
      </c>
      <c r="H160" s="28">
        <v>-1.6192</v>
      </c>
      <c r="I160" s="30">
        <v>-1.5813200000000001</v>
      </c>
      <c r="J160" s="28">
        <v>-1.04457</v>
      </c>
      <c r="K160" s="28">
        <v>-1.3529100000000001</v>
      </c>
      <c r="L160" s="28">
        <v>-1.9267700000000001</v>
      </c>
      <c r="M160" s="29">
        <v>-0.61497000000000002</v>
      </c>
      <c r="N160" s="29">
        <v>0.29488999999999999</v>
      </c>
      <c r="O160" s="29">
        <v>-0.56311</v>
      </c>
      <c r="P160" s="29">
        <v>-0.24002000000000001</v>
      </c>
      <c r="Q160" s="29">
        <v>-0.20029</v>
      </c>
    </row>
    <row r="161" spans="1:17" ht="17" thickBot="1" x14ac:dyDescent="0.25">
      <c r="A161" s="95"/>
      <c r="B161" s="23"/>
      <c r="C161" s="24" t="s">
        <v>23</v>
      </c>
      <c r="D161" s="29">
        <v>-0.85470999999999997</v>
      </c>
      <c r="E161" s="29">
        <v>-0.57132000000000005</v>
      </c>
      <c r="F161" s="29">
        <v>-0.12858</v>
      </c>
      <c r="G161" s="28">
        <v>-1.4596899999999999</v>
      </c>
      <c r="H161" s="28">
        <v>-1.40777</v>
      </c>
      <c r="I161" s="29">
        <v>-1.27945</v>
      </c>
      <c r="J161" s="30">
        <v>-0.89298999999999995</v>
      </c>
      <c r="K161" s="28">
        <v>-1.5061599999999999</v>
      </c>
      <c r="L161" s="28">
        <v>-2.2515999999999998</v>
      </c>
      <c r="M161" s="29">
        <v>-0.79200999999999999</v>
      </c>
      <c r="N161" s="29">
        <v>0.16106999999999999</v>
      </c>
      <c r="O161" s="30">
        <v>-0.94908999999999999</v>
      </c>
      <c r="P161" s="29">
        <v>1.372E-2</v>
      </c>
      <c r="Q161" s="29">
        <v>-1.405E-2</v>
      </c>
    </row>
    <row r="162" spans="1:17" ht="17" thickBot="1" x14ac:dyDescent="0.25">
      <c r="A162" s="95"/>
      <c r="B162" s="23"/>
      <c r="C162" s="24" t="s">
        <v>20</v>
      </c>
      <c r="D162" s="29">
        <v>-1.2438800000000001</v>
      </c>
      <c r="E162" s="30">
        <v>-0.57506999999999997</v>
      </c>
      <c r="F162" s="29">
        <v>4.6190000000000002E-2</v>
      </c>
      <c r="G162" s="28">
        <v>-1.2796000000000001</v>
      </c>
      <c r="H162" s="28">
        <v>-1.1240600000000001</v>
      </c>
      <c r="I162" s="29">
        <v>-0.97904999999999998</v>
      </c>
      <c r="J162" s="30">
        <v>-0.76044</v>
      </c>
      <c r="K162" s="28">
        <v>-1.4503600000000001</v>
      </c>
      <c r="L162" s="28">
        <v>-2.1647599999999998</v>
      </c>
      <c r="M162" s="30">
        <v>-0.90071999999999997</v>
      </c>
      <c r="N162" s="29">
        <v>-2.3779999999999999E-2</v>
      </c>
      <c r="O162" s="28">
        <v>-1.0515699999999999</v>
      </c>
      <c r="P162" s="29">
        <v>0.16370000000000001</v>
      </c>
      <c r="Q162" s="29">
        <v>4.9459999999999997E-2</v>
      </c>
    </row>
    <row r="163" spans="1:17" ht="17" thickBot="1" x14ac:dyDescent="0.25">
      <c r="A163" s="95"/>
      <c r="B163" s="23" t="s">
        <v>91</v>
      </c>
      <c r="C163" s="24" t="s">
        <v>25</v>
      </c>
      <c r="D163" s="28">
        <v>1.62592</v>
      </c>
      <c r="E163" s="29">
        <v>-1.31731</v>
      </c>
      <c r="F163" s="29">
        <v>-0.81896999999999998</v>
      </c>
      <c r="G163" s="29">
        <v>0.49354999999999999</v>
      </c>
      <c r="H163" s="28">
        <v>0.78946000000000005</v>
      </c>
      <c r="I163" s="29">
        <v>1.0540400000000001</v>
      </c>
      <c r="J163" s="29">
        <v>9.1639999999999999E-2</v>
      </c>
      <c r="K163" s="28">
        <v>1.8308500000000001</v>
      </c>
      <c r="L163" s="30">
        <v>1.8914500000000001</v>
      </c>
      <c r="M163" s="29">
        <v>-0.37056</v>
      </c>
      <c r="N163" s="29">
        <v>-0.77671999999999997</v>
      </c>
      <c r="O163" s="29">
        <v>0.61868999999999996</v>
      </c>
      <c r="P163" s="29">
        <v>-0.93583000000000005</v>
      </c>
      <c r="Q163" s="30">
        <v>-0.23235</v>
      </c>
    </row>
    <row r="164" spans="1:17" ht="17" thickBot="1" x14ac:dyDescent="0.25">
      <c r="A164" s="95"/>
      <c r="B164" s="23"/>
      <c r="C164" s="24" t="s">
        <v>28</v>
      </c>
      <c r="D164" s="29">
        <v>0.61983999999999995</v>
      </c>
      <c r="E164" s="29">
        <v>-8.9899999999999994E-2</v>
      </c>
      <c r="F164" s="29">
        <v>0.14482</v>
      </c>
      <c r="G164" s="29">
        <v>0.47682000000000002</v>
      </c>
      <c r="H164" s="29">
        <v>0.24074999999999999</v>
      </c>
      <c r="I164" s="29">
        <v>-1.239E-2</v>
      </c>
      <c r="J164" s="29">
        <v>-0.18176999999999999</v>
      </c>
      <c r="K164" s="29">
        <v>0.69703999999999999</v>
      </c>
      <c r="L164" s="29">
        <v>0.82481000000000004</v>
      </c>
      <c r="M164" s="29">
        <v>0.14352999999999999</v>
      </c>
      <c r="N164" s="29">
        <v>-8.0269999999999994E-2</v>
      </c>
      <c r="O164" s="29">
        <v>0.49897000000000002</v>
      </c>
      <c r="P164" s="29">
        <v>-0.13347999999999999</v>
      </c>
      <c r="Q164" s="29">
        <v>-2.6409999999999999E-2</v>
      </c>
    </row>
    <row r="165" spans="1:17" ht="17" thickBot="1" x14ac:dyDescent="0.25">
      <c r="A165" s="95"/>
      <c r="B165" s="23"/>
      <c r="C165" s="24" t="s">
        <v>22</v>
      </c>
      <c r="D165" s="29">
        <v>2.47498</v>
      </c>
      <c r="E165" s="29">
        <v>-0.57567000000000002</v>
      </c>
      <c r="F165" s="29">
        <v>0.33804000000000001</v>
      </c>
      <c r="G165" s="29">
        <v>1.7521599999999999</v>
      </c>
      <c r="H165" s="28">
        <v>0.99292999999999998</v>
      </c>
      <c r="I165" s="29">
        <v>0.16827</v>
      </c>
      <c r="J165" s="29">
        <v>-0.61189000000000004</v>
      </c>
      <c r="K165" s="29">
        <v>2.7837000000000001</v>
      </c>
      <c r="L165" s="29">
        <v>3.2388599999999999</v>
      </c>
      <c r="M165" s="29">
        <v>0.42341000000000001</v>
      </c>
      <c r="N165" s="29">
        <v>-0.43395</v>
      </c>
      <c r="O165" s="29">
        <v>1.85406</v>
      </c>
      <c r="P165" s="29">
        <v>-0.65034000000000003</v>
      </c>
      <c r="Q165" s="29">
        <v>-0.13813</v>
      </c>
    </row>
    <row r="166" spans="1:17" ht="17" thickBot="1" x14ac:dyDescent="0.25">
      <c r="A166" s="95"/>
      <c r="B166" s="23"/>
      <c r="C166" s="24" t="s">
        <v>20</v>
      </c>
      <c r="D166" s="29">
        <v>0.38216</v>
      </c>
      <c r="E166" s="29">
        <v>-5.108E-2</v>
      </c>
      <c r="F166" s="29">
        <v>9.4109999999999999E-2</v>
      </c>
      <c r="G166" s="29">
        <v>0.29703000000000002</v>
      </c>
      <c r="H166" s="29">
        <v>0.14779999999999999</v>
      </c>
      <c r="I166" s="29">
        <v>-1.201E-2</v>
      </c>
      <c r="J166" s="29">
        <v>-0.11436</v>
      </c>
      <c r="K166" s="29">
        <v>0.42975000000000002</v>
      </c>
      <c r="L166" s="29">
        <v>0.50963000000000003</v>
      </c>
      <c r="M166" s="29">
        <v>9.1499999999999998E-2</v>
      </c>
      <c r="N166" s="29">
        <v>-4.7210000000000002E-2</v>
      </c>
      <c r="O166" s="29">
        <v>0.31041999999999997</v>
      </c>
      <c r="P166" s="29">
        <v>-7.9939999999999997E-2</v>
      </c>
      <c r="Q166" s="29">
        <v>-1.5630000000000002E-2</v>
      </c>
    </row>
    <row r="167" spans="1:17" ht="17" thickBot="1" x14ac:dyDescent="0.25">
      <c r="A167" s="95"/>
      <c r="B167" s="23" t="s">
        <v>92</v>
      </c>
      <c r="C167" s="24" t="s">
        <v>25</v>
      </c>
      <c r="D167" s="29">
        <v>0.20946999999999999</v>
      </c>
      <c r="E167" s="29">
        <v>-0.31466</v>
      </c>
      <c r="F167" s="29">
        <v>-0.40118999999999999</v>
      </c>
      <c r="G167" s="29">
        <v>0.25968000000000002</v>
      </c>
      <c r="H167" s="29">
        <v>0.55442999999999998</v>
      </c>
      <c r="I167" s="29">
        <v>0.43286999999999998</v>
      </c>
      <c r="J167" s="29">
        <v>0.50178</v>
      </c>
      <c r="K167" s="29">
        <v>0.40878999999999999</v>
      </c>
      <c r="L167" s="29">
        <v>0.59907999999999995</v>
      </c>
      <c r="M167" s="29">
        <v>0.13361000000000001</v>
      </c>
      <c r="N167" s="29">
        <v>0.30329</v>
      </c>
      <c r="O167" s="29">
        <v>0.27966999999999997</v>
      </c>
      <c r="P167" s="29">
        <v>2.4580000000000001E-2</v>
      </c>
      <c r="Q167" s="29">
        <v>-0.18332000000000001</v>
      </c>
    </row>
    <row r="168" spans="1:17" ht="17" thickBot="1" x14ac:dyDescent="0.25">
      <c r="A168" s="95"/>
      <c r="B168" s="23"/>
      <c r="C168" s="24" t="s">
        <v>28</v>
      </c>
      <c r="D168" s="29">
        <v>-0.18042</v>
      </c>
      <c r="E168" s="29">
        <v>-0.13811000000000001</v>
      </c>
      <c r="F168" s="29">
        <v>4.36E-2</v>
      </c>
      <c r="G168" s="29">
        <v>0.27746999999999999</v>
      </c>
      <c r="H168" s="29">
        <v>0.52581999999999995</v>
      </c>
      <c r="I168" s="29">
        <v>0.27715000000000001</v>
      </c>
      <c r="J168" s="29">
        <v>0.39673999999999998</v>
      </c>
      <c r="K168" s="29">
        <v>3.2599999999999997E-2</v>
      </c>
      <c r="L168" s="29">
        <v>0.37240000000000001</v>
      </c>
      <c r="M168" s="29">
        <v>-4.2009999999999999E-2</v>
      </c>
      <c r="N168" s="29">
        <v>-0.19752</v>
      </c>
      <c r="O168" s="29">
        <v>2.112E-2</v>
      </c>
      <c r="P168" s="29">
        <v>0.19939000000000001</v>
      </c>
      <c r="Q168" s="29">
        <v>-0.16375000000000001</v>
      </c>
    </row>
    <row r="169" spans="1:17" ht="17" thickBot="1" x14ac:dyDescent="0.25">
      <c r="A169" s="95"/>
      <c r="B169" s="23"/>
      <c r="C169" s="24" t="s">
        <v>23</v>
      </c>
      <c r="D169" s="29">
        <v>-0.30407000000000001</v>
      </c>
      <c r="E169" s="29">
        <v>-0.29459999999999997</v>
      </c>
      <c r="F169" s="29">
        <v>-0.28250999999999998</v>
      </c>
      <c r="G169" s="29">
        <v>5.9089999999999997E-2</v>
      </c>
      <c r="H169" s="29">
        <v>0.17247999999999999</v>
      </c>
      <c r="I169" s="29">
        <v>0.10097</v>
      </c>
      <c r="J169" s="29">
        <v>0.24001</v>
      </c>
      <c r="K169" s="29">
        <v>-0.15820000000000001</v>
      </c>
      <c r="L169" s="29">
        <v>0.13944000000000001</v>
      </c>
      <c r="M169" s="29">
        <v>2.5000000000000001E-3</v>
      </c>
      <c r="N169" s="29">
        <v>0.16385</v>
      </c>
      <c r="O169" s="29">
        <v>-0.12459000000000001</v>
      </c>
      <c r="P169" s="29">
        <v>-6.2E-2</v>
      </c>
      <c r="Q169" s="29">
        <v>-0.2868</v>
      </c>
    </row>
    <row r="170" spans="1:17" ht="17" thickBot="1" x14ac:dyDescent="0.25">
      <c r="A170" s="95"/>
      <c r="B170" s="23"/>
      <c r="C170" s="24" t="s">
        <v>20</v>
      </c>
      <c r="D170" s="29">
        <v>-0.56647000000000003</v>
      </c>
      <c r="E170" s="29">
        <v>-2.461E-2</v>
      </c>
      <c r="F170" s="29">
        <v>0.22828000000000001</v>
      </c>
      <c r="G170" s="29">
        <v>0.41281000000000001</v>
      </c>
      <c r="H170" s="29">
        <v>0.63958999999999999</v>
      </c>
      <c r="I170" s="29">
        <v>0.39308999999999999</v>
      </c>
      <c r="J170" s="29">
        <v>0.56862000000000001</v>
      </c>
      <c r="K170" s="29">
        <v>-0.15772</v>
      </c>
      <c r="L170" s="29">
        <v>0.33250000000000002</v>
      </c>
      <c r="M170" s="29">
        <v>-0.13618</v>
      </c>
      <c r="N170" s="29">
        <v>-0.34188000000000002</v>
      </c>
      <c r="O170" s="29">
        <v>-0.22944000000000001</v>
      </c>
      <c r="P170" s="29">
        <v>0.27796999999999999</v>
      </c>
      <c r="Q170" s="29">
        <v>-0.14213999999999999</v>
      </c>
    </row>
    <row r="171" spans="1:17" ht="17" thickBot="1" x14ac:dyDescent="0.25">
      <c r="A171" s="95"/>
      <c r="B171" s="23" t="s">
        <v>93</v>
      </c>
      <c r="C171" s="24" t="s">
        <v>25</v>
      </c>
      <c r="D171" s="29">
        <v>2.28071</v>
      </c>
      <c r="E171" s="29">
        <v>-1.2716000000000001</v>
      </c>
      <c r="F171" s="30">
        <v>-1.49749</v>
      </c>
      <c r="G171" s="28">
        <v>-1.90571</v>
      </c>
      <c r="H171" s="29">
        <v>-0.22541</v>
      </c>
      <c r="I171" s="29">
        <v>-0.20479</v>
      </c>
      <c r="J171" s="29">
        <v>0.90720999999999996</v>
      </c>
      <c r="K171" s="30">
        <v>1.1026800000000001</v>
      </c>
      <c r="L171" s="29">
        <v>1.10056</v>
      </c>
      <c r="M171" s="29">
        <v>-0.35446</v>
      </c>
      <c r="N171" s="29">
        <v>0.38371</v>
      </c>
      <c r="O171" s="29">
        <v>1.2264999999999999</v>
      </c>
      <c r="P171" s="29">
        <v>-9.0840000000000004E-2</v>
      </c>
      <c r="Q171" s="29">
        <v>-0.30885000000000001</v>
      </c>
    </row>
    <row r="172" spans="1:17" ht="17" thickBot="1" x14ac:dyDescent="0.25">
      <c r="A172" s="95"/>
      <c r="B172" s="23"/>
      <c r="C172" s="24" t="s">
        <v>29</v>
      </c>
      <c r="D172" s="28">
        <v>2.7553999999999998</v>
      </c>
      <c r="E172" s="30">
        <v>-0.62339</v>
      </c>
      <c r="F172" s="30">
        <v>-1.1777899999999999</v>
      </c>
      <c r="G172" s="28">
        <v>-1.3426199999999999</v>
      </c>
      <c r="H172" s="29">
        <v>-0.26185000000000003</v>
      </c>
      <c r="I172" s="29">
        <v>-0.26457000000000003</v>
      </c>
      <c r="J172" s="29">
        <v>0.82364999999999999</v>
      </c>
      <c r="K172" s="28">
        <v>1.2102599999999999</v>
      </c>
      <c r="L172" s="28">
        <v>1.3845400000000001</v>
      </c>
      <c r="M172" s="29">
        <v>0.10796</v>
      </c>
      <c r="N172" s="29">
        <v>0.64161000000000001</v>
      </c>
      <c r="O172" s="28">
        <v>1.4484600000000001</v>
      </c>
      <c r="P172" s="29">
        <v>-1.56E-3</v>
      </c>
      <c r="Q172" s="29">
        <v>-0.17474999999999999</v>
      </c>
    </row>
    <row r="173" spans="1:17" ht="17" thickBot="1" x14ac:dyDescent="0.25">
      <c r="A173" s="95"/>
      <c r="B173" s="23"/>
      <c r="C173" s="24" t="s">
        <v>23</v>
      </c>
      <c r="D173" s="29">
        <v>1.3658699999999999</v>
      </c>
      <c r="E173" s="29">
        <v>-2.2190699999999999</v>
      </c>
      <c r="F173" s="28">
        <v>-1.4965599999999999</v>
      </c>
      <c r="G173" s="28">
        <v>-2.7514400000000001</v>
      </c>
      <c r="H173" s="29">
        <v>-0.23189000000000001</v>
      </c>
      <c r="I173" s="29">
        <v>-0.26793</v>
      </c>
      <c r="J173" s="29">
        <v>0.85443999999999998</v>
      </c>
      <c r="K173" s="29">
        <v>0.72890999999999995</v>
      </c>
      <c r="L173" s="29">
        <v>9.715E-2</v>
      </c>
      <c r="M173" s="29">
        <v>-1.5053300000000001</v>
      </c>
      <c r="N173" s="29">
        <v>-0.64365000000000006</v>
      </c>
      <c r="O173" s="29">
        <v>0.59194999999999998</v>
      </c>
      <c r="P173" s="29">
        <v>-6.3719999999999999E-2</v>
      </c>
      <c r="Q173" s="29">
        <v>-0.23443</v>
      </c>
    </row>
    <row r="174" spans="1:17" ht="17" thickBot="1" x14ac:dyDescent="0.25">
      <c r="A174" s="95"/>
      <c r="B174" s="23"/>
      <c r="C174" s="24" t="s">
        <v>20</v>
      </c>
      <c r="D174" s="29">
        <v>1.4629700000000001</v>
      </c>
      <c r="E174" s="29">
        <v>-1.3838999999999999</v>
      </c>
      <c r="F174" s="28">
        <v>-1.2446900000000001</v>
      </c>
      <c r="G174" s="28">
        <v>-1.89564</v>
      </c>
      <c r="H174" s="29">
        <v>-0.46759000000000001</v>
      </c>
      <c r="I174" s="29">
        <v>-0.19353000000000001</v>
      </c>
      <c r="J174" s="29">
        <v>0.41360000000000002</v>
      </c>
      <c r="K174" s="29">
        <v>0.61150000000000004</v>
      </c>
      <c r="L174" s="29">
        <v>0.15973999999999999</v>
      </c>
      <c r="M174" s="29">
        <v>-0.77592000000000005</v>
      </c>
      <c r="N174" s="29">
        <v>-0.22231000000000001</v>
      </c>
      <c r="O174" s="29">
        <v>0.57028999999999996</v>
      </c>
      <c r="P174" s="29">
        <v>-0.15726999999999999</v>
      </c>
      <c r="Q174" s="29">
        <v>-0.10242999999999999</v>
      </c>
    </row>
    <row r="175" spans="1:17" ht="17" thickBot="1" x14ac:dyDescent="0.25">
      <c r="A175" s="95"/>
      <c r="B175" s="23" t="s">
        <v>94</v>
      </c>
      <c r="C175" s="24" t="s">
        <v>26</v>
      </c>
      <c r="D175" s="29">
        <v>-1.0829500000000001</v>
      </c>
      <c r="E175" s="28">
        <v>2.7319100000000001</v>
      </c>
      <c r="F175" s="28">
        <v>2.9857200000000002</v>
      </c>
      <c r="G175" s="29">
        <v>0.40594999999999998</v>
      </c>
      <c r="H175" s="28">
        <v>-2.1194799999999998</v>
      </c>
      <c r="I175" s="28">
        <v>-3.53687</v>
      </c>
      <c r="J175" s="28">
        <v>-2.5078499999999999</v>
      </c>
      <c r="K175" s="28">
        <v>-3.4417800000000001</v>
      </c>
      <c r="L175" s="28">
        <v>-2.9651700000000001</v>
      </c>
      <c r="M175" s="30">
        <v>0.54886000000000001</v>
      </c>
      <c r="N175" s="29">
        <v>-4.122E-2</v>
      </c>
      <c r="O175" s="28">
        <v>-1.81745</v>
      </c>
      <c r="P175" s="29">
        <v>0.34813</v>
      </c>
      <c r="Q175" s="28">
        <v>1.1382399999999999</v>
      </c>
    </row>
    <row r="176" spans="1:17" ht="17" thickBot="1" x14ac:dyDescent="0.25">
      <c r="A176" s="95"/>
      <c r="B176" s="23"/>
      <c r="C176" s="24" t="s">
        <v>28</v>
      </c>
      <c r="D176" s="29">
        <v>-0.60282000000000002</v>
      </c>
      <c r="E176" s="28">
        <v>1.5872299999999999</v>
      </c>
      <c r="F176" s="28">
        <v>1.57372</v>
      </c>
      <c r="G176" s="29">
        <v>0.45205000000000001</v>
      </c>
      <c r="H176" s="29">
        <v>-0.90093999999999996</v>
      </c>
      <c r="I176" s="30">
        <v>-1.69215</v>
      </c>
      <c r="J176" s="30">
        <v>-1.1933800000000001</v>
      </c>
      <c r="K176" s="28">
        <v>-1.6261399999999999</v>
      </c>
      <c r="L176" s="28">
        <v>-1.3592599999999999</v>
      </c>
      <c r="M176" s="28">
        <v>0.37073</v>
      </c>
      <c r="N176" s="29">
        <v>-8.8599999999999998E-3</v>
      </c>
      <c r="O176" s="28">
        <v>-0.91683999999999999</v>
      </c>
      <c r="P176" s="29">
        <v>0.10345</v>
      </c>
      <c r="Q176" s="28">
        <v>0.55623</v>
      </c>
    </row>
    <row r="177" spans="1:17" ht="17" thickBot="1" x14ac:dyDescent="0.25">
      <c r="A177" s="95"/>
      <c r="B177" s="23"/>
      <c r="C177" s="24" t="s">
        <v>22</v>
      </c>
      <c r="D177" s="29">
        <v>-0.50653999999999999</v>
      </c>
      <c r="E177" s="29">
        <v>0.94079000000000002</v>
      </c>
      <c r="F177" s="30">
        <v>1.16004</v>
      </c>
      <c r="G177" s="29">
        <v>0.65744000000000002</v>
      </c>
      <c r="H177" s="29">
        <v>7.6999999999999999E-2</v>
      </c>
      <c r="I177" s="29">
        <v>-0.31141000000000002</v>
      </c>
      <c r="J177" s="29">
        <v>-0.12895000000000001</v>
      </c>
      <c r="K177" s="29">
        <v>-0.90715999999999997</v>
      </c>
      <c r="L177" s="29">
        <v>-0.76563000000000003</v>
      </c>
      <c r="M177" s="29">
        <v>2.1149999999999999E-2</v>
      </c>
      <c r="N177" s="29">
        <v>-0.10571</v>
      </c>
      <c r="O177" s="30">
        <v>-0.70523999999999998</v>
      </c>
      <c r="P177" s="29">
        <v>0.41271999999999998</v>
      </c>
      <c r="Q177" s="28">
        <v>0.57021999999999995</v>
      </c>
    </row>
    <row r="178" spans="1:17" ht="17" thickBot="1" x14ac:dyDescent="0.25">
      <c r="A178" s="95"/>
      <c r="B178" s="23"/>
      <c r="C178" s="24" t="s">
        <v>19</v>
      </c>
      <c r="D178" s="29">
        <v>-2.2880000000000001E-2</v>
      </c>
      <c r="E178" s="29">
        <v>0.27992</v>
      </c>
      <c r="F178" s="29">
        <v>0.45222000000000001</v>
      </c>
      <c r="G178" s="29">
        <v>0.23785999999999999</v>
      </c>
      <c r="H178" s="29">
        <v>0.1014</v>
      </c>
      <c r="I178" s="29">
        <v>-9.1E-4</v>
      </c>
      <c r="J178" s="29">
        <v>6.1609999999999998E-2</v>
      </c>
      <c r="K178" s="29">
        <v>-0.30839</v>
      </c>
      <c r="L178" s="29">
        <v>-0.32840000000000003</v>
      </c>
      <c r="M178" s="29">
        <v>-7.7249999999999999E-2</v>
      </c>
      <c r="N178" s="29">
        <v>-7.2359999999999994E-2</v>
      </c>
      <c r="O178" s="29">
        <v>-0.22864000000000001</v>
      </c>
      <c r="P178" s="29">
        <v>0.24443999999999999</v>
      </c>
      <c r="Q178" s="29">
        <v>0.26504</v>
      </c>
    </row>
    <row r="179" spans="1:17" ht="17" thickBot="1" x14ac:dyDescent="0.25">
      <c r="A179" s="95"/>
      <c r="B179" s="23" t="s">
        <v>95</v>
      </c>
      <c r="C179" s="24" t="s">
        <v>26</v>
      </c>
      <c r="D179" s="29">
        <v>0.49092999999999998</v>
      </c>
      <c r="E179" s="29">
        <v>-0.73365000000000002</v>
      </c>
      <c r="F179" s="29">
        <v>0.18004999999999999</v>
      </c>
      <c r="G179" s="29">
        <v>-0.19778999999999999</v>
      </c>
      <c r="H179" s="29">
        <v>-0.10789</v>
      </c>
      <c r="I179" s="29">
        <v>5.5840000000000001E-2</v>
      </c>
      <c r="J179" s="29">
        <v>-0.13444</v>
      </c>
      <c r="K179" s="29">
        <v>0.20848</v>
      </c>
      <c r="L179" s="29">
        <v>-9.0590000000000004E-2</v>
      </c>
      <c r="M179" s="29">
        <v>-0.30754999999999999</v>
      </c>
      <c r="N179" s="29">
        <v>-0.29718</v>
      </c>
      <c r="O179" s="29">
        <v>0.18357000000000001</v>
      </c>
      <c r="P179" s="29">
        <v>2.911E-2</v>
      </c>
      <c r="Q179" s="29">
        <v>-7.0899999999999999E-3</v>
      </c>
    </row>
    <row r="180" spans="1:17" ht="17" thickBot="1" x14ac:dyDescent="0.25">
      <c r="A180" s="95"/>
      <c r="B180" s="23"/>
      <c r="C180" s="24" t="s">
        <v>29</v>
      </c>
      <c r="D180" s="29">
        <v>0.11677999999999999</v>
      </c>
      <c r="E180" s="29">
        <v>-0.18142</v>
      </c>
      <c r="F180" s="29">
        <v>-1.269E-2</v>
      </c>
      <c r="G180" s="29">
        <v>-6.2199999999999998E-2</v>
      </c>
      <c r="H180" s="29">
        <v>-3.7420000000000002E-2</v>
      </c>
      <c r="I180" s="29">
        <v>1.6199999999999999E-2</v>
      </c>
      <c r="J180" s="29">
        <v>-4.8890000000000003E-2</v>
      </c>
      <c r="K180" s="29">
        <v>6.25E-2</v>
      </c>
      <c r="L180" s="29">
        <v>-2.1099999999999999E-3</v>
      </c>
      <c r="M180" s="29">
        <v>-7.9689999999999997E-2</v>
      </c>
      <c r="N180" s="29">
        <v>-5.2929999999999998E-2</v>
      </c>
      <c r="O180" s="29">
        <v>5.876E-2</v>
      </c>
      <c r="P180" s="29">
        <v>-2.4219999999999998E-2</v>
      </c>
      <c r="Q180" s="29">
        <v>6.1399999999999996E-3</v>
      </c>
    </row>
    <row r="181" spans="1:17" ht="17" thickBot="1" x14ac:dyDescent="0.25">
      <c r="A181" s="95"/>
      <c r="B181" s="23"/>
      <c r="C181" s="24" t="s">
        <v>22</v>
      </c>
      <c r="D181" s="29">
        <v>7.5639999999999999E-2</v>
      </c>
      <c r="E181" s="29">
        <v>-4.6460000000000001E-2</v>
      </c>
      <c r="F181" s="29">
        <v>0.56311</v>
      </c>
      <c r="G181" s="29">
        <v>0.11567</v>
      </c>
      <c r="H181" s="29">
        <v>9.6710000000000004E-2</v>
      </c>
      <c r="I181" s="29">
        <v>-1.9560000000000001E-2</v>
      </c>
      <c r="J181" s="29">
        <v>0.14238999999999999</v>
      </c>
      <c r="K181" s="29">
        <v>-9.239E-2</v>
      </c>
      <c r="L181" s="29">
        <v>-0.20144000000000001</v>
      </c>
      <c r="M181" s="29">
        <v>1.567E-2</v>
      </c>
      <c r="N181" s="29">
        <v>-0.21704000000000001</v>
      </c>
      <c r="O181" s="29">
        <v>-0.11731</v>
      </c>
      <c r="P181" s="29">
        <v>0.30486000000000002</v>
      </c>
      <c r="Q181" s="29">
        <v>-7.6609999999999998E-2</v>
      </c>
    </row>
    <row r="182" spans="1:17" ht="17" thickBot="1" x14ac:dyDescent="0.25">
      <c r="A182" s="95"/>
      <c r="B182" s="23"/>
      <c r="C182" s="24" t="s">
        <v>19</v>
      </c>
      <c r="D182" s="29">
        <v>0.15198</v>
      </c>
      <c r="E182" s="29">
        <v>-0.24206</v>
      </c>
      <c r="F182" s="29">
        <v>-6.4390000000000003E-2</v>
      </c>
      <c r="G182" s="29">
        <v>-9.4020000000000006E-2</v>
      </c>
      <c r="H182" s="29">
        <v>-5.883E-2</v>
      </c>
      <c r="I182" s="29">
        <v>2.3609999999999999E-2</v>
      </c>
      <c r="J182" s="29">
        <v>-7.8219999999999998E-2</v>
      </c>
      <c r="K182" s="29">
        <v>9.2480000000000007E-2</v>
      </c>
      <c r="L182" s="29">
        <v>1.4019999999999999E-2</v>
      </c>
      <c r="M182" s="29">
        <v>-0.10936</v>
      </c>
      <c r="N182" s="29">
        <v>-5.357E-2</v>
      </c>
      <c r="O182" s="29">
        <v>8.9499999999999996E-2</v>
      </c>
      <c r="P182" s="29">
        <v>-5.8389999999999997E-2</v>
      </c>
      <c r="Q182" s="29">
        <v>1.4749999999999999E-2</v>
      </c>
    </row>
    <row r="183" spans="1:17" ht="17" thickBot="1" x14ac:dyDescent="0.25">
      <c r="A183" s="95"/>
      <c r="B183" s="23" t="s">
        <v>96</v>
      </c>
      <c r="C183" s="24" t="s">
        <v>26</v>
      </c>
      <c r="D183" s="30">
        <v>-1.5473399999999999</v>
      </c>
      <c r="E183" s="29">
        <v>-0.33180999999999999</v>
      </c>
      <c r="F183" s="30">
        <v>-0.99107000000000001</v>
      </c>
      <c r="G183" s="29">
        <v>-1.1153299999999999</v>
      </c>
      <c r="H183" s="29">
        <v>-1.6208</v>
      </c>
      <c r="I183" s="29">
        <v>-0.89051000000000002</v>
      </c>
      <c r="J183" s="29">
        <v>-0.70909</v>
      </c>
      <c r="K183" s="28">
        <v>-2.4463400000000002</v>
      </c>
      <c r="L183" s="28">
        <v>-2.3030499999999998</v>
      </c>
      <c r="M183" s="29">
        <v>0.74619999999999997</v>
      </c>
      <c r="N183" s="30">
        <v>1.69018</v>
      </c>
      <c r="O183" s="28">
        <v>-0.72069000000000005</v>
      </c>
      <c r="P183" s="29">
        <v>-0.5605</v>
      </c>
      <c r="Q183" s="29">
        <v>0.12434000000000001</v>
      </c>
    </row>
    <row r="184" spans="1:17" ht="17" thickBot="1" x14ac:dyDescent="0.25">
      <c r="A184" s="95"/>
      <c r="B184" s="23"/>
      <c r="C184" s="24" t="s">
        <v>29</v>
      </c>
      <c r="D184" s="30">
        <v>-3.2369699999999999</v>
      </c>
      <c r="E184" s="29">
        <v>-0.32575999999999999</v>
      </c>
      <c r="F184" s="30">
        <v>-1.45041</v>
      </c>
      <c r="G184" s="29">
        <v>-1.15326</v>
      </c>
      <c r="H184" s="29">
        <v>-2.05538</v>
      </c>
      <c r="I184" s="29">
        <v>-1.0283599999999999</v>
      </c>
      <c r="J184" s="29">
        <v>-0.71477999999999997</v>
      </c>
      <c r="K184" s="30">
        <v>-4.2712599999999998</v>
      </c>
      <c r="L184" s="28">
        <v>-3.8512900000000001</v>
      </c>
      <c r="M184" s="29">
        <v>1.8432299999999999</v>
      </c>
      <c r="N184" s="30">
        <v>3.2014300000000002</v>
      </c>
      <c r="O184" s="28">
        <v>-1.19912</v>
      </c>
      <c r="P184" s="29">
        <v>-0.71026</v>
      </c>
      <c r="Q184" s="29">
        <v>0.31181999999999999</v>
      </c>
    </row>
    <row r="185" spans="1:17" ht="17" thickBot="1" x14ac:dyDescent="0.25">
      <c r="A185" s="95"/>
      <c r="B185" s="23"/>
      <c r="C185" s="24" t="s">
        <v>23</v>
      </c>
      <c r="D185" s="29">
        <v>3.678E-2</v>
      </c>
      <c r="E185" s="29">
        <v>-0.90359999999999996</v>
      </c>
      <c r="F185" s="30">
        <v>-0.77380000000000004</v>
      </c>
      <c r="G185" s="29">
        <v>-1.32334</v>
      </c>
      <c r="H185" s="29">
        <v>-1.0164599999999999</v>
      </c>
      <c r="I185" s="29">
        <v>-0.15873000000000001</v>
      </c>
      <c r="J185" s="29">
        <v>-0.33384999999999998</v>
      </c>
      <c r="K185" s="29">
        <v>-0.80984</v>
      </c>
      <c r="L185" s="28">
        <v>-1.6788700000000001</v>
      </c>
      <c r="M185" s="29">
        <v>-0.62216000000000005</v>
      </c>
      <c r="N185" s="29">
        <v>-4.6999999999999999E-4</v>
      </c>
      <c r="O185" s="28">
        <v>-0.65149999999999997</v>
      </c>
      <c r="P185" s="29">
        <v>-0.10308</v>
      </c>
      <c r="Q185" s="29">
        <v>0.30917</v>
      </c>
    </row>
    <row r="186" spans="1:17" ht="17" thickBot="1" x14ac:dyDescent="0.25">
      <c r="A186" s="95"/>
      <c r="B186" s="23"/>
      <c r="C186" s="24" t="s">
        <v>19</v>
      </c>
      <c r="D186" s="28">
        <v>-1.2192000000000001</v>
      </c>
      <c r="E186" s="29">
        <v>-8.0700000000000008E-3</v>
      </c>
      <c r="F186" s="28">
        <v>-0.64161999999999997</v>
      </c>
      <c r="G186" s="29">
        <v>-0.14682000000000001</v>
      </c>
      <c r="H186" s="29">
        <v>-0.65925999999999996</v>
      </c>
      <c r="I186" s="29">
        <v>-0.21631</v>
      </c>
      <c r="J186" s="29">
        <v>-0.44630999999999998</v>
      </c>
      <c r="K186" s="29">
        <v>-1.6037699999999999</v>
      </c>
      <c r="L186" s="28">
        <v>-1.3169200000000001</v>
      </c>
      <c r="M186" s="30">
        <v>1.1672899999999999</v>
      </c>
      <c r="N186" s="28">
        <v>1.62026</v>
      </c>
      <c r="O186" s="30">
        <v>-0.51065000000000005</v>
      </c>
      <c r="P186" s="29">
        <v>-0.31680999999999998</v>
      </c>
      <c r="Q186" s="29">
        <v>1.7090000000000001E-2</v>
      </c>
    </row>
    <row r="187" spans="1:17" ht="17" thickBot="1" x14ac:dyDescent="0.25">
      <c r="A187" s="95"/>
      <c r="B187" s="23" t="s">
        <v>97</v>
      </c>
      <c r="C187" s="24" t="s">
        <v>25</v>
      </c>
      <c r="D187" s="28">
        <v>1.6386099999999999</v>
      </c>
      <c r="E187" s="29">
        <v>0.22392000000000001</v>
      </c>
      <c r="F187" s="28">
        <v>-1.1343799999999999</v>
      </c>
      <c r="G187" s="29">
        <v>1.0944199999999999</v>
      </c>
      <c r="H187" s="30">
        <v>1.01048</v>
      </c>
      <c r="I187" s="28">
        <v>1.19614</v>
      </c>
      <c r="J187" s="29">
        <v>0.3165</v>
      </c>
      <c r="K187" s="28">
        <v>2.60385</v>
      </c>
      <c r="L187" s="28">
        <v>2.8841999999999999</v>
      </c>
      <c r="M187" s="28">
        <v>1.7030700000000001</v>
      </c>
      <c r="N187" s="28">
        <v>2.0350999999999999</v>
      </c>
      <c r="O187" s="28">
        <v>1.57148</v>
      </c>
      <c r="P187" s="30">
        <v>-0.36137999999999998</v>
      </c>
      <c r="Q187" s="29">
        <v>-0.31774000000000002</v>
      </c>
    </row>
    <row r="188" spans="1:17" ht="17" thickBot="1" x14ac:dyDescent="0.25">
      <c r="A188" s="95"/>
      <c r="B188" s="23"/>
      <c r="C188" s="24" t="s">
        <v>29</v>
      </c>
      <c r="D188" s="29">
        <v>0.72148999999999996</v>
      </c>
      <c r="E188" s="29">
        <v>-0.34606999999999999</v>
      </c>
      <c r="F188" s="28">
        <v>-1.66275</v>
      </c>
      <c r="G188" s="29">
        <v>-0.55098000000000003</v>
      </c>
      <c r="H188" s="29">
        <v>-0.49641999999999997</v>
      </c>
      <c r="I188" s="29">
        <v>0.47782000000000002</v>
      </c>
      <c r="J188" s="29">
        <v>2.9000000000000001E-2</v>
      </c>
      <c r="K188" s="30">
        <v>0.98709000000000002</v>
      </c>
      <c r="L188" s="29">
        <v>0.63312000000000002</v>
      </c>
      <c r="M188" s="30">
        <v>1.28427</v>
      </c>
      <c r="N188" s="28">
        <v>2.4416699999999998</v>
      </c>
      <c r="O188" s="29">
        <v>0.73902000000000001</v>
      </c>
      <c r="P188" s="29">
        <v>-0.28087000000000001</v>
      </c>
      <c r="Q188" s="29">
        <v>-0.23580000000000001</v>
      </c>
    </row>
    <row r="189" spans="1:17" ht="17" thickBot="1" x14ac:dyDescent="0.25">
      <c r="A189" s="95"/>
      <c r="B189" s="23"/>
      <c r="C189" s="24" t="s">
        <v>22</v>
      </c>
      <c r="D189" s="29">
        <v>0.29707</v>
      </c>
      <c r="E189" s="29">
        <v>0.26011000000000001</v>
      </c>
      <c r="F189" s="29">
        <v>-0.36369000000000001</v>
      </c>
      <c r="G189" s="29">
        <v>0.71238000000000001</v>
      </c>
      <c r="H189" s="29">
        <v>0.60770999999999997</v>
      </c>
      <c r="I189" s="28">
        <v>0.71035000000000004</v>
      </c>
      <c r="J189" s="29">
        <v>0.27444000000000002</v>
      </c>
      <c r="K189" s="28">
        <v>0.97340000000000004</v>
      </c>
      <c r="L189" s="30">
        <v>1.1771400000000001</v>
      </c>
      <c r="M189" s="28">
        <v>0.93130000000000002</v>
      </c>
      <c r="N189" s="28">
        <v>1.14323</v>
      </c>
      <c r="O189" s="29">
        <v>0.39832000000000001</v>
      </c>
      <c r="P189" s="29">
        <v>1.089E-2</v>
      </c>
      <c r="Q189" s="29">
        <v>-8.1100000000000005E-2</v>
      </c>
    </row>
    <row r="190" spans="1:17" ht="17" thickBot="1" x14ac:dyDescent="0.25">
      <c r="A190" s="95"/>
      <c r="B190" s="23"/>
      <c r="C190" s="24" t="s">
        <v>19</v>
      </c>
      <c r="D190" s="28">
        <v>1.5301</v>
      </c>
      <c r="E190" s="29">
        <v>0.30136000000000002</v>
      </c>
      <c r="F190" s="28">
        <v>-1.02546</v>
      </c>
      <c r="G190" s="30">
        <v>1.25807</v>
      </c>
      <c r="H190" s="30">
        <v>1.08127</v>
      </c>
      <c r="I190" s="28">
        <v>1.21814</v>
      </c>
      <c r="J190" s="29">
        <v>0.32434000000000002</v>
      </c>
      <c r="K190" s="28">
        <v>2.6192899999999999</v>
      </c>
      <c r="L190" s="28">
        <v>2.9790299999999998</v>
      </c>
      <c r="M190" s="28">
        <v>1.65086</v>
      </c>
      <c r="N190" s="28">
        <v>1.9069499999999999</v>
      </c>
      <c r="O190" s="28">
        <v>1.4474</v>
      </c>
      <c r="P190" s="30">
        <v>-0.35627999999999999</v>
      </c>
      <c r="Q190" s="29">
        <v>-0.28660000000000002</v>
      </c>
    </row>
    <row r="191" spans="1:17" ht="17" thickBot="1" x14ac:dyDescent="0.25">
      <c r="A191" s="95"/>
      <c r="B191" s="23" t="s">
        <v>98</v>
      </c>
      <c r="C191" s="24" t="s">
        <v>25</v>
      </c>
      <c r="D191" s="29">
        <v>0.37425000000000003</v>
      </c>
      <c r="E191" s="29">
        <v>0.39950000000000002</v>
      </c>
      <c r="F191" s="29">
        <v>-0.20718</v>
      </c>
      <c r="G191" s="29">
        <v>1.07497</v>
      </c>
      <c r="H191" s="29">
        <v>0.87851000000000001</v>
      </c>
      <c r="I191" s="28">
        <v>0.79971999999999999</v>
      </c>
      <c r="J191" s="29">
        <v>0.20291999999999999</v>
      </c>
      <c r="K191" s="28">
        <v>1.2348699999999999</v>
      </c>
      <c r="L191" s="28">
        <v>1.1768000000000001</v>
      </c>
      <c r="M191" s="29">
        <v>0.24082000000000001</v>
      </c>
      <c r="N191" s="28">
        <v>-0.73265000000000002</v>
      </c>
      <c r="O191" s="29">
        <v>-9.6009999999999998E-2</v>
      </c>
      <c r="P191" s="29">
        <v>-0.37907000000000002</v>
      </c>
      <c r="Q191" s="29">
        <v>-0.19933000000000001</v>
      </c>
    </row>
    <row r="192" spans="1:17" ht="17" thickBot="1" x14ac:dyDescent="0.25">
      <c r="A192" s="95"/>
      <c r="B192" s="23"/>
      <c r="C192" s="24" t="s">
        <v>28</v>
      </c>
      <c r="D192" s="29">
        <v>0.24218999999999999</v>
      </c>
      <c r="E192" s="29">
        <v>0.33939000000000002</v>
      </c>
      <c r="F192" s="29">
        <v>-0.10038999999999999</v>
      </c>
      <c r="G192" s="29">
        <v>0.78159999999999996</v>
      </c>
      <c r="H192" s="29">
        <v>0.52322999999999997</v>
      </c>
      <c r="I192" s="29">
        <v>0.51678000000000002</v>
      </c>
      <c r="J192" s="29">
        <v>-6.6210000000000005E-2</v>
      </c>
      <c r="K192" s="29">
        <v>0.81179000000000001</v>
      </c>
      <c r="L192" s="30">
        <v>0.87563000000000002</v>
      </c>
      <c r="M192" s="29">
        <v>-0.33105000000000001</v>
      </c>
      <c r="N192" s="28">
        <v>-1.35643</v>
      </c>
      <c r="O192" s="29">
        <v>-0.11079</v>
      </c>
      <c r="P192" s="29">
        <v>-0.39467999999999998</v>
      </c>
      <c r="Q192" s="29">
        <v>-9.5420000000000005E-2</v>
      </c>
    </row>
    <row r="193" spans="1:17" ht="17" thickBot="1" x14ac:dyDescent="0.25">
      <c r="A193" s="95"/>
      <c r="B193" s="23"/>
      <c r="C193" s="24" t="s">
        <v>23</v>
      </c>
      <c r="D193" s="29">
        <v>0.19300999999999999</v>
      </c>
      <c r="E193" s="29">
        <v>0.22603999999999999</v>
      </c>
      <c r="F193" s="29">
        <v>-0.28709000000000001</v>
      </c>
      <c r="G193" s="29">
        <v>0.78949000000000003</v>
      </c>
      <c r="H193" s="29">
        <v>0.25741999999999998</v>
      </c>
      <c r="I193" s="29">
        <v>0.40583000000000002</v>
      </c>
      <c r="J193" s="29">
        <v>-0.33429999999999999</v>
      </c>
      <c r="K193" s="29">
        <v>0.71023999999999998</v>
      </c>
      <c r="L193" s="29">
        <v>0.67247999999999997</v>
      </c>
      <c r="M193" s="29">
        <v>-0.47520000000000001</v>
      </c>
      <c r="N193" s="28">
        <v>-1.43283</v>
      </c>
      <c r="O193" s="29">
        <v>-0.44240000000000002</v>
      </c>
      <c r="P193" s="28">
        <v>-0.62387999999999999</v>
      </c>
      <c r="Q193" s="29">
        <v>-0.19986999999999999</v>
      </c>
    </row>
    <row r="194" spans="1:17" ht="17" thickBot="1" x14ac:dyDescent="0.25">
      <c r="A194" s="95"/>
      <c r="B194" s="23"/>
      <c r="C194" s="24" t="s">
        <v>19</v>
      </c>
      <c r="D194" s="29">
        <v>0.29549999999999998</v>
      </c>
      <c r="E194" s="29">
        <v>0.97028000000000003</v>
      </c>
      <c r="F194" s="29">
        <v>-0.26706999999999997</v>
      </c>
      <c r="G194" s="28">
        <v>1.8517999999999999</v>
      </c>
      <c r="H194" s="29">
        <v>1.2323</v>
      </c>
      <c r="I194" s="30">
        <v>1.06514</v>
      </c>
      <c r="J194" s="29">
        <v>-0.11593000000000001</v>
      </c>
      <c r="K194" s="28">
        <v>1.8056700000000001</v>
      </c>
      <c r="L194" s="28">
        <v>1.88218</v>
      </c>
      <c r="M194" s="29">
        <v>7.3410000000000003E-2</v>
      </c>
      <c r="N194" s="28">
        <v>-1.6821900000000001</v>
      </c>
      <c r="O194" s="29">
        <v>-0.40912999999999999</v>
      </c>
      <c r="P194" s="30">
        <v>-0.87621000000000004</v>
      </c>
      <c r="Q194" s="29">
        <v>-0.32830999999999999</v>
      </c>
    </row>
    <row r="195" spans="1:17" ht="17" thickBot="1" x14ac:dyDescent="0.25">
      <c r="A195" s="95"/>
      <c r="B195" s="23" t="s">
        <v>99</v>
      </c>
      <c r="C195" s="24" t="s">
        <v>25</v>
      </c>
      <c r="D195" s="28">
        <v>2.26911</v>
      </c>
      <c r="E195" s="28">
        <v>-1.1512899999999999</v>
      </c>
      <c r="F195" s="28">
        <v>-1.99729</v>
      </c>
      <c r="G195" s="29">
        <v>-0.77514000000000005</v>
      </c>
      <c r="H195" s="29">
        <v>-4.3299999999999996E-3</v>
      </c>
      <c r="I195" s="28">
        <v>1.0818300000000001</v>
      </c>
      <c r="J195" s="30">
        <v>0.64607999999999999</v>
      </c>
      <c r="K195" s="28">
        <v>1.80545</v>
      </c>
      <c r="L195" s="28">
        <v>1.9006700000000001</v>
      </c>
      <c r="M195" s="30">
        <v>0.71257999999999999</v>
      </c>
      <c r="N195" s="28">
        <v>1.0073300000000001</v>
      </c>
      <c r="O195" s="28">
        <v>1.7586599999999999</v>
      </c>
      <c r="P195" s="28">
        <v>-0.57242000000000004</v>
      </c>
      <c r="Q195" s="28">
        <v>-0.50366999999999995</v>
      </c>
    </row>
    <row r="196" spans="1:17" ht="17" thickBot="1" x14ac:dyDescent="0.25">
      <c r="A196" s="95"/>
      <c r="B196" s="23"/>
      <c r="C196" s="24" t="s">
        <v>29</v>
      </c>
      <c r="D196" s="28">
        <v>2.05023</v>
      </c>
      <c r="E196" s="28">
        <v>-1.15848</v>
      </c>
      <c r="F196" s="28">
        <v>-1.9192800000000001</v>
      </c>
      <c r="G196" s="29">
        <v>-0.93383000000000005</v>
      </c>
      <c r="H196" s="29">
        <v>-8.6349999999999996E-2</v>
      </c>
      <c r="I196" s="28">
        <v>0.92254999999999998</v>
      </c>
      <c r="J196" s="29">
        <v>0.49786999999999998</v>
      </c>
      <c r="K196" s="28">
        <v>1.6908300000000001</v>
      </c>
      <c r="L196" s="28">
        <v>1.59996</v>
      </c>
      <c r="M196" s="29">
        <v>0.50417999999999996</v>
      </c>
      <c r="N196" s="28">
        <v>0.90105000000000002</v>
      </c>
      <c r="O196" s="28">
        <v>1.5706</v>
      </c>
      <c r="P196" s="28">
        <v>-0.62985000000000002</v>
      </c>
      <c r="Q196" s="28">
        <v>-0.57657999999999998</v>
      </c>
    </row>
    <row r="197" spans="1:17" ht="17" thickBot="1" x14ac:dyDescent="0.25">
      <c r="A197" s="95"/>
      <c r="B197" s="23"/>
      <c r="C197" s="24" t="s">
        <v>23</v>
      </c>
      <c r="D197" s="28">
        <v>1.5519700000000001</v>
      </c>
      <c r="E197" s="29">
        <v>-0.65656000000000003</v>
      </c>
      <c r="F197" s="28">
        <v>-1.2223299999999999</v>
      </c>
      <c r="G197" s="29">
        <v>-0.60375999999999996</v>
      </c>
      <c r="H197" s="29">
        <v>-0.20979999999999999</v>
      </c>
      <c r="I197" s="29">
        <v>0.1424</v>
      </c>
      <c r="J197" s="29">
        <v>-0.18154999999999999</v>
      </c>
      <c r="K197" s="28">
        <v>1.2168099999999999</v>
      </c>
      <c r="L197" s="28">
        <v>1.3055600000000001</v>
      </c>
      <c r="M197" s="29">
        <v>0.36924000000000001</v>
      </c>
      <c r="N197" s="30">
        <v>0.35497000000000001</v>
      </c>
      <c r="O197" s="28">
        <v>0.85465000000000002</v>
      </c>
      <c r="P197" s="28">
        <v>-0.89903999999999995</v>
      </c>
      <c r="Q197" s="28">
        <v>-0.52190999999999999</v>
      </c>
    </row>
    <row r="198" spans="1:17" ht="17" thickBot="1" x14ac:dyDescent="0.25">
      <c r="A198" s="95"/>
      <c r="B198" s="23"/>
      <c r="C198" s="24" t="s">
        <v>19</v>
      </c>
      <c r="D198" s="28">
        <v>1.60883</v>
      </c>
      <c r="E198" s="29">
        <v>-0.39523000000000003</v>
      </c>
      <c r="F198" s="28">
        <v>-1.1803900000000001</v>
      </c>
      <c r="G198" s="29">
        <v>-0.16514999999999999</v>
      </c>
      <c r="H198" s="29">
        <v>-8.3909999999999998E-2</v>
      </c>
      <c r="I198" s="30">
        <v>0.59938999999999998</v>
      </c>
      <c r="J198" s="29">
        <v>-1.175E-2</v>
      </c>
      <c r="K198" s="28">
        <v>1.2713099999999999</v>
      </c>
      <c r="L198" s="28">
        <v>1.58239</v>
      </c>
      <c r="M198" s="28">
        <v>0.77439000000000002</v>
      </c>
      <c r="N198" s="28">
        <v>0.59347000000000005</v>
      </c>
      <c r="O198" s="28">
        <v>1.16309</v>
      </c>
      <c r="P198" s="28">
        <v>-0.84321000000000002</v>
      </c>
      <c r="Q198" s="28">
        <v>-0.69462999999999997</v>
      </c>
    </row>
    <row r="199" spans="1:17" ht="17" thickBot="1" x14ac:dyDescent="0.25">
      <c r="A199" s="95"/>
      <c r="B199" s="23" t="s">
        <v>100</v>
      </c>
      <c r="C199" s="24" t="s">
        <v>26</v>
      </c>
      <c r="D199" s="28">
        <v>-0.77395000000000003</v>
      </c>
      <c r="E199" s="29">
        <v>3.5999999999999997E-2</v>
      </c>
      <c r="F199" s="28">
        <v>1.2424200000000001</v>
      </c>
      <c r="G199" s="29">
        <v>-0.17463999999999999</v>
      </c>
      <c r="H199" s="29">
        <v>-0.28860999999999998</v>
      </c>
      <c r="I199" s="28">
        <v>-0.83018000000000003</v>
      </c>
      <c r="J199" s="29">
        <v>-1.8790000000000001E-2</v>
      </c>
      <c r="K199" s="28">
        <v>-1.8076300000000001</v>
      </c>
      <c r="L199" s="28">
        <v>-1.6263799999999999</v>
      </c>
      <c r="M199" s="28">
        <v>-1.1723699999999999</v>
      </c>
      <c r="N199" s="28">
        <v>-1.4801599999999999</v>
      </c>
      <c r="O199" s="28">
        <v>-1.0955699999999999</v>
      </c>
      <c r="P199" s="28">
        <v>0.66485000000000005</v>
      </c>
      <c r="Q199" s="30">
        <v>0.34703000000000001</v>
      </c>
    </row>
    <row r="200" spans="1:17" ht="17" thickBot="1" x14ac:dyDescent="0.25">
      <c r="A200" s="95"/>
      <c r="B200" s="23"/>
      <c r="C200" s="24" t="s">
        <v>28</v>
      </c>
      <c r="D200" s="28">
        <v>-0.8498</v>
      </c>
      <c r="E200" s="29">
        <v>0.35113</v>
      </c>
      <c r="F200" s="28">
        <v>0.92857000000000001</v>
      </c>
      <c r="G200" s="29">
        <v>0.41936000000000001</v>
      </c>
      <c r="H200" s="29">
        <v>7.4520000000000003E-2</v>
      </c>
      <c r="I200" s="28">
        <v>-0.65130999999999994</v>
      </c>
      <c r="J200" s="29">
        <v>-0.22642999999999999</v>
      </c>
      <c r="K200" s="28">
        <v>-0.80954000000000004</v>
      </c>
      <c r="L200" s="29">
        <v>-0.42937999999999998</v>
      </c>
      <c r="M200" s="29">
        <v>-0.49157000000000001</v>
      </c>
      <c r="N200" s="28">
        <v>-1.0197000000000001</v>
      </c>
      <c r="O200" s="28">
        <v>-0.63890999999999998</v>
      </c>
      <c r="P200" s="29">
        <v>0.25635000000000002</v>
      </c>
      <c r="Q200" s="29">
        <v>0.18926000000000001</v>
      </c>
    </row>
    <row r="201" spans="1:17" ht="17" thickBot="1" x14ac:dyDescent="0.25">
      <c r="A201" s="95"/>
      <c r="B201" s="23"/>
      <c r="C201" s="24" t="s">
        <v>23</v>
      </c>
      <c r="D201" s="28">
        <v>-1.75587</v>
      </c>
      <c r="E201" s="29">
        <v>-6.9999999999999999E-4</v>
      </c>
      <c r="F201" s="28">
        <v>1.3729</v>
      </c>
      <c r="G201" s="29">
        <v>0.2326</v>
      </c>
      <c r="H201" s="29">
        <v>7.4359999999999996E-2</v>
      </c>
      <c r="I201" s="29">
        <v>-0.42847000000000002</v>
      </c>
      <c r="J201" s="29">
        <v>-0.11158999999999999</v>
      </c>
      <c r="K201" s="28">
        <v>-1.64063</v>
      </c>
      <c r="L201" s="28">
        <v>-1.58067</v>
      </c>
      <c r="M201" s="28">
        <v>-1.2742599999999999</v>
      </c>
      <c r="N201" s="28">
        <v>-1.8055399999999999</v>
      </c>
      <c r="O201" s="28">
        <v>-1.6878599999999999</v>
      </c>
      <c r="P201" s="29">
        <v>0.33209</v>
      </c>
      <c r="Q201" s="29">
        <v>-3.2300000000000002E-2</v>
      </c>
    </row>
    <row r="202" spans="1:17" ht="17" thickBot="1" x14ac:dyDescent="0.25">
      <c r="A202" s="95"/>
      <c r="B202" s="23"/>
      <c r="C202" s="24" t="s">
        <v>20</v>
      </c>
      <c r="D202" s="28">
        <v>-1.06033</v>
      </c>
      <c r="E202" s="29">
        <v>0.16558</v>
      </c>
      <c r="F202" s="28">
        <v>0.89758000000000004</v>
      </c>
      <c r="G202" s="29">
        <v>8.0329999999999999E-2</v>
      </c>
      <c r="H202" s="29">
        <v>0.15242</v>
      </c>
      <c r="I202" s="29">
        <v>-0.24912999999999999</v>
      </c>
      <c r="J202" s="29">
        <v>4.5599999999999998E-3</v>
      </c>
      <c r="K202" s="28">
        <v>-0.82147999999999999</v>
      </c>
      <c r="L202" s="29">
        <v>-0.80930999999999997</v>
      </c>
      <c r="M202" s="28">
        <v>-0.83189999999999997</v>
      </c>
      <c r="N202" s="28">
        <v>-0.96847000000000005</v>
      </c>
      <c r="O202" s="28">
        <v>-0.73043999999999998</v>
      </c>
      <c r="P202" s="28">
        <v>0.43945000000000001</v>
      </c>
      <c r="Q202" s="29">
        <v>0.20638999999999999</v>
      </c>
    </row>
    <row r="203" spans="1:17" ht="17" thickBot="1" x14ac:dyDescent="0.25">
      <c r="A203" s="95"/>
      <c r="B203" s="23" t="s">
        <v>101</v>
      </c>
      <c r="C203" s="24" t="s">
        <v>26</v>
      </c>
      <c r="D203" s="28">
        <v>-1.11696</v>
      </c>
      <c r="E203" s="28">
        <v>0.98877999999999999</v>
      </c>
      <c r="F203" s="29">
        <v>0.63961000000000001</v>
      </c>
      <c r="G203" s="29">
        <v>0.34702</v>
      </c>
      <c r="H203" s="29">
        <v>-0.21754999999999999</v>
      </c>
      <c r="I203" s="29">
        <v>-0.7823</v>
      </c>
      <c r="J203" s="29">
        <v>-0.99921000000000004</v>
      </c>
      <c r="K203" s="29">
        <v>-0.74317</v>
      </c>
      <c r="L203" s="29">
        <v>-0.70938999999999997</v>
      </c>
      <c r="M203" s="28">
        <v>0.75495999999999996</v>
      </c>
      <c r="N203" s="28">
        <v>1.44455</v>
      </c>
      <c r="O203" s="29">
        <v>-0.43959999999999999</v>
      </c>
      <c r="P203" s="29">
        <v>-0.10163</v>
      </c>
      <c r="Q203" s="29">
        <v>-3.5929999999999997E-2</v>
      </c>
    </row>
    <row r="204" spans="1:17" ht="17" thickBot="1" x14ac:dyDescent="0.25">
      <c r="A204" s="95"/>
      <c r="B204" s="23"/>
      <c r="C204" s="24" t="s">
        <v>29</v>
      </c>
      <c r="D204" s="29">
        <v>-0.48191000000000001</v>
      </c>
      <c r="E204" s="29">
        <v>0.30798999999999999</v>
      </c>
      <c r="F204" s="29">
        <v>0.15656</v>
      </c>
      <c r="G204" s="29">
        <v>7.1400000000000005E-2</v>
      </c>
      <c r="H204" s="29">
        <v>7.5759999999999994E-2</v>
      </c>
      <c r="I204" s="29">
        <v>-8.5580000000000003E-2</v>
      </c>
      <c r="J204" s="29">
        <v>-0.27967999999999998</v>
      </c>
      <c r="K204" s="29">
        <v>-0.27850000000000003</v>
      </c>
      <c r="L204" s="29">
        <v>-0.3306</v>
      </c>
      <c r="M204" s="29">
        <v>0.63895999999999997</v>
      </c>
      <c r="N204" s="30">
        <v>1.22845</v>
      </c>
      <c r="O204" s="29">
        <v>-7.0480000000000001E-2</v>
      </c>
      <c r="P204" s="29">
        <v>1.0710000000000001E-2</v>
      </c>
      <c r="Q204" s="29">
        <v>9.7960000000000005E-2</v>
      </c>
    </row>
    <row r="205" spans="1:17" ht="17" thickBot="1" x14ac:dyDescent="0.25">
      <c r="A205" s="95"/>
      <c r="B205" s="23"/>
      <c r="C205" s="24" t="s">
        <v>22</v>
      </c>
      <c r="D205" s="29">
        <v>-0.43548999999999999</v>
      </c>
      <c r="E205" s="29">
        <v>0.36284</v>
      </c>
      <c r="F205" s="29">
        <v>0.24188999999999999</v>
      </c>
      <c r="G205" s="29">
        <v>8.8099999999999998E-2</v>
      </c>
      <c r="H205" s="29">
        <v>-3.6269999999999997E-2</v>
      </c>
      <c r="I205" s="29">
        <v>-0.20635000000000001</v>
      </c>
      <c r="J205" s="29">
        <v>-0.41586000000000001</v>
      </c>
      <c r="K205" s="29">
        <v>-0.41376000000000002</v>
      </c>
      <c r="L205" s="29">
        <v>-0.54734000000000005</v>
      </c>
      <c r="M205" s="29">
        <v>0.41743000000000002</v>
      </c>
      <c r="N205" s="29">
        <v>0.88861999999999997</v>
      </c>
      <c r="O205" s="29">
        <v>-0.17610999999999999</v>
      </c>
      <c r="P205" s="29">
        <v>-7.3279999999999998E-2</v>
      </c>
      <c r="Q205" s="29">
        <v>2.955E-2</v>
      </c>
    </row>
    <row r="206" spans="1:17" ht="17" thickBot="1" x14ac:dyDescent="0.25">
      <c r="A206" s="95"/>
      <c r="B206" s="23"/>
      <c r="C206" s="24" t="s">
        <v>102</v>
      </c>
      <c r="D206" s="30">
        <v>-0.95299</v>
      </c>
      <c r="E206" s="29">
        <v>0.28187000000000001</v>
      </c>
      <c r="F206" s="29">
        <v>-8.3220000000000002E-2</v>
      </c>
      <c r="G206" s="29">
        <v>-0.24221000000000001</v>
      </c>
      <c r="H206" s="29">
        <v>-0.18834000000000001</v>
      </c>
      <c r="I206" s="29">
        <v>-0.12892999999999999</v>
      </c>
      <c r="J206" s="29">
        <v>-0.19256000000000001</v>
      </c>
      <c r="K206" s="29">
        <v>-0.68184999999999996</v>
      </c>
      <c r="L206" s="29">
        <v>-0.51258999999999999</v>
      </c>
      <c r="M206" s="28">
        <v>1.0010399999999999</v>
      </c>
      <c r="N206" s="28">
        <v>1.9459299999999999</v>
      </c>
      <c r="O206" s="29">
        <v>8.4449999999999997E-2</v>
      </c>
      <c r="P206" s="29">
        <v>-1.6039999999999999E-2</v>
      </c>
      <c r="Q206" s="29">
        <v>-0.10964</v>
      </c>
    </row>
    <row r="207" spans="1:17" ht="17" thickBot="1" x14ac:dyDescent="0.25">
      <c r="A207" s="95"/>
      <c r="B207" s="23" t="s">
        <v>103</v>
      </c>
      <c r="C207" s="24" t="s">
        <v>26</v>
      </c>
      <c r="D207" s="28">
        <v>-1.5980000000000001</v>
      </c>
      <c r="E207" s="28">
        <v>1.94252</v>
      </c>
      <c r="F207" s="28">
        <v>2.6525599999999998</v>
      </c>
      <c r="G207" s="29">
        <v>1.21634</v>
      </c>
      <c r="H207" s="29">
        <v>5.2740000000000002E-2</v>
      </c>
      <c r="I207" s="28">
        <v>-1.1223700000000001</v>
      </c>
      <c r="J207" s="30">
        <v>-0.66257999999999995</v>
      </c>
      <c r="K207" s="30">
        <v>-1.3405899999999999</v>
      </c>
      <c r="L207" s="29">
        <v>-1.5775399999999999</v>
      </c>
      <c r="M207" s="29">
        <v>0.14013</v>
      </c>
      <c r="N207" s="30">
        <v>-0.82150999999999996</v>
      </c>
      <c r="O207" s="28">
        <v>-0.96791000000000005</v>
      </c>
      <c r="P207" s="28">
        <v>0.88156999999999996</v>
      </c>
      <c r="Q207" s="28">
        <v>0.62831999999999999</v>
      </c>
    </row>
    <row r="208" spans="1:17" ht="17" thickBot="1" x14ac:dyDescent="0.25">
      <c r="A208" s="95"/>
      <c r="B208" s="23"/>
      <c r="C208" s="24" t="s">
        <v>28</v>
      </c>
      <c r="D208" s="29">
        <v>-0.62719999999999998</v>
      </c>
      <c r="E208" s="28">
        <v>1.0786199999999999</v>
      </c>
      <c r="F208" s="28">
        <v>1.073</v>
      </c>
      <c r="G208" s="29">
        <v>0.90432000000000001</v>
      </c>
      <c r="H208" s="29">
        <v>0.49940000000000001</v>
      </c>
      <c r="I208" s="29">
        <v>-7.009E-2</v>
      </c>
      <c r="J208" s="29">
        <v>-0.10699</v>
      </c>
      <c r="K208" s="29">
        <v>9.5740000000000006E-2</v>
      </c>
      <c r="L208" s="29">
        <v>0.31407000000000002</v>
      </c>
      <c r="M208" s="29">
        <v>0.59979000000000005</v>
      </c>
      <c r="N208" s="29">
        <v>-2.3900000000000001E-2</v>
      </c>
      <c r="O208" s="29">
        <v>9.1329999999999995E-2</v>
      </c>
      <c r="P208" s="28">
        <v>0.38888</v>
      </c>
      <c r="Q208" s="28">
        <v>0.33465</v>
      </c>
    </row>
    <row r="209" spans="1:17" ht="17" thickBot="1" x14ac:dyDescent="0.25">
      <c r="A209" s="95"/>
      <c r="B209" s="23"/>
      <c r="C209" s="24" t="s">
        <v>22</v>
      </c>
      <c r="D209" s="30">
        <v>-0.85494000000000003</v>
      </c>
      <c r="E209" s="30">
        <v>1.26092</v>
      </c>
      <c r="F209" s="28">
        <v>1.27285</v>
      </c>
      <c r="G209" s="29">
        <v>1.02319</v>
      </c>
      <c r="H209" s="29">
        <v>0.47419</v>
      </c>
      <c r="I209" s="29">
        <v>-0.12590000000000001</v>
      </c>
      <c r="J209" s="29">
        <v>-0.18271999999999999</v>
      </c>
      <c r="K209" s="29">
        <v>-8.1509999999999999E-2</v>
      </c>
      <c r="L209" s="29">
        <v>-0.10397000000000001</v>
      </c>
      <c r="M209" s="29">
        <v>0.47060000000000002</v>
      </c>
      <c r="N209" s="29">
        <v>-8.7359999999999993E-2</v>
      </c>
      <c r="O209" s="29">
        <v>-0.14724999999999999</v>
      </c>
      <c r="P209" s="30">
        <v>0.42083999999999999</v>
      </c>
      <c r="Q209" s="30">
        <v>0.31462000000000001</v>
      </c>
    </row>
    <row r="210" spans="1:17" ht="17" thickBot="1" x14ac:dyDescent="0.25">
      <c r="A210" s="95"/>
      <c r="B210" s="23"/>
      <c r="C210" s="24" t="s">
        <v>20</v>
      </c>
      <c r="D210" s="28">
        <v>-1.3646199999999999</v>
      </c>
      <c r="E210" s="28">
        <v>1.3458600000000001</v>
      </c>
      <c r="F210" s="28">
        <v>1.74648</v>
      </c>
      <c r="G210" s="29">
        <v>0.67442999999999997</v>
      </c>
      <c r="H210" s="29">
        <v>0.60753000000000001</v>
      </c>
      <c r="I210" s="29">
        <v>-5.3769999999999998E-2</v>
      </c>
      <c r="J210" s="29">
        <v>0.26762999999999998</v>
      </c>
      <c r="K210" s="29">
        <v>-0.59011999999999998</v>
      </c>
      <c r="L210" s="29">
        <v>-0.78656999999999999</v>
      </c>
      <c r="M210" s="29">
        <v>0.27906999999999998</v>
      </c>
      <c r="N210" s="29">
        <v>-0.41037000000000001</v>
      </c>
      <c r="O210" s="29">
        <v>-0.12182999999999999</v>
      </c>
      <c r="P210" s="28">
        <v>1.06917</v>
      </c>
      <c r="Q210" s="28">
        <v>0.67259000000000002</v>
      </c>
    </row>
    <row r="211" spans="1:17" ht="17" thickBot="1" x14ac:dyDescent="0.25">
      <c r="A211" s="95"/>
      <c r="B211" s="23" t="s">
        <v>104</v>
      </c>
      <c r="C211" s="24" t="s">
        <v>26</v>
      </c>
      <c r="D211" s="29">
        <v>-0.27045000000000002</v>
      </c>
      <c r="E211" s="29">
        <v>0.32289000000000001</v>
      </c>
      <c r="F211" s="29">
        <v>0.31968000000000002</v>
      </c>
      <c r="G211" s="29">
        <v>0.14623</v>
      </c>
      <c r="H211" s="29">
        <v>-0.15706999999999999</v>
      </c>
      <c r="I211" s="29">
        <v>-0.30875000000000002</v>
      </c>
      <c r="J211" s="29">
        <v>-0.18204000000000001</v>
      </c>
      <c r="K211" s="29">
        <v>-9.7449999999999995E-2</v>
      </c>
      <c r="L211" s="29">
        <v>-6.0789999999999997E-2</v>
      </c>
      <c r="M211" s="30">
        <v>-0.46643000000000001</v>
      </c>
      <c r="N211" s="28">
        <v>-0.95540000000000003</v>
      </c>
      <c r="O211" s="29">
        <v>-0.27304</v>
      </c>
      <c r="P211" s="29">
        <v>2.716E-2</v>
      </c>
      <c r="Q211" s="29">
        <v>0.11327</v>
      </c>
    </row>
    <row r="212" spans="1:17" ht="17" thickBot="1" x14ac:dyDescent="0.25">
      <c r="A212" s="95"/>
      <c r="B212" s="23"/>
      <c r="C212" s="24" t="s">
        <v>28</v>
      </c>
      <c r="D212" s="29">
        <v>-0.79644999999999999</v>
      </c>
      <c r="E212" s="29">
        <v>-0.27268999999999999</v>
      </c>
      <c r="F212" s="29">
        <v>0.28356999999999999</v>
      </c>
      <c r="G212" s="29">
        <v>-0.40699999999999997</v>
      </c>
      <c r="H212" s="29">
        <v>-1.0932299999999999</v>
      </c>
      <c r="I212" s="30">
        <v>-1.3761000000000001</v>
      </c>
      <c r="J212" s="30">
        <v>-0.77288000000000001</v>
      </c>
      <c r="K212" s="29">
        <v>-0.51802000000000004</v>
      </c>
      <c r="L212" s="29">
        <v>-0.32529999999999998</v>
      </c>
      <c r="M212" s="28">
        <v>-1.2760400000000001</v>
      </c>
      <c r="N212" s="28">
        <v>-2.1758199999999999</v>
      </c>
      <c r="O212" s="29">
        <v>-0.17926</v>
      </c>
      <c r="P212" s="29">
        <v>-1.6039999999999999E-2</v>
      </c>
      <c r="Q212" s="29">
        <v>0.21965999999999999</v>
      </c>
    </row>
    <row r="213" spans="1:17" ht="17" thickBot="1" x14ac:dyDescent="0.25">
      <c r="A213" s="95"/>
      <c r="B213" s="23"/>
      <c r="C213" s="24" t="s">
        <v>23</v>
      </c>
      <c r="D213" s="29">
        <v>-0.21242</v>
      </c>
      <c r="E213" s="29">
        <v>-0.65207999999999999</v>
      </c>
      <c r="F213" s="29">
        <v>0.26815</v>
      </c>
      <c r="G213" s="29">
        <v>-0.62938000000000005</v>
      </c>
      <c r="H213" s="29">
        <v>-0.59279999999999999</v>
      </c>
      <c r="I213" s="30">
        <v>-1.07233</v>
      </c>
      <c r="J213" s="29">
        <v>-0.15983</v>
      </c>
      <c r="K213" s="29">
        <v>-0.54630999999999996</v>
      </c>
      <c r="L213" s="29">
        <v>-0.16502</v>
      </c>
      <c r="M213" s="28">
        <v>-1.50515</v>
      </c>
      <c r="N213" s="28">
        <v>-2.1248800000000001</v>
      </c>
      <c r="O213" s="29">
        <v>-0.12042</v>
      </c>
      <c r="P213" s="29">
        <v>0.15337999999999999</v>
      </c>
      <c r="Q213" s="29">
        <v>-0.12028</v>
      </c>
    </row>
    <row r="214" spans="1:17" ht="17" thickBot="1" x14ac:dyDescent="0.25">
      <c r="A214" s="95"/>
      <c r="B214" s="23"/>
      <c r="C214" s="24" t="s">
        <v>19</v>
      </c>
      <c r="D214" s="29">
        <v>-0.77059</v>
      </c>
      <c r="E214" s="29">
        <v>-0.17454</v>
      </c>
      <c r="F214" s="29">
        <v>8.5750000000000007E-2</v>
      </c>
      <c r="G214" s="29">
        <v>-0.43234</v>
      </c>
      <c r="H214" s="30">
        <v>-0.63549</v>
      </c>
      <c r="I214" s="28">
        <v>-0.62658999999999998</v>
      </c>
      <c r="J214" s="29">
        <v>-0.46167999999999998</v>
      </c>
      <c r="K214" s="29">
        <v>-0.32905000000000001</v>
      </c>
      <c r="L214" s="29">
        <v>-0.34155999999999997</v>
      </c>
      <c r="M214" s="29">
        <v>-0.57684999999999997</v>
      </c>
      <c r="N214" s="30">
        <v>-0.81040999999999996</v>
      </c>
      <c r="O214" s="29">
        <v>-0.17960999999999999</v>
      </c>
      <c r="P214" s="29">
        <v>-0.24648999999999999</v>
      </c>
      <c r="Q214" s="29">
        <v>-7.2720000000000007E-2</v>
      </c>
    </row>
    <row r="215" spans="1:17" ht="17" thickBot="1" x14ac:dyDescent="0.25">
      <c r="A215" s="95"/>
      <c r="B215" s="23" t="s">
        <v>105</v>
      </c>
      <c r="C215" s="24" t="s">
        <v>25</v>
      </c>
      <c r="D215" s="29">
        <v>0.80830000000000002</v>
      </c>
      <c r="E215" s="29">
        <v>-0.29747000000000001</v>
      </c>
      <c r="F215" s="29">
        <v>-0.57360999999999995</v>
      </c>
      <c r="G215" s="29">
        <v>-0.20516000000000001</v>
      </c>
      <c r="H215" s="29">
        <v>0.20086000000000001</v>
      </c>
      <c r="I215" s="29">
        <v>0.30563000000000001</v>
      </c>
      <c r="J215" s="29">
        <v>0.22628999999999999</v>
      </c>
      <c r="K215" s="30">
        <v>0.94340999999999997</v>
      </c>
      <c r="L215" s="29">
        <v>0.80293000000000003</v>
      </c>
      <c r="M215" s="29">
        <v>0.33165</v>
      </c>
      <c r="N215" s="29">
        <v>0.72004999999999997</v>
      </c>
      <c r="O215" s="30">
        <v>0.87438000000000005</v>
      </c>
      <c r="P215" s="29">
        <v>5.5320000000000001E-2</v>
      </c>
      <c r="Q215" s="29">
        <v>6.7000000000000004E-2</v>
      </c>
    </row>
    <row r="216" spans="1:17" ht="17" thickBot="1" x14ac:dyDescent="0.25">
      <c r="A216" s="95"/>
      <c r="B216" s="23"/>
      <c r="C216" s="24" t="s">
        <v>29</v>
      </c>
      <c r="D216" s="30">
        <v>1.2728600000000001</v>
      </c>
      <c r="E216" s="29">
        <v>-0.53705999999999998</v>
      </c>
      <c r="F216" s="29">
        <v>-1.1699600000000001</v>
      </c>
      <c r="G216" s="29">
        <v>-0.44057000000000002</v>
      </c>
      <c r="H216" s="29">
        <v>0.23649000000000001</v>
      </c>
      <c r="I216" s="29">
        <v>0.48959999999999998</v>
      </c>
      <c r="J216" s="29">
        <v>0.42299999999999999</v>
      </c>
      <c r="K216" s="28">
        <v>1.54318</v>
      </c>
      <c r="L216" s="29">
        <v>1.22685</v>
      </c>
      <c r="M216" s="29">
        <v>0.61529999999999996</v>
      </c>
      <c r="N216" s="30">
        <v>1.52545</v>
      </c>
      <c r="O216" s="28">
        <v>1.4225000000000001</v>
      </c>
      <c r="P216" s="29">
        <v>8.2250000000000004E-2</v>
      </c>
      <c r="Q216" s="29">
        <v>9.3659999999999993E-2</v>
      </c>
    </row>
    <row r="217" spans="1:17" ht="17" thickBot="1" x14ac:dyDescent="0.25">
      <c r="A217" s="95"/>
      <c r="B217" s="23"/>
      <c r="C217" s="24" t="s">
        <v>22</v>
      </c>
      <c r="D217" s="28">
        <v>1.58361</v>
      </c>
      <c r="E217" s="29">
        <v>-0.44740999999999997</v>
      </c>
      <c r="F217" s="29">
        <v>-0.69342999999999999</v>
      </c>
      <c r="G217" s="29">
        <v>-0.14313000000000001</v>
      </c>
      <c r="H217" s="29">
        <v>0.42170000000000002</v>
      </c>
      <c r="I217" s="29">
        <v>0.47116999999999998</v>
      </c>
      <c r="J217" s="29">
        <v>0.29831999999999997</v>
      </c>
      <c r="K217" s="28">
        <v>1.65656</v>
      </c>
      <c r="L217" s="30">
        <v>1.6181700000000001</v>
      </c>
      <c r="M217" s="29">
        <v>0.65051999999999999</v>
      </c>
      <c r="N217" s="29">
        <v>1.1266</v>
      </c>
      <c r="O217" s="28">
        <v>1.6962900000000001</v>
      </c>
      <c r="P217" s="29">
        <v>6.7269999999999996E-2</v>
      </c>
      <c r="Q217" s="29">
        <v>0.13497000000000001</v>
      </c>
    </row>
    <row r="218" spans="1:17" ht="17" thickBot="1" x14ac:dyDescent="0.25">
      <c r="A218" s="96"/>
      <c r="B218" s="31"/>
      <c r="C218" s="32" t="s">
        <v>20</v>
      </c>
      <c r="D218" s="29">
        <v>0.58503000000000005</v>
      </c>
      <c r="E218" s="29">
        <v>-0.11556</v>
      </c>
      <c r="F218" s="29">
        <v>-0.36416999999999999</v>
      </c>
      <c r="G218" s="29">
        <v>5.3690000000000002E-2</v>
      </c>
      <c r="H218" s="29">
        <v>0.48912</v>
      </c>
      <c r="I218" s="30">
        <v>0.45090000000000002</v>
      </c>
      <c r="J218" s="30">
        <v>0.71236999999999995</v>
      </c>
      <c r="K218" s="29">
        <v>0.68662000000000001</v>
      </c>
      <c r="L218" s="29">
        <v>0.90841000000000005</v>
      </c>
      <c r="M218" s="29">
        <v>0.33548</v>
      </c>
      <c r="N218" s="29">
        <v>0.61845000000000006</v>
      </c>
      <c r="O218" s="29">
        <v>0.92020999999999997</v>
      </c>
      <c r="P218" s="29">
        <v>0.51958000000000004</v>
      </c>
      <c r="Q218" s="29">
        <v>0.20993000000000001</v>
      </c>
    </row>
    <row r="219" spans="1:17" ht="17" thickTop="1" x14ac:dyDescent="0.2"/>
  </sheetData>
  <mergeCells count="8">
    <mergeCell ref="A59:A154"/>
    <mergeCell ref="A155:A218"/>
    <mergeCell ref="B1:C1"/>
    <mergeCell ref="P1:Q1"/>
    <mergeCell ref="K1:O1"/>
    <mergeCell ref="D1:J1"/>
    <mergeCell ref="A3:A10"/>
    <mergeCell ref="A11:A5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0"/>
  <sheetViews>
    <sheetView zoomScale="120" zoomScaleNormal="120" workbookViewId="0">
      <selection activeCell="C129" sqref="C129"/>
    </sheetView>
  </sheetViews>
  <sheetFormatPr baseColWidth="10" defaultRowHeight="16" x14ac:dyDescent="0.2"/>
  <sheetData>
    <row r="1" spans="1:43" ht="18" thickTop="1" thickBot="1" x14ac:dyDescent="0.25">
      <c r="A1" s="16"/>
      <c r="B1" s="98" t="s">
        <v>0</v>
      </c>
      <c r="C1" s="99"/>
      <c r="D1" s="100" t="s">
        <v>1</v>
      </c>
      <c r="E1" s="102"/>
      <c r="F1" s="102"/>
      <c r="G1" s="102"/>
      <c r="H1" s="102"/>
      <c r="I1" s="102"/>
      <c r="J1" s="103"/>
      <c r="K1" s="100" t="s">
        <v>2</v>
      </c>
      <c r="L1" s="102"/>
      <c r="M1" s="102"/>
      <c r="N1" s="102"/>
      <c r="O1" s="103"/>
      <c r="P1" s="100" t="s">
        <v>3</v>
      </c>
      <c r="Q1" s="101"/>
    </row>
    <row r="2" spans="1:43" ht="33" thickBot="1" x14ac:dyDescent="0.25">
      <c r="A2" s="20"/>
      <c r="B2" s="17"/>
      <c r="C2" s="18"/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2" t="s">
        <v>10</v>
      </c>
      <c r="K2" s="21" t="s">
        <v>11</v>
      </c>
      <c r="L2" s="21" t="s">
        <v>12</v>
      </c>
      <c r="M2" s="21" t="s">
        <v>13</v>
      </c>
      <c r="N2" s="21" t="s">
        <v>14</v>
      </c>
      <c r="O2" s="22" t="s">
        <v>15</v>
      </c>
      <c r="P2" s="21" t="s">
        <v>15</v>
      </c>
      <c r="Q2" s="22" t="s">
        <v>16</v>
      </c>
    </row>
    <row r="3" spans="1:43" ht="33" thickBot="1" x14ac:dyDescent="0.25">
      <c r="A3" s="37"/>
      <c r="B3" s="17"/>
      <c r="C3" s="17" t="s">
        <v>4</v>
      </c>
      <c r="D3" s="21"/>
      <c r="E3" s="21"/>
      <c r="F3" s="38" t="s">
        <v>5</v>
      </c>
      <c r="G3" s="21"/>
      <c r="H3" s="21"/>
      <c r="I3" s="38" t="s">
        <v>6</v>
      </c>
      <c r="J3" s="38"/>
      <c r="K3" s="21"/>
      <c r="L3" s="38" t="s">
        <v>7</v>
      </c>
      <c r="M3" s="21"/>
      <c r="N3" s="21"/>
      <c r="O3" s="22" t="s">
        <v>8</v>
      </c>
      <c r="P3" s="21"/>
      <c r="Q3" s="38"/>
      <c r="R3" t="s">
        <v>9</v>
      </c>
      <c r="U3" t="s">
        <v>10</v>
      </c>
      <c r="X3" t="s">
        <v>11</v>
      </c>
      <c r="AA3" t="s">
        <v>12</v>
      </c>
      <c r="AD3" t="s">
        <v>13</v>
      </c>
      <c r="AG3" t="s">
        <v>106</v>
      </c>
      <c r="AJ3" t="s">
        <v>15</v>
      </c>
      <c r="AM3" t="s">
        <v>15</v>
      </c>
      <c r="AP3" t="s">
        <v>16</v>
      </c>
    </row>
    <row r="4" spans="1:43" ht="17" thickBot="1" x14ac:dyDescent="0.25">
      <c r="A4" s="104" t="s">
        <v>17</v>
      </c>
      <c r="B4" s="33" t="s">
        <v>18</v>
      </c>
      <c r="C4" s="24" t="s">
        <v>19</v>
      </c>
      <c r="D4" s="25">
        <v>0.61533000000000004</v>
      </c>
      <c r="E4" s="33" t="s">
        <v>18</v>
      </c>
      <c r="F4" s="24" t="s">
        <v>19</v>
      </c>
      <c r="G4" s="26">
        <v>0.13908000000000001</v>
      </c>
      <c r="H4" s="33" t="s">
        <v>18</v>
      </c>
      <c r="I4" s="24" t="s">
        <v>19</v>
      </c>
      <c r="J4" s="25">
        <v>-0.54466999999999999</v>
      </c>
      <c r="K4" s="33" t="s">
        <v>18</v>
      </c>
      <c r="L4" s="24" t="s">
        <v>19</v>
      </c>
      <c r="M4" s="27">
        <v>0.52166999999999997</v>
      </c>
      <c r="N4" s="33" t="s">
        <v>18</v>
      </c>
      <c r="O4" s="24" t="s">
        <v>19</v>
      </c>
      <c r="P4" s="26">
        <v>0.32601999999999998</v>
      </c>
      <c r="Q4" s="33" t="s">
        <v>18</v>
      </c>
      <c r="R4" s="24" t="s">
        <v>19</v>
      </c>
      <c r="S4" s="25">
        <v>0.53412000000000004</v>
      </c>
      <c r="T4" s="33" t="s">
        <v>18</v>
      </c>
      <c r="U4" s="24" t="s">
        <v>19</v>
      </c>
      <c r="V4" s="26">
        <v>-2E-3</v>
      </c>
      <c r="W4" s="33" t="s">
        <v>18</v>
      </c>
      <c r="X4" s="24" t="s">
        <v>19</v>
      </c>
      <c r="Y4" s="25">
        <v>1.02626</v>
      </c>
      <c r="Z4" s="33" t="s">
        <v>18</v>
      </c>
      <c r="AA4" s="24" t="s">
        <v>19</v>
      </c>
      <c r="AB4" s="25">
        <v>1.1875100000000001</v>
      </c>
      <c r="AC4" s="33" t="s">
        <v>18</v>
      </c>
      <c r="AD4" s="24" t="s">
        <v>19</v>
      </c>
      <c r="AE4" s="25">
        <v>0.59175999999999995</v>
      </c>
      <c r="AF4" s="33" t="s">
        <v>18</v>
      </c>
      <c r="AG4" s="24" t="s">
        <v>19</v>
      </c>
      <c r="AH4" s="26">
        <v>0.32490000000000002</v>
      </c>
      <c r="AI4" s="33" t="s">
        <v>18</v>
      </c>
      <c r="AJ4" s="24" t="s">
        <v>19</v>
      </c>
      <c r="AK4" s="25">
        <v>0.48139999999999999</v>
      </c>
      <c r="AL4" s="33" t="s">
        <v>18</v>
      </c>
      <c r="AM4" s="24" t="s">
        <v>19</v>
      </c>
      <c r="AN4" s="25">
        <v>-0.44030000000000002</v>
      </c>
      <c r="AO4" s="33" t="s">
        <v>18</v>
      </c>
      <c r="AP4" s="24" t="s">
        <v>19</v>
      </c>
      <c r="AQ4" s="25">
        <v>-0.23855000000000001</v>
      </c>
    </row>
    <row r="5" spans="1:43" ht="17" thickBot="1" x14ac:dyDescent="0.25">
      <c r="A5" s="95"/>
      <c r="B5" s="33" t="s">
        <v>18</v>
      </c>
      <c r="C5" s="24" t="s">
        <v>20</v>
      </c>
      <c r="D5" s="28">
        <v>-0.68674000000000002</v>
      </c>
      <c r="E5" s="33" t="s">
        <v>18</v>
      </c>
      <c r="F5" s="24" t="s">
        <v>20</v>
      </c>
      <c r="G5" s="29">
        <v>9.0810000000000002E-2</v>
      </c>
      <c r="H5" s="33" t="s">
        <v>18</v>
      </c>
      <c r="I5" s="24" t="s">
        <v>20</v>
      </c>
      <c r="J5" s="28">
        <v>0.41359000000000001</v>
      </c>
      <c r="K5" s="33" t="s">
        <v>18</v>
      </c>
      <c r="L5" s="24" t="s">
        <v>20</v>
      </c>
      <c r="M5" s="29">
        <v>-0.11570999999999999</v>
      </c>
      <c r="N5" s="33" t="s">
        <v>18</v>
      </c>
      <c r="O5" s="24" t="s">
        <v>20</v>
      </c>
      <c r="P5" s="29">
        <v>7.9600000000000004E-2</v>
      </c>
      <c r="Q5" s="33" t="s">
        <v>18</v>
      </c>
      <c r="R5" s="24" t="s">
        <v>20</v>
      </c>
      <c r="S5" s="29">
        <v>-0.12795000000000001</v>
      </c>
      <c r="T5" s="33" t="s">
        <v>18</v>
      </c>
      <c r="U5" s="24" t="s">
        <v>20</v>
      </c>
      <c r="V5" s="29">
        <v>8.9590000000000003E-2</v>
      </c>
      <c r="W5" s="33" t="s">
        <v>18</v>
      </c>
      <c r="X5" s="24" t="s">
        <v>20</v>
      </c>
      <c r="Y5" s="30">
        <v>-0.48846000000000001</v>
      </c>
      <c r="Z5" s="33" t="s">
        <v>18</v>
      </c>
      <c r="AA5" s="24" t="s">
        <v>20</v>
      </c>
      <c r="AB5" s="29">
        <v>-0.50690999999999997</v>
      </c>
      <c r="AC5" s="33" t="s">
        <v>18</v>
      </c>
      <c r="AD5" s="24" t="s">
        <v>20</v>
      </c>
      <c r="AE5" s="29">
        <v>-0.22142999999999999</v>
      </c>
      <c r="AF5" s="33" t="s">
        <v>18</v>
      </c>
      <c r="AG5" s="24" t="s">
        <v>20</v>
      </c>
      <c r="AH5" s="29">
        <v>-0.10299999999999999</v>
      </c>
      <c r="AI5" s="33" t="s">
        <v>18</v>
      </c>
      <c r="AJ5" s="24" t="s">
        <v>20</v>
      </c>
      <c r="AK5" s="29">
        <v>-0.25196000000000002</v>
      </c>
      <c r="AL5" s="33" t="s">
        <v>18</v>
      </c>
      <c r="AM5" s="24" t="s">
        <v>20</v>
      </c>
      <c r="AN5" s="28">
        <v>0.35724</v>
      </c>
      <c r="AO5" s="33" t="s">
        <v>18</v>
      </c>
      <c r="AP5" s="24" t="s">
        <v>20</v>
      </c>
      <c r="AQ5" s="29">
        <v>0.12941</v>
      </c>
    </row>
    <row r="6" spans="1:43" ht="17" thickBot="1" x14ac:dyDescent="0.25">
      <c r="A6" s="95"/>
      <c r="B6" s="33" t="s">
        <v>21</v>
      </c>
      <c r="C6" s="24" t="s">
        <v>22</v>
      </c>
      <c r="D6" s="29">
        <v>0.10639</v>
      </c>
      <c r="E6" s="33" t="s">
        <v>21</v>
      </c>
      <c r="F6" s="24" t="s">
        <v>22</v>
      </c>
      <c r="G6" s="30">
        <v>0.43247999999999998</v>
      </c>
      <c r="H6" s="33" t="s">
        <v>21</v>
      </c>
      <c r="I6" s="24" t="s">
        <v>22</v>
      </c>
      <c r="J6" s="29">
        <v>0.29897000000000001</v>
      </c>
      <c r="K6" s="33" t="s">
        <v>21</v>
      </c>
      <c r="L6" s="24" t="s">
        <v>22</v>
      </c>
      <c r="M6" s="28">
        <v>0.56479000000000001</v>
      </c>
      <c r="N6" s="33" t="s">
        <v>21</v>
      </c>
      <c r="O6" s="24" t="s">
        <v>22</v>
      </c>
      <c r="P6" s="30">
        <v>0.35629</v>
      </c>
      <c r="Q6" s="33" t="s">
        <v>21</v>
      </c>
      <c r="R6" s="24" t="s">
        <v>22</v>
      </c>
      <c r="S6" s="29">
        <v>0.15684999999999999</v>
      </c>
      <c r="T6" s="33" t="s">
        <v>21</v>
      </c>
      <c r="U6" s="24" t="s">
        <v>22</v>
      </c>
      <c r="V6" s="29">
        <v>-3.7990000000000003E-2</v>
      </c>
      <c r="W6" s="33" t="s">
        <v>21</v>
      </c>
      <c r="X6" s="24" t="s">
        <v>22</v>
      </c>
      <c r="Y6" s="29">
        <v>0.41905999999999999</v>
      </c>
      <c r="Z6" s="33" t="s">
        <v>21</v>
      </c>
      <c r="AA6" s="24" t="s">
        <v>22</v>
      </c>
      <c r="AB6" s="29">
        <v>0.46705000000000002</v>
      </c>
      <c r="AC6" s="33" t="s">
        <v>21</v>
      </c>
      <c r="AD6" s="24" t="s">
        <v>22</v>
      </c>
      <c r="AE6" s="28">
        <v>0.54986999999999997</v>
      </c>
      <c r="AF6" s="33" t="s">
        <v>21</v>
      </c>
      <c r="AG6" s="24" t="s">
        <v>22</v>
      </c>
      <c r="AH6" s="28">
        <v>0.57118999999999998</v>
      </c>
      <c r="AI6" s="33" t="s">
        <v>21</v>
      </c>
      <c r="AJ6" s="24" t="s">
        <v>22</v>
      </c>
      <c r="AK6" s="29">
        <v>0.28494999999999998</v>
      </c>
      <c r="AL6" s="33" t="s">
        <v>21</v>
      </c>
      <c r="AM6" s="24" t="s">
        <v>22</v>
      </c>
      <c r="AN6" s="29">
        <v>0.10129000000000001</v>
      </c>
      <c r="AO6" s="33" t="s">
        <v>21</v>
      </c>
      <c r="AP6" s="24" t="s">
        <v>22</v>
      </c>
      <c r="AQ6" s="29">
        <v>0.13070000000000001</v>
      </c>
    </row>
    <row r="7" spans="1:43" ht="17" thickBot="1" x14ac:dyDescent="0.25">
      <c r="A7" s="95"/>
      <c r="B7" s="33" t="s">
        <v>21</v>
      </c>
      <c r="C7" s="24" t="s">
        <v>23</v>
      </c>
      <c r="D7" s="29">
        <v>-0.22273999999999999</v>
      </c>
      <c r="E7" s="33" t="s">
        <v>21</v>
      </c>
      <c r="F7" s="24" t="s">
        <v>23</v>
      </c>
      <c r="G7" s="30">
        <v>-0.42592000000000002</v>
      </c>
      <c r="H7" s="33" t="s">
        <v>21</v>
      </c>
      <c r="I7" s="24" t="s">
        <v>23</v>
      </c>
      <c r="J7" s="29">
        <v>-6.0409999999999998E-2</v>
      </c>
      <c r="K7" s="33" t="s">
        <v>21</v>
      </c>
      <c r="L7" s="24" t="s">
        <v>23</v>
      </c>
      <c r="M7" s="29">
        <v>-0.38624999999999998</v>
      </c>
      <c r="N7" s="33" t="s">
        <v>21</v>
      </c>
      <c r="O7" s="24" t="s">
        <v>23</v>
      </c>
      <c r="P7" s="29">
        <v>-0.23902000000000001</v>
      </c>
      <c r="Q7" s="33" t="s">
        <v>21</v>
      </c>
      <c r="R7" s="24" t="s">
        <v>23</v>
      </c>
      <c r="S7" s="29">
        <v>-0.26711000000000001</v>
      </c>
      <c r="T7" s="33" t="s">
        <v>21</v>
      </c>
      <c r="U7" s="24" t="s">
        <v>23</v>
      </c>
      <c r="V7" s="29">
        <v>-0.14996000000000001</v>
      </c>
      <c r="W7" s="33" t="s">
        <v>21</v>
      </c>
      <c r="X7" s="24" t="s">
        <v>23</v>
      </c>
      <c r="Y7" s="29">
        <v>-0.35593999999999998</v>
      </c>
      <c r="Z7" s="33" t="s">
        <v>21</v>
      </c>
      <c r="AA7" s="24" t="s">
        <v>23</v>
      </c>
      <c r="AB7" s="29">
        <v>-0.43192999999999998</v>
      </c>
      <c r="AC7" s="33" t="s">
        <v>21</v>
      </c>
      <c r="AD7" s="24" t="s">
        <v>23</v>
      </c>
      <c r="AE7" s="28">
        <v>-0.66381999999999997</v>
      </c>
      <c r="AF7" s="33" t="s">
        <v>21</v>
      </c>
      <c r="AG7" s="24" t="s">
        <v>23</v>
      </c>
      <c r="AH7" s="28">
        <v>-0.76941999999999999</v>
      </c>
      <c r="AI7" s="33" t="s">
        <v>21</v>
      </c>
      <c r="AJ7" s="24" t="s">
        <v>23</v>
      </c>
      <c r="AK7" s="28">
        <v>-0.47835</v>
      </c>
      <c r="AL7" s="33" t="s">
        <v>21</v>
      </c>
      <c r="AM7" s="24" t="s">
        <v>23</v>
      </c>
      <c r="AN7" s="29">
        <v>-0.15340000000000001</v>
      </c>
      <c r="AO7" s="33" t="s">
        <v>21</v>
      </c>
      <c r="AP7" s="24" t="s">
        <v>23</v>
      </c>
      <c r="AQ7" s="30">
        <v>-0.16338</v>
      </c>
    </row>
    <row r="8" spans="1:43" ht="17" thickBot="1" x14ac:dyDescent="0.25">
      <c r="A8" s="95"/>
      <c r="B8" s="33" t="s">
        <v>24</v>
      </c>
      <c r="C8" s="24" t="s">
        <v>25</v>
      </c>
      <c r="D8" s="28">
        <v>1.29636</v>
      </c>
      <c r="E8" s="33" t="s">
        <v>24</v>
      </c>
      <c r="F8" s="24" t="s">
        <v>25</v>
      </c>
      <c r="G8" s="29">
        <v>-0.36103000000000002</v>
      </c>
      <c r="H8" s="33" t="s">
        <v>24</v>
      </c>
      <c r="I8" s="24" t="s">
        <v>25</v>
      </c>
      <c r="J8" s="28">
        <v>-0.98089000000000004</v>
      </c>
      <c r="K8" s="33" t="s">
        <v>24</v>
      </c>
      <c r="L8" s="24" t="s">
        <v>25</v>
      </c>
      <c r="M8" s="29">
        <v>0.15426999999999999</v>
      </c>
      <c r="N8" s="33" t="s">
        <v>24</v>
      </c>
      <c r="O8" s="24" t="s">
        <v>25</v>
      </c>
      <c r="P8" s="28">
        <v>0.50143000000000004</v>
      </c>
      <c r="Q8" s="33" t="s">
        <v>24</v>
      </c>
      <c r="R8" s="24" t="s">
        <v>25</v>
      </c>
      <c r="S8" s="28">
        <v>0.78334000000000004</v>
      </c>
      <c r="T8" s="33" t="s">
        <v>24</v>
      </c>
      <c r="U8" s="24" t="s">
        <v>25</v>
      </c>
      <c r="V8" s="28">
        <v>0.44518000000000002</v>
      </c>
      <c r="W8" s="33" t="s">
        <v>24</v>
      </c>
      <c r="X8" s="24" t="s">
        <v>25</v>
      </c>
      <c r="Y8" s="28">
        <v>1.5213699999999999</v>
      </c>
      <c r="Z8" s="33" t="s">
        <v>24</v>
      </c>
      <c r="AA8" s="24" t="s">
        <v>25</v>
      </c>
      <c r="AB8" s="28">
        <v>1.5979699999999999</v>
      </c>
      <c r="AC8" s="33" t="s">
        <v>24</v>
      </c>
      <c r="AD8" s="24" t="s">
        <v>25</v>
      </c>
      <c r="AE8" s="28">
        <v>0.58296000000000003</v>
      </c>
      <c r="AF8" s="33" t="s">
        <v>24</v>
      </c>
      <c r="AG8" s="24" t="s">
        <v>25</v>
      </c>
      <c r="AH8" s="28">
        <v>0.65512999999999999</v>
      </c>
      <c r="AI8" s="33" t="s">
        <v>24</v>
      </c>
      <c r="AJ8" s="24" t="s">
        <v>25</v>
      </c>
      <c r="AK8" s="28">
        <v>0.99104000000000003</v>
      </c>
      <c r="AL8" s="33" t="s">
        <v>24</v>
      </c>
      <c r="AM8" s="24" t="s">
        <v>25</v>
      </c>
      <c r="AN8" s="28">
        <v>-0.29324</v>
      </c>
      <c r="AO8" s="33" t="s">
        <v>24</v>
      </c>
      <c r="AP8" s="24" t="s">
        <v>25</v>
      </c>
      <c r="AQ8" s="28">
        <v>-0.2586</v>
      </c>
    </row>
    <row r="9" spans="1:43" ht="17" thickBot="1" x14ac:dyDescent="0.25">
      <c r="A9" s="95"/>
      <c r="B9" s="33" t="s">
        <v>24</v>
      </c>
      <c r="C9" s="24" t="s">
        <v>26</v>
      </c>
      <c r="D9" s="28">
        <v>-0.96489999999999998</v>
      </c>
      <c r="E9" s="33" t="s">
        <v>24</v>
      </c>
      <c r="F9" s="24" t="s">
        <v>26</v>
      </c>
      <c r="G9" s="28">
        <v>0.58894999999999997</v>
      </c>
      <c r="H9" s="33" t="s">
        <v>24</v>
      </c>
      <c r="I9" s="24" t="s">
        <v>26</v>
      </c>
      <c r="J9" s="28">
        <v>1.06243</v>
      </c>
      <c r="K9" s="33" t="s">
        <v>24</v>
      </c>
      <c r="L9" s="24" t="s">
        <v>26</v>
      </c>
      <c r="M9" s="29">
        <v>-7.4609999999999996E-2</v>
      </c>
      <c r="N9" s="33" t="s">
        <v>24</v>
      </c>
      <c r="O9" s="24" t="s">
        <v>26</v>
      </c>
      <c r="P9" s="28">
        <v>-0.63012999999999997</v>
      </c>
      <c r="Q9" s="33" t="s">
        <v>24</v>
      </c>
      <c r="R9" s="24" t="s">
        <v>26</v>
      </c>
      <c r="S9" s="28">
        <v>-1.08188</v>
      </c>
      <c r="T9" s="33" t="s">
        <v>24</v>
      </c>
      <c r="U9" s="24" t="s">
        <v>26</v>
      </c>
      <c r="V9" s="28">
        <v>-0.63292999999999999</v>
      </c>
      <c r="W9" s="33" t="s">
        <v>24</v>
      </c>
      <c r="X9" s="24" t="s">
        <v>26</v>
      </c>
      <c r="Y9" s="28">
        <v>-1.57517</v>
      </c>
      <c r="Z9" s="33" t="s">
        <v>24</v>
      </c>
      <c r="AA9" s="24" t="s">
        <v>26</v>
      </c>
      <c r="AB9" s="28">
        <v>-1.5687800000000001</v>
      </c>
      <c r="AC9" s="33" t="s">
        <v>24</v>
      </c>
      <c r="AD9" s="24" t="s">
        <v>26</v>
      </c>
      <c r="AE9" s="29">
        <v>-0.26900000000000002</v>
      </c>
      <c r="AF9" s="33" t="s">
        <v>24</v>
      </c>
      <c r="AG9" s="24" t="s">
        <v>26</v>
      </c>
      <c r="AH9" s="29">
        <v>-0.32536999999999999</v>
      </c>
      <c r="AI9" s="33" t="s">
        <v>24</v>
      </c>
      <c r="AJ9" s="24" t="s">
        <v>26</v>
      </c>
      <c r="AK9" s="28">
        <v>-0.88736999999999999</v>
      </c>
      <c r="AL9" s="33" t="s">
        <v>24</v>
      </c>
      <c r="AM9" s="24" t="s">
        <v>26</v>
      </c>
      <c r="AN9" s="28">
        <v>0.31441000000000002</v>
      </c>
      <c r="AO9" s="33" t="s">
        <v>24</v>
      </c>
      <c r="AP9" s="24" t="s">
        <v>26</v>
      </c>
      <c r="AQ9" s="28">
        <v>0.32684999999999997</v>
      </c>
    </row>
    <row r="10" spans="1:43" ht="17" thickBot="1" x14ac:dyDescent="0.25">
      <c r="A10" s="95"/>
      <c r="B10" s="33" t="s">
        <v>27</v>
      </c>
      <c r="C10" s="24" t="s">
        <v>28</v>
      </c>
      <c r="D10" s="29">
        <v>-0.37519999999999998</v>
      </c>
      <c r="E10" s="33" t="s">
        <v>27</v>
      </c>
      <c r="F10" s="24" t="s">
        <v>28</v>
      </c>
      <c r="G10" s="30">
        <v>0.41478999999999999</v>
      </c>
      <c r="H10" s="33" t="s">
        <v>27</v>
      </c>
      <c r="I10" s="24" t="s">
        <v>28</v>
      </c>
      <c r="J10" s="28">
        <v>0.59984999999999999</v>
      </c>
      <c r="K10" s="33" t="s">
        <v>27</v>
      </c>
      <c r="L10" s="24" t="s">
        <v>28</v>
      </c>
      <c r="M10" s="30">
        <v>0.44283</v>
      </c>
      <c r="N10" s="33" t="s">
        <v>27</v>
      </c>
      <c r="O10" s="24" t="s">
        <v>28</v>
      </c>
      <c r="P10" s="29">
        <v>7.9280000000000003E-2</v>
      </c>
      <c r="Q10" s="33" t="s">
        <v>27</v>
      </c>
      <c r="R10" s="24" t="s">
        <v>28</v>
      </c>
      <c r="S10" s="29">
        <v>-0.35060000000000002</v>
      </c>
      <c r="T10" s="33" t="s">
        <v>27</v>
      </c>
      <c r="U10" s="24" t="s">
        <v>28</v>
      </c>
      <c r="V10" s="29">
        <v>-0.20124</v>
      </c>
      <c r="W10" s="33" t="s">
        <v>27</v>
      </c>
      <c r="X10" s="24" t="s">
        <v>28</v>
      </c>
      <c r="Y10" s="29">
        <v>-0.19753000000000001</v>
      </c>
      <c r="Z10" s="33" t="s">
        <v>27</v>
      </c>
      <c r="AA10" s="24" t="s">
        <v>28</v>
      </c>
      <c r="AB10" s="29">
        <v>3.3790000000000001E-2</v>
      </c>
      <c r="AC10" s="33" t="s">
        <v>27</v>
      </c>
      <c r="AD10" s="24" t="s">
        <v>28</v>
      </c>
      <c r="AE10" s="29">
        <v>-0.18110999999999999</v>
      </c>
      <c r="AF10" s="33" t="s">
        <v>27</v>
      </c>
      <c r="AG10" s="24" t="s">
        <v>28</v>
      </c>
      <c r="AH10" s="28">
        <v>-0.74704999999999999</v>
      </c>
      <c r="AI10" s="33" t="s">
        <v>27</v>
      </c>
      <c r="AJ10" s="24" t="s">
        <v>28</v>
      </c>
      <c r="AK10" s="29">
        <v>-0.20552000000000001</v>
      </c>
      <c r="AL10" s="33" t="s">
        <v>27</v>
      </c>
      <c r="AM10" s="24" t="s">
        <v>28</v>
      </c>
      <c r="AN10" s="29">
        <v>0.10329000000000001</v>
      </c>
      <c r="AO10" s="33" t="s">
        <v>27</v>
      </c>
      <c r="AP10" s="24" t="s">
        <v>28</v>
      </c>
      <c r="AQ10" s="29">
        <v>0.15304999999999999</v>
      </c>
    </row>
    <row r="11" spans="1:43" ht="17" thickBot="1" x14ac:dyDescent="0.25">
      <c r="A11" s="105"/>
      <c r="B11" s="34" t="s">
        <v>27</v>
      </c>
      <c r="C11" s="32" t="s">
        <v>29</v>
      </c>
      <c r="D11" s="30">
        <v>0.55508000000000002</v>
      </c>
      <c r="E11" s="34" t="s">
        <v>27</v>
      </c>
      <c r="F11" s="32" t="s">
        <v>29</v>
      </c>
      <c r="G11" s="28">
        <v>-0.46</v>
      </c>
      <c r="H11" s="34" t="s">
        <v>27</v>
      </c>
      <c r="I11" s="32" t="s">
        <v>29</v>
      </c>
      <c r="J11" s="28">
        <v>-1.10287</v>
      </c>
      <c r="K11" s="34" t="s">
        <v>27</v>
      </c>
      <c r="L11" s="32" t="s">
        <v>29</v>
      </c>
      <c r="M11" s="28">
        <v>-0.74980999999999998</v>
      </c>
      <c r="N11" s="34" t="s">
        <v>27</v>
      </c>
      <c r="O11" s="32" t="s">
        <v>29</v>
      </c>
      <c r="P11" s="28">
        <v>-0.50797000000000003</v>
      </c>
      <c r="Q11" s="34" t="s">
        <v>27</v>
      </c>
      <c r="R11" s="32" t="s">
        <v>29</v>
      </c>
      <c r="S11" s="29">
        <v>2.4199999999999999E-2</v>
      </c>
      <c r="T11" s="34" t="s">
        <v>27</v>
      </c>
      <c r="U11" s="32" t="s">
        <v>29</v>
      </c>
      <c r="V11" s="29">
        <v>-2.707E-2</v>
      </c>
      <c r="W11" s="34" t="s">
        <v>27</v>
      </c>
      <c r="X11" s="32" t="s">
        <v>29</v>
      </c>
      <c r="Y11" s="29">
        <v>0.21385999999999999</v>
      </c>
      <c r="Z11" s="34" t="s">
        <v>27</v>
      </c>
      <c r="AA11" s="32" t="s">
        <v>29</v>
      </c>
      <c r="AB11" s="29">
        <v>5.5939999999999997E-2</v>
      </c>
      <c r="AC11" s="34" t="s">
        <v>27</v>
      </c>
      <c r="AD11" s="32" t="s">
        <v>29</v>
      </c>
      <c r="AE11" s="28">
        <v>0.63334000000000001</v>
      </c>
      <c r="AF11" s="34" t="s">
        <v>27</v>
      </c>
      <c r="AG11" s="32" t="s">
        <v>29</v>
      </c>
      <c r="AH11" s="28">
        <v>1.4199900000000001</v>
      </c>
      <c r="AI11" s="34" t="s">
        <v>27</v>
      </c>
      <c r="AJ11" s="32" t="s">
        <v>29</v>
      </c>
      <c r="AK11" s="28">
        <v>0.54978000000000005</v>
      </c>
      <c r="AL11" s="34" t="s">
        <v>27</v>
      </c>
      <c r="AM11" s="32" t="s">
        <v>29</v>
      </c>
      <c r="AN11" s="28">
        <v>-0.28577999999999998</v>
      </c>
      <c r="AO11" s="34" t="s">
        <v>27</v>
      </c>
      <c r="AP11" s="32" t="s">
        <v>29</v>
      </c>
      <c r="AQ11" s="30">
        <v>-0.16411000000000001</v>
      </c>
    </row>
    <row r="12" spans="1:43" ht="17" thickBot="1" x14ac:dyDescent="0.25">
      <c r="A12" s="94" t="s">
        <v>30</v>
      </c>
      <c r="B12" s="33" t="s">
        <v>31</v>
      </c>
      <c r="C12" s="24" t="s">
        <v>25</v>
      </c>
      <c r="D12" s="28">
        <v>1.49522</v>
      </c>
      <c r="E12" s="33" t="s">
        <v>31</v>
      </c>
      <c r="F12" s="24" t="s">
        <v>25</v>
      </c>
      <c r="G12" s="29">
        <v>-0.20230000000000001</v>
      </c>
      <c r="H12" s="33" t="s">
        <v>31</v>
      </c>
      <c r="I12" s="24" t="s">
        <v>25</v>
      </c>
      <c r="J12" s="28">
        <v>-1.1527499999999999</v>
      </c>
      <c r="K12" s="33" t="s">
        <v>31</v>
      </c>
      <c r="L12" s="24" t="s">
        <v>25</v>
      </c>
      <c r="M12" s="29">
        <v>0.41217999999999999</v>
      </c>
      <c r="N12" s="33" t="s">
        <v>31</v>
      </c>
      <c r="O12" s="24" t="s">
        <v>25</v>
      </c>
      <c r="P12" s="30">
        <v>0.59272999999999998</v>
      </c>
      <c r="Q12" s="33" t="s">
        <v>31</v>
      </c>
      <c r="R12" s="24" t="s">
        <v>25</v>
      </c>
      <c r="S12" s="28">
        <v>1.0170300000000001</v>
      </c>
      <c r="T12" s="33" t="s">
        <v>31</v>
      </c>
      <c r="U12" s="24" t="s">
        <v>25</v>
      </c>
      <c r="V12" s="28">
        <v>0.38907000000000003</v>
      </c>
      <c r="W12" s="33" t="s">
        <v>31</v>
      </c>
      <c r="X12" s="24" t="s">
        <v>25</v>
      </c>
      <c r="Y12" s="28">
        <v>1.9198900000000001</v>
      </c>
      <c r="Z12" s="33" t="s">
        <v>31</v>
      </c>
      <c r="AA12" s="24" t="s">
        <v>25</v>
      </c>
      <c r="AB12" s="28">
        <v>2.03348</v>
      </c>
      <c r="AC12" s="33" t="s">
        <v>31</v>
      </c>
      <c r="AD12" s="24" t="s">
        <v>25</v>
      </c>
      <c r="AE12" s="28">
        <v>0.95015000000000005</v>
      </c>
      <c r="AF12" s="33" t="s">
        <v>31</v>
      </c>
      <c r="AG12" s="24" t="s">
        <v>25</v>
      </c>
      <c r="AH12" s="28">
        <v>0.90964999999999996</v>
      </c>
      <c r="AI12" s="33" t="s">
        <v>31</v>
      </c>
      <c r="AJ12" s="24" t="s">
        <v>25</v>
      </c>
      <c r="AK12" s="28">
        <v>1.1887399999999999</v>
      </c>
      <c r="AL12" s="33" t="s">
        <v>31</v>
      </c>
      <c r="AM12" s="24" t="s">
        <v>25</v>
      </c>
      <c r="AN12" s="28">
        <v>-0.43792999999999999</v>
      </c>
      <c r="AO12" s="33" t="s">
        <v>31</v>
      </c>
      <c r="AP12" s="24" t="s">
        <v>25</v>
      </c>
      <c r="AQ12" s="28">
        <v>-0.33710000000000001</v>
      </c>
    </row>
    <row r="13" spans="1:43" ht="17" thickBot="1" x14ac:dyDescent="0.25">
      <c r="A13" s="95"/>
      <c r="B13" s="33" t="s">
        <v>31</v>
      </c>
      <c r="C13" s="24" t="s">
        <v>19</v>
      </c>
      <c r="D13" s="28">
        <v>1.21035</v>
      </c>
      <c r="E13" s="33" t="s">
        <v>31</v>
      </c>
      <c r="F13" s="24" t="s">
        <v>19</v>
      </c>
      <c r="G13" s="29">
        <v>0.25128</v>
      </c>
      <c r="H13" s="33" t="s">
        <v>31</v>
      </c>
      <c r="I13" s="24" t="s">
        <v>19</v>
      </c>
      <c r="J13" s="28">
        <v>-0.83865999999999996</v>
      </c>
      <c r="K13" s="33" t="s">
        <v>31</v>
      </c>
      <c r="L13" s="24" t="s">
        <v>19</v>
      </c>
      <c r="M13" s="28">
        <v>0.89731000000000005</v>
      </c>
      <c r="N13" s="33" t="s">
        <v>31</v>
      </c>
      <c r="O13" s="24" t="s">
        <v>19</v>
      </c>
      <c r="P13" s="28">
        <v>0.68545999999999996</v>
      </c>
      <c r="Q13" s="33" t="s">
        <v>31</v>
      </c>
      <c r="R13" s="24" t="s">
        <v>19</v>
      </c>
      <c r="S13" s="28">
        <v>0.92535999999999996</v>
      </c>
      <c r="T13" s="33" t="s">
        <v>31</v>
      </c>
      <c r="U13" s="24" t="s">
        <v>19</v>
      </c>
      <c r="V13" s="29">
        <v>7.3370000000000005E-2</v>
      </c>
      <c r="W13" s="33" t="s">
        <v>31</v>
      </c>
      <c r="X13" s="24" t="s">
        <v>19</v>
      </c>
      <c r="Y13" s="28">
        <v>1.9037900000000001</v>
      </c>
      <c r="Z13" s="33" t="s">
        <v>31</v>
      </c>
      <c r="AA13" s="24" t="s">
        <v>19</v>
      </c>
      <c r="AB13" s="28">
        <v>2.1556600000000001</v>
      </c>
      <c r="AC13" s="33" t="s">
        <v>31</v>
      </c>
      <c r="AD13" s="24" t="s">
        <v>19</v>
      </c>
      <c r="AE13" s="28">
        <v>0.92381999999999997</v>
      </c>
      <c r="AF13" s="33" t="s">
        <v>31</v>
      </c>
      <c r="AG13" s="24" t="s">
        <v>19</v>
      </c>
      <c r="AH13" s="29">
        <v>0.47986000000000001</v>
      </c>
      <c r="AI13" s="33" t="s">
        <v>31</v>
      </c>
      <c r="AJ13" s="24" t="s">
        <v>19</v>
      </c>
      <c r="AK13" s="28">
        <v>0.86860999999999999</v>
      </c>
      <c r="AL13" s="33" t="s">
        <v>31</v>
      </c>
      <c r="AM13" s="24" t="s">
        <v>19</v>
      </c>
      <c r="AN13" s="28">
        <v>-0.66676000000000002</v>
      </c>
      <c r="AO13" s="33" t="s">
        <v>31</v>
      </c>
      <c r="AP13" s="24" t="s">
        <v>19</v>
      </c>
      <c r="AQ13" s="28">
        <v>-0.42525000000000002</v>
      </c>
    </row>
    <row r="14" spans="1:43" ht="17" thickBot="1" x14ac:dyDescent="0.25">
      <c r="A14" s="95"/>
      <c r="B14" s="33" t="s">
        <v>32</v>
      </c>
      <c r="C14" s="24" t="s">
        <v>26</v>
      </c>
      <c r="D14" s="28">
        <v>-1.04924</v>
      </c>
      <c r="E14" s="33" t="s">
        <v>32</v>
      </c>
      <c r="F14" s="24" t="s">
        <v>26</v>
      </c>
      <c r="G14" s="30">
        <v>0.49108000000000002</v>
      </c>
      <c r="H14" s="33" t="s">
        <v>32</v>
      </c>
      <c r="I14" s="24" t="s">
        <v>26</v>
      </c>
      <c r="J14" s="28">
        <v>1.1831400000000001</v>
      </c>
      <c r="K14" s="33" t="s">
        <v>32</v>
      </c>
      <c r="L14" s="24" t="s">
        <v>26</v>
      </c>
      <c r="M14" s="29">
        <v>-4.4330000000000001E-2</v>
      </c>
      <c r="N14" s="33" t="s">
        <v>32</v>
      </c>
      <c r="O14" s="24" t="s">
        <v>26</v>
      </c>
      <c r="P14" s="28">
        <v>-0.38607000000000002</v>
      </c>
      <c r="Q14" s="33" t="s">
        <v>32</v>
      </c>
      <c r="R14" s="24" t="s">
        <v>26</v>
      </c>
      <c r="S14" s="28">
        <v>-0.91459000000000001</v>
      </c>
      <c r="T14" s="33" t="s">
        <v>32</v>
      </c>
      <c r="U14" s="24" t="s">
        <v>26</v>
      </c>
      <c r="V14" s="28">
        <v>-0.43957000000000002</v>
      </c>
      <c r="W14" s="33" t="s">
        <v>32</v>
      </c>
      <c r="X14" s="24" t="s">
        <v>26</v>
      </c>
      <c r="Y14" s="28">
        <v>-1.4990300000000001</v>
      </c>
      <c r="Z14" s="33" t="s">
        <v>32</v>
      </c>
      <c r="AA14" s="24" t="s">
        <v>26</v>
      </c>
      <c r="AB14" s="28">
        <v>-1.56768</v>
      </c>
      <c r="AC14" s="33" t="s">
        <v>32</v>
      </c>
      <c r="AD14" s="24" t="s">
        <v>26</v>
      </c>
      <c r="AE14" s="28">
        <v>-0.48171999999999998</v>
      </c>
      <c r="AF14" s="33" t="s">
        <v>32</v>
      </c>
      <c r="AG14" s="24" t="s">
        <v>26</v>
      </c>
      <c r="AH14" s="30">
        <v>-0.52193000000000001</v>
      </c>
      <c r="AI14" s="33" t="s">
        <v>32</v>
      </c>
      <c r="AJ14" s="24" t="s">
        <v>26</v>
      </c>
      <c r="AK14" s="28">
        <v>-0.91371999999999998</v>
      </c>
      <c r="AL14" s="33" t="s">
        <v>32</v>
      </c>
      <c r="AM14" s="24" t="s">
        <v>26</v>
      </c>
      <c r="AN14" s="28">
        <v>0.47211999999999998</v>
      </c>
      <c r="AO14" s="33" t="s">
        <v>32</v>
      </c>
      <c r="AP14" s="24" t="s">
        <v>26</v>
      </c>
      <c r="AQ14" s="28">
        <v>0.28034999999999999</v>
      </c>
    </row>
    <row r="15" spans="1:43" ht="17" thickBot="1" x14ac:dyDescent="0.25">
      <c r="A15" s="95"/>
      <c r="B15" s="33" t="s">
        <v>32</v>
      </c>
      <c r="C15" s="24" t="s">
        <v>20</v>
      </c>
      <c r="D15" s="28">
        <v>-1.1301000000000001</v>
      </c>
      <c r="E15" s="33" t="s">
        <v>32</v>
      </c>
      <c r="F15" s="24" t="s">
        <v>20</v>
      </c>
      <c r="G15" s="29">
        <v>0.29210999999999998</v>
      </c>
      <c r="H15" s="33" t="s">
        <v>32</v>
      </c>
      <c r="I15" s="24" t="s">
        <v>20</v>
      </c>
      <c r="J15" s="28">
        <v>0.72648000000000001</v>
      </c>
      <c r="K15" s="33" t="s">
        <v>32</v>
      </c>
      <c r="L15" s="24" t="s">
        <v>20</v>
      </c>
      <c r="M15" s="29">
        <v>-9.887E-2</v>
      </c>
      <c r="N15" s="33" t="s">
        <v>32</v>
      </c>
      <c r="O15" s="24" t="s">
        <v>20</v>
      </c>
      <c r="P15" s="29">
        <v>-4.3200000000000002E-2</v>
      </c>
      <c r="Q15" s="33" t="s">
        <v>32</v>
      </c>
      <c r="R15" s="24" t="s">
        <v>20</v>
      </c>
      <c r="S15" s="29">
        <v>-0.31218000000000001</v>
      </c>
      <c r="T15" s="33" t="s">
        <v>32</v>
      </c>
      <c r="U15" s="24" t="s">
        <v>20</v>
      </c>
      <c r="V15" s="29">
        <v>-0.11318</v>
      </c>
      <c r="W15" s="33" t="s">
        <v>32</v>
      </c>
      <c r="X15" s="24" t="s">
        <v>20</v>
      </c>
      <c r="Y15" s="28">
        <v>-0.85646</v>
      </c>
      <c r="Z15" s="33" t="s">
        <v>32</v>
      </c>
      <c r="AA15" s="24" t="s">
        <v>20</v>
      </c>
      <c r="AB15" s="28">
        <v>-0.97838999999999998</v>
      </c>
      <c r="AC15" s="33" t="s">
        <v>32</v>
      </c>
      <c r="AD15" s="24" t="s">
        <v>20</v>
      </c>
      <c r="AE15" s="29">
        <v>-0.26923000000000002</v>
      </c>
      <c r="AF15" s="33" t="s">
        <v>32</v>
      </c>
      <c r="AG15" s="24" t="s">
        <v>20</v>
      </c>
      <c r="AH15" s="29">
        <v>-0.12962000000000001</v>
      </c>
      <c r="AI15" s="33" t="s">
        <v>32</v>
      </c>
      <c r="AJ15" s="24" t="s">
        <v>20</v>
      </c>
      <c r="AK15" s="28">
        <v>-0.50751000000000002</v>
      </c>
      <c r="AL15" s="33" t="s">
        <v>32</v>
      </c>
      <c r="AM15" s="24" t="s">
        <v>20</v>
      </c>
      <c r="AN15" s="28">
        <v>0.42637000000000003</v>
      </c>
      <c r="AO15" s="33" t="s">
        <v>32</v>
      </c>
      <c r="AP15" s="24" t="s">
        <v>20</v>
      </c>
      <c r="AQ15" s="30">
        <v>0.2089</v>
      </c>
    </row>
    <row r="16" spans="1:43" ht="17" thickBot="1" x14ac:dyDescent="0.25">
      <c r="A16" s="95"/>
      <c r="B16" s="33" t="s">
        <v>33</v>
      </c>
      <c r="C16" s="24" t="s">
        <v>25</v>
      </c>
      <c r="D16" s="28">
        <v>0.91507000000000005</v>
      </c>
      <c r="E16" s="33" t="s">
        <v>33</v>
      </c>
      <c r="F16" s="24" t="s">
        <v>25</v>
      </c>
      <c r="G16" s="28">
        <v>-0.60202</v>
      </c>
      <c r="H16" s="33" t="s">
        <v>33</v>
      </c>
      <c r="I16" s="24" t="s">
        <v>25</v>
      </c>
      <c r="J16" s="28">
        <v>-0.70533000000000001</v>
      </c>
      <c r="K16" s="33" t="s">
        <v>33</v>
      </c>
      <c r="L16" s="24" t="s">
        <v>25</v>
      </c>
      <c r="M16" s="29">
        <v>-0.26622000000000001</v>
      </c>
      <c r="N16" s="33" t="s">
        <v>33</v>
      </c>
      <c r="O16" s="24" t="s">
        <v>25</v>
      </c>
      <c r="P16" s="29">
        <v>0.33357999999999999</v>
      </c>
      <c r="Q16" s="33" t="s">
        <v>33</v>
      </c>
      <c r="R16" s="24" t="s">
        <v>25</v>
      </c>
      <c r="S16" s="29">
        <v>0.33563999999999999</v>
      </c>
      <c r="T16" s="33" t="s">
        <v>33</v>
      </c>
      <c r="U16" s="24" t="s">
        <v>25</v>
      </c>
      <c r="V16" s="28">
        <v>0.47298000000000001</v>
      </c>
      <c r="W16" s="33" t="s">
        <v>33</v>
      </c>
      <c r="X16" s="24" t="s">
        <v>25</v>
      </c>
      <c r="Y16" s="28">
        <v>0.82343</v>
      </c>
      <c r="Z16" s="33" t="s">
        <v>33</v>
      </c>
      <c r="AA16" s="24" t="s">
        <v>25</v>
      </c>
      <c r="AB16" s="28">
        <v>0.87956999999999996</v>
      </c>
      <c r="AC16" s="33" t="s">
        <v>33</v>
      </c>
      <c r="AD16" s="24" t="s">
        <v>25</v>
      </c>
      <c r="AE16" s="29">
        <v>3.5090000000000003E-2</v>
      </c>
      <c r="AF16" s="33" t="s">
        <v>33</v>
      </c>
      <c r="AG16" s="24" t="s">
        <v>25</v>
      </c>
      <c r="AH16" s="29">
        <v>0.31556000000000001</v>
      </c>
      <c r="AI16" s="33" t="s">
        <v>33</v>
      </c>
      <c r="AJ16" s="24" t="s">
        <v>25</v>
      </c>
      <c r="AK16" s="28">
        <v>0.65161000000000002</v>
      </c>
      <c r="AL16" s="33" t="s">
        <v>33</v>
      </c>
      <c r="AM16" s="24" t="s">
        <v>25</v>
      </c>
      <c r="AN16" s="29">
        <v>-8.6860000000000007E-2</v>
      </c>
      <c r="AO16" s="33" t="s">
        <v>33</v>
      </c>
      <c r="AP16" s="24" t="s">
        <v>25</v>
      </c>
      <c r="AQ16" s="29">
        <v>-0.15075</v>
      </c>
    </row>
    <row r="17" spans="1:43" ht="17" thickBot="1" x14ac:dyDescent="0.25">
      <c r="A17" s="95"/>
      <c r="B17" s="33" t="s">
        <v>33</v>
      </c>
      <c r="C17" s="24" t="s">
        <v>20</v>
      </c>
      <c r="D17" s="29">
        <v>0.22214999999999999</v>
      </c>
      <c r="E17" s="33" t="s">
        <v>33</v>
      </c>
      <c r="F17" s="24" t="s">
        <v>20</v>
      </c>
      <c r="G17" s="29">
        <v>-0.32185000000000002</v>
      </c>
      <c r="H17" s="33" t="s">
        <v>33</v>
      </c>
      <c r="I17" s="24" t="s">
        <v>20</v>
      </c>
      <c r="J17" s="29">
        <v>-0.22783999999999999</v>
      </c>
      <c r="K17" s="33" t="s">
        <v>33</v>
      </c>
      <c r="L17" s="24" t="s">
        <v>20</v>
      </c>
      <c r="M17" s="29">
        <v>-0.15024000000000001</v>
      </c>
      <c r="N17" s="33" t="s">
        <v>33</v>
      </c>
      <c r="O17" s="24" t="s">
        <v>20</v>
      </c>
      <c r="P17" s="29">
        <v>0.33135999999999999</v>
      </c>
      <c r="Q17" s="33" t="s">
        <v>33</v>
      </c>
      <c r="R17" s="24" t="s">
        <v>20</v>
      </c>
      <c r="S17" s="29">
        <v>0.24970999999999999</v>
      </c>
      <c r="T17" s="33" t="s">
        <v>33</v>
      </c>
      <c r="U17" s="24" t="s">
        <v>20</v>
      </c>
      <c r="V17" s="30">
        <v>0.50526000000000004</v>
      </c>
      <c r="W17" s="33" t="s">
        <v>33</v>
      </c>
      <c r="X17" s="24" t="s">
        <v>20</v>
      </c>
      <c r="Y17" s="29">
        <v>0.26595999999999997</v>
      </c>
      <c r="Z17" s="33" t="s">
        <v>33</v>
      </c>
      <c r="AA17" s="24" t="s">
        <v>20</v>
      </c>
      <c r="AB17" s="29">
        <v>0.45963999999999999</v>
      </c>
      <c r="AC17" s="33" t="s">
        <v>33</v>
      </c>
      <c r="AD17" s="24" t="s">
        <v>20</v>
      </c>
      <c r="AE17" s="29">
        <v>-0.12345</v>
      </c>
      <c r="AF17" s="33" t="s">
        <v>33</v>
      </c>
      <c r="AG17" s="24" t="s">
        <v>20</v>
      </c>
      <c r="AH17" s="29">
        <v>-4.8419999999999998E-2</v>
      </c>
      <c r="AI17" s="33" t="s">
        <v>33</v>
      </c>
      <c r="AJ17" s="24" t="s">
        <v>20</v>
      </c>
      <c r="AK17" s="29">
        <v>0.27190999999999999</v>
      </c>
      <c r="AL17" s="33" t="s">
        <v>33</v>
      </c>
      <c r="AM17" s="24" t="s">
        <v>20</v>
      </c>
      <c r="AN17" s="29">
        <v>0.21553</v>
      </c>
      <c r="AO17" s="33" t="s">
        <v>33</v>
      </c>
      <c r="AP17" s="24" t="s">
        <v>20</v>
      </c>
      <c r="AQ17" s="29">
        <v>-3.3529999999999997E-2</v>
      </c>
    </row>
    <row r="18" spans="1:43" ht="17" thickBot="1" x14ac:dyDescent="0.25">
      <c r="A18" s="95"/>
      <c r="B18" s="33" t="s">
        <v>34</v>
      </c>
      <c r="C18" s="24" t="s">
        <v>26</v>
      </c>
      <c r="D18" s="28">
        <v>-0.78290999999999999</v>
      </c>
      <c r="E18" s="33" t="s">
        <v>34</v>
      </c>
      <c r="F18" s="24" t="s">
        <v>26</v>
      </c>
      <c r="G18" s="28">
        <v>0.80013000000000001</v>
      </c>
      <c r="H18" s="33" t="s">
        <v>34</v>
      </c>
      <c r="I18" s="24" t="s">
        <v>26</v>
      </c>
      <c r="J18" s="28">
        <v>0.80196000000000001</v>
      </c>
      <c r="K18" s="33" t="s">
        <v>34</v>
      </c>
      <c r="L18" s="24" t="s">
        <v>26</v>
      </c>
      <c r="M18" s="29">
        <v>-0.13996</v>
      </c>
      <c r="N18" s="33" t="s">
        <v>34</v>
      </c>
      <c r="O18" s="24" t="s">
        <v>26</v>
      </c>
      <c r="P18" s="28">
        <v>-1.1568000000000001</v>
      </c>
      <c r="Q18" s="33" t="s">
        <v>34</v>
      </c>
      <c r="R18" s="24" t="s">
        <v>26</v>
      </c>
      <c r="S18" s="28">
        <v>-1.4428700000000001</v>
      </c>
      <c r="T18" s="33" t="s">
        <v>34</v>
      </c>
      <c r="U18" s="24" t="s">
        <v>26</v>
      </c>
      <c r="V18" s="28">
        <v>-1.05019</v>
      </c>
      <c r="W18" s="33" t="s">
        <v>34</v>
      </c>
      <c r="X18" s="24" t="s">
        <v>26</v>
      </c>
      <c r="Y18" s="28">
        <v>-1.7394799999999999</v>
      </c>
      <c r="Z18" s="33" t="s">
        <v>34</v>
      </c>
      <c r="AA18" s="24" t="s">
        <v>26</v>
      </c>
      <c r="AB18" s="28">
        <v>-1.57117</v>
      </c>
      <c r="AC18" s="33" t="s">
        <v>34</v>
      </c>
      <c r="AD18" s="24" t="s">
        <v>26</v>
      </c>
      <c r="AE18" s="29">
        <v>0.19003</v>
      </c>
      <c r="AF18" s="33" t="s">
        <v>34</v>
      </c>
      <c r="AG18" s="24" t="s">
        <v>26</v>
      </c>
      <c r="AH18" s="29">
        <v>9.8780000000000007E-2</v>
      </c>
      <c r="AI18" s="33" t="s">
        <v>34</v>
      </c>
      <c r="AJ18" s="24" t="s">
        <v>26</v>
      </c>
      <c r="AK18" s="28">
        <v>-0.83048999999999995</v>
      </c>
      <c r="AL18" s="33" t="s">
        <v>34</v>
      </c>
      <c r="AM18" s="24" t="s">
        <v>26</v>
      </c>
      <c r="AN18" s="29">
        <v>-2.5919999999999999E-2</v>
      </c>
      <c r="AO18" s="33" t="s">
        <v>34</v>
      </c>
      <c r="AP18" s="24" t="s">
        <v>26</v>
      </c>
      <c r="AQ18" s="28">
        <v>0.42719000000000001</v>
      </c>
    </row>
    <row r="19" spans="1:43" ht="17" thickBot="1" x14ac:dyDescent="0.25">
      <c r="A19" s="95"/>
      <c r="B19" s="33" t="s">
        <v>34</v>
      </c>
      <c r="C19" s="24" t="s">
        <v>19</v>
      </c>
      <c r="D19" s="30">
        <v>-0.55540999999999996</v>
      </c>
      <c r="E19" s="33" t="s">
        <v>34</v>
      </c>
      <c r="F19" s="24" t="s">
        <v>19</v>
      </c>
      <c r="G19" s="29">
        <v>5.6800000000000002E-3</v>
      </c>
      <c r="H19" s="33" t="s">
        <v>34</v>
      </c>
      <c r="I19" s="24" t="s">
        <v>19</v>
      </c>
      <c r="J19" s="29">
        <v>-5.7400000000000003E-3</v>
      </c>
      <c r="K19" s="33" t="s">
        <v>34</v>
      </c>
      <c r="L19" s="24" t="s">
        <v>19</v>
      </c>
      <c r="M19" s="29">
        <v>-0.10995000000000001</v>
      </c>
      <c r="N19" s="33" t="s">
        <v>34</v>
      </c>
      <c r="O19" s="24" t="s">
        <v>19</v>
      </c>
      <c r="P19" s="29">
        <v>-0.34833999999999998</v>
      </c>
      <c r="Q19" s="33" t="s">
        <v>34</v>
      </c>
      <c r="R19" s="24" t="s">
        <v>19</v>
      </c>
      <c r="S19" s="29">
        <v>-0.25259999999999999</v>
      </c>
      <c r="T19" s="33" t="s">
        <v>34</v>
      </c>
      <c r="U19" s="24" t="s">
        <v>19</v>
      </c>
      <c r="V19" s="29">
        <v>-0.25202000000000002</v>
      </c>
      <c r="W19" s="33" t="s">
        <v>34</v>
      </c>
      <c r="X19" s="24" t="s">
        <v>19</v>
      </c>
      <c r="Y19" s="30">
        <v>-0.61360999999999999</v>
      </c>
      <c r="Z19" s="33" t="s">
        <v>34</v>
      </c>
      <c r="AA19" s="24" t="s">
        <v>19</v>
      </c>
      <c r="AB19" s="28">
        <v>-0.55664999999999998</v>
      </c>
      <c r="AC19" s="33" t="s">
        <v>34</v>
      </c>
      <c r="AD19" s="24" t="s">
        <v>19</v>
      </c>
      <c r="AE19" s="29">
        <v>8.9109999999999995E-2</v>
      </c>
      <c r="AF19" s="33" t="s">
        <v>34</v>
      </c>
      <c r="AG19" s="24" t="s">
        <v>19</v>
      </c>
      <c r="AH19" s="29">
        <v>0.14198</v>
      </c>
      <c r="AI19" s="33" t="s">
        <v>34</v>
      </c>
      <c r="AJ19" s="24" t="s">
        <v>19</v>
      </c>
      <c r="AK19" s="29">
        <v>-0.25387999999999999</v>
      </c>
      <c r="AL19" s="33" t="s">
        <v>34</v>
      </c>
      <c r="AM19" s="24" t="s">
        <v>19</v>
      </c>
      <c r="AN19" s="29">
        <v>-9.0160000000000004E-2</v>
      </c>
      <c r="AO19" s="33" t="s">
        <v>34</v>
      </c>
      <c r="AP19" s="24" t="s">
        <v>19</v>
      </c>
      <c r="AQ19" s="29">
        <v>6.6780000000000006E-2</v>
      </c>
    </row>
    <row r="20" spans="1:43" ht="17" thickBot="1" x14ac:dyDescent="0.25">
      <c r="A20" s="95"/>
      <c r="B20" s="33" t="s">
        <v>35</v>
      </c>
      <c r="C20" s="24" t="s">
        <v>25</v>
      </c>
      <c r="D20" s="28">
        <v>1.37666</v>
      </c>
      <c r="E20" s="33" t="s">
        <v>35</v>
      </c>
      <c r="F20" s="24" t="s">
        <v>25</v>
      </c>
      <c r="G20" s="29">
        <v>-3.9010000000000003E-2</v>
      </c>
      <c r="H20" s="33" t="s">
        <v>35</v>
      </c>
      <c r="I20" s="24" t="s">
        <v>25</v>
      </c>
      <c r="J20" s="28">
        <v>-0.89337</v>
      </c>
      <c r="K20" s="33" t="s">
        <v>35</v>
      </c>
      <c r="L20" s="24" t="s">
        <v>25</v>
      </c>
      <c r="M20" s="29">
        <v>0.68011999999999995</v>
      </c>
      <c r="N20" s="33" t="s">
        <v>35</v>
      </c>
      <c r="O20" s="24" t="s">
        <v>25</v>
      </c>
      <c r="P20" s="28">
        <v>0.74407000000000001</v>
      </c>
      <c r="Q20" s="33" t="s">
        <v>35</v>
      </c>
      <c r="R20" s="24" t="s">
        <v>25</v>
      </c>
      <c r="S20" s="28">
        <v>0.90178000000000003</v>
      </c>
      <c r="T20" s="33" t="s">
        <v>35</v>
      </c>
      <c r="U20" s="24" t="s">
        <v>25</v>
      </c>
      <c r="V20" s="29">
        <v>0.2482</v>
      </c>
      <c r="W20" s="33" t="s">
        <v>35</v>
      </c>
      <c r="X20" s="24" t="s">
        <v>25</v>
      </c>
      <c r="Y20" s="28">
        <v>2.04379</v>
      </c>
      <c r="Z20" s="33" t="s">
        <v>35</v>
      </c>
      <c r="AA20" s="24" t="s">
        <v>25</v>
      </c>
      <c r="AB20" s="28">
        <v>2.1768299999999998</v>
      </c>
      <c r="AC20" s="33" t="s">
        <v>35</v>
      </c>
      <c r="AD20" s="24" t="s">
        <v>25</v>
      </c>
      <c r="AE20" s="28">
        <v>1.1252</v>
      </c>
      <c r="AF20" s="33" t="s">
        <v>35</v>
      </c>
      <c r="AG20" s="24" t="s">
        <v>25</v>
      </c>
      <c r="AH20" s="28">
        <v>1.3740399999999999</v>
      </c>
      <c r="AI20" s="33" t="s">
        <v>35</v>
      </c>
      <c r="AJ20" s="24" t="s">
        <v>25</v>
      </c>
      <c r="AK20" s="28">
        <v>1.2893300000000001</v>
      </c>
      <c r="AL20" s="33" t="s">
        <v>35</v>
      </c>
      <c r="AM20" s="24" t="s">
        <v>25</v>
      </c>
      <c r="AN20" s="30">
        <v>-0.31019999999999998</v>
      </c>
      <c r="AO20" s="33" t="s">
        <v>35</v>
      </c>
      <c r="AP20" s="24" t="s">
        <v>25</v>
      </c>
      <c r="AQ20" s="29">
        <v>-0.18765999999999999</v>
      </c>
    </row>
    <row r="21" spans="1:43" ht="17" thickBot="1" x14ac:dyDescent="0.25">
      <c r="A21" s="95"/>
      <c r="B21" s="33" t="s">
        <v>35</v>
      </c>
      <c r="C21" s="24" t="s">
        <v>22</v>
      </c>
      <c r="D21" s="28">
        <v>0.88109000000000004</v>
      </c>
      <c r="E21" s="33" t="s">
        <v>35</v>
      </c>
      <c r="F21" s="24" t="s">
        <v>22</v>
      </c>
      <c r="G21" s="29">
        <v>5.4170000000000003E-2</v>
      </c>
      <c r="H21" s="33" t="s">
        <v>35</v>
      </c>
      <c r="I21" s="24" t="s">
        <v>22</v>
      </c>
      <c r="J21" s="29">
        <v>-0.33187</v>
      </c>
      <c r="K21" s="33" t="s">
        <v>35</v>
      </c>
      <c r="L21" s="24" t="s">
        <v>22</v>
      </c>
      <c r="M21" s="29">
        <v>0.61924999999999997</v>
      </c>
      <c r="N21" s="33" t="s">
        <v>35</v>
      </c>
      <c r="O21" s="24" t="s">
        <v>22</v>
      </c>
      <c r="P21" s="28">
        <v>0.58711999999999998</v>
      </c>
      <c r="Q21" s="33" t="s">
        <v>35</v>
      </c>
      <c r="R21" s="24" t="s">
        <v>22</v>
      </c>
      <c r="S21" s="28">
        <v>0.56555</v>
      </c>
      <c r="T21" s="33" t="s">
        <v>35</v>
      </c>
      <c r="U21" s="24" t="s">
        <v>22</v>
      </c>
      <c r="V21" s="29">
        <v>0.16270999999999999</v>
      </c>
      <c r="W21" s="33" t="s">
        <v>35</v>
      </c>
      <c r="X21" s="24" t="s">
        <v>22</v>
      </c>
      <c r="Y21" s="28">
        <v>1.4055299999999999</v>
      </c>
      <c r="Z21" s="33" t="s">
        <v>35</v>
      </c>
      <c r="AA21" s="24" t="s">
        <v>22</v>
      </c>
      <c r="AB21" s="28">
        <v>1.5510999999999999</v>
      </c>
      <c r="AC21" s="33" t="s">
        <v>35</v>
      </c>
      <c r="AD21" s="24" t="s">
        <v>22</v>
      </c>
      <c r="AE21" s="28">
        <v>0.88232999999999995</v>
      </c>
      <c r="AF21" s="33" t="s">
        <v>35</v>
      </c>
      <c r="AG21" s="24" t="s">
        <v>22</v>
      </c>
      <c r="AH21" s="28">
        <v>1.0286200000000001</v>
      </c>
      <c r="AI21" s="33" t="s">
        <v>35</v>
      </c>
      <c r="AJ21" s="24" t="s">
        <v>22</v>
      </c>
      <c r="AK21" s="28">
        <v>0.98453999999999997</v>
      </c>
      <c r="AL21" s="33" t="s">
        <v>35</v>
      </c>
      <c r="AM21" s="24" t="s">
        <v>22</v>
      </c>
      <c r="AN21" s="29">
        <v>-6.9769999999999999E-2</v>
      </c>
      <c r="AO21" s="33" t="s">
        <v>35</v>
      </c>
      <c r="AP21" s="24" t="s">
        <v>22</v>
      </c>
      <c r="AQ21" s="29">
        <v>-9.2099999999999994E-3</v>
      </c>
    </row>
    <row r="22" spans="1:43" ht="17" thickBot="1" x14ac:dyDescent="0.25">
      <c r="A22" s="95"/>
      <c r="B22" s="33" t="s">
        <v>36</v>
      </c>
      <c r="C22" s="24" t="s">
        <v>26</v>
      </c>
      <c r="D22" s="28">
        <v>-0.85163</v>
      </c>
      <c r="E22" s="33" t="s">
        <v>36</v>
      </c>
      <c r="F22" s="24" t="s">
        <v>26</v>
      </c>
      <c r="G22" s="29">
        <v>-8.4379999999999997E-2</v>
      </c>
      <c r="H22" s="33" t="s">
        <v>36</v>
      </c>
      <c r="I22" s="24" t="s">
        <v>26</v>
      </c>
      <c r="J22" s="28">
        <v>0.53151000000000004</v>
      </c>
      <c r="K22" s="33" t="s">
        <v>36</v>
      </c>
      <c r="L22" s="24" t="s">
        <v>26</v>
      </c>
      <c r="M22" s="30">
        <v>-0.52844000000000002</v>
      </c>
      <c r="N22" s="33" t="s">
        <v>36</v>
      </c>
      <c r="O22" s="24" t="s">
        <v>26</v>
      </c>
      <c r="P22" s="28">
        <v>-0.65434999999999999</v>
      </c>
      <c r="Q22" s="33" t="s">
        <v>36</v>
      </c>
      <c r="R22" s="24" t="s">
        <v>26</v>
      </c>
      <c r="S22" s="28">
        <v>-0.79349999999999998</v>
      </c>
      <c r="T22" s="33" t="s">
        <v>36</v>
      </c>
      <c r="U22" s="24" t="s">
        <v>26</v>
      </c>
      <c r="V22" s="29">
        <v>-0.26016</v>
      </c>
      <c r="W22" s="33" t="s">
        <v>36</v>
      </c>
      <c r="X22" s="24" t="s">
        <v>26</v>
      </c>
      <c r="Y22" s="28">
        <v>-1.6001799999999999</v>
      </c>
      <c r="Z22" s="33" t="s">
        <v>36</v>
      </c>
      <c r="AA22" s="24" t="s">
        <v>26</v>
      </c>
      <c r="AB22" s="28">
        <v>-1.6072</v>
      </c>
      <c r="AC22" s="33" t="s">
        <v>36</v>
      </c>
      <c r="AD22" s="24" t="s">
        <v>26</v>
      </c>
      <c r="AE22" s="28">
        <v>-0.72163999999999995</v>
      </c>
      <c r="AF22" s="33" t="s">
        <v>36</v>
      </c>
      <c r="AG22" s="24" t="s">
        <v>26</v>
      </c>
      <c r="AH22" s="28">
        <v>-0.65736000000000006</v>
      </c>
      <c r="AI22" s="33" t="s">
        <v>36</v>
      </c>
      <c r="AJ22" s="24" t="s">
        <v>26</v>
      </c>
      <c r="AK22" s="28">
        <v>-0.87344999999999995</v>
      </c>
      <c r="AL22" s="33" t="s">
        <v>36</v>
      </c>
      <c r="AM22" s="24" t="s">
        <v>26</v>
      </c>
      <c r="AN22" s="30">
        <v>0.29104999999999998</v>
      </c>
      <c r="AO22" s="33" t="s">
        <v>36</v>
      </c>
      <c r="AP22" s="24" t="s">
        <v>26</v>
      </c>
      <c r="AQ22" s="30">
        <v>0.2238</v>
      </c>
    </row>
    <row r="23" spans="1:43" ht="17" thickBot="1" x14ac:dyDescent="0.25">
      <c r="A23" s="95"/>
      <c r="B23" s="33" t="s">
        <v>36</v>
      </c>
      <c r="C23" s="24" t="s">
        <v>23</v>
      </c>
      <c r="D23" s="28">
        <v>-1.0744199999999999</v>
      </c>
      <c r="E23" s="33" t="s">
        <v>36</v>
      </c>
      <c r="F23" s="24" t="s">
        <v>23</v>
      </c>
      <c r="G23" s="29">
        <v>-0.34561999999999998</v>
      </c>
      <c r="H23" s="33" t="s">
        <v>36</v>
      </c>
      <c r="I23" s="24" t="s">
        <v>23</v>
      </c>
      <c r="J23" s="28">
        <v>0.59867000000000004</v>
      </c>
      <c r="K23" s="33" t="s">
        <v>36</v>
      </c>
      <c r="L23" s="24" t="s">
        <v>23</v>
      </c>
      <c r="M23" s="29">
        <v>-0.45622000000000001</v>
      </c>
      <c r="N23" s="33" t="s">
        <v>36</v>
      </c>
      <c r="O23" s="24" t="s">
        <v>23</v>
      </c>
      <c r="P23" s="30">
        <v>-0.47653000000000001</v>
      </c>
      <c r="Q23" s="33" t="s">
        <v>36</v>
      </c>
      <c r="R23" s="24" t="s">
        <v>23</v>
      </c>
      <c r="S23" s="28">
        <v>-0.66378999999999999</v>
      </c>
      <c r="T23" s="33" t="s">
        <v>36</v>
      </c>
      <c r="U23" s="24" t="s">
        <v>23</v>
      </c>
      <c r="V23" s="29">
        <v>-0.30243999999999999</v>
      </c>
      <c r="W23" s="33" t="s">
        <v>36</v>
      </c>
      <c r="X23" s="24" t="s">
        <v>23</v>
      </c>
      <c r="Y23" s="28">
        <v>-1.31671</v>
      </c>
      <c r="Z23" s="33" t="s">
        <v>36</v>
      </c>
      <c r="AA23" s="24" t="s">
        <v>23</v>
      </c>
      <c r="AB23" s="28">
        <v>-1.4888300000000001</v>
      </c>
      <c r="AC23" s="33" t="s">
        <v>36</v>
      </c>
      <c r="AD23" s="24" t="s">
        <v>23</v>
      </c>
      <c r="AE23" s="28">
        <v>-1.1284000000000001</v>
      </c>
      <c r="AF23" s="33" t="s">
        <v>36</v>
      </c>
      <c r="AG23" s="24" t="s">
        <v>23</v>
      </c>
      <c r="AH23" s="28">
        <v>-1.22566</v>
      </c>
      <c r="AI23" s="33" t="s">
        <v>36</v>
      </c>
      <c r="AJ23" s="24" t="s">
        <v>23</v>
      </c>
      <c r="AK23" s="28">
        <v>-1.13903</v>
      </c>
      <c r="AL23" s="33" t="s">
        <v>36</v>
      </c>
      <c r="AM23" s="24" t="s">
        <v>23</v>
      </c>
      <c r="AN23" s="29">
        <v>0.17996000000000001</v>
      </c>
      <c r="AO23" s="33" t="s">
        <v>36</v>
      </c>
      <c r="AP23" s="24" t="s">
        <v>23</v>
      </c>
      <c r="AQ23" s="29">
        <v>4.0099999999999997E-3</v>
      </c>
    </row>
    <row r="24" spans="1:43" ht="17" thickBot="1" x14ac:dyDescent="0.25">
      <c r="A24" s="95"/>
      <c r="B24" s="33" t="s">
        <v>37</v>
      </c>
      <c r="C24" s="24" t="s">
        <v>25</v>
      </c>
      <c r="D24" s="28">
        <v>1.2236899999999999</v>
      </c>
      <c r="E24" s="33" t="s">
        <v>37</v>
      </c>
      <c r="F24" s="24" t="s">
        <v>25</v>
      </c>
      <c r="G24" s="30">
        <v>-0.53347999999999995</v>
      </c>
      <c r="H24" s="33" t="s">
        <v>37</v>
      </c>
      <c r="I24" s="24" t="s">
        <v>25</v>
      </c>
      <c r="J24" s="28">
        <v>-1.0421400000000001</v>
      </c>
      <c r="K24" s="33" t="s">
        <v>37</v>
      </c>
      <c r="L24" s="24" t="s">
        <v>25</v>
      </c>
      <c r="M24" s="29">
        <v>-0.14449000000000001</v>
      </c>
      <c r="N24" s="33" t="s">
        <v>37</v>
      </c>
      <c r="O24" s="24" t="s">
        <v>25</v>
      </c>
      <c r="P24" s="29">
        <v>0.35126000000000002</v>
      </c>
      <c r="Q24" s="33" t="s">
        <v>37</v>
      </c>
      <c r="R24" s="24" t="s">
        <v>25</v>
      </c>
      <c r="S24" s="28">
        <v>0.68400000000000005</v>
      </c>
      <c r="T24" s="33" t="s">
        <v>37</v>
      </c>
      <c r="U24" s="24" t="s">
        <v>25</v>
      </c>
      <c r="V24" s="28">
        <v>0.52129999999999999</v>
      </c>
      <c r="W24" s="33" t="s">
        <v>37</v>
      </c>
      <c r="X24" s="24" t="s">
        <v>25</v>
      </c>
      <c r="Y24" s="28">
        <v>1.2020299999999999</v>
      </c>
      <c r="Z24" s="33" t="s">
        <v>37</v>
      </c>
      <c r="AA24" s="24" t="s">
        <v>25</v>
      </c>
      <c r="AB24" s="28">
        <v>1.2703899999999999</v>
      </c>
      <c r="AC24" s="33" t="s">
        <v>37</v>
      </c>
      <c r="AD24" s="24" t="s">
        <v>25</v>
      </c>
      <c r="AE24" s="29">
        <v>0.30891000000000002</v>
      </c>
      <c r="AF24" s="33" t="s">
        <v>37</v>
      </c>
      <c r="AG24" s="24" t="s">
        <v>25</v>
      </c>
      <c r="AH24" s="29">
        <v>0.28702</v>
      </c>
      <c r="AI24" s="33" t="s">
        <v>37</v>
      </c>
      <c r="AJ24" s="24" t="s">
        <v>25</v>
      </c>
      <c r="AK24" s="28">
        <v>0.81361000000000006</v>
      </c>
      <c r="AL24" s="33" t="s">
        <v>37</v>
      </c>
      <c r="AM24" s="24" t="s">
        <v>25</v>
      </c>
      <c r="AN24" s="28">
        <v>-0.30654999999999999</v>
      </c>
      <c r="AO24" s="33" t="s">
        <v>37</v>
      </c>
      <c r="AP24" s="24" t="s">
        <v>25</v>
      </c>
      <c r="AQ24" s="28">
        <v>-0.31539</v>
      </c>
    </row>
    <row r="25" spans="1:43" ht="17" thickBot="1" x14ac:dyDescent="0.25">
      <c r="A25" s="95"/>
      <c r="B25" s="33" t="s">
        <v>37</v>
      </c>
      <c r="C25" s="24" t="s">
        <v>23</v>
      </c>
      <c r="D25" s="28">
        <v>0.67905000000000004</v>
      </c>
      <c r="E25" s="33" t="s">
        <v>37</v>
      </c>
      <c r="F25" s="24" t="s">
        <v>23</v>
      </c>
      <c r="G25" s="30">
        <v>-0.51093999999999995</v>
      </c>
      <c r="H25" s="33" t="s">
        <v>37</v>
      </c>
      <c r="I25" s="24" t="s">
        <v>23</v>
      </c>
      <c r="J25" s="28">
        <v>-0.75824999999999998</v>
      </c>
      <c r="K25" s="33" t="s">
        <v>37</v>
      </c>
      <c r="L25" s="24" t="s">
        <v>23</v>
      </c>
      <c r="M25" s="29">
        <v>-0.31215999999999999</v>
      </c>
      <c r="N25" s="33" t="s">
        <v>37</v>
      </c>
      <c r="O25" s="24" t="s">
        <v>23</v>
      </c>
      <c r="P25" s="29">
        <v>1.247E-2</v>
      </c>
      <c r="Q25" s="33" t="s">
        <v>37</v>
      </c>
      <c r="R25" s="24" t="s">
        <v>23</v>
      </c>
      <c r="S25" s="29">
        <v>0.15289</v>
      </c>
      <c r="T25" s="33" t="s">
        <v>37</v>
      </c>
      <c r="U25" s="24" t="s">
        <v>23</v>
      </c>
      <c r="V25" s="29">
        <v>1.149E-2</v>
      </c>
      <c r="W25" s="33" t="s">
        <v>37</v>
      </c>
      <c r="X25" s="24" t="s">
        <v>23</v>
      </c>
      <c r="Y25" s="28">
        <v>0.66134999999999999</v>
      </c>
      <c r="Z25" s="33" t="s">
        <v>37</v>
      </c>
      <c r="AA25" s="24" t="s">
        <v>23</v>
      </c>
      <c r="AB25" s="28">
        <v>0.68713999999999997</v>
      </c>
      <c r="AC25" s="33" t="s">
        <v>37</v>
      </c>
      <c r="AD25" s="24" t="s">
        <v>23</v>
      </c>
      <c r="AE25" s="29">
        <v>-0.17191000000000001</v>
      </c>
      <c r="AF25" s="33" t="s">
        <v>37</v>
      </c>
      <c r="AG25" s="24" t="s">
        <v>23</v>
      </c>
      <c r="AH25" s="29">
        <v>-0.28634999999999999</v>
      </c>
      <c r="AI25" s="33" t="s">
        <v>37</v>
      </c>
      <c r="AJ25" s="24" t="s">
        <v>23</v>
      </c>
      <c r="AK25" s="29">
        <v>0.22120000000000001</v>
      </c>
      <c r="AL25" s="33" t="s">
        <v>37</v>
      </c>
      <c r="AM25" s="24" t="s">
        <v>23</v>
      </c>
      <c r="AN25" s="28">
        <v>-0.50636000000000003</v>
      </c>
      <c r="AO25" s="33" t="s">
        <v>37</v>
      </c>
      <c r="AP25" s="24" t="s">
        <v>23</v>
      </c>
      <c r="AQ25" s="28">
        <v>-0.34061000000000002</v>
      </c>
    </row>
    <row r="26" spans="1:43" ht="17" thickBot="1" x14ac:dyDescent="0.25">
      <c r="A26" s="95"/>
      <c r="B26" s="33" t="s">
        <v>38</v>
      </c>
      <c r="C26" s="24" t="s">
        <v>26</v>
      </c>
      <c r="D26" s="28">
        <v>-1.1348100000000001</v>
      </c>
      <c r="E26" s="33" t="s">
        <v>38</v>
      </c>
      <c r="F26" s="24" t="s">
        <v>26</v>
      </c>
      <c r="G26" s="28">
        <v>1.59894</v>
      </c>
      <c r="H26" s="33" t="s">
        <v>38</v>
      </c>
      <c r="I26" s="24" t="s">
        <v>26</v>
      </c>
      <c r="J26" s="28">
        <v>1.8588199999999999</v>
      </c>
      <c r="K26" s="33" t="s">
        <v>38</v>
      </c>
      <c r="L26" s="24" t="s">
        <v>26</v>
      </c>
      <c r="M26" s="30">
        <v>0.60612999999999995</v>
      </c>
      <c r="N26" s="33" t="s">
        <v>38</v>
      </c>
      <c r="O26" s="24" t="s">
        <v>26</v>
      </c>
      <c r="P26" s="28">
        <v>-0.59379999999999999</v>
      </c>
      <c r="Q26" s="33" t="s">
        <v>38</v>
      </c>
      <c r="R26" s="24" t="s">
        <v>26</v>
      </c>
      <c r="S26" s="28">
        <v>-1.5144500000000001</v>
      </c>
      <c r="T26" s="33" t="s">
        <v>38</v>
      </c>
      <c r="U26" s="24" t="s">
        <v>26</v>
      </c>
      <c r="V26" s="28">
        <v>-1.1920900000000001</v>
      </c>
      <c r="W26" s="33" t="s">
        <v>38</v>
      </c>
      <c r="X26" s="24" t="s">
        <v>26</v>
      </c>
      <c r="Y26" s="28">
        <v>-1.53766</v>
      </c>
      <c r="Z26" s="33" t="s">
        <v>38</v>
      </c>
      <c r="AA26" s="24" t="s">
        <v>26</v>
      </c>
      <c r="AB26" s="28">
        <v>-1.51115</v>
      </c>
      <c r="AC26" s="33" t="s">
        <v>38</v>
      </c>
      <c r="AD26" s="24" t="s">
        <v>26</v>
      </c>
      <c r="AE26" s="30">
        <v>0.40994999999999998</v>
      </c>
      <c r="AF26" s="33" t="s">
        <v>38</v>
      </c>
      <c r="AG26" s="24" t="s">
        <v>26</v>
      </c>
      <c r="AH26" s="29">
        <v>0.17261000000000001</v>
      </c>
      <c r="AI26" s="33" t="s">
        <v>38</v>
      </c>
      <c r="AJ26" s="24" t="s">
        <v>26</v>
      </c>
      <c r="AK26" s="28">
        <v>-0.90822999999999998</v>
      </c>
      <c r="AL26" s="33" t="s">
        <v>38</v>
      </c>
      <c r="AM26" s="24" t="s">
        <v>26</v>
      </c>
      <c r="AN26" s="28">
        <v>0.34943999999999997</v>
      </c>
      <c r="AO26" s="33" t="s">
        <v>38</v>
      </c>
      <c r="AP26" s="24" t="s">
        <v>26</v>
      </c>
      <c r="AQ26" s="28">
        <v>0.48143000000000002</v>
      </c>
    </row>
    <row r="27" spans="1:43" ht="17" thickBot="1" x14ac:dyDescent="0.25">
      <c r="A27" s="95"/>
      <c r="B27" s="33" t="s">
        <v>38</v>
      </c>
      <c r="C27" s="24" t="s">
        <v>22</v>
      </c>
      <c r="D27" s="30">
        <v>-0.55047000000000001</v>
      </c>
      <c r="E27" s="33" t="s">
        <v>38</v>
      </c>
      <c r="F27" s="24" t="s">
        <v>22</v>
      </c>
      <c r="G27" s="28">
        <v>0.77258000000000004</v>
      </c>
      <c r="H27" s="33" t="s">
        <v>38</v>
      </c>
      <c r="I27" s="24" t="s">
        <v>22</v>
      </c>
      <c r="J27" s="28">
        <v>0.84184999999999999</v>
      </c>
      <c r="K27" s="33" t="s">
        <v>38</v>
      </c>
      <c r="L27" s="24" t="s">
        <v>22</v>
      </c>
      <c r="M27" s="30">
        <v>0.54442999999999997</v>
      </c>
      <c r="N27" s="33" t="s">
        <v>38</v>
      </c>
      <c r="O27" s="24" t="s">
        <v>22</v>
      </c>
      <c r="P27" s="29">
        <v>0.17327999999999999</v>
      </c>
      <c r="Q27" s="33" t="s">
        <v>38</v>
      </c>
      <c r="R27" s="24" t="s">
        <v>22</v>
      </c>
      <c r="S27" s="29">
        <v>-0.19023999999999999</v>
      </c>
      <c r="T27" s="33" t="s">
        <v>38</v>
      </c>
      <c r="U27" s="24" t="s">
        <v>22</v>
      </c>
      <c r="V27" s="29">
        <v>-0.21990000000000001</v>
      </c>
      <c r="W27" s="33" t="s">
        <v>38</v>
      </c>
      <c r="X27" s="24" t="s">
        <v>22</v>
      </c>
      <c r="Y27" s="29">
        <v>-0.39957999999999999</v>
      </c>
      <c r="Z27" s="33" t="s">
        <v>38</v>
      </c>
      <c r="AA27" s="24" t="s">
        <v>22</v>
      </c>
      <c r="AB27" s="29">
        <v>-0.42530000000000001</v>
      </c>
      <c r="AC27" s="33" t="s">
        <v>38</v>
      </c>
      <c r="AD27" s="24" t="s">
        <v>22</v>
      </c>
      <c r="AE27" s="29">
        <v>0.30259999999999998</v>
      </c>
      <c r="AF27" s="33" t="s">
        <v>38</v>
      </c>
      <c r="AG27" s="24" t="s">
        <v>22</v>
      </c>
      <c r="AH27" s="29">
        <v>0.22256999999999999</v>
      </c>
      <c r="AI27" s="33" t="s">
        <v>38</v>
      </c>
      <c r="AJ27" s="24" t="s">
        <v>22</v>
      </c>
      <c r="AK27" s="29">
        <v>-0.29387000000000002</v>
      </c>
      <c r="AL27" s="33" t="s">
        <v>38</v>
      </c>
      <c r="AM27" s="24" t="s">
        <v>22</v>
      </c>
      <c r="AN27" s="30">
        <v>0.24443999999999999</v>
      </c>
      <c r="AO27" s="33" t="s">
        <v>38</v>
      </c>
      <c r="AP27" s="24" t="s">
        <v>22</v>
      </c>
      <c r="AQ27" s="28">
        <v>0.25089</v>
      </c>
    </row>
    <row r="28" spans="1:43" ht="17" thickBot="1" x14ac:dyDescent="0.25">
      <c r="A28" s="95"/>
      <c r="B28" s="33" t="s">
        <v>39</v>
      </c>
      <c r="C28" s="24" t="s">
        <v>25</v>
      </c>
      <c r="D28" s="30">
        <v>0.51105</v>
      </c>
      <c r="E28" s="33" t="s">
        <v>39</v>
      </c>
      <c r="F28" s="24" t="s">
        <v>25</v>
      </c>
      <c r="G28" s="29">
        <v>-9.7919999999999993E-2</v>
      </c>
      <c r="H28" s="33" t="s">
        <v>39</v>
      </c>
      <c r="I28" s="24" t="s">
        <v>25</v>
      </c>
      <c r="J28" s="29">
        <v>-0.34139999999999998</v>
      </c>
      <c r="K28" s="33" t="s">
        <v>39</v>
      </c>
      <c r="L28" s="24" t="s">
        <v>25</v>
      </c>
      <c r="M28" s="30">
        <v>0.60463999999999996</v>
      </c>
      <c r="N28" s="33" t="s">
        <v>39</v>
      </c>
      <c r="O28" s="24" t="s">
        <v>25</v>
      </c>
      <c r="P28" s="28">
        <v>0.70009999999999994</v>
      </c>
      <c r="Q28" s="33" t="s">
        <v>39</v>
      </c>
      <c r="R28" s="24" t="s">
        <v>25</v>
      </c>
      <c r="S28" s="28">
        <v>0.68359999999999999</v>
      </c>
      <c r="T28" s="33" t="s">
        <v>39</v>
      </c>
      <c r="U28" s="24" t="s">
        <v>25</v>
      </c>
      <c r="V28" s="29">
        <v>0.37153999999999998</v>
      </c>
      <c r="W28" s="33" t="s">
        <v>39</v>
      </c>
      <c r="X28" s="24" t="s">
        <v>25</v>
      </c>
      <c r="Y28" s="28">
        <v>0.98343999999999998</v>
      </c>
      <c r="Z28" s="33" t="s">
        <v>39</v>
      </c>
      <c r="AA28" s="24" t="s">
        <v>25</v>
      </c>
      <c r="AB28" s="28">
        <v>1.00241</v>
      </c>
      <c r="AC28" s="33" t="s">
        <v>39</v>
      </c>
      <c r="AD28" s="24" t="s">
        <v>25</v>
      </c>
      <c r="AE28" s="29">
        <v>0.12886</v>
      </c>
      <c r="AF28" s="33" t="s">
        <v>39</v>
      </c>
      <c r="AG28" s="24" t="s">
        <v>25</v>
      </c>
      <c r="AH28" s="29">
        <v>-0.25507999999999997</v>
      </c>
      <c r="AI28" s="33" t="s">
        <v>39</v>
      </c>
      <c r="AJ28" s="24" t="s">
        <v>25</v>
      </c>
      <c r="AK28" s="29">
        <v>0.23943999999999999</v>
      </c>
      <c r="AL28" s="33" t="s">
        <v>39</v>
      </c>
      <c r="AM28" s="24" t="s">
        <v>25</v>
      </c>
      <c r="AN28" s="29">
        <v>-0.21981000000000001</v>
      </c>
      <c r="AO28" s="33" t="s">
        <v>39</v>
      </c>
      <c r="AP28" s="24" t="s">
        <v>25</v>
      </c>
      <c r="AQ28" s="29">
        <v>-0.15754000000000001</v>
      </c>
    </row>
    <row r="29" spans="1:43" ht="17" thickBot="1" x14ac:dyDescent="0.25">
      <c r="A29" s="95"/>
      <c r="B29" s="33" t="s">
        <v>39</v>
      </c>
      <c r="C29" s="24" t="s">
        <v>28</v>
      </c>
      <c r="D29" s="29">
        <v>0.28170000000000001</v>
      </c>
      <c r="E29" s="33" t="s">
        <v>39</v>
      </c>
      <c r="F29" s="24" t="s">
        <v>28</v>
      </c>
      <c r="G29" s="29">
        <v>9.3210000000000001E-2</v>
      </c>
      <c r="H29" s="33" t="s">
        <v>39</v>
      </c>
      <c r="I29" s="24" t="s">
        <v>28</v>
      </c>
      <c r="J29" s="29">
        <v>-2.0490000000000001E-2</v>
      </c>
      <c r="K29" s="33" t="s">
        <v>39</v>
      </c>
      <c r="L29" s="24" t="s">
        <v>28</v>
      </c>
      <c r="M29" s="29">
        <v>0.52347999999999995</v>
      </c>
      <c r="N29" s="33" t="s">
        <v>39</v>
      </c>
      <c r="O29" s="24" t="s">
        <v>28</v>
      </c>
      <c r="P29" s="29">
        <v>0.51751000000000003</v>
      </c>
      <c r="Q29" s="33" t="s">
        <v>39</v>
      </c>
      <c r="R29" s="24" t="s">
        <v>28</v>
      </c>
      <c r="S29" s="29">
        <v>0.439</v>
      </c>
      <c r="T29" s="33" t="s">
        <v>39</v>
      </c>
      <c r="U29" s="24" t="s">
        <v>28</v>
      </c>
      <c r="V29" s="29">
        <v>0.21157000000000001</v>
      </c>
      <c r="W29" s="33" t="s">
        <v>39</v>
      </c>
      <c r="X29" s="24" t="s">
        <v>28</v>
      </c>
      <c r="Y29" s="30">
        <v>0.67359000000000002</v>
      </c>
      <c r="Z29" s="33" t="s">
        <v>39</v>
      </c>
      <c r="AA29" s="24" t="s">
        <v>28</v>
      </c>
      <c r="AB29" s="28">
        <v>0.78869</v>
      </c>
      <c r="AC29" s="33" t="s">
        <v>39</v>
      </c>
      <c r="AD29" s="24" t="s">
        <v>28</v>
      </c>
      <c r="AE29" s="29">
        <v>-6.2960000000000002E-2</v>
      </c>
      <c r="AF29" s="33" t="s">
        <v>39</v>
      </c>
      <c r="AG29" s="24" t="s">
        <v>28</v>
      </c>
      <c r="AH29" s="30">
        <v>-0.59858999999999996</v>
      </c>
      <c r="AI29" s="33" t="s">
        <v>39</v>
      </c>
      <c r="AJ29" s="24" t="s">
        <v>28</v>
      </c>
      <c r="AK29" s="29">
        <v>0.22797000000000001</v>
      </c>
      <c r="AL29" s="33" t="s">
        <v>39</v>
      </c>
      <c r="AM29" s="24" t="s">
        <v>28</v>
      </c>
      <c r="AN29" s="29">
        <v>-9.3289999999999998E-2</v>
      </c>
      <c r="AO29" s="33" t="s">
        <v>39</v>
      </c>
      <c r="AP29" s="24" t="s">
        <v>28</v>
      </c>
      <c r="AQ29" s="29">
        <v>-7.0730000000000001E-2</v>
      </c>
    </row>
    <row r="30" spans="1:43" ht="17" thickBot="1" x14ac:dyDescent="0.25">
      <c r="A30" s="95"/>
      <c r="B30" s="33" t="s">
        <v>40</v>
      </c>
      <c r="C30" s="24" t="s">
        <v>26</v>
      </c>
      <c r="D30" s="28">
        <v>-1.0481199999999999</v>
      </c>
      <c r="E30" s="33" t="s">
        <v>40</v>
      </c>
      <c r="F30" s="24" t="s">
        <v>26</v>
      </c>
      <c r="G30" s="29">
        <v>3.7260000000000001E-2</v>
      </c>
      <c r="H30" s="33" t="s">
        <v>40</v>
      </c>
      <c r="I30" s="24" t="s">
        <v>26</v>
      </c>
      <c r="J30" s="29">
        <v>1.499E-2</v>
      </c>
      <c r="K30" s="33" t="s">
        <v>40</v>
      </c>
      <c r="L30" s="24" t="s">
        <v>26</v>
      </c>
      <c r="M30" s="30">
        <v>-0.65349999999999997</v>
      </c>
      <c r="N30" s="33" t="s">
        <v>40</v>
      </c>
      <c r="O30" s="24" t="s">
        <v>26</v>
      </c>
      <c r="P30" s="28">
        <v>-0.88070000000000004</v>
      </c>
      <c r="Q30" s="33" t="s">
        <v>40</v>
      </c>
      <c r="R30" s="24" t="s">
        <v>26</v>
      </c>
      <c r="S30" s="28">
        <v>-0.81440000000000001</v>
      </c>
      <c r="T30" s="33" t="s">
        <v>40</v>
      </c>
      <c r="U30" s="24" t="s">
        <v>26</v>
      </c>
      <c r="V30" s="28">
        <v>-0.73626000000000003</v>
      </c>
      <c r="W30" s="33" t="s">
        <v>40</v>
      </c>
      <c r="X30" s="24" t="s">
        <v>26</v>
      </c>
      <c r="Y30" s="28">
        <v>-1.3642099999999999</v>
      </c>
      <c r="Z30" s="33" t="s">
        <v>40</v>
      </c>
      <c r="AA30" s="24" t="s">
        <v>26</v>
      </c>
      <c r="AB30" s="28">
        <v>-1.54891</v>
      </c>
      <c r="AC30" s="33" t="s">
        <v>40</v>
      </c>
      <c r="AD30" s="24" t="s">
        <v>26</v>
      </c>
      <c r="AE30" s="29">
        <v>0.15212999999999999</v>
      </c>
      <c r="AF30" s="33" t="s">
        <v>40</v>
      </c>
      <c r="AG30" s="24" t="s">
        <v>26</v>
      </c>
      <c r="AH30" s="28">
        <v>0.89419999999999999</v>
      </c>
      <c r="AI30" s="33" t="s">
        <v>40</v>
      </c>
      <c r="AJ30" s="24" t="s">
        <v>26</v>
      </c>
      <c r="AK30" s="28">
        <v>-0.60160999999999998</v>
      </c>
      <c r="AL30" s="33" t="s">
        <v>40</v>
      </c>
      <c r="AM30" s="24" t="s">
        <v>26</v>
      </c>
      <c r="AN30" s="29">
        <v>-0.10940999999999999</v>
      </c>
      <c r="AO30" s="33" t="s">
        <v>40</v>
      </c>
      <c r="AP30" s="24" t="s">
        <v>26</v>
      </c>
      <c r="AQ30" s="29">
        <v>3.7679999999999998E-2</v>
      </c>
    </row>
    <row r="31" spans="1:43" ht="17" thickBot="1" x14ac:dyDescent="0.25">
      <c r="A31" s="95"/>
      <c r="B31" s="33" t="s">
        <v>40</v>
      </c>
      <c r="C31" s="24" t="s">
        <v>29</v>
      </c>
      <c r="D31" s="30">
        <v>-0.91442000000000001</v>
      </c>
      <c r="E31" s="33" t="s">
        <v>40</v>
      </c>
      <c r="F31" s="24" t="s">
        <v>29</v>
      </c>
      <c r="G31" s="29">
        <v>-9.3920000000000003E-2</v>
      </c>
      <c r="H31" s="33" t="s">
        <v>40</v>
      </c>
      <c r="I31" s="24" t="s">
        <v>29</v>
      </c>
      <c r="J31" s="29">
        <v>-0.32328000000000001</v>
      </c>
      <c r="K31" s="33" t="s">
        <v>40</v>
      </c>
      <c r="L31" s="24" t="s">
        <v>29</v>
      </c>
      <c r="M31" s="28">
        <v>-0.72038999999999997</v>
      </c>
      <c r="N31" s="33" t="s">
        <v>40</v>
      </c>
      <c r="O31" s="24" t="s">
        <v>29</v>
      </c>
      <c r="P31" s="28">
        <v>-0.95818000000000003</v>
      </c>
      <c r="Q31" s="33" t="s">
        <v>40</v>
      </c>
      <c r="R31" s="24" t="s">
        <v>29</v>
      </c>
      <c r="S31" s="28">
        <v>-0.76651000000000002</v>
      </c>
      <c r="T31" s="33" t="s">
        <v>40</v>
      </c>
      <c r="U31" s="24" t="s">
        <v>29</v>
      </c>
      <c r="V31" s="28">
        <v>-0.60096000000000005</v>
      </c>
      <c r="W31" s="33" t="s">
        <v>40</v>
      </c>
      <c r="X31" s="24" t="s">
        <v>29</v>
      </c>
      <c r="Y31" s="28">
        <v>-1.4967999999999999</v>
      </c>
      <c r="Z31" s="33" t="s">
        <v>40</v>
      </c>
      <c r="AA31" s="24" t="s">
        <v>29</v>
      </c>
      <c r="AB31" s="28">
        <v>-1.60876</v>
      </c>
      <c r="AC31" s="33" t="s">
        <v>40</v>
      </c>
      <c r="AD31" s="24" t="s">
        <v>29</v>
      </c>
      <c r="AE31" s="29">
        <v>0.44835000000000003</v>
      </c>
      <c r="AF31" s="33" t="s">
        <v>40</v>
      </c>
      <c r="AG31" s="24" t="s">
        <v>29</v>
      </c>
      <c r="AH31" s="28">
        <v>1.26332</v>
      </c>
      <c r="AI31" s="33" t="s">
        <v>40</v>
      </c>
      <c r="AJ31" s="24" t="s">
        <v>29</v>
      </c>
      <c r="AK31" s="28">
        <v>-0.47199000000000002</v>
      </c>
      <c r="AL31" s="33" t="s">
        <v>40</v>
      </c>
      <c r="AM31" s="24" t="s">
        <v>29</v>
      </c>
      <c r="AN31" s="29">
        <v>-0.2361</v>
      </c>
      <c r="AO31" s="33" t="s">
        <v>40</v>
      </c>
      <c r="AP31" s="24" t="s">
        <v>29</v>
      </c>
      <c r="AQ31" s="29">
        <v>4.3319999999999997E-2</v>
      </c>
    </row>
    <row r="32" spans="1:43" ht="17" thickBot="1" x14ac:dyDescent="0.25">
      <c r="A32" s="95"/>
      <c r="B32" s="33" t="s">
        <v>41</v>
      </c>
      <c r="C32" s="24" t="s">
        <v>25</v>
      </c>
      <c r="D32" s="28">
        <v>1.7561199999999999</v>
      </c>
      <c r="E32" s="33" t="s">
        <v>41</v>
      </c>
      <c r="F32" s="24" t="s">
        <v>25</v>
      </c>
      <c r="G32" s="30">
        <v>-0.59050000000000002</v>
      </c>
      <c r="H32" s="33" t="s">
        <v>41</v>
      </c>
      <c r="I32" s="24" t="s">
        <v>25</v>
      </c>
      <c r="J32" s="28">
        <v>-1.28216</v>
      </c>
      <c r="K32" s="33" t="s">
        <v>41</v>
      </c>
      <c r="L32" s="24" t="s">
        <v>25</v>
      </c>
      <c r="M32" s="29">
        <v>-8.6019999999999999E-2</v>
      </c>
      <c r="N32" s="33" t="s">
        <v>41</v>
      </c>
      <c r="O32" s="24" t="s">
        <v>25</v>
      </c>
      <c r="P32" s="30">
        <v>0.5081</v>
      </c>
      <c r="Q32" s="33" t="s">
        <v>41</v>
      </c>
      <c r="R32" s="24" t="s">
        <v>25</v>
      </c>
      <c r="S32" s="28">
        <v>0.82133</v>
      </c>
      <c r="T32" s="33" t="s">
        <v>41</v>
      </c>
      <c r="U32" s="24" t="s">
        <v>25</v>
      </c>
      <c r="V32" s="28">
        <v>0.55337999999999998</v>
      </c>
      <c r="W32" s="33" t="s">
        <v>41</v>
      </c>
      <c r="X32" s="24" t="s">
        <v>25</v>
      </c>
      <c r="Y32" s="28">
        <v>1.85145</v>
      </c>
      <c r="Z32" s="33" t="s">
        <v>41</v>
      </c>
      <c r="AA32" s="24" t="s">
        <v>25</v>
      </c>
      <c r="AB32" s="28">
        <v>1.97254</v>
      </c>
      <c r="AC32" s="33" t="s">
        <v>41</v>
      </c>
      <c r="AD32" s="24" t="s">
        <v>25</v>
      </c>
      <c r="AE32" s="28">
        <v>0.67978000000000005</v>
      </c>
      <c r="AF32" s="33" t="s">
        <v>41</v>
      </c>
      <c r="AG32" s="24" t="s">
        <v>25</v>
      </c>
      <c r="AH32" s="28">
        <v>0.96930000000000005</v>
      </c>
      <c r="AI32" s="33" t="s">
        <v>41</v>
      </c>
      <c r="AJ32" s="24" t="s">
        <v>25</v>
      </c>
      <c r="AK32" s="28">
        <v>1.3321700000000001</v>
      </c>
      <c r="AL32" s="33" t="s">
        <v>41</v>
      </c>
      <c r="AM32" s="24" t="s">
        <v>25</v>
      </c>
      <c r="AN32" s="28">
        <v>-0.30313000000000001</v>
      </c>
      <c r="AO32" s="33" t="s">
        <v>41</v>
      </c>
      <c r="AP32" s="24" t="s">
        <v>25</v>
      </c>
      <c r="AQ32" s="28">
        <v>-0.31213000000000002</v>
      </c>
    </row>
    <row r="33" spans="1:43" ht="17" thickBot="1" x14ac:dyDescent="0.25">
      <c r="A33" s="95"/>
      <c r="B33" s="33" t="s">
        <v>41</v>
      </c>
      <c r="C33" s="24" t="s">
        <v>29</v>
      </c>
      <c r="D33" s="28">
        <v>1.3865400000000001</v>
      </c>
      <c r="E33" s="33" t="s">
        <v>41</v>
      </c>
      <c r="F33" s="24" t="s">
        <v>29</v>
      </c>
      <c r="G33" s="28">
        <v>-0.78671000000000002</v>
      </c>
      <c r="H33" s="33" t="s">
        <v>41</v>
      </c>
      <c r="I33" s="24" t="s">
        <v>29</v>
      </c>
      <c r="J33" s="28">
        <v>-1.3984799999999999</v>
      </c>
      <c r="K33" s="33" t="s">
        <v>41</v>
      </c>
      <c r="L33" s="24" t="s">
        <v>29</v>
      </c>
      <c r="M33" s="30">
        <v>-0.68857000000000002</v>
      </c>
      <c r="N33" s="33" t="s">
        <v>41</v>
      </c>
      <c r="O33" s="24" t="s">
        <v>29</v>
      </c>
      <c r="P33" s="29">
        <v>-6.8799999999999998E-3</v>
      </c>
      <c r="Q33" s="33" t="s">
        <v>41</v>
      </c>
      <c r="R33" s="24" t="s">
        <v>29</v>
      </c>
      <c r="S33" s="28">
        <v>0.47904000000000002</v>
      </c>
      <c r="T33" s="33" t="s">
        <v>41</v>
      </c>
      <c r="U33" s="24" t="s">
        <v>29</v>
      </c>
      <c r="V33" s="28">
        <v>0.43759999999999999</v>
      </c>
      <c r="W33" s="33" t="s">
        <v>41</v>
      </c>
      <c r="X33" s="24" t="s">
        <v>29</v>
      </c>
      <c r="Y33" s="28">
        <v>1.2547200000000001</v>
      </c>
      <c r="Z33" s="33" t="s">
        <v>41</v>
      </c>
      <c r="AA33" s="24" t="s">
        <v>29</v>
      </c>
      <c r="AB33" s="28">
        <v>1.0642799999999999</v>
      </c>
      <c r="AC33" s="33" t="s">
        <v>41</v>
      </c>
      <c r="AD33" s="24" t="s">
        <v>29</v>
      </c>
      <c r="AE33" s="29">
        <v>0.40050999999999998</v>
      </c>
      <c r="AF33" s="33" t="s">
        <v>41</v>
      </c>
      <c r="AG33" s="24" t="s">
        <v>29</v>
      </c>
      <c r="AH33" s="28">
        <v>1.03216</v>
      </c>
      <c r="AI33" s="33" t="s">
        <v>41</v>
      </c>
      <c r="AJ33" s="24" t="s">
        <v>29</v>
      </c>
      <c r="AK33" s="28">
        <v>0.93359000000000003</v>
      </c>
      <c r="AL33" s="33" t="s">
        <v>41</v>
      </c>
      <c r="AM33" s="24" t="s">
        <v>29</v>
      </c>
      <c r="AN33" s="29">
        <v>-0.24798000000000001</v>
      </c>
      <c r="AO33" s="33" t="s">
        <v>41</v>
      </c>
      <c r="AP33" s="24" t="s">
        <v>29</v>
      </c>
      <c r="AQ33" s="28">
        <v>-0.27277000000000001</v>
      </c>
    </row>
    <row r="34" spans="1:43" ht="17" thickBot="1" x14ac:dyDescent="0.25">
      <c r="A34" s="95"/>
      <c r="B34" s="33" t="s">
        <v>42</v>
      </c>
      <c r="C34" s="24" t="s">
        <v>26</v>
      </c>
      <c r="D34" s="28">
        <v>-0.91671999999999998</v>
      </c>
      <c r="E34" s="33" t="s">
        <v>42</v>
      </c>
      <c r="F34" s="24" t="s">
        <v>26</v>
      </c>
      <c r="G34" s="28">
        <v>0.90834000000000004</v>
      </c>
      <c r="H34" s="33" t="s">
        <v>42</v>
      </c>
      <c r="I34" s="24" t="s">
        <v>26</v>
      </c>
      <c r="J34" s="28">
        <v>1.6688499999999999</v>
      </c>
      <c r="K34" s="33" t="s">
        <v>42</v>
      </c>
      <c r="L34" s="24" t="s">
        <v>26</v>
      </c>
      <c r="M34" s="29">
        <v>0.26052999999999998</v>
      </c>
      <c r="N34" s="33" t="s">
        <v>42</v>
      </c>
      <c r="O34" s="24" t="s">
        <v>26</v>
      </c>
      <c r="P34" s="28">
        <v>-0.48505999999999999</v>
      </c>
      <c r="Q34" s="33" t="s">
        <v>42</v>
      </c>
      <c r="R34" s="24" t="s">
        <v>26</v>
      </c>
      <c r="S34" s="28">
        <v>-1.23674</v>
      </c>
      <c r="T34" s="33" t="s">
        <v>42</v>
      </c>
      <c r="U34" s="24" t="s">
        <v>26</v>
      </c>
      <c r="V34" s="28">
        <v>-0.57311000000000001</v>
      </c>
      <c r="W34" s="33" t="s">
        <v>42</v>
      </c>
      <c r="X34" s="24" t="s">
        <v>26</v>
      </c>
      <c r="Y34" s="28">
        <v>-1.6973</v>
      </c>
      <c r="Z34" s="33" t="s">
        <v>42</v>
      </c>
      <c r="AA34" s="24" t="s">
        <v>26</v>
      </c>
      <c r="AB34" s="28">
        <v>-1.58029</v>
      </c>
      <c r="AC34" s="33" t="s">
        <v>42</v>
      </c>
      <c r="AD34" s="24" t="s">
        <v>26</v>
      </c>
      <c r="AE34" s="28">
        <v>-0.51280999999999999</v>
      </c>
      <c r="AF34" s="33" t="s">
        <v>42</v>
      </c>
      <c r="AG34" s="24" t="s">
        <v>26</v>
      </c>
      <c r="AH34" s="28">
        <v>-1.0314399999999999</v>
      </c>
      <c r="AI34" s="33" t="s">
        <v>42</v>
      </c>
      <c r="AJ34" s="24" t="s">
        <v>26</v>
      </c>
      <c r="AK34" s="28">
        <v>-1.0528</v>
      </c>
      <c r="AL34" s="33" t="s">
        <v>42</v>
      </c>
      <c r="AM34" s="24" t="s">
        <v>26</v>
      </c>
      <c r="AN34" s="28">
        <v>0.55978000000000006</v>
      </c>
      <c r="AO34" s="33" t="s">
        <v>42</v>
      </c>
      <c r="AP34" s="24" t="s">
        <v>26</v>
      </c>
      <c r="AQ34" s="28">
        <v>0.49426999999999999</v>
      </c>
    </row>
    <row r="35" spans="1:43" ht="17" thickBot="1" x14ac:dyDescent="0.25">
      <c r="A35" s="95"/>
      <c r="B35" s="33" t="s">
        <v>42</v>
      </c>
      <c r="C35" s="24" t="s">
        <v>28</v>
      </c>
      <c r="D35" s="28">
        <v>-0.75551999999999997</v>
      </c>
      <c r="E35" s="33" t="s">
        <v>42</v>
      </c>
      <c r="F35" s="24" t="s">
        <v>28</v>
      </c>
      <c r="G35" s="28">
        <v>0.60096000000000005</v>
      </c>
      <c r="H35" s="33" t="s">
        <v>42</v>
      </c>
      <c r="I35" s="24" t="s">
        <v>28</v>
      </c>
      <c r="J35" s="28">
        <v>0.95899999999999996</v>
      </c>
      <c r="K35" s="33" t="s">
        <v>42</v>
      </c>
      <c r="L35" s="24" t="s">
        <v>28</v>
      </c>
      <c r="M35" s="29">
        <v>0.39613999999999999</v>
      </c>
      <c r="N35" s="33" t="s">
        <v>42</v>
      </c>
      <c r="O35" s="24" t="s">
        <v>28</v>
      </c>
      <c r="P35" s="29">
        <v>-0.17443</v>
      </c>
      <c r="Q35" s="33" t="s">
        <v>42</v>
      </c>
      <c r="R35" s="24" t="s">
        <v>28</v>
      </c>
      <c r="S35" s="28">
        <v>-0.80772999999999995</v>
      </c>
      <c r="T35" s="33" t="s">
        <v>42</v>
      </c>
      <c r="U35" s="24" t="s">
        <v>28</v>
      </c>
      <c r="V35" s="28">
        <v>-0.44024000000000002</v>
      </c>
      <c r="W35" s="33" t="s">
        <v>42</v>
      </c>
      <c r="X35" s="24" t="s">
        <v>28</v>
      </c>
      <c r="Y35" s="28">
        <v>-0.70186000000000004</v>
      </c>
      <c r="Z35" s="33" t="s">
        <v>42</v>
      </c>
      <c r="AA35" s="24" t="s">
        <v>28</v>
      </c>
      <c r="AB35" s="29">
        <v>-0.40325</v>
      </c>
      <c r="AC35" s="33" t="s">
        <v>42</v>
      </c>
      <c r="AD35" s="24" t="s">
        <v>28</v>
      </c>
      <c r="AE35" s="29">
        <v>-0.24951999999999999</v>
      </c>
      <c r="AF35" s="33" t="s">
        <v>42</v>
      </c>
      <c r="AG35" s="24" t="s">
        <v>28</v>
      </c>
      <c r="AH35" s="28">
        <v>-0.83299999999999996</v>
      </c>
      <c r="AI35" s="33" t="s">
        <v>42</v>
      </c>
      <c r="AJ35" s="24" t="s">
        <v>28</v>
      </c>
      <c r="AK35" s="28">
        <v>-0.45649000000000001</v>
      </c>
      <c r="AL35" s="33" t="s">
        <v>42</v>
      </c>
      <c r="AM35" s="24" t="s">
        <v>28</v>
      </c>
      <c r="AN35" s="29">
        <v>0.21709999999999999</v>
      </c>
      <c r="AO35" s="33" t="s">
        <v>42</v>
      </c>
      <c r="AP35" s="24" t="s">
        <v>28</v>
      </c>
      <c r="AQ35" s="28">
        <v>0.28260999999999997</v>
      </c>
    </row>
    <row r="36" spans="1:43" ht="17" thickBot="1" x14ac:dyDescent="0.25">
      <c r="A36" s="95"/>
      <c r="B36" s="33" t="s">
        <v>43</v>
      </c>
      <c r="C36" s="24" t="s">
        <v>19</v>
      </c>
      <c r="D36" s="28">
        <v>0.92157999999999995</v>
      </c>
      <c r="E36" s="33" t="s">
        <v>43</v>
      </c>
      <c r="F36" s="24" t="s">
        <v>19</v>
      </c>
      <c r="G36" s="29">
        <v>0.27377000000000001</v>
      </c>
      <c r="H36" s="33" t="s">
        <v>43</v>
      </c>
      <c r="I36" s="24" t="s">
        <v>19</v>
      </c>
      <c r="J36" s="29">
        <v>-0.44578000000000001</v>
      </c>
      <c r="K36" s="33" t="s">
        <v>43</v>
      </c>
      <c r="L36" s="24" t="s">
        <v>19</v>
      </c>
      <c r="M36" s="30">
        <v>0.81252999999999997</v>
      </c>
      <c r="N36" s="33" t="s">
        <v>43</v>
      </c>
      <c r="O36" s="24" t="s">
        <v>19</v>
      </c>
      <c r="P36" s="30">
        <v>0.65298999999999996</v>
      </c>
      <c r="Q36" s="33" t="s">
        <v>43</v>
      </c>
      <c r="R36" s="24" t="s">
        <v>19</v>
      </c>
      <c r="S36" s="28">
        <v>0.70118999999999998</v>
      </c>
      <c r="T36" s="33" t="s">
        <v>43</v>
      </c>
      <c r="U36" s="24" t="s">
        <v>19</v>
      </c>
      <c r="V36" s="29">
        <v>0.18534999999999999</v>
      </c>
      <c r="W36" s="33" t="s">
        <v>43</v>
      </c>
      <c r="X36" s="24" t="s">
        <v>19</v>
      </c>
      <c r="Y36" s="28">
        <v>1.5026999999999999</v>
      </c>
      <c r="Z36" s="33" t="s">
        <v>43</v>
      </c>
      <c r="AA36" s="24" t="s">
        <v>19</v>
      </c>
      <c r="AB36" s="28">
        <v>1.68675</v>
      </c>
      <c r="AC36" s="33" t="s">
        <v>43</v>
      </c>
      <c r="AD36" s="24" t="s">
        <v>19</v>
      </c>
      <c r="AE36" s="28">
        <v>0.98924999999999996</v>
      </c>
      <c r="AF36" s="33" t="s">
        <v>43</v>
      </c>
      <c r="AG36" s="24" t="s">
        <v>19</v>
      </c>
      <c r="AH36" s="28">
        <v>1.1329499999999999</v>
      </c>
      <c r="AI36" s="33" t="s">
        <v>43</v>
      </c>
      <c r="AJ36" s="24" t="s">
        <v>19</v>
      </c>
      <c r="AK36" s="28">
        <v>0.86024</v>
      </c>
      <c r="AL36" s="33" t="s">
        <v>43</v>
      </c>
      <c r="AM36" s="24" t="s">
        <v>19</v>
      </c>
      <c r="AN36" s="29">
        <v>-0.15787999999999999</v>
      </c>
      <c r="AO36" s="33" t="s">
        <v>43</v>
      </c>
      <c r="AP36" s="24" t="s">
        <v>19</v>
      </c>
      <c r="AQ36" s="29">
        <v>-7.3730000000000004E-2</v>
      </c>
    </row>
    <row r="37" spans="1:43" ht="17" thickBot="1" x14ac:dyDescent="0.25">
      <c r="A37" s="95"/>
      <c r="B37" s="33" t="s">
        <v>43</v>
      </c>
      <c r="C37" s="24" t="s">
        <v>22</v>
      </c>
      <c r="D37" s="29">
        <v>8.8840000000000002E-2</v>
      </c>
      <c r="E37" s="33" t="s">
        <v>43</v>
      </c>
      <c r="F37" s="24" t="s">
        <v>22</v>
      </c>
      <c r="G37" s="29">
        <v>0.47731000000000001</v>
      </c>
      <c r="H37" s="33" t="s">
        <v>43</v>
      </c>
      <c r="I37" s="24" t="s">
        <v>22</v>
      </c>
      <c r="J37" s="29">
        <v>0.20191999999999999</v>
      </c>
      <c r="K37" s="33" t="s">
        <v>43</v>
      </c>
      <c r="L37" s="24" t="s">
        <v>22</v>
      </c>
      <c r="M37" s="30">
        <v>0.65581999999999996</v>
      </c>
      <c r="N37" s="33" t="s">
        <v>43</v>
      </c>
      <c r="O37" s="24" t="s">
        <v>22</v>
      </c>
      <c r="P37" s="29">
        <v>0.39539999999999997</v>
      </c>
      <c r="Q37" s="33" t="s">
        <v>43</v>
      </c>
      <c r="R37" s="24" t="s">
        <v>22</v>
      </c>
      <c r="S37" s="29">
        <v>0.31957000000000002</v>
      </c>
      <c r="T37" s="33" t="s">
        <v>43</v>
      </c>
      <c r="U37" s="24" t="s">
        <v>22</v>
      </c>
      <c r="V37" s="29">
        <v>0.11892999999999999</v>
      </c>
      <c r="W37" s="33" t="s">
        <v>43</v>
      </c>
      <c r="X37" s="24" t="s">
        <v>22</v>
      </c>
      <c r="Y37" s="29">
        <v>0.41108</v>
      </c>
      <c r="Z37" s="33" t="s">
        <v>43</v>
      </c>
      <c r="AA37" s="24" t="s">
        <v>22</v>
      </c>
      <c r="AB37" s="29">
        <v>0.54556000000000004</v>
      </c>
      <c r="AC37" s="33" t="s">
        <v>43</v>
      </c>
      <c r="AD37" s="24" t="s">
        <v>22</v>
      </c>
      <c r="AE37" s="28">
        <v>0.65264</v>
      </c>
      <c r="AF37" s="33" t="s">
        <v>43</v>
      </c>
      <c r="AG37" s="24" t="s">
        <v>22</v>
      </c>
      <c r="AH37" s="28">
        <v>0.70184999999999997</v>
      </c>
      <c r="AI37" s="33" t="s">
        <v>43</v>
      </c>
      <c r="AJ37" s="24" t="s">
        <v>22</v>
      </c>
      <c r="AK37" s="29">
        <v>0.14452999999999999</v>
      </c>
      <c r="AL37" s="33" t="s">
        <v>43</v>
      </c>
      <c r="AM37" s="24" t="s">
        <v>22</v>
      </c>
      <c r="AN37" s="29">
        <v>0.12642999999999999</v>
      </c>
      <c r="AO37" s="33" t="s">
        <v>43</v>
      </c>
      <c r="AP37" s="24" t="s">
        <v>22</v>
      </c>
      <c r="AQ37" s="29">
        <v>0.12787999999999999</v>
      </c>
    </row>
    <row r="38" spans="1:43" ht="17" thickBot="1" x14ac:dyDescent="0.25">
      <c r="A38" s="95"/>
      <c r="B38" s="33" t="s">
        <v>44</v>
      </c>
      <c r="C38" s="24" t="s">
        <v>20</v>
      </c>
      <c r="D38" s="28">
        <v>-0.71155999999999997</v>
      </c>
      <c r="E38" s="33" t="s">
        <v>44</v>
      </c>
      <c r="F38" s="24" t="s">
        <v>20</v>
      </c>
      <c r="G38" s="29">
        <v>-0.17901</v>
      </c>
      <c r="H38" s="33" t="s">
        <v>44</v>
      </c>
      <c r="I38" s="24" t="s">
        <v>20</v>
      </c>
      <c r="J38" s="29">
        <v>0.35671999999999998</v>
      </c>
      <c r="K38" s="33" t="s">
        <v>44</v>
      </c>
      <c r="L38" s="24" t="s">
        <v>20</v>
      </c>
      <c r="M38" s="29">
        <v>-0.29943999999999998</v>
      </c>
      <c r="N38" s="33" t="s">
        <v>44</v>
      </c>
      <c r="O38" s="24" t="s">
        <v>20</v>
      </c>
      <c r="P38" s="29">
        <v>-3.2599999999999997E-2</v>
      </c>
      <c r="Q38" s="33" t="s">
        <v>44</v>
      </c>
      <c r="R38" s="24" t="s">
        <v>20</v>
      </c>
      <c r="S38" s="29">
        <v>-0.22563</v>
      </c>
      <c r="T38" s="33" t="s">
        <v>44</v>
      </c>
      <c r="U38" s="24" t="s">
        <v>20</v>
      </c>
      <c r="V38" s="29">
        <v>4.0289999999999999E-2</v>
      </c>
      <c r="W38" s="33" t="s">
        <v>44</v>
      </c>
      <c r="X38" s="24" t="s">
        <v>20</v>
      </c>
      <c r="Y38" s="28">
        <v>-0.62927999999999995</v>
      </c>
      <c r="Z38" s="33" t="s">
        <v>44</v>
      </c>
      <c r="AA38" s="24" t="s">
        <v>20</v>
      </c>
      <c r="AB38" s="30">
        <v>-0.68657000000000001</v>
      </c>
      <c r="AC38" s="33" t="s">
        <v>44</v>
      </c>
      <c r="AD38" s="24" t="s">
        <v>20</v>
      </c>
      <c r="AE38" s="28">
        <v>-0.67391000000000001</v>
      </c>
      <c r="AF38" s="33" t="s">
        <v>44</v>
      </c>
      <c r="AG38" s="24" t="s">
        <v>20</v>
      </c>
      <c r="AH38" s="28">
        <v>-0.5675</v>
      </c>
      <c r="AI38" s="33" t="s">
        <v>44</v>
      </c>
      <c r="AJ38" s="24" t="s">
        <v>20</v>
      </c>
      <c r="AK38" s="28">
        <v>-0.53402000000000005</v>
      </c>
      <c r="AL38" s="33" t="s">
        <v>44</v>
      </c>
      <c r="AM38" s="24" t="s">
        <v>20</v>
      </c>
      <c r="AN38" s="28">
        <v>0.28759000000000001</v>
      </c>
      <c r="AO38" s="33" t="s">
        <v>44</v>
      </c>
      <c r="AP38" s="24" t="s">
        <v>20</v>
      </c>
      <c r="AQ38" s="29">
        <v>6.2429999999999999E-2</v>
      </c>
    </row>
    <row r="39" spans="1:43" ht="17" thickBot="1" x14ac:dyDescent="0.25">
      <c r="A39" s="95"/>
      <c r="B39" s="33" t="s">
        <v>44</v>
      </c>
      <c r="C39" s="24" t="s">
        <v>23</v>
      </c>
      <c r="D39" s="28">
        <v>-0.91742000000000001</v>
      </c>
      <c r="E39" s="33" t="s">
        <v>44</v>
      </c>
      <c r="F39" s="24" t="s">
        <v>23</v>
      </c>
      <c r="G39" s="29">
        <v>-0.40894000000000003</v>
      </c>
      <c r="H39" s="33" t="s">
        <v>44</v>
      </c>
      <c r="I39" s="24" t="s">
        <v>23</v>
      </c>
      <c r="J39" s="29">
        <v>0.4022</v>
      </c>
      <c r="K39" s="33" t="s">
        <v>44</v>
      </c>
      <c r="L39" s="24" t="s">
        <v>23</v>
      </c>
      <c r="M39" s="29">
        <v>-0.43434</v>
      </c>
      <c r="N39" s="33" t="s">
        <v>44</v>
      </c>
      <c r="O39" s="24" t="s">
        <v>23</v>
      </c>
      <c r="P39" s="29">
        <v>-0.20766000000000001</v>
      </c>
      <c r="Q39" s="33" t="s">
        <v>44</v>
      </c>
      <c r="R39" s="24" t="s">
        <v>23</v>
      </c>
      <c r="S39" s="30">
        <v>-0.44294</v>
      </c>
      <c r="T39" s="33" t="s">
        <v>44</v>
      </c>
      <c r="U39" s="24" t="s">
        <v>23</v>
      </c>
      <c r="V39" s="29">
        <v>-7.0569999999999994E-2</v>
      </c>
      <c r="W39" s="33" t="s">
        <v>44</v>
      </c>
      <c r="X39" s="24" t="s">
        <v>23</v>
      </c>
      <c r="Y39" s="28">
        <v>-1.0153300000000001</v>
      </c>
      <c r="Z39" s="33" t="s">
        <v>44</v>
      </c>
      <c r="AA39" s="24" t="s">
        <v>23</v>
      </c>
      <c r="AB39" s="28">
        <v>-1.12025</v>
      </c>
      <c r="AC39" s="33" t="s">
        <v>44</v>
      </c>
      <c r="AD39" s="24" t="s">
        <v>23</v>
      </c>
      <c r="AE39" s="28">
        <v>-0.90736000000000006</v>
      </c>
      <c r="AF39" s="33" t="s">
        <v>44</v>
      </c>
      <c r="AG39" s="24" t="s">
        <v>23</v>
      </c>
      <c r="AH39" s="28">
        <v>-0.85453000000000001</v>
      </c>
      <c r="AI39" s="33" t="s">
        <v>44</v>
      </c>
      <c r="AJ39" s="24" t="s">
        <v>23</v>
      </c>
      <c r="AK39" s="28">
        <v>-0.94154000000000004</v>
      </c>
      <c r="AL39" s="33" t="s">
        <v>44</v>
      </c>
      <c r="AM39" s="24" t="s">
        <v>23</v>
      </c>
      <c r="AN39" s="29">
        <v>0.13844000000000001</v>
      </c>
      <c r="AO39" s="33" t="s">
        <v>44</v>
      </c>
      <c r="AP39" s="24" t="s">
        <v>23</v>
      </c>
      <c r="AQ39" s="29">
        <v>-0.11049</v>
      </c>
    </row>
    <row r="40" spans="1:43" ht="17" thickBot="1" x14ac:dyDescent="0.25">
      <c r="A40" s="95"/>
      <c r="B40" s="33" t="s">
        <v>45</v>
      </c>
      <c r="C40" s="24" t="s">
        <v>19</v>
      </c>
      <c r="D40" s="29">
        <v>0.35143999999999997</v>
      </c>
      <c r="E40" s="33" t="s">
        <v>45</v>
      </c>
      <c r="F40" s="24" t="s">
        <v>19</v>
      </c>
      <c r="G40" s="29">
        <v>9.0690000000000007E-2</v>
      </c>
      <c r="H40" s="33" t="s">
        <v>45</v>
      </c>
      <c r="I40" s="24" t="s">
        <v>19</v>
      </c>
      <c r="J40" s="28">
        <v>-0.60194000000000003</v>
      </c>
      <c r="K40" s="33" t="s">
        <v>45</v>
      </c>
      <c r="L40" s="24" t="s">
        <v>19</v>
      </c>
      <c r="M40" s="29">
        <v>0.35487999999999997</v>
      </c>
      <c r="N40" s="33" t="s">
        <v>45</v>
      </c>
      <c r="O40" s="24" t="s">
        <v>19</v>
      </c>
      <c r="P40" s="29">
        <v>9.2950000000000005E-2</v>
      </c>
      <c r="Q40" s="33" t="s">
        <v>45</v>
      </c>
      <c r="R40" s="24" t="s">
        <v>19</v>
      </c>
      <c r="S40" s="29">
        <v>0.37306</v>
      </c>
      <c r="T40" s="33" t="s">
        <v>45</v>
      </c>
      <c r="U40" s="24" t="s">
        <v>19</v>
      </c>
      <c r="V40" s="29">
        <v>-0.19331000000000001</v>
      </c>
      <c r="W40" s="33" t="s">
        <v>45</v>
      </c>
      <c r="X40" s="24" t="s">
        <v>19</v>
      </c>
      <c r="Y40" s="30">
        <v>0.67230000000000001</v>
      </c>
      <c r="Z40" s="33" t="s">
        <v>45</v>
      </c>
      <c r="AA40" s="24" t="s">
        <v>19</v>
      </c>
      <c r="AB40" s="28">
        <v>0.85294999999999999</v>
      </c>
      <c r="AC40" s="33" t="s">
        <v>45</v>
      </c>
      <c r="AD40" s="24" t="s">
        <v>19</v>
      </c>
      <c r="AE40" s="29">
        <v>0.38527</v>
      </c>
      <c r="AF40" s="33" t="s">
        <v>45</v>
      </c>
      <c r="AG40" s="24" t="s">
        <v>19</v>
      </c>
      <c r="AH40" s="29">
        <v>-0.14935000000000001</v>
      </c>
      <c r="AI40" s="33" t="s">
        <v>45</v>
      </c>
      <c r="AJ40" s="24" t="s">
        <v>19</v>
      </c>
      <c r="AK40" s="29">
        <v>0.20763000000000001</v>
      </c>
      <c r="AL40" s="33" t="s">
        <v>45</v>
      </c>
      <c r="AM40" s="24" t="s">
        <v>19</v>
      </c>
      <c r="AN40" s="28">
        <v>-0.65835999999999995</v>
      </c>
      <c r="AO40" s="33" t="s">
        <v>45</v>
      </c>
      <c r="AP40" s="24" t="s">
        <v>19</v>
      </c>
      <c r="AQ40" s="28">
        <v>-0.36379</v>
      </c>
    </row>
    <row r="41" spans="1:43" ht="17" thickBot="1" x14ac:dyDescent="0.25">
      <c r="A41" s="95"/>
      <c r="B41" s="33" t="s">
        <v>45</v>
      </c>
      <c r="C41" s="24" t="s">
        <v>23</v>
      </c>
      <c r="D41" s="30">
        <v>0.60219</v>
      </c>
      <c r="E41" s="33" t="s">
        <v>45</v>
      </c>
      <c r="F41" s="24" t="s">
        <v>23</v>
      </c>
      <c r="G41" s="29">
        <v>-0.44608999999999999</v>
      </c>
      <c r="H41" s="33" t="s">
        <v>45</v>
      </c>
      <c r="I41" s="24" t="s">
        <v>23</v>
      </c>
      <c r="J41" s="28">
        <v>-0.60973999999999995</v>
      </c>
      <c r="K41" s="33" t="s">
        <v>45</v>
      </c>
      <c r="L41" s="24" t="s">
        <v>23</v>
      </c>
      <c r="M41" s="29">
        <v>-0.32915</v>
      </c>
      <c r="N41" s="33" t="s">
        <v>45</v>
      </c>
      <c r="O41" s="24" t="s">
        <v>23</v>
      </c>
      <c r="P41" s="29">
        <v>-0.27625</v>
      </c>
      <c r="Q41" s="33" t="s">
        <v>45</v>
      </c>
      <c r="R41" s="24" t="s">
        <v>23</v>
      </c>
      <c r="S41" s="29">
        <v>-5.8319999999999997E-2</v>
      </c>
      <c r="T41" s="33" t="s">
        <v>45</v>
      </c>
      <c r="U41" s="24" t="s">
        <v>23</v>
      </c>
      <c r="V41" s="29">
        <v>-0.24424000000000001</v>
      </c>
      <c r="W41" s="33" t="s">
        <v>45</v>
      </c>
      <c r="X41" s="24" t="s">
        <v>23</v>
      </c>
      <c r="Y41" s="29">
        <v>0.42709000000000003</v>
      </c>
      <c r="Z41" s="33" t="s">
        <v>45</v>
      </c>
      <c r="AA41" s="24" t="s">
        <v>23</v>
      </c>
      <c r="AB41" s="29">
        <v>0.38546000000000002</v>
      </c>
      <c r="AC41" s="33" t="s">
        <v>45</v>
      </c>
      <c r="AD41" s="24" t="s">
        <v>23</v>
      </c>
      <c r="AE41" s="29">
        <v>-0.37462000000000001</v>
      </c>
      <c r="AF41" s="33" t="s">
        <v>45</v>
      </c>
      <c r="AG41" s="24" t="s">
        <v>23</v>
      </c>
      <c r="AH41" s="28">
        <v>-0.66835999999999995</v>
      </c>
      <c r="AI41" s="33" t="s">
        <v>45</v>
      </c>
      <c r="AJ41" s="24" t="s">
        <v>23</v>
      </c>
      <c r="AK41" s="29">
        <v>7.17E-2</v>
      </c>
      <c r="AL41" s="33" t="s">
        <v>45</v>
      </c>
      <c r="AM41" s="24" t="s">
        <v>23</v>
      </c>
      <c r="AN41" s="28">
        <v>-0.49995000000000001</v>
      </c>
      <c r="AO41" s="33" t="s">
        <v>45</v>
      </c>
      <c r="AP41" s="24" t="s">
        <v>23</v>
      </c>
      <c r="AQ41" s="30">
        <v>-0.22617000000000001</v>
      </c>
    </row>
    <row r="42" spans="1:43" ht="17" thickBot="1" x14ac:dyDescent="0.25">
      <c r="A42" s="95"/>
      <c r="B42" s="33" t="s">
        <v>46</v>
      </c>
      <c r="C42" s="24" t="s">
        <v>20</v>
      </c>
      <c r="D42" s="28">
        <v>-0.64571999999999996</v>
      </c>
      <c r="E42" s="33" t="s">
        <v>46</v>
      </c>
      <c r="F42" s="24" t="s">
        <v>20</v>
      </c>
      <c r="G42" s="30">
        <v>0.53659999999999997</v>
      </c>
      <c r="H42" s="33" t="s">
        <v>46</v>
      </c>
      <c r="I42" s="24" t="s">
        <v>20</v>
      </c>
      <c r="J42" s="29">
        <v>0.50753999999999999</v>
      </c>
      <c r="K42" s="33" t="s">
        <v>46</v>
      </c>
      <c r="L42" s="24" t="s">
        <v>20</v>
      </c>
      <c r="M42" s="29">
        <v>0.18784000000000001</v>
      </c>
      <c r="N42" s="33" t="s">
        <v>46</v>
      </c>
      <c r="O42" s="24" t="s">
        <v>20</v>
      </c>
      <c r="P42" s="29">
        <v>0.26499</v>
      </c>
      <c r="Q42" s="33" t="s">
        <v>46</v>
      </c>
      <c r="R42" s="24" t="s">
        <v>20</v>
      </c>
      <c r="S42" s="29">
        <v>3.3430000000000001E-2</v>
      </c>
      <c r="T42" s="33" t="s">
        <v>46</v>
      </c>
      <c r="U42" s="24" t="s">
        <v>20</v>
      </c>
      <c r="V42" s="29">
        <v>0.17102999999999999</v>
      </c>
      <c r="W42" s="33" t="s">
        <v>46</v>
      </c>
      <c r="X42" s="24" t="s">
        <v>20</v>
      </c>
      <c r="Y42" s="29">
        <v>-0.25579000000000002</v>
      </c>
      <c r="Z42" s="33" t="s">
        <v>46</v>
      </c>
      <c r="AA42" s="24" t="s">
        <v>20</v>
      </c>
      <c r="AB42" s="29">
        <v>-0.21009</v>
      </c>
      <c r="AC42" s="33" t="s">
        <v>46</v>
      </c>
      <c r="AD42" s="24" t="s">
        <v>20</v>
      </c>
      <c r="AE42" s="30">
        <v>0.52614000000000005</v>
      </c>
      <c r="AF42" s="33" t="s">
        <v>46</v>
      </c>
      <c r="AG42" s="24" t="s">
        <v>20</v>
      </c>
      <c r="AH42" s="30">
        <v>0.66444999999999999</v>
      </c>
      <c r="AI42" s="33" t="s">
        <v>46</v>
      </c>
      <c r="AJ42" s="24" t="s">
        <v>20</v>
      </c>
      <c r="AK42" s="29">
        <v>0.21404000000000001</v>
      </c>
      <c r="AL42" s="33" t="s">
        <v>46</v>
      </c>
      <c r="AM42" s="24" t="s">
        <v>20</v>
      </c>
      <c r="AN42" s="28">
        <v>0.47231000000000001</v>
      </c>
      <c r="AO42" s="33" t="s">
        <v>46</v>
      </c>
      <c r="AP42" s="24" t="s">
        <v>20</v>
      </c>
      <c r="AQ42" s="30">
        <v>0.24009</v>
      </c>
    </row>
    <row r="43" spans="1:43" ht="17" thickBot="1" x14ac:dyDescent="0.25">
      <c r="A43" s="95"/>
      <c r="B43" s="33" t="s">
        <v>46</v>
      </c>
      <c r="C43" s="24" t="s">
        <v>22</v>
      </c>
      <c r="D43" s="29">
        <v>0.11064</v>
      </c>
      <c r="E43" s="33" t="s">
        <v>46</v>
      </c>
      <c r="F43" s="24" t="s">
        <v>22</v>
      </c>
      <c r="G43" s="29">
        <v>0.41746</v>
      </c>
      <c r="H43" s="33" t="s">
        <v>46</v>
      </c>
      <c r="I43" s="24" t="s">
        <v>22</v>
      </c>
      <c r="J43" s="29">
        <v>0.40551999999999999</v>
      </c>
      <c r="K43" s="33" t="s">
        <v>46</v>
      </c>
      <c r="L43" s="24" t="s">
        <v>22</v>
      </c>
      <c r="M43" s="29">
        <v>0.50778000000000001</v>
      </c>
      <c r="N43" s="33" t="s">
        <v>46</v>
      </c>
      <c r="O43" s="24" t="s">
        <v>22</v>
      </c>
      <c r="P43" s="29">
        <v>0.33034000000000002</v>
      </c>
      <c r="Q43" s="33" t="s">
        <v>46</v>
      </c>
      <c r="R43" s="24" t="s">
        <v>22</v>
      </c>
      <c r="S43" s="29">
        <v>1.49E-3</v>
      </c>
      <c r="T43" s="33" t="s">
        <v>46</v>
      </c>
      <c r="U43" s="24" t="s">
        <v>22</v>
      </c>
      <c r="V43" s="29">
        <v>-0.19656000000000001</v>
      </c>
      <c r="W43" s="33" t="s">
        <v>46</v>
      </c>
      <c r="X43" s="24" t="s">
        <v>22</v>
      </c>
      <c r="Y43" s="29">
        <v>0.42992000000000002</v>
      </c>
      <c r="Z43" s="33" t="s">
        <v>46</v>
      </c>
      <c r="AA43" s="24" t="s">
        <v>22</v>
      </c>
      <c r="AB43" s="29">
        <v>0.40687000000000001</v>
      </c>
      <c r="AC43" s="33" t="s">
        <v>46</v>
      </c>
      <c r="AD43" s="24" t="s">
        <v>22</v>
      </c>
      <c r="AE43" s="30">
        <v>0.48710999999999999</v>
      </c>
      <c r="AF43" s="33" t="s">
        <v>46</v>
      </c>
      <c r="AG43" s="24" t="s">
        <v>22</v>
      </c>
      <c r="AH43" s="29">
        <v>0.48587999999999998</v>
      </c>
      <c r="AI43" s="33" t="s">
        <v>46</v>
      </c>
      <c r="AJ43" s="24" t="s">
        <v>22</v>
      </c>
      <c r="AK43" s="29">
        <v>0.41750999999999999</v>
      </c>
      <c r="AL43" s="33" t="s">
        <v>46</v>
      </c>
      <c r="AM43" s="24" t="s">
        <v>22</v>
      </c>
      <c r="AN43" s="29">
        <v>7.8960000000000002E-2</v>
      </c>
      <c r="AO43" s="33" t="s">
        <v>46</v>
      </c>
      <c r="AP43" s="24" t="s">
        <v>22</v>
      </c>
      <c r="AQ43" s="29">
        <v>0.13704</v>
      </c>
    </row>
    <row r="44" spans="1:43" ht="17" thickBot="1" x14ac:dyDescent="0.25">
      <c r="A44" s="95"/>
      <c r="B44" s="33" t="s">
        <v>47</v>
      </c>
      <c r="C44" s="24" t="s">
        <v>28</v>
      </c>
      <c r="D44" s="29">
        <v>-7.8869999999999996E-2</v>
      </c>
      <c r="E44" s="33" t="s">
        <v>47</v>
      </c>
      <c r="F44" s="24" t="s">
        <v>28</v>
      </c>
      <c r="G44" s="29">
        <v>0.49393999999999999</v>
      </c>
      <c r="H44" s="33" t="s">
        <v>47</v>
      </c>
      <c r="I44" s="24" t="s">
        <v>28</v>
      </c>
      <c r="J44" s="29">
        <v>0.43525000000000003</v>
      </c>
      <c r="K44" s="33" t="s">
        <v>47</v>
      </c>
      <c r="L44" s="24" t="s">
        <v>28</v>
      </c>
      <c r="M44" s="29">
        <v>0.36242999999999997</v>
      </c>
      <c r="N44" s="33" t="s">
        <v>47</v>
      </c>
      <c r="O44" s="24" t="s">
        <v>28</v>
      </c>
      <c r="P44" s="29">
        <v>-0.25190000000000001</v>
      </c>
      <c r="Q44" s="33" t="s">
        <v>47</v>
      </c>
      <c r="R44" s="24" t="s">
        <v>28</v>
      </c>
      <c r="S44" s="29">
        <v>-0.48787999999999998</v>
      </c>
      <c r="T44" s="33" t="s">
        <v>47</v>
      </c>
      <c r="U44" s="24" t="s">
        <v>28</v>
      </c>
      <c r="V44" s="29">
        <v>-0.45</v>
      </c>
      <c r="W44" s="33" t="s">
        <v>47</v>
      </c>
      <c r="X44" s="24" t="s">
        <v>28</v>
      </c>
      <c r="Y44" s="29">
        <v>1.159E-2</v>
      </c>
      <c r="Z44" s="33" t="s">
        <v>47</v>
      </c>
      <c r="AA44" s="24" t="s">
        <v>28</v>
      </c>
      <c r="AB44" s="29">
        <v>9.7509999999999999E-2</v>
      </c>
      <c r="AC44" s="33" t="s">
        <v>47</v>
      </c>
      <c r="AD44" s="24" t="s">
        <v>28</v>
      </c>
      <c r="AE44" s="29">
        <v>-0.29243000000000002</v>
      </c>
      <c r="AF44" s="33" t="s">
        <v>47</v>
      </c>
      <c r="AG44" s="24" t="s">
        <v>28</v>
      </c>
      <c r="AH44" s="28">
        <v>-1.0582199999999999</v>
      </c>
      <c r="AI44" s="33" t="s">
        <v>47</v>
      </c>
      <c r="AJ44" s="24" t="s">
        <v>28</v>
      </c>
      <c r="AK44" s="29">
        <v>-0.11953</v>
      </c>
      <c r="AL44" s="33" t="s">
        <v>47</v>
      </c>
      <c r="AM44" s="24" t="s">
        <v>28</v>
      </c>
      <c r="AN44" s="29">
        <v>-0.13284000000000001</v>
      </c>
      <c r="AO44" s="33" t="s">
        <v>47</v>
      </c>
      <c r="AP44" s="24" t="s">
        <v>28</v>
      </c>
      <c r="AQ44" s="29">
        <v>0.20113</v>
      </c>
    </row>
    <row r="45" spans="1:43" ht="17" thickBot="1" x14ac:dyDescent="0.25">
      <c r="A45" s="95"/>
      <c r="B45" s="33" t="s">
        <v>47</v>
      </c>
      <c r="C45" s="24" t="s">
        <v>19</v>
      </c>
      <c r="D45" s="29">
        <v>5.8810000000000001E-2</v>
      </c>
      <c r="E45" s="33" t="s">
        <v>47</v>
      </c>
      <c r="F45" s="24" t="s">
        <v>19</v>
      </c>
      <c r="G45" s="29">
        <v>0.39832000000000001</v>
      </c>
      <c r="H45" s="33" t="s">
        <v>47</v>
      </c>
      <c r="I45" s="24" t="s">
        <v>19</v>
      </c>
      <c r="J45" s="29">
        <v>1.7160000000000002E-2</v>
      </c>
      <c r="K45" s="33" t="s">
        <v>47</v>
      </c>
      <c r="L45" s="24" t="s">
        <v>19</v>
      </c>
      <c r="M45" s="30">
        <v>0.69467000000000001</v>
      </c>
      <c r="N45" s="33" t="s">
        <v>47</v>
      </c>
      <c r="O45" s="24" t="s">
        <v>19</v>
      </c>
      <c r="P45" s="29">
        <v>0.39350000000000002</v>
      </c>
      <c r="Q45" s="33" t="s">
        <v>47</v>
      </c>
      <c r="R45" s="24" t="s">
        <v>19</v>
      </c>
      <c r="S45" s="29">
        <v>0.35071000000000002</v>
      </c>
      <c r="T45" s="33" t="s">
        <v>47</v>
      </c>
      <c r="U45" s="24" t="s">
        <v>19</v>
      </c>
      <c r="V45" s="29">
        <v>-6.3960000000000003E-2</v>
      </c>
      <c r="W45" s="33" t="s">
        <v>47</v>
      </c>
      <c r="X45" s="24" t="s">
        <v>19</v>
      </c>
      <c r="Y45" s="30">
        <v>0.72019999999999995</v>
      </c>
      <c r="Z45" s="33" t="s">
        <v>47</v>
      </c>
      <c r="AA45" s="24" t="s">
        <v>19</v>
      </c>
      <c r="AB45" s="28">
        <v>0.69325000000000003</v>
      </c>
      <c r="AC45" s="33" t="s">
        <v>47</v>
      </c>
      <c r="AD45" s="24" t="s">
        <v>19</v>
      </c>
      <c r="AE45" s="29">
        <v>-0.12024</v>
      </c>
      <c r="AF45" s="33" t="s">
        <v>47</v>
      </c>
      <c r="AG45" s="24" t="s">
        <v>19</v>
      </c>
      <c r="AH45" s="28">
        <v>-0.88932</v>
      </c>
      <c r="AI45" s="33" t="s">
        <v>47</v>
      </c>
      <c r="AJ45" s="24" t="s">
        <v>19</v>
      </c>
      <c r="AK45" s="29">
        <v>-0.12853000000000001</v>
      </c>
      <c r="AL45" s="33" t="s">
        <v>47</v>
      </c>
      <c r="AM45" s="24" t="s">
        <v>19</v>
      </c>
      <c r="AN45" s="30">
        <v>-0.33399000000000001</v>
      </c>
      <c r="AO45" s="33" t="s">
        <v>47</v>
      </c>
      <c r="AP45" s="24" t="s">
        <v>19</v>
      </c>
      <c r="AQ45" s="29">
        <v>-5.3120000000000001E-2</v>
      </c>
    </row>
    <row r="46" spans="1:43" ht="17" thickBot="1" x14ac:dyDescent="0.25">
      <c r="A46" s="95"/>
      <c r="B46" s="33" t="s">
        <v>48</v>
      </c>
      <c r="C46" s="24" t="s">
        <v>29</v>
      </c>
      <c r="D46" s="29">
        <v>0.55083000000000004</v>
      </c>
      <c r="E46" s="33" t="s">
        <v>48</v>
      </c>
      <c r="F46" s="24" t="s">
        <v>29</v>
      </c>
      <c r="G46" s="29">
        <v>-0.21890000000000001</v>
      </c>
      <c r="H46" s="33" t="s">
        <v>48</v>
      </c>
      <c r="I46" s="24" t="s">
        <v>29</v>
      </c>
      <c r="J46" s="30">
        <v>-0.43315999999999999</v>
      </c>
      <c r="K46" s="33" t="s">
        <v>48</v>
      </c>
      <c r="L46" s="24" t="s">
        <v>29</v>
      </c>
      <c r="M46" s="28">
        <v>-0.73046999999999995</v>
      </c>
      <c r="N46" s="33" t="s">
        <v>48</v>
      </c>
      <c r="O46" s="24" t="s">
        <v>29</v>
      </c>
      <c r="P46" s="30">
        <v>-0.44139</v>
      </c>
      <c r="Q46" s="33" t="s">
        <v>48</v>
      </c>
      <c r="R46" s="24" t="s">
        <v>29</v>
      </c>
      <c r="S46" s="29">
        <v>-0.43184</v>
      </c>
      <c r="T46" s="33" t="s">
        <v>48</v>
      </c>
      <c r="U46" s="24" t="s">
        <v>29</v>
      </c>
      <c r="V46" s="29">
        <v>-0.17249</v>
      </c>
      <c r="W46" s="33" t="s">
        <v>48</v>
      </c>
      <c r="X46" s="24" t="s">
        <v>29</v>
      </c>
      <c r="Y46" s="29">
        <v>3.5770000000000003E-2</v>
      </c>
      <c r="Z46" s="33" t="s">
        <v>48</v>
      </c>
      <c r="AA46" s="24" t="s">
        <v>29</v>
      </c>
      <c r="AB46" s="29">
        <v>-0.18582000000000001</v>
      </c>
      <c r="AC46" s="33" t="s">
        <v>48</v>
      </c>
      <c r="AD46" s="24" t="s">
        <v>29</v>
      </c>
      <c r="AE46" s="29">
        <v>0.17979999999999999</v>
      </c>
      <c r="AF46" s="33" t="s">
        <v>48</v>
      </c>
      <c r="AG46" s="24" t="s">
        <v>29</v>
      </c>
      <c r="AH46" s="28">
        <v>0.92022999999999999</v>
      </c>
      <c r="AI46" s="33" t="s">
        <v>48</v>
      </c>
      <c r="AJ46" s="24" t="s">
        <v>29</v>
      </c>
      <c r="AK46" s="29">
        <v>0.35003000000000001</v>
      </c>
      <c r="AL46" s="33" t="s">
        <v>48</v>
      </c>
      <c r="AM46" s="24" t="s">
        <v>29</v>
      </c>
      <c r="AN46" s="29">
        <v>-4.956E-2</v>
      </c>
      <c r="AO46" s="33" t="s">
        <v>48</v>
      </c>
      <c r="AP46" s="24" t="s">
        <v>29</v>
      </c>
      <c r="AQ46" s="29">
        <v>-3.5380000000000002E-2</v>
      </c>
    </row>
    <row r="47" spans="1:43" ht="17" thickBot="1" x14ac:dyDescent="0.25">
      <c r="A47" s="95"/>
      <c r="B47" s="33" t="s">
        <v>48</v>
      </c>
      <c r="C47" s="24" t="s">
        <v>20</v>
      </c>
      <c r="D47" s="29">
        <v>-0.31474999999999997</v>
      </c>
      <c r="E47" s="33" t="s">
        <v>48</v>
      </c>
      <c r="F47" s="24" t="s">
        <v>20</v>
      </c>
      <c r="G47" s="29">
        <v>-0.32850000000000001</v>
      </c>
      <c r="H47" s="33" t="s">
        <v>48</v>
      </c>
      <c r="I47" s="24" t="s">
        <v>20</v>
      </c>
      <c r="J47" s="29">
        <v>-0.29758000000000001</v>
      </c>
      <c r="K47" s="33" t="s">
        <v>48</v>
      </c>
      <c r="L47" s="24" t="s">
        <v>20</v>
      </c>
      <c r="M47" s="28">
        <v>-0.75871</v>
      </c>
      <c r="N47" s="33" t="s">
        <v>48</v>
      </c>
      <c r="O47" s="24" t="s">
        <v>20</v>
      </c>
      <c r="P47" s="29">
        <v>-0.36665999999999999</v>
      </c>
      <c r="Q47" s="33" t="s">
        <v>48</v>
      </c>
      <c r="R47" s="24" t="s">
        <v>20</v>
      </c>
      <c r="S47" s="29">
        <v>-0.26684999999999998</v>
      </c>
      <c r="T47" s="33" t="s">
        <v>48</v>
      </c>
      <c r="U47" s="24" t="s">
        <v>20</v>
      </c>
      <c r="V47" s="29">
        <v>-6.8640000000000007E-2</v>
      </c>
      <c r="W47" s="33" t="s">
        <v>48</v>
      </c>
      <c r="X47" s="24" t="s">
        <v>20</v>
      </c>
      <c r="Y47" s="29">
        <v>-0.40533999999999998</v>
      </c>
      <c r="Z47" s="33" t="s">
        <v>48</v>
      </c>
      <c r="AA47" s="24" t="s">
        <v>20</v>
      </c>
      <c r="AB47" s="29">
        <v>-0.58638000000000001</v>
      </c>
      <c r="AC47" s="33" t="s">
        <v>48</v>
      </c>
      <c r="AD47" s="24" t="s">
        <v>20</v>
      </c>
      <c r="AE47" s="29">
        <v>1.154E-2</v>
      </c>
      <c r="AF47" s="33" t="s">
        <v>48</v>
      </c>
      <c r="AG47" s="24" t="s">
        <v>20</v>
      </c>
      <c r="AH47" s="28">
        <v>0.73350000000000004</v>
      </c>
      <c r="AI47" s="33" t="s">
        <v>48</v>
      </c>
      <c r="AJ47" s="24" t="s">
        <v>20</v>
      </c>
      <c r="AK47" s="29">
        <v>8.2000000000000007E-3</v>
      </c>
      <c r="AL47" s="33" t="s">
        <v>48</v>
      </c>
      <c r="AM47" s="24" t="s">
        <v>20</v>
      </c>
      <c r="AN47" s="29">
        <v>0.12443</v>
      </c>
      <c r="AO47" s="33" t="s">
        <v>48</v>
      </c>
      <c r="AP47" s="24" t="s">
        <v>20</v>
      </c>
      <c r="AQ47" s="29">
        <v>4.5399999999999998E-3</v>
      </c>
    </row>
    <row r="48" spans="1:43" ht="17" thickBot="1" x14ac:dyDescent="0.25">
      <c r="A48" s="95"/>
      <c r="B48" s="33" t="s">
        <v>49</v>
      </c>
      <c r="C48" s="24" t="s">
        <v>28</v>
      </c>
      <c r="D48" s="28">
        <v>-0.55940999999999996</v>
      </c>
      <c r="E48" s="33" t="s">
        <v>49</v>
      </c>
      <c r="F48" s="24" t="s">
        <v>28</v>
      </c>
      <c r="G48" s="29">
        <v>0.36558000000000002</v>
      </c>
      <c r="H48" s="33" t="s">
        <v>49</v>
      </c>
      <c r="I48" s="24" t="s">
        <v>28</v>
      </c>
      <c r="J48" s="28">
        <v>0.70216999999999996</v>
      </c>
      <c r="K48" s="33" t="s">
        <v>49</v>
      </c>
      <c r="L48" s="24" t="s">
        <v>28</v>
      </c>
      <c r="M48" s="30">
        <v>0.49281000000000003</v>
      </c>
      <c r="N48" s="33" t="s">
        <v>49</v>
      </c>
      <c r="O48" s="24" t="s">
        <v>28</v>
      </c>
      <c r="P48" s="29">
        <v>0.28515000000000001</v>
      </c>
      <c r="Q48" s="33" t="s">
        <v>49</v>
      </c>
      <c r="R48" s="24" t="s">
        <v>28</v>
      </c>
      <c r="S48" s="29">
        <v>-0.26526</v>
      </c>
      <c r="T48" s="33" t="s">
        <v>49</v>
      </c>
      <c r="U48" s="24" t="s">
        <v>28</v>
      </c>
      <c r="V48" s="29">
        <v>-4.6609999999999999E-2</v>
      </c>
      <c r="W48" s="33" t="s">
        <v>49</v>
      </c>
      <c r="X48" s="24" t="s">
        <v>28</v>
      </c>
      <c r="Y48" s="29">
        <v>-0.32751999999999998</v>
      </c>
      <c r="Z48" s="33" t="s">
        <v>49</v>
      </c>
      <c r="AA48" s="24" t="s">
        <v>28</v>
      </c>
      <c r="AB48" s="29">
        <v>-5.8100000000000001E-3</v>
      </c>
      <c r="AC48" s="33" t="s">
        <v>49</v>
      </c>
      <c r="AD48" s="24" t="s">
        <v>28</v>
      </c>
      <c r="AE48" s="29">
        <v>-0.11192000000000001</v>
      </c>
      <c r="AF48" s="33" t="s">
        <v>49</v>
      </c>
      <c r="AG48" s="24" t="s">
        <v>28</v>
      </c>
      <c r="AH48" s="28">
        <v>-0.55362</v>
      </c>
      <c r="AI48" s="33" t="s">
        <v>49</v>
      </c>
      <c r="AJ48" s="24" t="s">
        <v>28</v>
      </c>
      <c r="AK48" s="29">
        <v>-0.25896999999999998</v>
      </c>
      <c r="AL48" s="33" t="s">
        <v>49</v>
      </c>
      <c r="AM48" s="24" t="s">
        <v>28</v>
      </c>
      <c r="AN48" s="30">
        <v>0.25008000000000002</v>
      </c>
      <c r="AO48" s="33" t="s">
        <v>49</v>
      </c>
      <c r="AP48" s="24" t="s">
        <v>28</v>
      </c>
      <c r="AQ48" s="29">
        <v>0.12317</v>
      </c>
    </row>
    <row r="49" spans="1:43" ht="17" thickBot="1" x14ac:dyDescent="0.25">
      <c r="A49" s="95"/>
      <c r="B49" s="33" t="s">
        <v>49</v>
      </c>
      <c r="C49" s="24" t="s">
        <v>20</v>
      </c>
      <c r="D49" s="28">
        <v>-0.92801999999999996</v>
      </c>
      <c r="E49" s="33" t="s">
        <v>49</v>
      </c>
      <c r="F49" s="24" t="s">
        <v>20</v>
      </c>
      <c r="G49" s="29">
        <v>0.36280000000000001</v>
      </c>
      <c r="H49" s="33" t="s">
        <v>49</v>
      </c>
      <c r="I49" s="24" t="s">
        <v>20</v>
      </c>
      <c r="J49" s="28">
        <v>0.87488999999999995</v>
      </c>
      <c r="K49" s="33" t="s">
        <v>49</v>
      </c>
      <c r="L49" s="24" t="s">
        <v>20</v>
      </c>
      <c r="M49" s="29">
        <v>0.30137000000000003</v>
      </c>
      <c r="N49" s="33" t="s">
        <v>49</v>
      </c>
      <c r="O49" s="24" t="s">
        <v>20</v>
      </c>
      <c r="P49" s="29">
        <v>0.36907000000000001</v>
      </c>
      <c r="Q49" s="33" t="s">
        <v>49</v>
      </c>
      <c r="R49" s="24" t="s">
        <v>20</v>
      </c>
      <c r="S49" s="29">
        <v>-3.7859999999999998E-2</v>
      </c>
      <c r="T49" s="33" t="s">
        <v>49</v>
      </c>
      <c r="U49" s="24" t="s">
        <v>20</v>
      </c>
      <c r="V49" s="29">
        <v>0.19222</v>
      </c>
      <c r="W49" s="33" t="s">
        <v>49</v>
      </c>
      <c r="X49" s="24" t="s">
        <v>20</v>
      </c>
      <c r="Y49" s="30">
        <v>-0.54237000000000002</v>
      </c>
      <c r="Z49" s="33" t="s">
        <v>49</v>
      </c>
      <c r="AA49" s="24" t="s">
        <v>20</v>
      </c>
      <c r="AB49" s="29">
        <v>-0.45535999999999999</v>
      </c>
      <c r="AC49" s="33" t="s">
        <v>49</v>
      </c>
      <c r="AD49" s="24" t="s">
        <v>20</v>
      </c>
      <c r="AE49" s="29">
        <v>-0.37254999999999999</v>
      </c>
      <c r="AF49" s="33" t="s">
        <v>49</v>
      </c>
      <c r="AG49" s="24" t="s">
        <v>20</v>
      </c>
      <c r="AH49" s="28">
        <v>-0.64559</v>
      </c>
      <c r="AI49" s="33" t="s">
        <v>49</v>
      </c>
      <c r="AJ49" s="24" t="s">
        <v>20</v>
      </c>
      <c r="AK49" s="30">
        <v>-0.42071999999999998</v>
      </c>
      <c r="AL49" s="33" t="s">
        <v>49</v>
      </c>
      <c r="AM49" s="24" t="s">
        <v>20</v>
      </c>
      <c r="AN49" s="28">
        <v>0.50824999999999998</v>
      </c>
      <c r="AO49" s="33" t="s">
        <v>49</v>
      </c>
      <c r="AP49" s="24" t="s">
        <v>20</v>
      </c>
      <c r="AQ49" s="30">
        <v>0.21041000000000001</v>
      </c>
    </row>
    <row r="50" spans="1:43" ht="17" thickBot="1" x14ac:dyDescent="0.25">
      <c r="A50" s="95"/>
      <c r="B50" s="33" t="s">
        <v>50</v>
      </c>
      <c r="C50" s="24" t="s">
        <v>29</v>
      </c>
      <c r="D50" s="29">
        <v>0.36773</v>
      </c>
      <c r="E50" s="33" t="s">
        <v>50</v>
      </c>
      <c r="F50" s="24" t="s">
        <v>29</v>
      </c>
      <c r="G50" s="28">
        <v>-0.73290999999999995</v>
      </c>
      <c r="H50" s="33" t="s">
        <v>50</v>
      </c>
      <c r="I50" s="24" t="s">
        <v>29</v>
      </c>
      <c r="J50" s="28">
        <v>-1.38226</v>
      </c>
      <c r="K50" s="33" t="s">
        <v>50</v>
      </c>
      <c r="L50" s="24" t="s">
        <v>29</v>
      </c>
      <c r="M50" s="29">
        <v>-0.67837999999999998</v>
      </c>
      <c r="N50" s="33" t="s">
        <v>50</v>
      </c>
      <c r="O50" s="24" t="s">
        <v>29</v>
      </c>
      <c r="P50" s="29">
        <v>-0.35688999999999999</v>
      </c>
      <c r="Q50" s="33" t="s">
        <v>50</v>
      </c>
      <c r="R50" s="24" t="s">
        <v>29</v>
      </c>
      <c r="S50" s="29">
        <v>0.29433999999999999</v>
      </c>
      <c r="T50" s="33" t="s">
        <v>50</v>
      </c>
      <c r="U50" s="24" t="s">
        <v>29</v>
      </c>
      <c r="V50" s="29">
        <v>0.16406000000000001</v>
      </c>
      <c r="W50" s="33" t="s">
        <v>50</v>
      </c>
      <c r="X50" s="24" t="s">
        <v>29</v>
      </c>
      <c r="Y50" s="29">
        <v>0.21209</v>
      </c>
      <c r="Z50" s="33" t="s">
        <v>50</v>
      </c>
      <c r="AA50" s="24" t="s">
        <v>29</v>
      </c>
      <c r="AB50" s="29">
        <v>0.10413</v>
      </c>
      <c r="AC50" s="33" t="s">
        <v>50</v>
      </c>
      <c r="AD50" s="24" t="s">
        <v>29</v>
      </c>
      <c r="AE50" s="28">
        <v>0.61214999999999997</v>
      </c>
      <c r="AF50" s="33" t="s">
        <v>50</v>
      </c>
      <c r="AG50" s="24" t="s">
        <v>29</v>
      </c>
      <c r="AH50" s="28">
        <v>1.2912300000000001</v>
      </c>
      <c r="AI50" s="33" t="s">
        <v>50</v>
      </c>
      <c r="AJ50" s="24" t="s">
        <v>29</v>
      </c>
      <c r="AK50" s="29">
        <v>0.36968000000000001</v>
      </c>
      <c r="AL50" s="33" t="s">
        <v>50</v>
      </c>
      <c r="AM50" s="24" t="s">
        <v>29</v>
      </c>
      <c r="AN50" s="28">
        <v>-0.39800000000000002</v>
      </c>
      <c r="AO50" s="33" t="s">
        <v>50</v>
      </c>
      <c r="AP50" s="24" t="s">
        <v>29</v>
      </c>
      <c r="AQ50" s="28">
        <v>-0.23088</v>
      </c>
    </row>
    <row r="51" spans="1:43" ht="17" thickBot="1" x14ac:dyDescent="0.25">
      <c r="A51" s="95"/>
      <c r="B51" s="33" t="s">
        <v>50</v>
      </c>
      <c r="C51" s="24" t="s">
        <v>19</v>
      </c>
      <c r="D51" s="28">
        <v>0.95093000000000005</v>
      </c>
      <c r="E51" s="33" t="s">
        <v>50</v>
      </c>
      <c r="F51" s="24" t="s">
        <v>19</v>
      </c>
      <c r="G51" s="29">
        <v>-8.9529999999999998E-2</v>
      </c>
      <c r="H51" s="33" t="s">
        <v>50</v>
      </c>
      <c r="I51" s="24" t="s">
        <v>19</v>
      </c>
      <c r="J51" s="28">
        <v>-0.83726</v>
      </c>
      <c r="K51" s="33" t="s">
        <v>50</v>
      </c>
      <c r="L51" s="24" t="s">
        <v>19</v>
      </c>
      <c r="M51" s="29">
        <v>0.46610000000000001</v>
      </c>
      <c r="N51" s="33" t="s">
        <v>50</v>
      </c>
      <c r="O51" s="24" t="s">
        <v>19</v>
      </c>
      <c r="P51" s="29">
        <v>0.40312999999999999</v>
      </c>
      <c r="Q51" s="33" t="s">
        <v>50</v>
      </c>
      <c r="R51" s="24" t="s">
        <v>19</v>
      </c>
      <c r="S51" s="28">
        <v>0.64161000000000001</v>
      </c>
      <c r="T51" s="33" t="s">
        <v>50</v>
      </c>
      <c r="U51" s="24" t="s">
        <v>19</v>
      </c>
      <c r="V51" s="29">
        <v>8.5800000000000001E-2</v>
      </c>
      <c r="W51" s="33" t="s">
        <v>50</v>
      </c>
      <c r="X51" s="24" t="s">
        <v>19</v>
      </c>
      <c r="Y51" s="28">
        <v>1.2143999999999999</v>
      </c>
      <c r="Z51" s="33" t="s">
        <v>50</v>
      </c>
      <c r="AA51" s="24" t="s">
        <v>19</v>
      </c>
      <c r="AB51" s="28">
        <v>1.52759</v>
      </c>
      <c r="AC51" s="33" t="s">
        <v>50</v>
      </c>
      <c r="AD51" s="24" t="s">
        <v>19</v>
      </c>
      <c r="AE51" s="28">
        <v>0.94133</v>
      </c>
      <c r="AF51" s="33" t="s">
        <v>50</v>
      </c>
      <c r="AG51" s="24" t="s">
        <v>19</v>
      </c>
      <c r="AH51" s="28">
        <v>0.95955000000000001</v>
      </c>
      <c r="AI51" s="33" t="s">
        <v>50</v>
      </c>
      <c r="AJ51" s="24" t="s">
        <v>19</v>
      </c>
      <c r="AK51" s="28">
        <v>0.77403999999999995</v>
      </c>
      <c r="AL51" s="33" t="s">
        <v>50</v>
      </c>
      <c r="AM51" s="24" t="s">
        <v>19</v>
      </c>
      <c r="AN51" s="28">
        <v>-0.49048000000000003</v>
      </c>
      <c r="AO51" s="33" t="s">
        <v>50</v>
      </c>
      <c r="AP51" s="24" t="s">
        <v>19</v>
      </c>
      <c r="AQ51" s="28">
        <v>-0.36642999999999998</v>
      </c>
    </row>
    <row r="52" spans="1:43" ht="17" thickBot="1" x14ac:dyDescent="0.25">
      <c r="A52" s="95"/>
      <c r="B52" s="33" t="s">
        <v>51</v>
      </c>
      <c r="C52" s="24" t="s">
        <v>28</v>
      </c>
      <c r="D52" s="29">
        <v>-0.16628000000000001</v>
      </c>
      <c r="E52" s="33" t="s">
        <v>51</v>
      </c>
      <c r="F52" s="24" t="s">
        <v>28</v>
      </c>
      <c r="G52" s="28">
        <v>1.0217499999999999</v>
      </c>
      <c r="H52" s="33" t="s">
        <v>51</v>
      </c>
      <c r="I52" s="24" t="s">
        <v>28</v>
      </c>
      <c r="J52" s="28">
        <v>1.00481</v>
      </c>
      <c r="K52" s="33" t="s">
        <v>51</v>
      </c>
      <c r="L52" s="24" t="s">
        <v>28</v>
      </c>
      <c r="M52" s="28">
        <v>0.66286999999999996</v>
      </c>
      <c r="N52" s="33" t="s">
        <v>51</v>
      </c>
      <c r="O52" s="24" t="s">
        <v>28</v>
      </c>
      <c r="P52" s="29">
        <v>2.963E-2</v>
      </c>
      <c r="Q52" s="33" t="s">
        <v>51</v>
      </c>
      <c r="R52" s="24" t="s">
        <v>28</v>
      </c>
      <c r="S52" s="29">
        <v>-0.45561000000000001</v>
      </c>
      <c r="T52" s="33" t="s">
        <v>51</v>
      </c>
      <c r="U52" s="24" t="s">
        <v>28</v>
      </c>
      <c r="V52" s="29">
        <v>-0.35202</v>
      </c>
      <c r="W52" s="33" t="s">
        <v>51</v>
      </c>
      <c r="X52" s="24" t="s">
        <v>28</v>
      </c>
      <c r="Y52" s="29">
        <v>-9.8419999999999994E-2</v>
      </c>
      <c r="Z52" s="33" t="s">
        <v>51</v>
      </c>
      <c r="AA52" s="24" t="s">
        <v>28</v>
      </c>
      <c r="AB52" s="29">
        <v>2.6450000000000001E-2</v>
      </c>
      <c r="AC52" s="33" t="s">
        <v>51</v>
      </c>
      <c r="AD52" s="24" t="s">
        <v>28</v>
      </c>
      <c r="AE52" s="30">
        <v>0.49973000000000001</v>
      </c>
      <c r="AF52" s="33" t="s">
        <v>51</v>
      </c>
      <c r="AG52" s="24" t="s">
        <v>28</v>
      </c>
      <c r="AH52" s="29">
        <v>3.1789999999999999E-2</v>
      </c>
      <c r="AI52" s="33" t="s">
        <v>51</v>
      </c>
      <c r="AJ52" s="24" t="s">
        <v>28</v>
      </c>
      <c r="AK52" s="29">
        <v>5.8450000000000002E-2</v>
      </c>
      <c r="AL52" s="33" t="s">
        <v>51</v>
      </c>
      <c r="AM52" s="24" t="s">
        <v>28</v>
      </c>
      <c r="AN52" s="29">
        <v>0.19094</v>
      </c>
      <c r="AO52" s="33" t="s">
        <v>51</v>
      </c>
      <c r="AP52" s="24" t="s">
        <v>28</v>
      </c>
      <c r="AQ52" s="28">
        <v>0.37728</v>
      </c>
    </row>
    <row r="53" spans="1:43" ht="17" thickBot="1" x14ac:dyDescent="0.25">
      <c r="A53" s="95"/>
      <c r="B53" s="33" t="s">
        <v>51</v>
      </c>
      <c r="C53" s="24" t="s">
        <v>22</v>
      </c>
      <c r="D53" s="29">
        <v>-0.18681</v>
      </c>
      <c r="E53" s="33" t="s">
        <v>51</v>
      </c>
      <c r="F53" s="24" t="s">
        <v>22</v>
      </c>
      <c r="G53" s="28">
        <v>0.87595999999999996</v>
      </c>
      <c r="H53" s="33" t="s">
        <v>51</v>
      </c>
      <c r="I53" s="24" t="s">
        <v>22</v>
      </c>
      <c r="J53" s="28">
        <v>1.01244</v>
      </c>
      <c r="K53" s="33" t="s">
        <v>51</v>
      </c>
      <c r="L53" s="24" t="s">
        <v>22</v>
      </c>
      <c r="M53" s="28">
        <v>0.92479999999999996</v>
      </c>
      <c r="N53" s="33" t="s">
        <v>51</v>
      </c>
      <c r="O53" s="24" t="s">
        <v>22</v>
      </c>
      <c r="P53" s="29">
        <v>0.37380999999999998</v>
      </c>
      <c r="Q53" s="33" t="s">
        <v>51</v>
      </c>
      <c r="R53" s="24" t="s">
        <v>22</v>
      </c>
      <c r="S53" s="29">
        <v>-0.11844</v>
      </c>
      <c r="T53" s="33" t="s">
        <v>51</v>
      </c>
      <c r="U53" s="24" t="s">
        <v>22</v>
      </c>
      <c r="V53" s="29">
        <v>-0.19178999999999999</v>
      </c>
      <c r="W53" s="33" t="s">
        <v>51</v>
      </c>
      <c r="X53" s="24" t="s">
        <v>22</v>
      </c>
      <c r="Y53" s="29">
        <v>0.13272</v>
      </c>
      <c r="Z53" s="33" t="s">
        <v>51</v>
      </c>
      <c r="AA53" s="24" t="s">
        <v>22</v>
      </c>
      <c r="AB53" s="29">
        <v>0.19900999999999999</v>
      </c>
      <c r="AC53" s="33" t="s">
        <v>51</v>
      </c>
      <c r="AD53" s="24" t="s">
        <v>22</v>
      </c>
      <c r="AE53" s="29">
        <v>0.38585000000000003</v>
      </c>
      <c r="AF53" s="33" t="s">
        <v>51</v>
      </c>
      <c r="AG53" s="24" t="s">
        <v>22</v>
      </c>
      <c r="AH53" s="29">
        <v>-1.796E-2</v>
      </c>
      <c r="AI53" s="33" t="s">
        <v>51</v>
      </c>
      <c r="AJ53" s="24" t="s">
        <v>22</v>
      </c>
      <c r="AK53" s="29">
        <v>6.6930000000000003E-2</v>
      </c>
      <c r="AL53" s="33" t="s">
        <v>51</v>
      </c>
      <c r="AM53" s="24" t="s">
        <v>22</v>
      </c>
      <c r="AN53" s="29">
        <v>0.22599</v>
      </c>
      <c r="AO53" s="33" t="s">
        <v>51</v>
      </c>
      <c r="AP53" s="24" t="s">
        <v>22</v>
      </c>
      <c r="AQ53" s="28">
        <v>0.3387</v>
      </c>
    </row>
    <row r="54" spans="1:43" ht="17" thickBot="1" x14ac:dyDescent="0.25">
      <c r="A54" s="95"/>
      <c r="B54" s="33" t="s">
        <v>52</v>
      </c>
      <c r="C54" s="24" t="s">
        <v>29</v>
      </c>
      <c r="D54" s="29">
        <v>0.68318000000000001</v>
      </c>
      <c r="E54" s="33" t="s">
        <v>52</v>
      </c>
      <c r="F54" s="24" t="s">
        <v>29</v>
      </c>
      <c r="G54" s="28">
        <v>-0.73438000000000003</v>
      </c>
      <c r="H54" s="33" t="s">
        <v>52</v>
      </c>
      <c r="I54" s="24" t="s">
        <v>29</v>
      </c>
      <c r="J54" s="28">
        <v>-1.28864</v>
      </c>
      <c r="K54" s="33" t="s">
        <v>52</v>
      </c>
      <c r="L54" s="24" t="s">
        <v>29</v>
      </c>
      <c r="M54" s="28">
        <v>-1.1739999999999999</v>
      </c>
      <c r="N54" s="33" t="s">
        <v>52</v>
      </c>
      <c r="O54" s="24" t="s">
        <v>29</v>
      </c>
      <c r="P54" s="28">
        <v>-0.84624999999999995</v>
      </c>
      <c r="Q54" s="33" t="s">
        <v>52</v>
      </c>
      <c r="R54" s="24" t="s">
        <v>29</v>
      </c>
      <c r="S54" s="29">
        <v>-0.22137999999999999</v>
      </c>
      <c r="T54" s="33" t="s">
        <v>52</v>
      </c>
      <c r="U54" s="24" t="s">
        <v>29</v>
      </c>
      <c r="V54" s="29">
        <v>-5.774E-2</v>
      </c>
      <c r="W54" s="33" t="s">
        <v>52</v>
      </c>
      <c r="X54" s="24" t="s">
        <v>29</v>
      </c>
      <c r="Y54" s="29">
        <v>-0.20341999999999999</v>
      </c>
      <c r="Z54" s="33" t="s">
        <v>52</v>
      </c>
      <c r="AA54" s="24" t="s">
        <v>29</v>
      </c>
      <c r="AB54" s="29">
        <v>-0.28594000000000003</v>
      </c>
      <c r="AC54" s="33" t="s">
        <v>52</v>
      </c>
      <c r="AD54" s="24" t="s">
        <v>29</v>
      </c>
      <c r="AE54" s="29">
        <v>0.40690999999999999</v>
      </c>
      <c r="AF54" s="33" t="s">
        <v>52</v>
      </c>
      <c r="AG54" s="24" t="s">
        <v>29</v>
      </c>
      <c r="AH54" s="28">
        <v>1.12323</v>
      </c>
      <c r="AI54" s="33" t="s">
        <v>52</v>
      </c>
      <c r="AJ54" s="24" t="s">
        <v>29</v>
      </c>
      <c r="AK54" s="30">
        <v>0.52512999999999999</v>
      </c>
      <c r="AL54" s="33" t="s">
        <v>52</v>
      </c>
      <c r="AM54" s="24" t="s">
        <v>29</v>
      </c>
      <c r="AN54" s="28">
        <v>-0.45700000000000002</v>
      </c>
      <c r="AO54" s="33" t="s">
        <v>52</v>
      </c>
      <c r="AP54" s="24" t="s">
        <v>29</v>
      </c>
      <c r="AQ54" s="28">
        <v>-0.26645999999999997</v>
      </c>
    </row>
    <row r="55" spans="1:43" ht="17" thickBot="1" x14ac:dyDescent="0.25">
      <c r="A55" s="95"/>
      <c r="B55" s="33" t="s">
        <v>52</v>
      </c>
      <c r="C55" s="24" t="s">
        <v>23</v>
      </c>
      <c r="D55" s="29">
        <v>0.65315000000000001</v>
      </c>
      <c r="E55" s="33" t="s">
        <v>52</v>
      </c>
      <c r="F55" s="24" t="s">
        <v>23</v>
      </c>
      <c r="G55" s="28">
        <v>-0.90258000000000005</v>
      </c>
      <c r="H55" s="33" t="s">
        <v>52</v>
      </c>
      <c r="I55" s="24" t="s">
        <v>23</v>
      </c>
      <c r="J55" s="28">
        <v>-0.90797000000000005</v>
      </c>
      <c r="K55" s="33" t="s">
        <v>52</v>
      </c>
      <c r="L55" s="24" t="s">
        <v>23</v>
      </c>
      <c r="M55" s="28">
        <v>-1.25305</v>
      </c>
      <c r="N55" s="33" t="s">
        <v>52</v>
      </c>
      <c r="O55" s="24" t="s">
        <v>23</v>
      </c>
      <c r="P55" s="28">
        <v>-0.65649000000000002</v>
      </c>
      <c r="Q55" s="33" t="s">
        <v>52</v>
      </c>
      <c r="R55" s="24" t="s">
        <v>23</v>
      </c>
      <c r="S55" s="29">
        <v>-0.32545000000000002</v>
      </c>
      <c r="T55" s="33" t="s">
        <v>52</v>
      </c>
      <c r="U55" s="24" t="s">
        <v>23</v>
      </c>
      <c r="V55" s="29">
        <v>-0.23860999999999999</v>
      </c>
      <c r="W55" s="33" t="s">
        <v>52</v>
      </c>
      <c r="X55" s="24" t="s">
        <v>23</v>
      </c>
      <c r="Y55" s="29">
        <v>0.10446999999999999</v>
      </c>
      <c r="Z55" s="33" t="s">
        <v>52</v>
      </c>
      <c r="AA55" s="24" t="s">
        <v>23</v>
      </c>
      <c r="AB55" s="29">
        <v>-0.28928999999999999</v>
      </c>
      <c r="AC55" s="33" t="s">
        <v>52</v>
      </c>
      <c r="AD55" s="24" t="s">
        <v>23</v>
      </c>
      <c r="AE55" s="29">
        <v>-0.3659</v>
      </c>
      <c r="AF55" s="33" t="s">
        <v>52</v>
      </c>
      <c r="AG55" s="24" t="s">
        <v>23</v>
      </c>
      <c r="AH55" s="29">
        <v>0.10036</v>
      </c>
      <c r="AI55" s="33" t="s">
        <v>52</v>
      </c>
      <c r="AJ55" s="24" t="s">
        <v>23</v>
      </c>
      <c r="AK55" s="29">
        <v>9.7229999999999997E-2</v>
      </c>
      <c r="AL55" s="33" t="s">
        <v>52</v>
      </c>
      <c r="AM55" s="24" t="s">
        <v>23</v>
      </c>
      <c r="AN55" s="28">
        <v>-0.40938000000000002</v>
      </c>
      <c r="AO55" s="33" t="s">
        <v>52</v>
      </c>
      <c r="AP55" s="24" t="s">
        <v>23</v>
      </c>
      <c r="AQ55" s="30">
        <v>-0.20547000000000001</v>
      </c>
    </row>
    <row r="56" spans="1:43" ht="17" thickBot="1" x14ac:dyDescent="0.25">
      <c r="A56" s="95"/>
      <c r="B56" s="33" t="s">
        <v>53</v>
      </c>
      <c r="C56" s="24" t="s">
        <v>28</v>
      </c>
      <c r="D56" s="30">
        <v>-0.46473999999999999</v>
      </c>
      <c r="E56" s="33" t="s">
        <v>53</v>
      </c>
      <c r="F56" s="24" t="s">
        <v>28</v>
      </c>
      <c r="G56" s="29">
        <v>0.15465999999999999</v>
      </c>
      <c r="H56" s="33" t="s">
        <v>53</v>
      </c>
      <c r="I56" s="24" t="s">
        <v>28</v>
      </c>
      <c r="J56" s="28">
        <v>0.42630000000000001</v>
      </c>
      <c r="K56" s="33" t="s">
        <v>53</v>
      </c>
      <c r="L56" s="24" t="s">
        <v>28</v>
      </c>
      <c r="M56" s="29">
        <v>0.34853000000000001</v>
      </c>
      <c r="N56" s="33" t="s">
        <v>53</v>
      </c>
      <c r="O56" s="24" t="s">
        <v>28</v>
      </c>
      <c r="P56" s="29">
        <v>0.10056</v>
      </c>
      <c r="Q56" s="33" t="s">
        <v>53</v>
      </c>
      <c r="R56" s="24" t="s">
        <v>28</v>
      </c>
      <c r="S56" s="29">
        <v>-0.30558999999999997</v>
      </c>
      <c r="T56" s="33" t="s">
        <v>53</v>
      </c>
      <c r="U56" s="24" t="s">
        <v>28</v>
      </c>
      <c r="V56" s="29">
        <v>-0.13661999999999999</v>
      </c>
      <c r="W56" s="33" t="s">
        <v>53</v>
      </c>
      <c r="X56" s="24" t="s">
        <v>28</v>
      </c>
      <c r="Y56" s="29">
        <v>-0.24001</v>
      </c>
      <c r="Z56" s="33" t="s">
        <v>53</v>
      </c>
      <c r="AA56" s="24" t="s">
        <v>28</v>
      </c>
      <c r="AB56" s="29">
        <v>3.6940000000000001E-2</v>
      </c>
      <c r="AC56" s="33" t="s">
        <v>53</v>
      </c>
      <c r="AD56" s="24" t="s">
        <v>28</v>
      </c>
      <c r="AE56" s="28">
        <v>-0.47291</v>
      </c>
      <c r="AF56" s="33" t="s">
        <v>53</v>
      </c>
      <c r="AG56" s="24" t="s">
        <v>28</v>
      </c>
      <c r="AH56" s="28">
        <v>-1.08084</v>
      </c>
      <c r="AI56" s="33" t="s">
        <v>53</v>
      </c>
      <c r="AJ56" s="24" t="s">
        <v>28</v>
      </c>
      <c r="AK56" s="29">
        <v>-0.31864999999999999</v>
      </c>
      <c r="AL56" s="33" t="s">
        <v>53</v>
      </c>
      <c r="AM56" s="24" t="s">
        <v>28</v>
      </c>
      <c r="AN56" s="29">
        <v>6.5729999999999997E-2</v>
      </c>
      <c r="AO56" s="33" t="s">
        <v>53</v>
      </c>
      <c r="AP56" s="24" t="s">
        <v>28</v>
      </c>
      <c r="AQ56" s="29">
        <v>5.6959999999999997E-2</v>
      </c>
    </row>
    <row r="57" spans="1:43" ht="17" thickBot="1" x14ac:dyDescent="0.25">
      <c r="A57" s="95"/>
      <c r="B57" s="33" t="s">
        <v>53</v>
      </c>
      <c r="C57" s="24" t="s">
        <v>23</v>
      </c>
      <c r="D57" s="28">
        <v>-0.80666000000000004</v>
      </c>
      <c r="E57" s="33" t="s">
        <v>53</v>
      </c>
      <c r="F57" s="24" t="s">
        <v>23</v>
      </c>
      <c r="G57" s="29">
        <v>-0.10815</v>
      </c>
      <c r="H57" s="33" t="s">
        <v>53</v>
      </c>
      <c r="I57" s="24" t="s">
        <v>23</v>
      </c>
      <c r="J57" s="28">
        <v>0.50463999999999998</v>
      </c>
      <c r="K57" s="33" t="s">
        <v>53</v>
      </c>
      <c r="L57" s="24" t="s">
        <v>23</v>
      </c>
      <c r="M57" s="29">
        <v>0.19161</v>
      </c>
      <c r="N57" s="33" t="s">
        <v>53</v>
      </c>
      <c r="O57" s="24" t="s">
        <v>23</v>
      </c>
      <c r="P57" s="29">
        <v>3.9300000000000002E-2</v>
      </c>
      <c r="Q57" s="33" t="s">
        <v>53</v>
      </c>
      <c r="R57" s="24" t="s">
        <v>23</v>
      </c>
      <c r="S57" s="29">
        <v>-0.22822000000000001</v>
      </c>
      <c r="T57" s="33" t="s">
        <v>53</v>
      </c>
      <c r="U57" s="24" t="s">
        <v>23</v>
      </c>
      <c r="V57" s="29">
        <v>-9.0859999999999996E-2</v>
      </c>
      <c r="W57" s="33" t="s">
        <v>53</v>
      </c>
      <c r="X57" s="24" t="s">
        <v>23</v>
      </c>
      <c r="Y57" s="28">
        <v>-0.66288000000000002</v>
      </c>
      <c r="Z57" s="33" t="s">
        <v>53</v>
      </c>
      <c r="AA57" s="24" t="s">
        <v>23</v>
      </c>
      <c r="AB57" s="29">
        <v>-0.52702000000000004</v>
      </c>
      <c r="AC57" s="33" t="s">
        <v>53</v>
      </c>
      <c r="AD57" s="24" t="s">
        <v>23</v>
      </c>
      <c r="AE57" s="28">
        <v>-0.86243000000000003</v>
      </c>
      <c r="AF57" s="33" t="s">
        <v>53</v>
      </c>
      <c r="AG57" s="24" t="s">
        <v>23</v>
      </c>
      <c r="AH57" s="28">
        <v>-1.34928</v>
      </c>
      <c r="AI57" s="33" t="s">
        <v>53</v>
      </c>
      <c r="AJ57" s="24" t="s">
        <v>23</v>
      </c>
      <c r="AK57" s="28">
        <v>-0.86207</v>
      </c>
      <c r="AL57" s="33" t="s">
        <v>53</v>
      </c>
      <c r="AM57" s="24" t="s">
        <v>23</v>
      </c>
      <c r="AN57" s="29">
        <v>1.7260000000000001E-2</v>
      </c>
      <c r="AO57" s="33" t="s">
        <v>53</v>
      </c>
      <c r="AP57" s="24" t="s">
        <v>23</v>
      </c>
      <c r="AQ57" s="29">
        <v>-0.13531000000000001</v>
      </c>
    </row>
    <row r="58" spans="1:43" ht="17" thickBot="1" x14ac:dyDescent="0.25">
      <c r="A58" s="95"/>
      <c r="B58" s="33" t="s">
        <v>54</v>
      </c>
      <c r="C58" s="24" t="s">
        <v>29</v>
      </c>
      <c r="D58" s="29">
        <v>0.40526000000000001</v>
      </c>
      <c r="E58" s="33" t="s">
        <v>54</v>
      </c>
      <c r="F58" s="24" t="s">
        <v>29</v>
      </c>
      <c r="G58" s="29">
        <v>-0.27454000000000001</v>
      </c>
      <c r="H58" s="33" t="s">
        <v>54</v>
      </c>
      <c r="I58" s="24" t="s">
        <v>29</v>
      </c>
      <c r="J58" s="28">
        <v>-1.0249999999999999</v>
      </c>
      <c r="K58" s="33" t="s">
        <v>54</v>
      </c>
      <c r="L58" s="24" t="s">
        <v>29</v>
      </c>
      <c r="M58" s="29">
        <v>-0.40425</v>
      </c>
      <c r="N58" s="33" t="s">
        <v>54</v>
      </c>
      <c r="O58" s="24" t="s">
        <v>29</v>
      </c>
      <c r="P58" s="29">
        <v>-0.22037999999999999</v>
      </c>
      <c r="Q58" s="33" t="s">
        <v>54</v>
      </c>
      <c r="R58" s="24" t="s">
        <v>29</v>
      </c>
      <c r="S58" s="29">
        <v>0.27543000000000001</v>
      </c>
      <c r="T58" s="33" t="s">
        <v>54</v>
      </c>
      <c r="U58" s="24" t="s">
        <v>29</v>
      </c>
      <c r="V58" s="29">
        <v>3.3980000000000003E-2</v>
      </c>
      <c r="W58" s="33" t="s">
        <v>54</v>
      </c>
      <c r="X58" s="24" t="s">
        <v>29</v>
      </c>
      <c r="Y58" s="29">
        <v>0.60277000000000003</v>
      </c>
      <c r="Z58" s="33" t="s">
        <v>54</v>
      </c>
      <c r="AA58" s="24" t="s">
        <v>29</v>
      </c>
      <c r="AB58" s="29">
        <v>0.37970999999999999</v>
      </c>
      <c r="AC58" s="33" t="s">
        <v>54</v>
      </c>
      <c r="AD58" s="24" t="s">
        <v>29</v>
      </c>
      <c r="AE58" s="28">
        <v>0.82704999999999995</v>
      </c>
      <c r="AF58" s="33" t="s">
        <v>54</v>
      </c>
      <c r="AG58" s="24" t="s">
        <v>29</v>
      </c>
      <c r="AH58" s="28">
        <v>1.7052</v>
      </c>
      <c r="AI58" s="33" t="s">
        <v>54</v>
      </c>
      <c r="AJ58" s="24" t="s">
        <v>29</v>
      </c>
      <c r="AK58" s="30">
        <v>0.57896000000000003</v>
      </c>
      <c r="AL58" s="33" t="s">
        <v>54</v>
      </c>
      <c r="AM58" s="24" t="s">
        <v>29</v>
      </c>
      <c r="AN58" s="29">
        <v>-0.14856</v>
      </c>
      <c r="AO58" s="33" t="s">
        <v>54</v>
      </c>
      <c r="AP58" s="24" t="s">
        <v>29</v>
      </c>
      <c r="AQ58" s="29">
        <v>-0.12501000000000001</v>
      </c>
    </row>
    <row r="59" spans="1:43" ht="17" thickBot="1" x14ac:dyDescent="0.25">
      <c r="A59" s="105"/>
      <c r="B59" s="34" t="s">
        <v>54</v>
      </c>
      <c r="C59" s="32" t="s">
        <v>22</v>
      </c>
      <c r="D59" s="29">
        <v>0.29228999999999999</v>
      </c>
      <c r="E59" s="34" t="s">
        <v>54</v>
      </c>
      <c r="F59" s="32" t="s">
        <v>22</v>
      </c>
      <c r="G59" s="29">
        <v>8.3199999999999996E-2</v>
      </c>
      <c r="H59" s="34" t="s">
        <v>54</v>
      </c>
      <c r="I59" s="32" t="s">
        <v>22</v>
      </c>
      <c r="J59" s="29">
        <v>-0.23433000000000001</v>
      </c>
      <c r="K59" s="34" t="s">
        <v>54</v>
      </c>
      <c r="L59" s="32" t="s">
        <v>22</v>
      </c>
      <c r="M59" s="29">
        <v>0.28471999999999997</v>
      </c>
      <c r="N59" s="34" t="s">
        <v>54</v>
      </c>
      <c r="O59" s="32" t="s">
        <v>22</v>
      </c>
      <c r="P59" s="29">
        <v>0.32140000000000002</v>
      </c>
      <c r="Q59" s="34" t="s">
        <v>54</v>
      </c>
      <c r="R59" s="32" t="s">
        <v>22</v>
      </c>
      <c r="S59" s="29">
        <v>0.34444000000000002</v>
      </c>
      <c r="T59" s="34" t="s">
        <v>54</v>
      </c>
      <c r="U59" s="32" t="s">
        <v>22</v>
      </c>
      <c r="V59" s="29">
        <v>8.5559999999999997E-2</v>
      </c>
      <c r="W59" s="34" t="s">
        <v>54</v>
      </c>
      <c r="X59" s="32" t="s">
        <v>22</v>
      </c>
      <c r="Y59" s="30">
        <v>0.58962000000000003</v>
      </c>
      <c r="Z59" s="34" t="s">
        <v>54</v>
      </c>
      <c r="AA59" s="32" t="s">
        <v>22</v>
      </c>
      <c r="AB59" s="29">
        <v>0.64088999999999996</v>
      </c>
      <c r="AC59" s="34" t="s">
        <v>54</v>
      </c>
      <c r="AD59" s="32" t="s">
        <v>22</v>
      </c>
      <c r="AE59" s="28">
        <v>0.63707999999999998</v>
      </c>
      <c r="AF59" s="34" t="s">
        <v>54</v>
      </c>
      <c r="AG59" s="32" t="s">
        <v>22</v>
      </c>
      <c r="AH59" s="28">
        <v>0.94428999999999996</v>
      </c>
      <c r="AI59" s="34" t="s">
        <v>54</v>
      </c>
      <c r="AJ59" s="32" t="s">
        <v>22</v>
      </c>
      <c r="AK59" s="29">
        <v>0.43502999999999997</v>
      </c>
      <c r="AL59" s="34" t="s">
        <v>54</v>
      </c>
      <c r="AM59" s="32" t="s">
        <v>22</v>
      </c>
      <c r="AN59" s="29">
        <v>-4.1999999999999997E-3</v>
      </c>
      <c r="AO59" s="34" t="s">
        <v>54</v>
      </c>
      <c r="AP59" s="32" t="s">
        <v>22</v>
      </c>
      <c r="AQ59" s="29">
        <v>-4.9590000000000002E-2</v>
      </c>
    </row>
    <row r="60" spans="1:43" ht="17" thickBot="1" x14ac:dyDescent="0.25">
      <c r="A60" s="94" t="s">
        <v>55</v>
      </c>
      <c r="B60" s="33" t="s">
        <v>56</v>
      </c>
      <c r="C60" s="24" t="s">
        <v>25</v>
      </c>
      <c r="D60" s="28">
        <v>1.55691</v>
      </c>
      <c r="E60" s="33" t="s">
        <v>56</v>
      </c>
      <c r="F60" s="24" t="s">
        <v>25</v>
      </c>
      <c r="G60" s="29">
        <v>0.25706000000000001</v>
      </c>
      <c r="H60" s="33" t="s">
        <v>56</v>
      </c>
      <c r="I60" s="24" t="s">
        <v>25</v>
      </c>
      <c r="J60" s="28">
        <v>-1.02779</v>
      </c>
      <c r="K60" s="33" t="s">
        <v>56</v>
      </c>
      <c r="L60" s="24" t="s">
        <v>25</v>
      </c>
      <c r="M60" s="30">
        <v>1.04932</v>
      </c>
      <c r="N60" s="33" t="s">
        <v>56</v>
      </c>
      <c r="O60" s="24" t="s">
        <v>25</v>
      </c>
      <c r="P60" s="30">
        <v>0.94601000000000002</v>
      </c>
      <c r="Q60" s="33" t="s">
        <v>56</v>
      </c>
      <c r="R60" s="24" t="s">
        <v>25</v>
      </c>
      <c r="S60" s="28">
        <v>1.10765</v>
      </c>
      <c r="T60" s="33" t="s">
        <v>56</v>
      </c>
      <c r="U60" s="24" t="s">
        <v>25</v>
      </c>
      <c r="V60" s="29">
        <v>0.28071000000000002</v>
      </c>
      <c r="W60" s="33" t="s">
        <v>56</v>
      </c>
      <c r="X60" s="24" t="s">
        <v>25</v>
      </c>
      <c r="Y60" s="28">
        <v>2.4997699999999998</v>
      </c>
      <c r="Z60" s="33" t="s">
        <v>56</v>
      </c>
      <c r="AA60" s="24" t="s">
        <v>25</v>
      </c>
      <c r="AB60" s="28">
        <v>2.7491599999999998</v>
      </c>
      <c r="AC60" s="33" t="s">
        <v>56</v>
      </c>
      <c r="AD60" s="24" t="s">
        <v>25</v>
      </c>
      <c r="AE60" s="28">
        <v>1.6605300000000001</v>
      </c>
      <c r="AF60" s="33" t="s">
        <v>56</v>
      </c>
      <c r="AG60" s="24" t="s">
        <v>25</v>
      </c>
      <c r="AH60" s="28">
        <v>1.9564600000000001</v>
      </c>
      <c r="AI60" s="33" t="s">
        <v>56</v>
      </c>
      <c r="AJ60" s="24" t="s">
        <v>25</v>
      </c>
      <c r="AK60" s="28">
        <v>1.5521100000000001</v>
      </c>
      <c r="AL60" s="33" t="s">
        <v>56</v>
      </c>
      <c r="AM60" s="24" t="s">
        <v>25</v>
      </c>
      <c r="AN60" s="30">
        <v>-0.35453000000000001</v>
      </c>
      <c r="AO60" s="33" t="s">
        <v>56</v>
      </c>
      <c r="AP60" s="24" t="s">
        <v>25</v>
      </c>
      <c r="AQ60" s="29">
        <v>-0.27872999999999998</v>
      </c>
    </row>
    <row r="61" spans="1:43" ht="17" thickBot="1" x14ac:dyDescent="0.25">
      <c r="A61" s="95"/>
      <c r="B61" s="33" t="s">
        <v>56</v>
      </c>
      <c r="C61" s="24" t="s">
        <v>22</v>
      </c>
      <c r="D61" s="29">
        <v>0.36567</v>
      </c>
      <c r="E61" s="33" t="s">
        <v>56</v>
      </c>
      <c r="F61" s="24" t="s">
        <v>22</v>
      </c>
      <c r="G61" s="29">
        <v>0.34398000000000001</v>
      </c>
      <c r="H61" s="33" t="s">
        <v>56</v>
      </c>
      <c r="I61" s="24" t="s">
        <v>22</v>
      </c>
      <c r="J61" s="29">
        <v>-0.29587000000000002</v>
      </c>
      <c r="K61" s="33" t="s">
        <v>56</v>
      </c>
      <c r="L61" s="24" t="s">
        <v>22</v>
      </c>
      <c r="M61" s="29">
        <v>0.73817999999999995</v>
      </c>
      <c r="N61" s="33" t="s">
        <v>56</v>
      </c>
      <c r="O61" s="24" t="s">
        <v>22</v>
      </c>
      <c r="P61" s="29">
        <v>0.58831</v>
      </c>
      <c r="Q61" s="33" t="s">
        <v>56</v>
      </c>
      <c r="R61" s="24" t="s">
        <v>22</v>
      </c>
      <c r="S61" s="28">
        <v>0.66296999999999995</v>
      </c>
      <c r="T61" s="33" t="s">
        <v>56</v>
      </c>
      <c r="U61" s="24" t="s">
        <v>22</v>
      </c>
      <c r="V61" s="29">
        <v>0.22972000000000001</v>
      </c>
      <c r="W61" s="33" t="s">
        <v>56</v>
      </c>
      <c r="X61" s="24" t="s">
        <v>22</v>
      </c>
      <c r="Y61" s="28">
        <v>1.0969500000000001</v>
      </c>
      <c r="Z61" s="33" t="s">
        <v>56</v>
      </c>
      <c r="AA61" s="24" t="s">
        <v>22</v>
      </c>
      <c r="AB61" s="30">
        <v>1.2656499999999999</v>
      </c>
      <c r="AC61" s="33" t="s">
        <v>56</v>
      </c>
      <c r="AD61" s="24" t="s">
        <v>22</v>
      </c>
      <c r="AE61" s="28">
        <v>1.04209</v>
      </c>
      <c r="AF61" s="33" t="s">
        <v>56</v>
      </c>
      <c r="AG61" s="24" t="s">
        <v>22</v>
      </c>
      <c r="AH61" s="28">
        <v>1.21594</v>
      </c>
      <c r="AI61" s="33" t="s">
        <v>56</v>
      </c>
      <c r="AJ61" s="24" t="s">
        <v>22</v>
      </c>
      <c r="AK61" s="29">
        <v>0.57701999999999998</v>
      </c>
      <c r="AL61" s="33" t="s">
        <v>56</v>
      </c>
      <c r="AM61" s="24" t="s">
        <v>22</v>
      </c>
      <c r="AN61" s="29">
        <v>-3.3160000000000002E-2</v>
      </c>
      <c r="AO61" s="33" t="s">
        <v>56</v>
      </c>
      <c r="AP61" s="24" t="s">
        <v>22</v>
      </c>
      <c r="AQ61" s="29">
        <v>-4.4819999999999999E-2</v>
      </c>
    </row>
    <row r="62" spans="1:43" ht="17" thickBot="1" x14ac:dyDescent="0.25">
      <c r="A62" s="95"/>
      <c r="B62" s="33" t="s">
        <v>56</v>
      </c>
      <c r="C62" s="24" t="s">
        <v>19</v>
      </c>
      <c r="D62" s="28">
        <v>1.4758800000000001</v>
      </c>
      <c r="E62" s="33" t="s">
        <v>56</v>
      </c>
      <c r="F62" s="24" t="s">
        <v>19</v>
      </c>
      <c r="G62" s="29">
        <v>0.35028999999999999</v>
      </c>
      <c r="H62" s="33" t="s">
        <v>56</v>
      </c>
      <c r="I62" s="24" t="s">
        <v>19</v>
      </c>
      <c r="J62" s="28">
        <v>-0.91891999999999996</v>
      </c>
      <c r="K62" s="33" t="s">
        <v>56</v>
      </c>
      <c r="L62" s="24" t="s">
        <v>19</v>
      </c>
      <c r="M62" s="30">
        <v>1.2172400000000001</v>
      </c>
      <c r="N62" s="33" t="s">
        <v>56</v>
      </c>
      <c r="O62" s="24" t="s">
        <v>19</v>
      </c>
      <c r="P62" s="28">
        <v>1.01708</v>
      </c>
      <c r="Q62" s="33" t="s">
        <v>56</v>
      </c>
      <c r="R62" s="24" t="s">
        <v>19</v>
      </c>
      <c r="S62" s="28">
        <v>1.12948</v>
      </c>
      <c r="T62" s="33" t="s">
        <v>56</v>
      </c>
      <c r="U62" s="24" t="s">
        <v>19</v>
      </c>
      <c r="V62" s="29">
        <v>0.28299999999999997</v>
      </c>
      <c r="W62" s="33" t="s">
        <v>56</v>
      </c>
      <c r="X62" s="24" t="s">
        <v>19</v>
      </c>
      <c r="Y62" s="28">
        <v>2.5555500000000002</v>
      </c>
      <c r="Z62" s="33" t="s">
        <v>56</v>
      </c>
      <c r="AA62" s="24" t="s">
        <v>19</v>
      </c>
      <c r="AB62" s="28">
        <v>2.8741699999999999</v>
      </c>
      <c r="AC62" s="33" t="s">
        <v>56</v>
      </c>
      <c r="AD62" s="24" t="s">
        <v>19</v>
      </c>
      <c r="AE62" s="28">
        <v>1.6505000000000001</v>
      </c>
      <c r="AF62" s="33" t="s">
        <v>56</v>
      </c>
      <c r="AG62" s="24" t="s">
        <v>19</v>
      </c>
      <c r="AH62" s="28">
        <v>1.87178</v>
      </c>
      <c r="AI62" s="33" t="s">
        <v>56</v>
      </c>
      <c r="AJ62" s="24" t="s">
        <v>19</v>
      </c>
      <c r="AK62" s="28">
        <v>1.4813799999999999</v>
      </c>
      <c r="AL62" s="33" t="s">
        <v>56</v>
      </c>
      <c r="AM62" s="24" t="s">
        <v>19</v>
      </c>
      <c r="AN62" s="30">
        <v>-0.35887000000000002</v>
      </c>
      <c r="AO62" s="33" t="s">
        <v>56</v>
      </c>
      <c r="AP62" s="24" t="s">
        <v>19</v>
      </c>
      <c r="AQ62" s="29">
        <v>-0.2437</v>
      </c>
    </row>
    <row r="63" spans="1:43" ht="17" thickBot="1" x14ac:dyDescent="0.25">
      <c r="A63" s="95"/>
      <c r="B63" s="33" t="s">
        <v>57</v>
      </c>
      <c r="C63" s="24" t="s">
        <v>26</v>
      </c>
      <c r="D63" s="28">
        <v>-0.85196000000000005</v>
      </c>
      <c r="E63" s="33" t="s">
        <v>57</v>
      </c>
      <c r="F63" s="24" t="s">
        <v>26</v>
      </c>
      <c r="G63" s="29">
        <v>-0.13264000000000001</v>
      </c>
      <c r="H63" s="33" t="s">
        <v>57</v>
      </c>
      <c r="I63" s="24" t="s">
        <v>26</v>
      </c>
      <c r="J63" s="28">
        <v>0.88685999999999998</v>
      </c>
      <c r="K63" s="33" t="s">
        <v>57</v>
      </c>
      <c r="L63" s="24" t="s">
        <v>26</v>
      </c>
      <c r="M63" s="30">
        <v>-0.57298000000000004</v>
      </c>
      <c r="N63" s="33" t="s">
        <v>57</v>
      </c>
      <c r="O63" s="24" t="s">
        <v>26</v>
      </c>
      <c r="P63" s="28">
        <v>-0.58040999999999998</v>
      </c>
      <c r="Q63" s="33" t="s">
        <v>57</v>
      </c>
      <c r="R63" s="24" t="s">
        <v>26</v>
      </c>
      <c r="S63" s="28">
        <v>-0.89043000000000005</v>
      </c>
      <c r="T63" s="33" t="s">
        <v>57</v>
      </c>
      <c r="U63" s="24" t="s">
        <v>26</v>
      </c>
      <c r="V63" s="29">
        <v>-0.18912000000000001</v>
      </c>
      <c r="W63" s="33" t="s">
        <v>57</v>
      </c>
      <c r="X63" s="24" t="s">
        <v>26</v>
      </c>
      <c r="Y63" s="28">
        <v>-1.7916000000000001</v>
      </c>
      <c r="Z63" s="33" t="s">
        <v>57</v>
      </c>
      <c r="AA63" s="24" t="s">
        <v>26</v>
      </c>
      <c r="AB63" s="28">
        <v>-1.83917</v>
      </c>
      <c r="AC63" s="33" t="s">
        <v>57</v>
      </c>
      <c r="AD63" s="24" t="s">
        <v>26</v>
      </c>
      <c r="AE63" s="28">
        <v>-1.07646</v>
      </c>
      <c r="AF63" s="33" t="s">
        <v>57</v>
      </c>
      <c r="AG63" s="24" t="s">
        <v>26</v>
      </c>
      <c r="AH63" s="28">
        <v>-1.0553300000000001</v>
      </c>
      <c r="AI63" s="33" t="s">
        <v>57</v>
      </c>
      <c r="AJ63" s="24" t="s">
        <v>26</v>
      </c>
      <c r="AK63" s="28">
        <v>-1.0481100000000001</v>
      </c>
      <c r="AL63" s="33" t="s">
        <v>57</v>
      </c>
      <c r="AM63" s="24" t="s">
        <v>26</v>
      </c>
      <c r="AN63" s="28">
        <v>0.52470000000000006</v>
      </c>
      <c r="AO63" s="33" t="s">
        <v>57</v>
      </c>
      <c r="AP63" s="24" t="s">
        <v>26</v>
      </c>
      <c r="AQ63" s="30">
        <v>0.27022000000000002</v>
      </c>
    </row>
    <row r="64" spans="1:43" ht="17" thickBot="1" x14ac:dyDescent="0.25">
      <c r="A64" s="95"/>
      <c r="B64" s="33" t="s">
        <v>57</v>
      </c>
      <c r="C64" s="24" t="s">
        <v>23</v>
      </c>
      <c r="D64" s="28">
        <v>-1.5035499999999999</v>
      </c>
      <c r="E64" s="33" t="s">
        <v>57</v>
      </c>
      <c r="F64" s="24" t="s">
        <v>23</v>
      </c>
      <c r="G64" s="29">
        <v>-0.16048000000000001</v>
      </c>
      <c r="H64" s="33" t="s">
        <v>57</v>
      </c>
      <c r="I64" s="24" t="s">
        <v>23</v>
      </c>
      <c r="J64" s="28">
        <v>0.95248999999999995</v>
      </c>
      <c r="K64" s="33" t="s">
        <v>57</v>
      </c>
      <c r="L64" s="24" t="s">
        <v>23</v>
      </c>
      <c r="M64" s="29">
        <v>-0.24124000000000001</v>
      </c>
      <c r="N64" s="33" t="s">
        <v>57</v>
      </c>
      <c r="O64" s="24" t="s">
        <v>23</v>
      </c>
      <c r="P64" s="29">
        <v>-0.34064</v>
      </c>
      <c r="Q64" s="33" t="s">
        <v>57</v>
      </c>
      <c r="R64" s="24" t="s">
        <v>23</v>
      </c>
      <c r="S64" s="28">
        <v>-0.66674999999999995</v>
      </c>
      <c r="T64" s="33" t="s">
        <v>57</v>
      </c>
      <c r="U64" s="24" t="s">
        <v>23</v>
      </c>
      <c r="V64" s="29">
        <v>-0.33038000000000001</v>
      </c>
      <c r="W64" s="33" t="s">
        <v>57</v>
      </c>
      <c r="X64" s="24" t="s">
        <v>23</v>
      </c>
      <c r="Y64" s="28">
        <v>-1.60297</v>
      </c>
      <c r="Z64" s="33" t="s">
        <v>57</v>
      </c>
      <c r="AA64" s="24" t="s">
        <v>23</v>
      </c>
      <c r="AB64" s="28">
        <v>-1.7685299999999999</v>
      </c>
      <c r="AC64" s="33" t="s">
        <v>57</v>
      </c>
      <c r="AD64" s="24" t="s">
        <v>23</v>
      </c>
      <c r="AE64" s="28">
        <v>-1.13923</v>
      </c>
      <c r="AF64" s="33" t="s">
        <v>57</v>
      </c>
      <c r="AG64" s="24" t="s">
        <v>23</v>
      </c>
      <c r="AH64" s="28">
        <v>-1.2548900000000001</v>
      </c>
      <c r="AI64" s="33" t="s">
        <v>57</v>
      </c>
      <c r="AJ64" s="24" t="s">
        <v>23</v>
      </c>
      <c r="AK64" s="28">
        <v>-1.4810099999999999</v>
      </c>
      <c r="AL64" s="33" t="s">
        <v>57</v>
      </c>
      <c r="AM64" s="24" t="s">
        <v>23</v>
      </c>
      <c r="AN64" s="29">
        <v>0.24293999999999999</v>
      </c>
      <c r="AO64" s="33" t="s">
        <v>57</v>
      </c>
      <c r="AP64" s="24" t="s">
        <v>23</v>
      </c>
      <c r="AQ64" s="29">
        <v>-2.7189999999999999E-2</v>
      </c>
    </row>
    <row r="65" spans="1:43" ht="17" thickBot="1" x14ac:dyDescent="0.25">
      <c r="A65" s="95"/>
      <c r="B65" s="33" t="s">
        <v>57</v>
      </c>
      <c r="C65" s="24" t="s">
        <v>20</v>
      </c>
      <c r="D65" s="28">
        <v>-1.11172</v>
      </c>
      <c r="E65" s="33" t="s">
        <v>57</v>
      </c>
      <c r="F65" s="24" t="s">
        <v>20</v>
      </c>
      <c r="G65" s="29">
        <v>-4.181E-2</v>
      </c>
      <c r="H65" s="33" t="s">
        <v>57</v>
      </c>
      <c r="I65" s="24" t="s">
        <v>20</v>
      </c>
      <c r="J65" s="28">
        <v>0.65919000000000005</v>
      </c>
      <c r="K65" s="33" t="s">
        <v>57</v>
      </c>
      <c r="L65" s="24" t="s">
        <v>20</v>
      </c>
      <c r="M65" s="29">
        <v>-0.30044999999999999</v>
      </c>
      <c r="N65" s="33" t="s">
        <v>57</v>
      </c>
      <c r="O65" s="24" t="s">
        <v>20</v>
      </c>
      <c r="P65" s="29">
        <v>-0.20499000000000001</v>
      </c>
      <c r="Q65" s="33" t="s">
        <v>57</v>
      </c>
      <c r="R65" s="24" t="s">
        <v>20</v>
      </c>
      <c r="S65" s="29">
        <v>-0.45351000000000002</v>
      </c>
      <c r="T65" s="33" t="s">
        <v>57</v>
      </c>
      <c r="U65" s="24" t="s">
        <v>20</v>
      </c>
      <c r="V65" s="29">
        <v>-0.20963999999999999</v>
      </c>
      <c r="W65" s="33" t="s">
        <v>57</v>
      </c>
      <c r="X65" s="24" t="s">
        <v>20</v>
      </c>
      <c r="Y65" s="28">
        <v>-0.99756999999999996</v>
      </c>
      <c r="Z65" s="33" t="s">
        <v>57</v>
      </c>
      <c r="AA65" s="24" t="s">
        <v>20</v>
      </c>
      <c r="AB65" s="28">
        <v>-1.1888399999999999</v>
      </c>
      <c r="AC65" s="33" t="s">
        <v>57</v>
      </c>
      <c r="AD65" s="24" t="s">
        <v>20</v>
      </c>
      <c r="AE65" s="28">
        <v>-0.85116999999999998</v>
      </c>
      <c r="AF65" s="33" t="s">
        <v>57</v>
      </c>
      <c r="AG65" s="24" t="s">
        <v>20</v>
      </c>
      <c r="AH65" s="28">
        <v>-0.70394999999999996</v>
      </c>
      <c r="AI65" s="33" t="s">
        <v>57</v>
      </c>
      <c r="AJ65" s="24" t="s">
        <v>20</v>
      </c>
      <c r="AK65" s="28">
        <v>-0.82035999999999998</v>
      </c>
      <c r="AL65" s="33" t="s">
        <v>57</v>
      </c>
      <c r="AM65" s="24" t="s">
        <v>20</v>
      </c>
      <c r="AN65" s="28">
        <v>0.36224000000000001</v>
      </c>
      <c r="AO65" s="33" t="s">
        <v>57</v>
      </c>
      <c r="AP65" s="24" t="s">
        <v>20</v>
      </c>
      <c r="AQ65" s="29">
        <v>0.16245000000000001</v>
      </c>
    </row>
    <row r="66" spans="1:43" ht="17" thickBot="1" x14ac:dyDescent="0.25">
      <c r="A66" s="95"/>
      <c r="B66" s="33" t="s">
        <v>58</v>
      </c>
      <c r="C66" s="24" t="s">
        <v>25</v>
      </c>
      <c r="D66" s="28">
        <v>1.0419099999999999</v>
      </c>
      <c r="E66" s="33" t="s">
        <v>58</v>
      </c>
      <c r="F66" s="24" t="s">
        <v>25</v>
      </c>
      <c r="G66" s="29">
        <v>-0.58886000000000005</v>
      </c>
      <c r="H66" s="33" t="s">
        <v>58</v>
      </c>
      <c r="I66" s="24" t="s">
        <v>25</v>
      </c>
      <c r="J66" s="29">
        <v>-0.64371</v>
      </c>
      <c r="K66" s="33" t="s">
        <v>58</v>
      </c>
      <c r="L66" s="24" t="s">
        <v>25</v>
      </c>
      <c r="M66" s="29">
        <v>-5.5300000000000002E-3</v>
      </c>
      <c r="N66" s="33" t="s">
        <v>58</v>
      </c>
      <c r="O66" s="24" t="s">
        <v>25</v>
      </c>
      <c r="P66" s="29">
        <v>0.36903000000000002</v>
      </c>
      <c r="Q66" s="33" t="s">
        <v>58</v>
      </c>
      <c r="R66" s="24" t="s">
        <v>25</v>
      </c>
      <c r="S66" s="30">
        <v>0.51946000000000003</v>
      </c>
      <c r="T66" s="33" t="s">
        <v>58</v>
      </c>
      <c r="U66" s="24" t="s">
        <v>25</v>
      </c>
      <c r="V66" s="29">
        <v>0.18781999999999999</v>
      </c>
      <c r="W66" s="33" t="s">
        <v>58</v>
      </c>
      <c r="X66" s="24" t="s">
        <v>25</v>
      </c>
      <c r="Y66" s="28">
        <v>1.1969700000000001</v>
      </c>
      <c r="Z66" s="33" t="s">
        <v>58</v>
      </c>
      <c r="AA66" s="24" t="s">
        <v>25</v>
      </c>
      <c r="AB66" s="30">
        <v>1.1139300000000001</v>
      </c>
      <c r="AC66" s="33" t="s">
        <v>58</v>
      </c>
      <c r="AD66" s="24" t="s">
        <v>25</v>
      </c>
      <c r="AE66" s="29">
        <v>0.13102</v>
      </c>
      <c r="AF66" s="33" t="s">
        <v>58</v>
      </c>
      <c r="AG66" s="24" t="s">
        <v>25</v>
      </c>
      <c r="AH66" s="29">
        <v>0.29239999999999999</v>
      </c>
      <c r="AI66" s="33" t="s">
        <v>58</v>
      </c>
      <c r="AJ66" s="24" t="s">
        <v>25</v>
      </c>
      <c r="AK66" s="28">
        <v>0.80132000000000003</v>
      </c>
      <c r="AL66" s="33" t="s">
        <v>58</v>
      </c>
      <c r="AM66" s="24" t="s">
        <v>25</v>
      </c>
      <c r="AN66" s="29">
        <v>-0.22786000000000001</v>
      </c>
      <c r="AO66" s="33" t="s">
        <v>58</v>
      </c>
      <c r="AP66" s="24" t="s">
        <v>25</v>
      </c>
      <c r="AQ66" s="29">
        <v>-1.8530000000000001E-2</v>
      </c>
    </row>
    <row r="67" spans="1:43" ht="17" thickBot="1" x14ac:dyDescent="0.25">
      <c r="A67" s="95"/>
      <c r="B67" s="33" t="s">
        <v>58</v>
      </c>
      <c r="C67" s="24" t="s">
        <v>22</v>
      </c>
      <c r="D67" s="28">
        <v>1.83829</v>
      </c>
      <c r="E67" s="33" t="s">
        <v>58</v>
      </c>
      <c r="F67" s="24" t="s">
        <v>22</v>
      </c>
      <c r="G67" s="29">
        <v>-0.48405999999999999</v>
      </c>
      <c r="H67" s="33" t="s">
        <v>58</v>
      </c>
      <c r="I67" s="24" t="s">
        <v>22</v>
      </c>
      <c r="J67" s="29">
        <v>-0.39872999999999997</v>
      </c>
      <c r="K67" s="33" t="s">
        <v>58</v>
      </c>
      <c r="L67" s="24" t="s">
        <v>22</v>
      </c>
      <c r="M67" s="29">
        <v>0.39838000000000001</v>
      </c>
      <c r="N67" s="33" t="s">
        <v>58</v>
      </c>
      <c r="O67" s="24" t="s">
        <v>22</v>
      </c>
      <c r="P67" s="29">
        <v>0.58491000000000004</v>
      </c>
      <c r="Q67" s="33" t="s">
        <v>58</v>
      </c>
      <c r="R67" s="24" t="s">
        <v>22</v>
      </c>
      <c r="S67" s="29">
        <v>0.38463000000000003</v>
      </c>
      <c r="T67" s="33" t="s">
        <v>58</v>
      </c>
      <c r="U67" s="24" t="s">
        <v>22</v>
      </c>
      <c r="V67" s="29">
        <v>3.8260000000000002E-2</v>
      </c>
      <c r="W67" s="33" t="s">
        <v>58</v>
      </c>
      <c r="X67" s="24" t="s">
        <v>22</v>
      </c>
      <c r="Y67" s="28">
        <v>1.9785999999999999</v>
      </c>
      <c r="Z67" s="33" t="s">
        <v>58</v>
      </c>
      <c r="AA67" s="24" t="s">
        <v>22</v>
      </c>
      <c r="AB67" s="28">
        <v>2.0812300000000001</v>
      </c>
      <c r="AC67" s="33" t="s">
        <v>58</v>
      </c>
      <c r="AD67" s="24" t="s">
        <v>22</v>
      </c>
      <c r="AE67" s="29">
        <v>0.58562999999999998</v>
      </c>
      <c r="AF67" s="33" t="s">
        <v>58</v>
      </c>
      <c r="AG67" s="24" t="s">
        <v>22</v>
      </c>
      <c r="AH67" s="29">
        <v>0.68072999999999995</v>
      </c>
      <c r="AI67" s="33" t="s">
        <v>58</v>
      </c>
      <c r="AJ67" s="24" t="s">
        <v>22</v>
      </c>
      <c r="AK67" s="28">
        <v>1.7413700000000001</v>
      </c>
      <c r="AL67" s="33" t="s">
        <v>58</v>
      </c>
      <c r="AM67" s="24" t="s">
        <v>22</v>
      </c>
      <c r="AN67" s="29">
        <v>-0.13775999999999999</v>
      </c>
      <c r="AO67" s="33" t="s">
        <v>58</v>
      </c>
      <c r="AP67" s="24" t="s">
        <v>22</v>
      </c>
      <c r="AQ67" s="29">
        <v>5.6939999999999998E-2</v>
      </c>
    </row>
    <row r="68" spans="1:43" ht="17" thickBot="1" x14ac:dyDescent="0.25">
      <c r="A68" s="95"/>
      <c r="B68" s="33" t="s">
        <v>58</v>
      </c>
      <c r="C68" s="24" t="s">
        <v>20</v>
      </c>
      <c r="D68" s="29">
        <v>0.52707000000000004</v>
      </c>
      <c r="E68" s="33" t="s">
        <v>58</v>
      </c>
      <c r="F68" s="24" t="s">
        <v>20</v>
      </c>
      <c r="G68" s="29">
        <v>-9.7140000000000004E-2</v>
      </c>
      <c r="H68" s="33" t="s">
        <v>58</v>
      </c>
      <c r="I68" s="24" t="s">
        <v>20</v>
      </c>
      <c r="J68" s="29">
        <v>-0.23322999999999999</v>
      </c>
      <c r="K68" s="33" t="s">
        <v>58</v>
      </c>
      <c r="L68" s="24" t="s">
        <v>20</v>
      </c>
      <c r="M68" s="29">
        <v>0.12321</v>
      </c>
      <c r="N68" s="33" t="s">
        <v>58</v>
      </c>
      <c r="O68" s="24" t="s">
        <v>20</v>
      </c>
      <c r="P68" s="29">
        <v>0.3916</v>
      </c>
      <c r="Q68" s="33" t="s">
        <v>58</v>
      </c>
      <c r="R68" s="24" t="s">
        <v>20</v>
      </c>
      <c r="S68" s="29">
        <v>0.31863999999999998</v>
      </c>
      <c r="T68" s="33" t="s">
        <v>58</v>
      </c>
      <c r="U68" s="24" t="s">
        <v>20</v>
      </c>
      <c r="V68" s="29">
        <v>0.47616000000000003</v>
      </c>
      <c r="W68" s="33" t="s">
        <v>58</v>
      </c>
      <c r="X68" s="24" t="s">
        <v>20</v>
      </c>
      <c r="Y68" s="29">
        <v>0.61323000000000005</v>
      </c>
      <c r="Z68" s="33" t="s">
        <v>58</v>
      </c>
      <c r="AA68" s="24" t="s">
        <v>20</v>
      </c>
      <c r="AB68" s="29">
        <v>0.79447000000000001</v>
      </c>
      <c r="AC68" s="33" t="s">
        <v>58</v>
      </c>
      <c r="AD68" s="24" t="s">
        <v>20</v>
      </c>
      <c r="AE68" s="29">
        <v>0.26577000000000001</v>
      </c>
      <c r="AF68" s="33" t="s">
        <v>58</v>
      </c>
      <c r="AG68" s="24" t="s">
        <v>20</v>
      </c>
      <c r="AH68" s="29">
        <v>0.42825999999999997</v>
      </c>
      <c r="AI68" s="33" t="s">
        <v>58</v>
      </c>
      <c r="AJ68" s="24" t="s">
        <v>20</v>
      </c>
      <c r="AK68" s="29">
        <v>0.74597999999999998</v>
      </c>
      <c r="AL68" s="33" t="s">
        <v>58</v>
      </c>
      <c r="AM68" s="24" t="s">
        <v>20</v>
      </c>
      <c r="AN68" s="29">
        <v>0.34828999999999999</v>
      </c>
      <c r="AO68" s="33" t="s">
        <v>58</v>
      </c>
      <c r="AP68" s="24" t="s">
        <v>20</v>
      </c>
      <c r="AQ68" s="29">
        <v>0.14548</v>
      </c>
    </row>
    <row r="69" spans="1:43" ht="17" thickBot="1" x14ac:dyDescent="0.25">
      <c r="A69" s="95"/>
      <c r="B69" s="33" t="s">
        <v>59</v>
      </c>
      <c r="C69" s="24" t="s">
        <v>25</v>
      </c>
      <c r="D69" s="30">
        <v>0.84677000000000002</v>
      </c>
      <c r="E69" s="33" t="s">
        <v>59</v>
      </c>
      <c r="F69" s="24" t="s">
        <v>25</v>
      </c>
      <c r="G69" s="28">
        <v>-0.60911000000000004</v>
      </c>
      <c r="H69" s="33" t="s">
        <v>59</v>
      </c>
      <c r="I69" s="24" t="s">
        <v>25</v>
      </c>
      <c r="J69" s="28">
        <v>-0.73851</v>
      </c>
      <c r="K69" s="33" t="s">
        <v>59</v>
      </c>
      <c r="L69" s="24" t="s">
        <v>25</v>
      </c>
      <c r="M69" s="29">
        <v>-0.40660000000000002</v>
      </c>
      <c r="N69" s="33" t="s">
        <v>59</v>
      </c>
      <c r="O69" s="24" t="s">
        <v>25</v>
      </c>
      <c r="P69" s="29">
        <v>0.31447999999999998</v>
      </c>
      <c r="Q69" s="33" t="s">
        <v>59</v>
      </c>
      <c r="R69" s="24" t="s">
        <v>25</v>
      </c>
      <c r="S69" s="29">
        <v>0.23666000000000001</v>
      </c>
      <c r="T69" s="33" t="s">
        <v>59</v>
      </c>
      <c r="U69" s="24" t="s">
        <v>25</v>
      </c>
      <c r="V69" s="28">
        <v>0.62653000000000003</v>
      </c>
      <c r="W69" s="33" t="s">
        <v>59</v>
      </c>
      <c r="X69" s="24" t="s">
        <v>25</v>
      </c>
      <c r="Y69" s="30">
        <v>0.62229999999999996</v>
      </c>
      <c r="Z69" s="33" t="s">
        <v>59</v>
      </c>
      <c r="AA69" s="24" t="s">
        <v>25</v>
      </c>
      <c r="AB69" s="30">
        <v>0.75338000000000005</v>
      </c>
      <c r="AC69" s="33" t="s">
        <v>59</v>
      </c>
      <c r="AD69" s="24" t="s">
        <v>25</v>
      </c>
      <c r="AE69" s="29">
        <v>-1.6570000000000001E-2</v>
      </c>
      <c r="AF69" s="33" t="s">
        <v>59</v>
      </c>
      <c r="AG69" s="24" t="s">
        <v>25</v>
      </c>
      <c r="AH69" s="29">
        <v>0.32802999999999999</v>
      </c>
      <c r="AI69" s="33" t="s">
        <v>59</v>
      </c>
      <c r="AJ69" s="24" t="s">
        <v>25</v>
      </c>
      <c r="AK69" s="30">
        <v>0.57099999999999995</v>
      </c>
      <c r="AL69" s="33" t="s">
        <v>59</v>
      </c>
      <c r="AM69" s="24" t="s">
        <v>25</v>
      </c>
      <c r="AN69" s="29">
        <v>-1.093E-2</v>
      </c>
      <c r="AO69" s="33" t="s">
        <v>59</v>
      </c>
      <c r="AP69" s="24" t="s">
        <v>25</v>
      </c>
      <c r="AQ69" s="29">
        <v>-0.22194</v>
      </c>
    </row>
    <row r="70" spans="1:43" ht="17" thickBot="1" x14ac:dyDescent="0.25">
      <c r="A70" s="95"/>
      <c r="B70" s="33" t="s">
        <v>59</v>
      </c>
      <c r="C70" s="24" t="s">
        <v>23</v>
      </c>
      <c r="D70" s="29">
        <v>0.20976</v>
      </c>
      <c r="E70" s="33" t="s">
        <v>59</v>
      </c>
      <c r="F70" s="24" t="s">
        <v>23</v>
      </c>
      <c r="G70" s="28">
        <v>-0.88673999999999997</v>
      </c>
      <c r="H70" s="33" t="s">
        <v>59</v>
      </c>
      <c r="I70" s="24" t="s">
        <v>23</v>
      </c>
      <c r="J70" s="30">
        <v>-0.65605999999999998</v>
      </c>
      <c r="K70" s="33" t="s">
        <v>59</v>
      </c>
      <c r="L70" s="24" t="s">
        <v>23</v>
      </c>
      <c r="M70" s="29">
        <v>-0.80567999999999995</v>
      </c>
      <c r="N70" s="33" t="s">
        <v>59</v>
      </c>
      <c r="O70" s="24" t="s">
        <v>23</v>
      </c>
      <c r="P70" s="29">
        <v>4.8059999999999999E-2</v>
      </c>
      <c r="Q70" s="33" t="s">
        <v>59</v>
      </c>
      <c r="R70" s="24" t="s">
        <v>23</v>
      </c>
      <c r="S70" s="29">
        <v>-1.2540000000000001E-2</v>
      </c>
      <c r="T70" s="33" t="s">
        <v>59</v>
      </c>
      <c r="U70" s="24" t="s">
        <v>23</v>
      </c>
      <c r="V70" s="29">
        <v>0.42907000000000001</v>
      </c>
      <c r="W70" s="33" t="s">
        <v>59</v>
      </c>
      <c r="X70" s="24" t="s">
        <v>23</v>
      </c>
      <c r="Y70" s="29">
        <v>0.11476</v>
      </c>
      <c r="Z70" s="33" t="s">
        <v>59</v>
      </c>
      <c r="AA70" s="24" t="s">
        <v>23</v>
      </c>
      <c r="AB70" s="29">
        <v>0.12642999999999999</v>
      </c>
      <c r="AC70" s="33" t="s">
        <v>59</v>
      </c>
      <c r="AD70" s="24" t="s">
        <v>23</v>
      </c>
      <c r="AE70" s="29">
        <v>-0.46145000000000003</v>
      </c>
      <c r="AF70" s="33" t="s">
        <v>59</v>
      </c>
      <c r="AG70" s="24" t="s">
        <v>23</v>
      </c>
      <c r="AH70" s="29">
        <v>-8.4610000000000005E-2</v>
      </c>
      <c r="AI70" s="33" t="s">
        <v>59</v>
      </c>
      <c r="AJ70" s="24" t="s">
        <v>23</v>
      </c>
      <c r="AK70" s="29">
        <v>9.5880000000000007E-2</v>
      </c>
      <c r="AL70" s="33" t="s">
        <v>59</v>
      </c>
      <c r="AM70" s="24" t="s">
        <v>23</v>
      </c>
      <c r="AN70" s="29">
        <v>-6.2530000000000002E-2</v>
      </c>
      <c r="AO70" s="33" t="s">
        <v>59</v>
      </c>
      <c r="AP70" s="24" t="s">
        <v>23</v>
      </c>
      <c r="AQ70" s="29">
        <v>-0.27068999999999999</v>
      </c>
    </row>
    <row r="71" spans="1:43" ht="17" thickBot="1" x14ac:dyDescent="0.25">
      <c r="A71" s="95"/>
      <c r="B71" s="33" t="s">
        <v>59</v>
      </c>
      <c r="C71" s="24" t="s">
        <v>20</v>
      </c>
      <c r="D71" s="29">
        <v>5.7970000000000001E-2</v>
      </c>
      <c r="E71" s="33" t="s">
        <v>59</v>
      </c>
      <c r="F71" s="24" t="s">
        <v>20</v>
      </c>
      <c r="G71" s="29">
        <v>-0.44285999999999998</v>
      </c>
      <c r="H71" s="33" t="s">
        <v>59</v>
      </c>
      <c r="I71" s="24" t="s">
        <v>20</v>
      </c>
      <c r="J71" s="29">
        <v>-0.22495000000000001</v>
      </c>
      <c r="K71" s="33" t="s">
        <v>59</v>
      </c>
      <c r="L71" s="24" t="s">
        <v>20</v>
      </c>
      <c r="M71" s="29">
        <v>-0.29748999999999998</v>
      </c>
      <c r="N71" s="33" t="s">
        <v>59</v>
      </c>
      <c r="O71" s="24" t="s">
        <v>20</v>
      </c>
      <c r="P71" s="29">
        <v>0.29892000000000002</v>
      </c>
      <c r="Q71" s="33" t="s">
        <v>59</v>
      </c>
      <c r="R71" s="24" t="s">
        <v>20</v>
      </c>
      <c r="S71" s="29">
        <v>0.21259</v>
      </c>
      <c r="T71" s="33" t="s">
        <v>59</v>
      </c>
      <c r="U71" s="24" t="s">
        <v>20</v>
      </c>
      <c r="V71" s="29">
        <v>0.52093</v>
      </c>
      <c r="W71" s="33" t="s">
        <v>59</v>
      </c>
      <c r="X71" s="24" t="s">
        <v>20</v>
      </c>
      <c r="Y71" s="29">
        <v>7.8960000000000002E-2</v>
      </c>
      <c r="Z71" s="33" t="s">
        <v>59</v>
      </c>
      <c r="AA71" s="24" t="s">
        <v>20</v>
      </c>
      <c r="AB71" s="29">
        <v>0.27933999999999998</v>
      </c>
      <c r="AC71" s="33" t="s">
        <v>59</v>
      </c>
      <c r="AD71" s="24" t="s">
        <v>20</v>
      </c>
      <c r="AE71" s="29">
        <v>-0.33302999999999999</v>
      </c>
      <c r="AF71" s="33" t="s">
        <v>59</v>
      </c>
      <c r="AG71" s="24" t="s">
        <v>20</v>
      </c>
      <c r="AH71" s="29">
        <v>-0.30508999999999997</v>
      </c>
      <c r="AI71" s="33" t="s">
        <v>59</v>
      </c>
      <c r="AJ71" s="24" t="s">
        <v>20</v>
      </c>
      <c r="AK71" s="29">
        <v>1.6629999999999999E-2</v>
      </c>
      <c r="AL71" s="33" t="s">
        <v>59</v>
      </c>
      <c r="AM71" s="24" t="s">
        <v>20</v>
      </c>
      <c r="AN71" s="29">
        <v>0.14405000000000001</v>
      </c>
      <c r="AO71" s="33" t="s">
        <v>59</v>
      </c>
      <c r="AP71" s="24" t="s">
        <v>20</v>
      </c>
      <c r="AQ71" s="29">
        <v>-0.12992000000000001</v>
      </c>
    </row>
    <row r="72" spans="1:43" ht="17" thickBot="1" x14ac:dyDescent="0.25">
      <c r="A72" s="95"/>
      <c r="B72" s="33" t="s">
        <v>60</v>
      </c>
      <c r="C72" s="24" t="s">
        <v>26</v>
      </c>
      <c r="D72" s="29">
        <v>-0.68947999999999998</v>
      </c>
      <c r="E72" s="33" t="s">
        <v>60</v>
      </c>
      <c r="F72" s="24" t="s">
        <v>26</v>
      </c>
      <c r="G72" s="28">
        <v>1.8655200000000001</v>
      </c>
      <c r="H72" s="33" t="s">
        <v>60</v>
      </c>
      <c r="I72" s="24" t="s">
        <v>26</v>
      </c>
      <c r="J72" s="28">
        <v>2.2843100000000001</v>
      </c>
      <c r="K72" s="33" t="s">
        <v>60</v>
      </c>
      <c r="L72" s="24" t="s">
        <v>26</v>
      </c>
      <c r="M72" s="29">
        <v>0.25502000000000002</v>
      </c>
      <c r="N72" s="33" t="s">
        <v>60</v>
      </c>
      <c r="O72" s="24" t="s">
        <v>26</v>
      </c>
      <c r="P72" s="28">
        <v>-1.61659</v>
      </c>
      <c r="Q72" s="33" t="s">
        <v>60</v>
      </c>
      <c r="R72" s="24" t="s">
        <v>26</v>
      </c>
      <c r="S72" s="28">
        <v>-2.63869</v>
      </c>
      <c r="T72" s="33" t="s">
        <v>60</v>
      </c>
      <c r="U72" s="24" t="s">
        <v>26</v>
      </c>
      <c r="V72" s="28">
        <v>-1.9145000000000001</v>
      </c>
      <c r="W72" s="33" t="s">
        <v>60</v>
      </c>
      <c r="X72" s="24" t="s">
        <v>26</v>
      </c>
      <c r="Y72" s="28">
        <v>-2.52921</v>
      </c>
      <c r="Z72" s="33" t="s">
        <v>60</v>
      </c>
      <c r="AA72" s="24" t="s">
        <v>26</v>
      </c>
      <c r="AB72" s="28">
        <v>-2.2465199999999999</v>
      </c>
      <c r="AC72" s="33" t="s">
        <v>60</v>
      </c>
      <c r="AD72" s="24" t="s">
        <v>26</v>
      </c>
      <c r="AE72" s="29">
        <v>0.33476</v>
      </c>
      <c r="AF72" s="33" t="s">
        <v>60</v>
      </c>
      <c r="AG72" s="24" t="s">
        <v>26</v>
      </c>
      <c r="AH72" s="29">
        <v>-0.10521</v>
      </c>
      <c r="AI72" s="33" t="s">
        <v>60</v>
      </c>
      <c r="AJ72" s="24" t="s">
        <v>26</v>
      </c>
      <c r="AK72" s="28">
        <v>-1.3171900000000001</v>
      </c>
      <c r="AL72" s="33" t="s">
        <v>60</v>
      </c>
      <c r="AM72" s="24" t="s">
        <v>26</v>
      </c>
      <c r="AN72" s="29">
        <v>0.26837</v>
      </c>
      <c r="AO72" s="33" t="s">
        <v>60</v>
      </c>
      <c r="AP72" s="24" t="s">
        <v>26</v>
      </c>
      <c r="AQ72" s="28">
        <v>0.85190999999999995</v>
      </c>
    </row>
    <row r="73" spans="1:43" ht="17" thickBot="1" x14ac:dyDescent="0.25">
      <c r="A73" s="95"/>
      <c r="B73" s="33" t="s">
        <v>60</v>
      </c>
      <c r="C73" s="24" t="s">
        <v>22</v>
      </c>
      <c r="D73" s="29">
        <v>-0.36099999999999999</v>
      </c>
      <c r="E73" s="33" t="s">
        <v>60</v>
      </c>
      <c r="F73" s="24" t="s">
        <v>22</v>
      </c>
      <c r="G73" s="29">
        <v>0.69398000000000004</v>
      </c>
      <c r="H73" s="33" t="s">
        <v>60</v>
      </c>
      <c r="I73" s="24" t="s">
        <v>22</v>
      </c>
      <c r="J73" s="28">
        <v>1.01081</v>
      </c>
      <c r="K73" s="33" t="s">
        <v>60</v>
      </c>
      <c r="L73" s="24" t="s">
        <v>22</v>
      </c>
      <c r="M73" s="29">
        <v>0.52200000000000002</v>
      </c>
      <c r="N73" s="33" t="s">
        <v>60</v>
      </c>
      <c r="O73" s="24" t="s">
        <v>22</v>
      </c>
      <c r="P73" s="29">
        <v>8.1930000000000003E-2</v>
      </c>
      <c r="Q73" s="33" t="s">
        <v>60</v>
      </c>
      <c r="R73" s="24" t="s">
        <v>22</v>
      </c>
      <c r="S73" s="29">
        <v>-0.23845</v>
      </c>
      <c r="T73" s="33" t="s">
        <v>60</v>
      </c>
      <c r="U73" s="24" t="s">
        <v>22</v>
      </c>
      <c r="V73" s="29">
        <v>-6.1109999999999998E-2</v>
      </c>
      <c r="W73" s="33" t="s">
        <v>60</v>
      </c>
      <c r="X73" s="24" t="s">
        <v>22</v>
      </c>
      <c r="Y73" s="29">
        <v>-0.70347000000000004</v>
      </c>
      <c r="Z73" s="33" t="s">
        <v>60</v>
      </c>
      <c r="AA73" s="24" t="s">
        <v>22</v>
      </c>
      <c r="AB73" s="29">
        <v>-0.62458000000000002</v>
      </c>
      <c r="AC73" s="33" t="s">
        <v>60</v>
      </c>
      <c r="AD73" s="24" t="s">
        <v>22</v>
      </c>
      <c r="AE73" s="29">
        <v>1.9779999999999999E-2</v>
      </c>
      <c r="AF73" s="33" t="s">
        <v>60</v>
      </c>
      <c r="AG73" s="24" t="s">
        <v>22</v>
      </c>
      <c r="AH73" s="29">
        <v>-0.13355</v>
      </c>
      <c r="AI73" s="33" t="s">
        <v>60</v>
      </c>
      <c r="AJ73" s="24" t="s">
        <v>22</v>
      </c>
      <c r="AK73" s="30">
        <v>-0.55825999999999998</v>
      </c>
      <c r="AL73" s="33" t="s">
        <v>60</v>
      </c>
      <c r="AM73" s="24" t="s">
        <v>22</v>
      </c>
      <c r="AN73" s="30">
        <v>0.38575999999999999</v>
      </c>
      <c r="AO73" s="33" t="s">
        <v>60</v>
      </c>
      <c r="AP73" s="24" t="s">
        <v>22</v>
      </c>
      <c r="AQ73" s="28">
        <v>0.40850999999999998</v>
      </c>
    </row>
    <row r="74" spans="1:43" ht="17" thickBot="1" x14ac:dyDescent="0.25">
      <c r="A74" s="95"/>
      <c r="B74" s="33" t="s">
        <v>60</v>
      </c>
      <c r="C74" s="24" t="s">
        <v>19</v>
      </c>
      <c r="D74" s="29">
        <v>2.0840000000000001E-2</v>
      </c>
      <c r="E74" s="33" t="s">
        <v>60</v>
      </c>
      <c r="F74" s="24" t="s">
        <v>19</v>
      </c>
      <c r="G74" s="29">
        <v>0.14943000000000001</v>
      </c>
      <c r="H74" s="33" t="s">
        <v>60</v>
      </c>
      <c r="I74" s="24" t="s">
        <v>19</v>
      </c>
      <c r="J74" s="29">
        <v>0.32307000000000002</v>
      </c>
      <c r="K74" s="33" t="s">
        <v>60</v>
      </c>
      <c r="L74" s="24" t="s">
        <v>19</v>
      </c>
      <c r="M74" s="29">
        <v>0.15489</v>
      </c>
      <c r="N74" s="33" t="s">
        <v>60</v>
      </c>
      <c r="O74" s="24" t="s">
        <v>19</v>
      </c>
      <c r="P74" s="29">
        <v>6.1339999999999999E-2</v>
      </c>
      <c r="Q74" s="33" t="s">
        <v>60</v>
      </c>
      <c r="R74" s="24" t="s">
        <v>19</v>
      </c>
      <c r="S74" s="29">
        <v>5.2199999999999998E-3</v>
      </c>
      <c r="T74" s="33" t="s">
        <v>60</v>
      </c>
      <c r="U74" s="24" t="s">
        <v>19</v>
      </c>
      <c r="V74" s="29">
        <v>2.665E-2</v>
      </c>
      <c r="W74" s="33" t="s">
        <v>60</v>
      </c>
      <c r="X74" s="24" t="s">
        <v>19</v>
      </c>
      <c r="Y74" s="29">
        <v>-0.20816999999999999</v>
      </c>
      <c r="Z74" s="33" t="s">
        <v>60</v>
      </c>
      <c r="AA74" s="24" t="s">
        <v>19</v>
      </c>
      <c r="AB74" s="29">
        <v>-0.24279999999999999</v>
      </c>
      <c r="AC74" s="33" t="s">
        <v>60</v>
      </c>
      <c r="AD74" s="24" t="s">
        <v>19</v>
      </c>
      <c r="AE74" s="29">
        <v>-8.5279999999999995E-2</v>
      </c>
      <c r="AF74" s="33" t="s">
        <v>60</v>
      </c>
      <c r="AG74" s="24" t="s">
        <v>19</v>
      </c>
      <c r="AH74" s="29">
        <v>-6.7659999999999998E-2</v>
      </c>
      <c r="AI74" s="33" t="s">
        <v>60</v>
      </c>
      <c r="AJ74" s="24" t="s">
        <v>19</v>
      </c>
      <c r="AK74" s="29">
        <v>-0.14910999999999999</v>
      </c>
      <c r="AL74" s="33" t="s">
        <v>60</v>
      </c>
      <c r="AM74" s="24" t="s">
        <v>19</v>
      </c>
      <c r="AN74" s="29">
        <v>0.16872999999999999</v>
      </c>
      <c r="AO74" s="33" t="s">
        <v>60</v>
      </c>
      <c r="AP74" s="24" t="s">
        <v>19</v>
      </c>
      <c r="AQ74" s="29">
        <v>0.20247000000000001</v>
      </c>
    </row>
    <row r="75" spans="1:43" ht="17" thickBot="1" x14ac:dyDescent="0.25">
      <c r="A75" s="95"/>
      <c r="B75" s="33" t="s">
        <v>61</v>
      </c>
      <c r="C75" s="24" t="s">
        <v>26</v>
      </c>
      <c r="D75" s="28">
        <v>-0.85085999999999995</v>
      </c>
      <c r="E75" s="33" t="s">
        <v>61</v>
      </c>
      <c r="F75" s="24" t="s">
        <v>26</v>
      </c>
      <c r="G75" s="29">
        <v>2.53E-2</v>
      </c>
      <c r="H75" s="33" t="s">
        <v>61</v>
      </c>
      <c r="I75" s="24" t="s">
        <v>26</v>
      </c>
      <c r="J75" s="29">
        <v>-0.27611999999999998</v>
      </c>
      <c r="K75" s="33" t="s">
        <v>61</v>
      </c>
      <c r="L75" s="24" t="s">
        <v>26</v>
      </c>
      <c r="M75" s="29">
        <v>-0.42720999999999998</v>
      </c>
      <c r="N75" s="33" t="s">
        <v>61</v>
      </c>
      <c r="O75" s="24" t="s">
        <v>26</v>
      </c>
      <c r="P75" s="29">
        <v>-0.82240000000000002</v>
      </c>
      <c r="Q75" s="33" t="s">
        <v>61</v>
      </c>
      <c r="R75" s="24" t="s">
        <v>26</v>
      </c>
      <c r="S75" s="29">
        <v>-0.57318999999999998</v>
      </c>
      <c r="T75" s="33" t="s">
        <v>61</v>
      </c>
      <c r="U75" s="24" t="s">
        <v>26</v>
      </c>
      <c r="V75" s="29">
        <v>-0.42159999999999997</v>
      </c>
      <c r="W75" s="33" t="s">
        <v>61</v>
      </c>
      <c r="X75" s="24" t="s">
        <v>26</v>
      </c>
      <c r="Y75" s="30">
        <v>-1.16513</v>
      </c>
      <c r="Z75" s="33" t="s">
        <v>61</v>
      </c>
      <c r="AA75" s="24" t="s">
        <v>26</v>
      </c>
      <c r="AB75" s="28">
        <v>-1.08</v>
      </c>
      <c r="AC75" s="33" t="s">
        <v>61</v>
      </c>
      <c r="AD75" s="24" t="s">
        <v>26</v>
      </c>
      <c r="AE75" s="29">
        <v>8.4769999999999998E-2</v>
      </c>
      <c r="AF75" s="33" t="s">
        <v>61</v>
      </c>
      <c r="AG75" s="24" t="s">
        <v>26</v>
      </c>
      <c r="AH75" s="29">
        <v>0.24712999999999999</v>
      </c>
      <c r="AI75" s="33" t="s">
        <v>61</v>
      </c>
      <c r="AJ75" s="24" t="s">
        <v>26</v>
      </c>
      <c r="AK75" s="28">
        <v>-0.47652</v>
      </c>
      <c r="AL75" s="33" t="s">
        <v>61</v>
      </c>
      <c r="AM75" s="24" t="s">
        <v>26</v>
      </c>
      <c r="AN75" s="29">
        <v>-0.23996000000000001</v>
      </c>
      <c r="AO75" s="33" t="s">
        <v>61</v>
      </c>
      <c r="AP75" s="24" t="s">
        <v>26</v>
      </c>
      <c r="AQ75" s="29">
        <v>0.1183</v>
      </c>
    </row>
    <row r="76" spans="1:43" ht="17" thickBot="1" x14ac:dyDescent="0.25">
      <c r="A76" s="95"/>
      <c r="B76" s="33" t="s">
        <v>61</v>
      </c>
      <c r="C76" s="24" t="s">
        <v>23</v>
      </c>
      <c r="D76" s="29">
        <v>-9.9150000000000002E-2</v>
      </c>
      <c r="E76" s="33" t="s">
        <v>61</v>
      </c>
      <c r="F76" s="24" t="s">
        <v>23</v>
      </c>
      <c r="G76" s="29">
        <v>-0.76641000000000004</v>
      </c>
      <c r="H76" s="33" t="s">
        <v>61</v>
      </c>
      <c r="I76" s="24" t="s">
        <v>23</v>
      </c>
      <c r="J76" s="29">
        <v>-0.20546</v>
      </c>
      <c r="K76" s="33" t="s">
        <v>61</v>
      </c>
      <c r="L76" s="24" t="s">
        <v>23</v>
      </c>
      <c r="M76" s="30">
        <v>-0.94481999999999999</v>
      </c>
      <c r="N76" s="33" t="s">
        <v>61</v>
      </c>
      <c r="O76" s="24" t="s">
        <v>23</v>
      </c>
      <c r="P76" s="29">
        <v>-0.78537000000000001</v>
      </c>
      <c r="Q76" s="33" t="s">
        <v>61</v>
      </c>
      <c r="R76" s="24" t="s">
        <v>23</v>
      </c>
      <c r="S76" s="29">
        <v>-0.65705999999999998</v>
      </c>
      <c r="T76" s="33" t="s">
        <v>61</v>
      </c>
      <c r="U76" s="24" t="s">
        <v>23</v>
      </c>
      <c r="V76" s="29">
        <v>-0.23893</v>
      </c>
      <c r="W76" s="33" t="s">
        <v>61</v>
      </c>
      <c r="X76" s="24" t="s">
        <v>23</v>
      </c>
      <c r="Y76" s="29">
        <v>-0.66610000000000003</v>
      </c>
      <c r="Z76" s="33" t="s">
        <v>61</v>
      </c>
      <c r="AA76" s="24" t="s">
        <v>23</v>
      </c>
      <c r="AB76" s="28">
        <v>-0.85314000000000001</v>
      </c>
      <c r="AC76" s="33" t="s">
        <v>61</v>
      </c>
      <c r="AD76" s="24" t="s">
        <v>23</v>
      </c>
      <c r="AE76" s="28">
        <v>-1.1037999999999999</v>
      </c>
      <c r="AF76" s="33" t="s">
        <v>61</v>
      </c>
      <c r="AG76" s="24" t="s">
        <v>23</v>
      </c>
      <c r="AH76" s="28">
        <v>-1.15924</v>
      </c>
      <c r="AI76" s="33" t="s">
        <v>61</v>
      </c>
      <c r="AJ76" s="24" t="s">
        <v>23</v>
      </c>
      <c r="AK76" s="29">
        <v>-0.36181999999999997</v>
      </c>
      <c r="AL76" s="33" t="s">
        <v>61</v>
      </c>
      <c r="AM76" s="24" t="s">
        <v>23</v>
      </c>
      <c r="AN76" s="29">
        <v>3.6810000000000002E-2</v>
      </c>
      <c r="AO76" s="33" t="s">
        <v>61</v>
      </c>
      <c r="AP76" s="24" t="s">
        <v>23</v>
      </c>
      <c r="AQ76" s="29">
        <v>7.492E-2</v>
      </c>
    </row>
    <row r="77" spans="1:43" ht="17" thickBot="1" x14ac:dyDescent="0.25">
      <c r="A77" s="95"/>
      <c r="B77" s="33" t="s">
        <v>61</v>
      </c>
      <c r="C77" s="24" t="s">
        <v>19</v>
      </c>
      <c r="D77" s="28">
        <v>-0.97450000000000003</v>
      </c>
      <c r="E77" s="33" t="s">
        <v>61</v>
      </c>
      <c r="F77" s="24" t="s">
        <v>19</v>
      </c>
      <c r="G77" s="29">
        <v>-9.887E-2</v>
      </c>
      <c r="H77" s="33" t="s">
        <v>61</v>
      </c>
      <c r="I77" s="24" t="s">
        <v>19</v>
      </c>
      <c r="J77" s="29">
        <v>-0.24487</v>
      </c>
      <c r="K77" s="33" t="s">
        <v>61</v>
      </c>
      <c r="L77" s="24" t="s">
        <v>19</v>
      </c>
      <c r="M77" s="29">
        <v>-0.30256</v>
      </c>
      <c r="N77" s="33" t="s">
        <v>61</v>
      </c>
      <c r="O77" s="24" t="s">
        <v>19</v>
      </c>
      <c r="P77" s="28">
        <v>-0.64629000000000003</v>
      </c>
      <c r="Q77" s="33" t="s">
        <v>61</v>
      </c>
      <c r="R77" s="24" t="s">
        <v>19</v>
      </c>
      <c r="S77" s="30">
        <v>-0.44009999999999999</v>
      </c>
      <c r="T77" s="33" t="s">
        <v>61</v>
      </c>
      <c r="U77" s="24" t="s">
        <v>19</v>
      </c>
      <c r="V77" s="30">
        <v>-0.45469999999999999</v>
      </c>
      <c r="W77" s="33" t="s">
        <v>61</v>
      </c>
      <c r="X77" s="24" t="s">
        <v>19</v>
      </c>
      <c r="Y77" s="30">
        <v>-0.90847</v>
      </c>
      <c r="Z77" s="33" t="s">
        <v>61</v>
      </c>
      <c r="AA77" s="24" t="s">
        <v>19</v>
      </c>
      <c r="AB77" s="28">
        <v>-0.78490000000000004</v>
      </c>
      <c r="AC77" s="33" t="s">
        <v>61</v>
      </c>
      <c r="AD77" s="24" t="s">
        <v>19</v>
      </c>
      <c r="AE77" s="29">
        <v>0.21593999999999999</v>
      </c>
      <c r="AF77" s="33" t="s">
        <v>61</v>
      </c>
      <c r="AG77" s="24" t="s">
        <v>19</v>
      </c>
      <c r="AH77" s="29">
        <v>0.29443999999999998</v>
      </c>
      <c r="AI77" s="33" t="s">
        <v>61</v>
      </c>
      <c r="AJ77" s="24" t="s">
        <v>19</v>
      </c>
      <c r="AK77" s="29">
        <v>-0.33007999999999998</v>
      </c>
      <c r="AL77" s="33" t="s">
        <v>61</v>
      </c>
      <c r="AM77" s="24" t="s">
        <v>19</v>
      </c>
      <c r="AN77" s="29">
        <v>-0.27844999999999998</v>
      </c>
      <c r="AO77" s="33" t="s">
        <v>61</v>
      </c>
      <c r="AP77" s="24" t="s">
        <v>19</v>
      </c>
      <c r="AQ77" s="29">
        <v>-3.1899999999999998E-2</v>
      </c>
    </row>
    <row r="78" spans="1:43" ht="17" thickBot="1" x14ac:dyDescent="0.25">
      <c r="A78" s="95"/>
      <c r="B78" s="33" t="s">
        <v>62</v>
      </c>
      <c r="C78" s="24" t="s">
        <v>25</v>
      </c>
      <c r="D78" s="28">
        <v>1.45702</v>
      </c>
      <c r="E78" s="33" t="s">
        <v>62</v>
      </c>
      <c r="F78" s="24" t="s">
        <v>25</v>
      </c>
      <c r="G78" s="29">
        <v>-0.48665999999999998</v>
      </c>
      <c r="H78" s="33" t="s">
        <v>62</v>
      </c>
      <c r="I78" s="24" t="s">
        <v>25</v>
      </c>
      <c r="J78" s="28">
        <v>-1.2301</v>
      </c>
      <c r="K78" s="33" t="s">
        <v>62</v>
      </c>
      <c r="L78" s="24" t="s">
        <v>25</v>
      </c>
      <c r="M78" s="29">
        <v>1.7760000000000001E-2</v>
      </c>
      <c r="N78" s="33" t="s">
        <v>62</v>
      </c>
      <c r="O78" s="24" t="s">
        <v>25</v>
      </c>
      <c r="P78" s="29">
        <v>0.37402999999999997</v>
      </c>
      <c r="Q78" s="33" t="s">
        <v>62</v>
      </c>
      <c r="R78" s="24" t="s">
        <v>25</v>
      </c>
      <c r="S78" s="28">
        <v>0.96092999999999995</v>
      </c>
      <c r="T78" s="33" t="s">
        <v>62</v>
      </c>
      <c r="U78" s="24" t="s">
        <v>25</v>
      </c>
      <c r="V78" s="30">
        <v>0.45615</v>
      </c>
      <c r="W78" s="33" t="s">
        <v>62</v>
      </c>
      <c r="X78" s="24" t="s">
        <v>25</v>
      </c>
      <c r="Y78" s="28">
        <v>1.5609200000000001</v>
      </c>
      <c r="Z78" s="33" t="s">
        <v>62</v>
      </c>
      <c r="AA78" s="24" t="s">
        <v>25</v>
      </c>
      <c r="AB78" s="28">
        <v>1.5904400000000001</v>
      </c>
      <c r="AC78" s="33" t="s">
        <v>62</v>
      </c>
      <c r="AD78" s="24" t="s">
        <v>25</v>
      </c>
      <c r="AE78" s="30">
        <v>0.51039000000000001</v>
      </c>
      <c r="AF78" s="33" t="s">
        <v>62</v>
      </c>
      <c r="AG78" s="24" t="s">
        <v>25</v>
      </c>
      <c r="AH78" s="29">
        <v>0.26162999999999997</v>
      </c>
      <c r="AI78" s="33" t="s">
        <v>62</v>
      </c>
      <c r="AJ78" s="24" t="s">
        <v>25</v>
      </c>
      <c r="AK78" s="28">
        <v>0.96379999999999999</v>
      </c>
      <c r="AL78" s="33" t="s">
        <v>62</v>
      </c>
      <c r="AM78" s="24" t="s">
        <v>25</v>
      </c>
      <c r="AN78" s="28">
        <v>-0.48956</v>
      </c>
      <c r="AO78" s="33" t="s">
        <v>62</v>
      </c>
      <c r="AP78" s="24" t="s">
        <v>25</v>
      </c>
      <c r="AQ78" s="28">
        <v>-0.37324000000000002</v>
      </c>
    </row>
    <row r="79" spans="1:43" ht="17" thickBot="1" x14ac:dyDescent="0.25">
      <c r="A79" s="95"/>
      <c r="B79" s="33" t="s">
        <v>62</v>
      </c>
      <c r="C79" s="24" t="s">
        <v>23</v>
      </c>
      <c r="D79" s="28">
        <v>0.96955999999999998</v>
      </c>
      <c r="E79" s="33" t="s">
        <v>62</v>
      </c>
      <c r="F79" s="24" t="s">
        <v>23</v>
      </c>
      <c r="G79" s="29">
        <v>-0.27831</v>
      </c>
      <c r="H79" s="33" t="s">
        <v>62</v>
      </c>
      <c r="I79" s="24" t="s">
        <v>23</v>
      </c>
      <c r="J79" s="28">
        <v>-0.82150999999999996</v>
      </c>
      <c r="K79" s="33" t="s">
        <v>62</v>
      </c>
      <c r="L79" s="24" t="s">
        <v>23</v>
      </c>
      <c r="M79" s="29">
        <v>-6.6499999999999997E-3</v>
      </c>
      <c r="N79" s="33" t="s">
        <v>62</v>
      </c>
      <c r="O79" s="24" t="s">
        <v>23</v>
      </c>
      <c r="P79" s="29">
        <v>-9.5600000000000008E-3</v>
      </c>
      <c r="Q79" s="33" t="s">
        <v>62</v>
      </c>
      <c r="R79" s="24" t="s">
        <v>23</v>
      </c>
      <c r="S79" s="29">
        <v>0.25530000000000003</v>
      </c>
      <c r="T79" s="33" t="s">
        <v>62</v>
      </c>
      <c r="U79" s="24" t="s">
        <v>23</v>
      </c>
      <c r="V79" s="29">
        <v>-0.24701999999999999</v>
      </c>
      <c r="W79" s="33" t="s">
        <v>62</v>
      </c>
      <c r="X79" s="24" t="s">
        <v>23</v>
      </c>
      <c r="Y79" s="28">
        <v>0.99970999999999999</v>
      </c>
      <c r="Z79" s="33" t="s">
        <v>62</v>
      </c>
      <c r="AA79" s="24" t="s">
        <v>23</v>
      </c>
      <c r="AB79" s="28">
        <v>1.03424</v>
      </c>
      <c r="AC79" s="33" t="s">
        <v>62</v>
      </c>
      <c r="AD79" s="24" t="s">
        <v>23</v>
      </c>
      <c r="AE79" s="29">
        <v>7.3400000000000002E-3</v>
      </c>
      <c r="AF79" s="33" t="s">
        <v>62</v>
      </c>
      <c r="AG79" s="24" t="s">
        <v>23</v>
      </c>
      <c r="AH79" s="29">
        <v>-0.41122999999999998</v>
      </c>
      <c r="AI79" s="33" t="s">
        <v>62</v>
      </c>
      <c r="AJ79" s="24" t="s">
        <v>23</v>
      </c>
      <c r="AK79" s="29">
        <v>0.29877999999999999</v>
      </c>
      <c r="AL79" s="33" t="s">
        <v>62</v>
      </c>
      <c r="AM79" s="24" t="s">
        <v>23</v>
      </c>
      <c r="AN79" s="28">
        <v>-0.78110999999999997</v>
      </c>
      <c r="AO79" s="33" t="s">
        <v>62</v>
      </c>
      <c r="AP79" s="24" t="s">
        <v>23</v>
      </c>
      <c r="AQ79" s="28">
        <v>-0.38389000000000001</v>
      </c>
    </row>
    <row r="80" spans="1:43" ht="17" thickBot="1" x14ac:dyDescent="0.25">
      <c r="A80" s="95"/>
      <c r="B80" s="33" t="s">
        <v>62</v>
      </c>
      <c r="C80" s="24" t="s">
        <v>19</v>
      </c>
      <c r="D80" s="28">
        <v>1.0459700000000001</v>
      </c>
      <c r="E80" s="33" t="s">
        <v>62</v>
      </c>
      <c r="F80" s="24" t="s">
        <v>19</v>
      </c>
      <c r="G80" s="29">
        <v>0.18998999999999999</v>
      </c>
      <c r="H80" s="33" t="s">
        <v>62</v>
      </c>
      <c r="I80" s="24" t="s">
        <v>19</v>
      </c>
      <c r="J80" s="28">
        <v>-0.78896999999999995</v>
      </c>
      <c r="K80" s="33" t="s">
        <v>62</v>
      </c>
      <c r="L80" s="24" t="s">
        <v>19</v>
      </c>
      <c r="M80" s="29">
        <v>0.69925999999999999</v>
      </c>
      <c r="N80" s="33" t="s">
        <v>62</v>
      </c>
      <c r="O80" s="24" t="s">
        <v>19</v>
      </c>
      <c r="P80" s="29">
        <v>0.48018</v>
      </c>
      <c r="Q80" s="33" t="s">
        <v>62</v>
      </c>
      <c r="R80" s="24" t="s">
        <v>19</v>
      </c>
      <c r="S80" s="28">
        <v>0.79900000000000004</v>
      </c>
      <c r="T80" s="33" t="s">
        <v>62</v>
      </c>
      <c r="U80" s="24" t="s">
        <v>19</v>
      </c>
      <c r="V80" s="29">
        <v>-5.6399999999999999E-2</v>
      </c>
      <c r="W80" s="33" t="s">
        <v>62</v>
      </c>
      <c r="X80" s="24" t="s">
        <v>19</v>
      </c>
      <c r="Y80" s="28">
        <v>1.5003200000000001</v>
      </c>
      <c r="Z80" s="33" t="s">
        <v>62</v>
      </c>
      <c r="AA80" s="24" t="s">
        <v>19</v>
      </c>
      <c r="AB80" s="28">
        <v>1.7108699999999999</v>
      </c>
      <c r="AC80" s="33" t="s">
        <v>62</v>
      </c>
      <c r="AD80" s="24" t="s">
        <v>19</v>
      </c>
      <c r="AE80" s="29">
        <v>0.47397</v>
      </c>
      <c r="AF80" s="33" t="s">
        <v>62</v>
      </c>
      <c r="AG80" s="24" t="s">
        <v>19</v>
      </c>
      <c r="AH80" s="29">
        <v>-0.38180999999999998</v>
      </c>
      <c r="AI80" s="33" t="s">
        <v>62</v>
      </c>
      <c r="AJ80" s="24" t="s">
        <v>19</v>
      </c>
      <c r="AK80" s="29">
        <v>0.48927999999999999</v>
      </c>
      <c r="AL80" s="33" t="s">
        <v>62</v>
      </c>
      <c r="AM80" s="24" t="s">
        <v>19</v>
      </c>
      <c r="AN80" s="28">
        <v>-0.85734999999999995</v>
      </c>
      <c r="AO80" s="33" t="s">
        <v>62</v>
      </c>
      <c r="AP80" s="24" t="s">
        <v>19</v>
      </c>
      <c r="AQ80" s="28">
        <v>-0.53764000000000001</v>
      </c>
    </row>
    <row r="81" spans="1:43" ht="17" thickBot="1" x14ac:dyDescent="0.25">
      <c r="A81" s="95"/>
      <c r="B81" s="33" t="s">
        <v>63</v>
      </c>
      <c r="C81" s="24" t="s">
        <v>26</v>
      </c>
      <c r="D81" s="28">
        <v>-1.35748</v>
      </c>
      <c r="E81" s="33" t="s">
        <v>63</v>
      </c>
      <c r="F81" s="24" t="s">
        <v>26</v>
      </c>
      <c r="G81" s="28">
        <v>1.4656499999999999</v>
      </c>
      <c r="H81" s="33" t="s">
        <v>63</v>
      </c>
      <c r="I81" s="24" t="s">
        <v>26</v>
      </c>
      <c r="J81" s="28">
        <v>1.64608</v>
      </c>
      <c r="K81" s="33" t="s">
        <v>63</v>
      </c>
      <c r="L81" s="24" t="s">
        <v>26</v>
      </c>
      <c r="M81" s="30">
        <v>0.78168000000000004</v>
      </c>
      <c r="N81" s="33" t="s">
        <v>63</v>
      </c>
      <c r="O81" s="24" t="s">
        <v>26</v>
      </c>
      <c r="P81" s="29">
        <v>-8.2409999999999997E-2</v>
      </c>
      <c r="Q81" s="33" t="s">
        <v>63</v>
      </c>
      <c r="R81" s="24" t="s">
        <v>26</v>
      </c>
      <c r="S81" s="28">
        <v>-0.95233999999999996</v>
      </c>
      <c r="T81" s="33" t="s">
        <v>63</v>
      </c>
      <c r="U81" s="24" t="s">
        <v>26</v>
      </c>
      <c r="V81" s="28">
        <v>-0.83089000000000002</v>
      </c>
      <c r="W81" s="33" t="s">
        <v>63</v>
      </c>
      <c r="X81" s="24" t="s">
        <v>26</v>
      </c>
      <c r="Y81" s="28">
        <v>-1.0418799999999999</v>
      </c>
      <c r="Z81" s="33" t="s">
        <v>63</v>
      </c>
      <c r="AA81" s="24" t="s">
        <v>26</v>
      </c>
      <c r="AB81" s="28">
        <v>-1.1434599999999999</v>
      </c>
      <c r="AC81" s="33" t="s">
        <v>63</v>
      </c>
      <c r="AD81" s="24" t="s">
        <v>26</v>
      </c>
      <c r="AE81" s="29">
        <v>0.44755</v>
      </c>
      <c r="AF81" s="33" t="s">
        <v>63</v>
      </c>
      <c r="AG81" s="24" t="s">
        <v>26</v>
      </c>
      <c r="AH81" s="29">
        <v>0.31152000000000002</v>
      </c>
      <c r="AI81" s="33" t="s">
        <v>63</v>
      </c>
      <c r="AJ81" s="24" t="s">
        <v>26</v>
      </c>
      <c r="AK81" s="28">
        <v>-0.70374999999999999</v>
      </c>
      <c r="AL81" s="33" t="s">
        <v>63</v>
      </c>
      <c r="AM81" s="24" t="s">
        <v>26</v>
      </c>
      <c r="AN81" s="30">
        <v>0.38996999999999998</v>
      </c>
      <c r="AO81" s="33" t="s">
        <v>63</v>
      </c>
      <c r="AP81" s="24" t="s">
        <v>26</v>
      </c>
      <c r="AQ81" s="30">
        <v>0.29619000000000001</v>
      </c>
    </row>
    <row r="82" spans="1:43" ht="17" thickBot="1" x14ac:dyDescent="0.25">
      <c r="A82" s="95"/>
      <c r="B82" s="33" t="s">
        <v>63</v>
      </c>
      <c r="C82" s="24" t="s">
        <v>22</v>
      </c>
      <c r="D82" s="30">
        <v>-0.64520999999999995</v>
      </c>
      <c r="E82" s="33" t="s">
        <v>63</v>
      </c>
      <c r="F82" s="24" t="s">
        <v>22</v>
      </c>
      <c r="G82" s="28">
        <v>0.81188000000000005</v>
      </c>
      <c r="H82" s="33" t="s">
        <v>63</v>
      </c>
      <c r="I82" s="24" t="s">
        <v>22</v>
      </c>
      <c r="J82" s="28">
        <v>0.75736999999999999</v>
      </c>
      <c r="K82" s="33" t="s">
        <v>63</v>
      </c>
      <c r="L82" s="24" t="s">
        <v>22</v>
      </c>
      <c r="M82" s="29">
        <v>0.55564000000000002</v>
      </c>
      <c r="N82" s="33" t="s">
        <v>63</v>
      </c>
      <c r="O82" s="24" t="s">
        <v>22</v>
      </c>
      <c r="P82" s="29">
        <v>0.21895999999999999</v>
      </c>
      <c r="Q82" s="33" t="s">
        <v>63</v>
      </c>
      <c r="R82" s="24" t="s">
        <v>22</v>
      </c>
      <c r="S82" s="29">
        <v>-0.16613</v>
      </c>
      <c r="T82" s="33" t="s">
        <v>63</v>
      </c>
      <c r="U82" s="24" t="s">
        <v>22</v>
      </c>
      <c r="V82" s="29">
        <v>-0.29929</v>
      </c>
      <c r="W82" s="33" t="s">
        <v>63</v>
      </c>
      <c r="X82" s="24" t="s">
        <v>22</v>
      </c>
      <c r="Y82" s="29">
        <v>-0.24762999999999999</v>
      </c>
      <c r="Z82" s="33" t="s">
        <v>63</v>
      </c>
      <c r="AA82" s="24" t="s">
        <v>22</v>
      </c>
      <c r="AB82" s="29">
        <v>-0.32565</v>
      </c>
      <c r="AC82" s="33" t="s">
        <v>63</v>
      </c>
      <c r="AD82" s="24" t="s">
        <v>22</v>
      </c>
      <c r="AE82" s="29">
        <v>0.44401000000000002</v>
      </c>
      <c r="AF82" s="33" t="s">
        <v>63</v>
      </c>
      <c r="AG82" s="24" t="s">
        <v>22</v>
      </c>
      <c r="AH82" s="29">
        <v>0.40062999999999999</v>
      </c>
      <c r="AI82" s="33" t="s">
        <v>63</v>
      </c>
      <c r="AJ82" s="24" t="s">
        <v>22</v>
      </c>
      <c r="AK82" s="29">
        <v>-0.16167999999999999</v>
      </c>
      <c r="AL82" s="33" t="s">
        <v>63</v>
      </c>
      <c r="AM82" s="24" t="s">
        <v>22</v>
      </c>
      <c r="AN82" s="29">
        <v>0.17377999999999999</v>
      </c>
      <c r="AO82" s="33" t="s">
        <v>63</v>
      </c>
      <c r="AP82" s="24" t="s">
        <v>22</v>
      </c>
      <c r="AQ82" s="29">
        <v>0.17208999999999999</v>
      </c>
    </row>
    <row r="83" spans="1:43" ht="17" thickBot="1" x14ac:dyDescent="0.25">
      <c r="A83" s="95"/>
      <c r="B83" s="33" t="s">
        <v>63</v>
      </c>
      <c r="C83" s="24" t="s">
        <v>20</v>
      </c>
      <c r="D83" s="28">
        <v>-1.1588099999999999</v>
      </c>
      <c r="E83" s="33" t="s">
        <v>63</v>
      </c>
      <c r="F83" s="24" t="s">
        <v>20</v>
      </c>
      <c r="G83" s="28">
        <v>0.81386000000000003</v>
      </c>
      <c r="H83" s="33" t="s">
        <v>63</v>
      </c>
      <c r="I83" s="24" t="s">
        <v>20</v>
      </c>
      <c r="J83" s="28">
        <v>0.83162999999999998</v>
      </c>
      <c r="K83" s="33" t="s">
        <v>63</v>
      </c>
      <c r="L83" s="24" t="s">
        <v>20</v>
      </c>
      <c r="M83" s="29">
        <v>0.21611</v>
      </c>
      <c r="N83" s="33" t="s">
        <v>63</v>
      </c>
      <c r="O83" s="24" t="s">
        <v>20</v>
      </c>
      <c r="P83" s="29">
        <v>0.20959</v>
      </c>
      <c r="Q83" s="33" t="s">
        <v>63</v>
      </c>
      <c r="R83" s="24" t="s">
        <v>20</v>
      </c>
      <c r="S83" s="29">
        <v>-9.1350000000000001E-2</v>
      </c>
      <c r="T83" s="33" t="s">
        <v>63</v>
      </c>
      <c r="U83" s="24" t="s">
        <v>20</v>
      </c>
      <c r="V83" s="29">
        <v>3.7539999999999997E-2</v>
      </c>
      <c r="W83" s="33" t="s">
        <v>63</v>
      </c>
      <c r="X83" s="24" t="s">
        <v>20</v>
      </c>
      <c r="Y83" s="29">
        <v>-0.63599000000000006</v>
      </c>
      <c r="Z83" s="33" t="s">
        <v>63</v>
      </c>
      <c r="AA83" s="24" t="s">
        <v>20</v>
      </c>
      <c r="AB83" s="29">
        <v>-0.64958000000000005</v>
      </c>
      <c r="AC83" s="33" t="s">
        <v>63</v>
      </c>
      <c r="AD83" s="24" t="s">
        <v>20</v>
      </c>
      <c r="AE83" s="30">
        <v>0.64005999999999996</v>
      </c>
      <c r="AF83" s="33" t="s">
        <v>63</v>
      </c>
      <c r="AG83" s="24" t="s">
        <v>20</v>
      </c>
      <c r="AH83" s="29">
        <v>0.76778000000000002</v>
      </c>
      <c r="AI83" s="33" t="s">
        <v>63</v>
      </c>
      <c r="AJ83" s="24" t="s">
        <v>20</v>
      </c>
      <c r="AK83" s="29">
        <v>-1.8689999999999998E-2</v>
      </c>
      <c r="AL83" s="33" t="s">
        <v>63</v>
      </c>
      <c r="AM83" s="24" t="s">
        <v>20</v>
      </c>
      <c r="AN83" s="28">
        <v>0.52656000000000003</v>
      </c>
      <c r="AO83" s="33" t="s">
        <v>63</v>
      </c>
      <c r="AP83" s="24" t="s">
        <v>20</v>
      </c>
      <c r="AQ83" s="30">
        <v>0.28148000000000001</v>
      </c>
    </row>
    <row r="84" spans="1:43" ht="17" thickBot="1" x14ac:dyDescent="0.25">
      <c r="A84" s="95"/>
      <c r="B84" s="33" t="s">
        <v>64</v>
      </c>
      <c r="C84" s="24" t="s">
        <v>28</v>
      </c>
      <c r="D84" s="29">
        <v>9.8110000000000003E-2</v>
      </c>
      <c r="E84" s="33" t="s">
        <v>64</v>
      </c>
      <c r="F84" s="24" t="s">
        <v>28</v>
      </c>
      <c r="G84" s="28">
        <v>1.2427900000000001</v>
      </c>
      <c r="H84" s="33" t="s">
        <v>64</v>
      </c>
      <c r="I84" s="24" t="s">
        <v>28</v>
      </c>
      <c r="J84" s="28">
        <v>1.15161</v>
      </c>
      <c r="K84" s="33" t="s">
        <v>64</v>
      </c>
      <c r="L84" s="24" t="s">
        <v>28</v>
      </c>
      <c r="M84" s="29">
        <v>0.46794000000000002</v>
      </c>
      <c r="N84" s="33" t="s">
        <v>64</v>
      </c>
      <c r="O84" s="24" t="s">
        <v>28</v>
      </c>
      <c r="P84" s="29">
        <v>-0.49292000000000002</v>
      </c>
      <c r="Q84" s="33" t="s">
        <v>64</v>
      </c>
      <c r="R84" s="24" t="s">
        <v>28</v>
      </c>
      <c r="S84" s="29">
        <v>-0.95194000000000001</v>
      </c>
      <c r="T84" s="33" t="s">
        <v>64</v>
      </c>
      <c r="U84" s="24" t="s">
        <v>28</v>
      </c>
      <c r="V84" s="29">
        <v>-0.63961999999999997</v>
      </c>
      <c r="W84" s="33" t="s">
        <v>64</v>
      </c>
      <c r="X84" s="24" t="s">
        <v>28</v>
      </c>
      <c r="Y84" s="29">
        <v>-0.49142999999999998</v>
      </c>
      <c r="Z84" s="33" t="s">
        <v>64</v>
      </c>
      <c r="AA84" s="24" t="s">
        <v>28</v>
      </c>
      <c r="AB84" s="29">
        <v>-0.46077000000000001</v>
      </c>
      <c r="AC84" s="33" t="s">
        <v>64</v>
      </c>
      <c r="AD84" s="24" t="s">
        <v>28</v>
      </c>
      <c r="AE84" s="29">
        <v>0.48873</v>
      </c>
      <c r="AF84" s="33" t="s">
        <v>64</v>
      </c>
      <c r="AG84" s="24" t="s">
        <v>28</v>
      </c>
      <c r="AH84" s="29">
        <v>0.11548</v>
      </c>
      <c r="AI84" s="33" t="s">
        <v>64</v>
      </c>
      <c r="AJ84" s="24" t="s">
        <v>28</v>
      </c>
      <c r="AK84" s="29">
        <v>-8.4559999999999996E-2</v>
      </c>
      <c r="AL84" s="33" t="s">
        <v>64</v>
      </c>
      <c r="AM84" s="24" t="s">
        <v>28</v>
      </c>
      <c r="AN84" s="29">
        <v>7.4109999999999995E-2</v>
      </c>
      <c r="AO84" s="33" t="s">
        <v>64</v>
      </c>
      <c r="AP84" s="24" t="s">
        <v>28</v>
      </c>
      <c r="AQ84" s="28">
        <v>0.52083999999999997</v>
      </c>
    </row>
    <row r="85" spans="1:43" ht="17" thickBot="1" x14ac:dyDescent="0.25">
      <c r="A85" s="95"/>
      <c r="B85" s="33" t="s">
        <v>64</v>
      </c>
      <c r="C85" s="24" t="s">
        <v>22</v>
      </c>
      <c r="D85" s="29">
        <v>-0.18412999999999999</v>
      </c>
      <c r="E85" s="33" t="s">
        <v>64</v>
      </c>
      <c r="F85" s="24" t="s">
        <v>22</v>
      </c>
      <c r="G85" s="29">
        <v>0.85392000000000001</v>
      </c>
      <c r="H85" s="33" t="s">
        <v>64</v>
      </c>
      <c r="I85" s="24" t="s">
        <v>22</v>
      </c>
      <c r="J85" s="28">
        <v>0.92062999999999995</v>
      </c>
      <c r="K85" s="33" t="s">
        <v>64</v>
      </c>
      <c r="L85" s="24" t="s">
        <v>22</v>
      </c>
      <c r="M85" s="29">
        <v>0.61958000000000002</v>
      </c>
      <c r="N85" s="33" t="s">
        <v>64</v>
      </c>
      <c r="O85" s="24" t="s">
        <v>22</v>
      </c>
      <c r="P85" s="29">
        <v>0.11865000000000001</v>
      </c>
      <c r="Q85" s="33" t="s">
        <v>64</v>
      </c>
      <c r="R85" s="24" t="s">
        <v>22</v>
      </c>
      <c r="S85" s="29">
        <v>-0.18265000000000001</v>
      </c>
      <c r="T85" s="33" t="s">
        <v>64</v>
      </c>
      <c r="U85" s="24" t="s">
        <v>22</v>
      </c>
      <c r="V85" s="29">
        <v>-9.5839999999999995E-2</v>
      </c>
      <c r="W85" s="33" t="s">
        <v>64</v>
      </c>
      <c r="X85" s="24" t="s">
        <v>22</v>
      </c>
      <c r="Y85" s="29">
        <v>-0.31580000000000003</v>
      </c>
      <c r="Z85" s="33" t="s">
        <v>64</v>
      </c>
      <c r="AA85" s="24" t="s">
        <v>22</v>
      </c>
      <c r="AB85" s="29">
        <v>-0.25796999999999998</v>
      </c>
      <c r="AC85" s="33" t="s">
        <v>64</v>
      </c>
      <c r="AD85" s="24" t="s">
        <v>22</v>
      </c>
      <c r="AE85" s="29">
        <v>0.29170000000000001</v>
      </c>
      <c r="AF85" s="33" t="s">
        <v>64</v>
      </c>
      <c r="AG85" s="24" t="s">
        <v>22</v>
      </c>
      <c r="AH85" s="29">
        <v>0.15543000000000001</v>
      </c>
      <c r="AI85" s="33" t="s">
        <v>64</v>
      </c>
      <c r="AJ85" s="24" t="s">
        <v>22</v>
      </c>
      <c r="AK85" s="29">
        <v>-0.16566</v>
      </c>
      <c r="AL85" s="33" t="s">
        <v>64</v>
      </c>
      <c r="AM85" s="24" t="s">
        <v>22</v>
      </c>
      <c r="AN85" s="29">
        <v>0.25022</v>
      </c>
      <c r="AO85" s="33" t="s">
        <v>64</v>
      </c>
      <c r="AP85" s="24" t="s">
        <v>22</v>
      </c>
      <c r="AQ85" s="28">
        <v>0.48199999999999998</v>
      </c>
    </row>
    <row r="86" spans="1:43" ht="17" thickBot="1" x14ac:dyDescent="0.25">
      <c r="A86" s="95"/>
      <c r="B86" s="33" t="s">
        <v>64</v>
      </c>
      <c r="C86" s="24" t="s">
        <v>19</v>
      </c>
      <c r="D86" s="29">
        <v>0.41458</v>
      </c>
      <c r="E86" s="33" t="s">
        <v>64</v>
      </c>
      <c r="F86" s="24" t="s">
        <v>19</v>
      </c>
      <c r="G86" s="29">
        <v>0.18451999999999999</v>
      </c>
      <c r="H86" s="33" t="s">
        <v>64</v>
      </c>
      <c r="I86" s="24" t="s">
        <v>19</v>
      </c>
      <c r="J86" s="29">
        <v>0.28549000000000002</v>
      </c>
      <c r="K86" s="33" t="s">
        <v>64</v>
      </c>
      <c r="L86" s="24" t="s">
        <v>19</v>
      </c>
      <c r="M86" s="29">
        <v>0.23818</v>
      </c>
      <c r="N86" s="33" t="s">
        <v>64</v>
      </c>
      <c r="O86" s="24" t="s">
        <v>19</v>
      </c>
      <c r="P86" s="29">
        <v>0.22159000000000001</v>
      </c>
      <c r="Q86" s="33" t="s">
        <v>64</v>
      </c>
      <c r="R86" s="24" t="s">
        <v>19</v>
      </c>
      <c r="S86" s="29">
        <v>0.27994999999999998</v>
      </c>
      <c r="T86" s="33" t="s">
        <v>64</v>
      </c>
      <c r="U86" s="24" t="s">
        <v>19</v>
      </c>
      <c r="V86" s="29">
        <v>0.29278999999999999</v>
      </c>
      <c r="W86" s="33" t="s">
        <v>64</v>
      </c>
      <c r="X86" s="24" t="s">
        <v>19</v>
      </c>
      <c r="Y86" s="29">
        <v>0.28598000000000001</v>
      </c>
      <c r="Z86" s="33" t="s">
        <v>64</v>
      </c>
      <c r="AA86" s="24" t="s">
        <v>19</v>
      </c>
      <c r="AB86" s="29">
        <v>0.13181000000000001</v>
      </c>
      <c r="AC86" s="33" t="s">
        <v>64</v>
      </c>
      <c r="AD86" s="24" t="s">
        <v>19</v>
      </c>
      <c r="AE86" s="29">
        <v>4.3499999999999997E-3</v>
      </c>
      <c r="AF86" s="33" t="s">
        <v>64</v>
      </c>
      <c r="AG86" s="24" t="s">
        <v>19</v>
      </c>
      <c r="AH86" s="29">
        <v>-5.654E-2</v>
      </c>
      <c r="AI86" s="33" t="s">
        <v>64</v>
      </c>
      <c r="AJ86" s="24" t="s">
        <v>19</v>
      </c>
      <c r="AK86" s="29">
        <v>0.22545999999999999</v>
      </c>
      <c r="AL86" s="33" t="s">
        <v>64</v>
      </c>
      <c r="AM86" s="24" t="s">
        <v>19</v>
      </c>
      <c r="AN86" s="29">
        <v>0.2104</v>
      </c>
      <c r="AO86" s="33" t="s">
        <v>64</v>
      </c>
      <c r="AP86" s="24" t="s">
        <v>19</v>
      </c>
      <c r="AQ86" s="28">
        <v>0.27117000000000002</v>
      </c>
    </row>
    <row r="87" spans="1:43" ht="17" thickBot="1" x14ac:dyDescent="0.25">
      <c r="A87" s="95"/>
      <c r="B87" s="33" t="s">
        <v>65</v>
      </c>
      <c r="C87" s="24" t="s">
        <v>29</v>
      </c>
      <c r="D87" s="29">
        <v>0.97372000000000003</v>
      </c>
      <c r="E87" s="33" t="s">
        <v>65</v>
      </c>
      <c r="F87" s="24" t="s">
        <v>29</v>
      </c>
      <c r="G87" s="30">
        <v>-0.45745999999999998</v>
      </c>
      <c r="H87" s="33" t="s">
        <v>65</v>
      </c>
      <c r="I87" s="24" t="s">
        <v>29</v>
      </c>
      <c r="J87" s="30">
        <v>-0.52714000000000005</v>
      </c>
      <c r="K87" s="33" t="s">
        <v>65</v>
      </c>
      <c r="L87" s="24" t="s">
        <v>29</v>
      </c>
      <c r="M87" s="28">
        <v>-1.44543</v>
      </c>
      <c r="N87" s="33" t="s">
        <v>65</v>
      </c>
      <c r="O87" s="24" t="s">
        <v>29</v>
      </c>
      <c r="P87" s="28">
        <v>-1.1256200000000001</v>
      </c>
      <c r="Q87" s="33" t="s">
        <v>65</v>
      </c>
      <c r="R87" s="24" t="s">
        <v>29</v>
      </c>
      <c r="S87" s="30">
        <v>-1.1025</v>
      </c>
      <c r="T87" s="33" t="s">
        <v>65</v>
      </c>
      <c r="U87" s="24" t="s">
        <v>29</v>
      </c>
      <c r="V87" s="29">
        <v>-0.36520999999999998</v>
      </c>
      <c r="W87" s="33" t="s">
        <v>65</v>
      </c>
      <c r="X87" s="24" t="s">
        <v>29</v>
      </c>
      <c r="Y87" s="29">
        <v>-0.42085</v>
      </c>
      <c r="Z87" s="33" t="s">
        <v>65</v>
      </c>
      <c r="AA87" s="24" t="s">
        <v>29</v>
      </c>
      <c r="AB87" s="29">
        <v>-0.72265999999999997</v>
      </c>
      <c r="AC87" s="33" t="s">
        <v>65</v>
      </c>
      <c r="AD87" s="24" t="s">
        <v>29</v>
      </c>
      <c r="AE87" s="29">
        <v>-0.35208</v>
      </c>
      <c r="AF87" s="33" t="s">
        <v>65</v>
      </c>
      <c r="AG87" s="24" t="s">
        <v>29</v>
      </c>
      <c r="AH87" s="30">
        <v>0.42097000000000001</v>
      </c>
      <c r="AI87" s="33" t="s">
        <v>65</v>
      </c>
      <c r="AJ87" s="24" t="s">
        <v>29</v>
      </c>
      <c r="AK87" s="29">
        <v>0.16836999999999999</v>
      </c>
      <c r="AL87" s="33" t="s">
        <v>65</v>
      </c>
      <c r="AM87" s="24" t="s">
        <v>29</v>
      </c>
      <c r="AN87" s="29">
        <v>-0.15331</v>
      </c>
      <c r="AO87" s="33" t="s">
        <v>65</v>
      </c>
      <c r="AP87" s="24" t="s">
        <v>29</v>
      </c>
      <c r="AQ87" s="29">
        <v>-0.19101000000000001</v>
      </c>
    </row>
    <row r="88" spans="1:43" ht="17" thickBot="1" x14ac:dyDescent="0.25">
      <c r="A88" s="95"/>
      <c r="B88" s="33" t="s">
        <v>65</v>
      </c>
      <c r="C88" s="24" t="s">
        <v>23</v>
      </c>
      <c r="D88" s="29">
        <v>-4.7230000000000001E-2</v>
      </c>
      <c r="E88" s="33" t="s">
        <v>65</v>
      </c>
      <c r="F88" s="24" t="s">
        <v>23</v>
      </c>
      <c r="G88" s="28">
        <v>-1.1705000000000001</v>
      </c>
      <c r="H88" s="33" t="s">
        <v>65</v>
      </c>
      <c r="I88" s="24" t="s">
        <v>23</v>
      </c>
      <c r="J88" s="30">
        <v>-0.62602999999999998</v>
      </c>
      <c r="K88" s="33" t="s">
        <v>65</v>
      </c>
      <c r="L88" s="24" t="s">
        <v>23</v>
      </c>
      <c r="M88" s="28">
        <v>-1.9294199999999999</v>
      </c>
      <c r="N88" s="33" t="s">
        <v>65</v>
      </c>
      <c r="O88" s="24" t="s">
        <v>23</v>
      </c>
      <c r="P88" s="28">
        <v>-0.98016999999999999</v>
      </c>
      <c r="Q88" s="33" t="s">
        <v>65</v>
      </c>
      <c r="R88" s="24" t="s">
        <v>23</v>
      </c>
      <c r="S88" s="30">
        <v>-0.91163000000000005</v>
      </c>
      <c r="T88" s="33" t="s">
        <v>65</v>
      </c>
      <c r="U88" s="24" t="s">
        <v>23</v>
      </c>
      <c r="V88" s="29">
        <v>-0.25756000000000001</v>
      </c>
      <c r="W88" s="33" t="s">
        <v>65</v>
      </c>
      <c r="X88" s="24" t="s">
        <v>23</v>
      </c>
      <c r="Y88" s="29">
        <v>-0.69340000000000002</v>
      </c>
      <c r="Z88" s="33" t="s">
        <v>65</v>
      </c>
      <c r="AA88" s="24" t="s">
        <v>23</v>
      </c>
      <c r="AB88" s="30">
        <v>-1.39751</v>
      </c>
      <c r="AC88" s="33" t="s">
        <v>65</v>
      </c>
      <c r="AD88" s="24" t="s">
        <v>23</v>
      </c>
      <c r="AE88" s="28">
        <v>-1.0513999999999999</v>
      </c>
      <c r="AF88" s="33" t="s">
        <v>65</v>
      </c>
      <c r="AG88" s="24" t="s">
        <v>23</v>
      </c>
      <c r="AH88" s="29">
        <v>-0.13156000000000001</v>
      </c>
      <c r="AI88" s="33" t="s">
        <v>65</v>
      </c>
      <c r="AJ88" s="24" t="s">
        <v>23</v>
      </c>
      <c r="AK88" s="29">
        <v>-0.38871</v>
      </c>
      <c r="AL88" s="33" t="s">
        <v>65</v>
      </c>
      <c r="AM88" s="24" t="s">
        <v>23</v>
      </c>
      <c r="AN88" s="29">
        <v>-1.444E-2</v>
      </c>
      <c r="AO88" s="33" t="s">
        <v>65</v>
      </c>
      <c r="AP88" s="24" t="s">
        <v>23</v>
      </c>
      <c r="AQ88" s="29">
        <v>-9.4189999999999996E-2</v>
      </c>
    </row>
    <row r="89" spans="1:43" ht="17" thickBot="1" x14ac:dyDescent="0.25">
      <c r="A89" s="95"/>
      <c r="B89" s="33" t="s">
        <v>65</v>
      </c>
      <c r="C89" s="24" t="s">
        <v>20</v>
      </c>
      <c r="D89" s="29">
        <v>-0.25957000000000002</v>
      </c>
      <c r="E89" s="33" t="s">
        <v>65</v>
      </c>
      <c r="F89" s="24" t="s">
        <v>20</v>
      </c>
      <c r="G89" s="28">
        <v>-0.86919000000000002</v>
      </c>
      <c r="H89" s="33" t="s">
        <v>65</v>
      </c>
      <c r="I89" s="24" t="s">
        <v>20</v>
      </c>
      <c r="J89" s="29">
        <v>-0.42321999999999999</v>
      </c>
      <c r="K89" s="33" t="s">
        <v>65</v>
      </c>
      <c r="L89" s="24" t="s">
        <v>20</v>
      </c>
      <c r="M89" s="28">
        <v>-1.50362</v>
      </c>
      <c r="N89" s="33" t="s">
        <v>65</v>
      </c>
      <c r="O89" s="24" t="s">
        <v>20</v>
      </c>
      <c r="P89" s="28">
        <v>-0.88534000000000002</v>
      </c>
      <c r="Q89" s="33" t="s">
        <v>65</v>
      </c>
      <c r="R89" s="24" t="s">
        <v>20</v>
      </c>
      <c r="S89" s="29">
        <v>-0.69340999999999997</v>
      </c>
      <c r="T89" s="33" t="s">
        <v>65</v>
      </c>
      <c r="U89" s="24" t="s">
        <v>20</v>
      </c>
      <c r="V89" s="29">
        <v>-0.33351999999999998</v>
      </c>
      <c r="W89" s="33" t="s">
        <v>65</v>
      </c>
      <c r="X89" s="24" t="s">
        <v>20</v>
      </c>
      <c r="Y89" s="29">
        <v>-0.70059000000000005</v>
      </c>
      <c r="Z89" s="33" t="s">
        <v>65</v>
      </c>
      <c r="AA89" s="24" t="s">
        <v>20</v>
      </c>
      <c r="AB89" s="28">
        <v>-1.3194900000000001</v>
      </c>
      <c r="AC89" s="33" t="s">
        <v>65</v>
      </c>
      <c r="AD89" s="24" t="s">
        <v>20</v>
      </c>
      <c r="AE89" s="28">
        <v>-0.85533999999999999</v>
      </c>
      <c r="AF89" s="33" t="s">
        <v>65</v>
      </c>
      <c r="AG89" s="24" t="s">
        <v>20</v>
      </c>
      <c r="AH89" s="29">
        <v>-9.597E-2</v>
      </c>
      <c r="AI89" s="33" t="s">
        <v>65</v>
      </c>
      <c r="AJ89" s="24" t="s">
        <v>20</v>
      </c>
      <c r="AK89" s="29">
        <v>-0.46179999999999999</v>
      </c>
      <c r="AL89" s="33" t="s">
        <v>65</v>
      </c>
      <c r="AM89" s="24" t="s">
        <v>20</v>
      </c>
      <c r="AN89" s="29">
        <v>4.6989999999999997E-2</v>
      </c>
      <c r="AO89" s="33" t="s">
        <v>65</v>
      </c>
      <c r="AP89" s="24" t="s">
        <v>20</v>
      </c>
      <c r="AQ89" s="29">
        <v>-5.77E-3</v>
      </c>
    </row>
    <row r="90" spans="1:43" ht="17" thickBot="1" x14ac:dyDescent="0.25">
      <c r="A90" s="95"/>
      <c r="B90" s="33" t="s">
        <v>66</v>
      </c>
      <c r="C90" s="24" t="s">
        <v>28</v>
      </c>
      <c r="D90" s="29">
        <v>-0.37779000000000001</v>
      </c>
      <c r="E90" s="33" t="s">
        <v>66</v>
      </c>
      <c r="F90" s="24" t="s">
        <v>28</v>
      </c>
      <c r="G90" s="30">
        <v>0.84492</v>
      </c>
      <c r="H90" s="33" t="s">
        <v>66</v>
      </c>
      <c r="I90" s="24" t="s">
        <v>28</v>
      </c>
      <c r="J90" s="28">
        <v>0.88736000000000004</v>
      </c>
      <c r="K90" s="33" t="s">
        <v>66</v>
      </c>
      <c r="L90" s="24" t="s">
        <v>28</v>
      </c>
      <c r="M90" s="29">
        <v>0.81881999999999999</v>
      </c>
      <c r="N90" s="33" t="s">
        <v>66</v>
      </c>
      <c r="O90" s="24" t="s">
        <v>28</v>
      </c>
      <c r="P90" s="30">
        <v>0.44767000000000001</v>
      </c>
      <c r="Q90" s="33" t="s">
        <v>66</v>
      </c>
      <c r="R90" s="24" t="s">
        <v>28</v>
      </c>
      <c r="S90" s="29">
        <v>-5.8549999999999998E-2</v>
      </c>
      <c r="T90" s="33" t="s">
        <v>66</v>
      </c>
      <c r="U90" s="24" t="s">
        <v>28</v>
      </c>
      <c r="V90" s="29">
        <v>-0.12194000000000001</v>
      </c>
      <c r="W90" s="33" t="s">
        <v>66</v>
      </c>
      <c r="X90" s="24" t="s">
        <v>28</v>
      </c>
      <c r="Y90" s="29">
        <v>0.216</v>
      </c>
      <c r="Z90" s="33" t="s">
        <v>66</v>
      </c>
      <c r="AA90" s="24" t="s">
        <v>28</v>
      </c>
      <c r="AB90" s="29">
        <v>0.41621999999999998</v>
      </c>
      <c r="AC90" s="33" t="s">
        <v>66</v>
      </c>
      <c r="AD90" s="24" t="s">
        <v>28</v>
      </c>
      <c r="AE90" s="29">
        <v>0.50853999999999999</v>
      </c>
      <c r="AF90" s="33" t="s">
        <v>66</v>
      </c>
      <c r="AG90" s="24" t="s">
        <v>28</v>
      </c>
      <c r="AH90" s="29">
        <v>-3.517E-2</v>
      </c>
      <c r="AI90" s="33" t="s">
        <v>66</v>
      </c>
      <c r="AJ90" s="24" t="s">
        <v>28</v>
      </c>
      <c r="AK90" s="29">
        <v>0.17286000000000001</v>
      </c>
      <c r="AL90" s="33" t="s">
        <v>66</v>
      </c>
      <c r="AM90" s="24" t="s">
        <v>28</v>
      </c>
      <c r="AN90" s="29">
        <v>0.28441</v>
      </c>
      <c r="AO90" s="33" t="s">
        <v>66</v>
      </c>
      <c r="AP90" s="24" t="s">
        <v>28</v>
      </c>
      <c r="AQ90" s="30">
        <v>0.26243</v>
      </c>
    </row>
    <row r="91" spans="1:43" ht="17" thickBot="1" x14ac:dyDescent="0.25">
      <c r="A91" s="95"/>
      <c r="B91" s="33" t="s">
        <v>66</v>
      </c>
      <c r="C91" s="24" t="s">
        <v>22</v>
      </c>
      <c r="D91" s="29">
        <v>-0.18895000000000001</v>
      </c>
      <c r="E91" s="33" t="s">
        <v>66</v>
      </c>
      <c r="F91" s="24" t="s">
        <v>22</v>
      </c>
      <c r="G91" s="29">
        <v>0.89359999999999995</v>
      </c>
      <c r="H91" s="33" t="s">
        <v>66</v>
      </c>
      <c r="I91" s="24" t="s">
        <v>22</v>
      </c>
      <c r="J91" s="28">
        <v>1.08589</v>
      </c>
      <c r="K91" s="33" t="s">
        <v>66</v>
      </c>
      <c r="L91" s="24" t="s">
        <v>22</v>
      </c>
      <c r="M91" s="30">
        <v>1.1689799999999999</v>
      </c>
      <c r="N91" s="33" t="s">
        <v>66</v>
      </c>
      <c r="O91" s="24" t="s">
        <v>22</v>
      </c>
      <c r="P91" s="30">
        <v>0.57794000000000001</v>
      </c>
      <c r="Q91" s="33" t="s">
        <v>66</v>
      </c>
      <c r="R91" s="24" t="s">
        <v>22</v>
      </c>
      <c r="S91" s="29">
        <v>-6.7070000000000005E-2</v>
      </c>
      <c r="T91" s="33" t="s">
        <v>66</v>
      </c>
      <c r="U91" s="24" t="s">
        <v>22</v>
      </c>
      <c r="V91" s="29">
        <v>-0.26855000000000001</v>
      </c>
      <c r="W91" s="33" t="s">
        <v>66</v>
      </c>
      <c r="X91" s="24" t="s">
        <v>22</v>
      </c>
      <c r="Y91" s="29">
        <v>0.49153000000000002</v>
      </c>
      <c r="Z91" s="33" t="s">
        <v>66</v>
      </c>
      <c r="AA91" s="24" t="s">
        <v>22</v>
      </c>
      <c r="AB91" s="29">
        <v>0.56459999999999999</v>
      </c>
      <c r="AC91" s="33" t="s">
        <v>66</v>
      </c>
      <c r="AD91" s="24" t="s">
        <v>22</v>
      </c>
      <c r="AE91" s="29">
        <v>0.46116000000000001</v>
      </c>
      <c r="AF91" s="33" t="s">
        <v>66</v>
      </c>
      <c r="AG91" s="24" t="s">
        <v>22</v>
      </c>
      <c r="AH91" s="29">
        <v>-0.15668000000000001</v>
      </c>
      <c r="AI91" s="33" t="s">
        <v>66</v>
      </c>
      <c r="AJ91" s="24" t="s">
        <v>22</v>
      </c>
      <c r="AK91" s="29">
        <v>0.25301000000000001</v>
      </c>
      <c r="AL91" s="33" t="s">
        <v>66</v>
      </c>
      <c r="AM91" s="24" t="s">
        <v>22</v>
      </c>
      <c r="AN91" s="29">
        <v>0.20660000000000001</v>
      </c>
      <c r="AO91" s="33" t="s">
        <v>66</v>
      </c>
      <c r="AP91" s="24" t="s">
        <v>22</v>
      </c>
      <c r="AQ91" s="29">
        <v>0.22406999999999999</v>
      </c>
    </row>
    <row r="92" spans="1:43" ht="17" thickBot="1" x14ac:dyDescent="0.25">
      <c r="A92" s="95"/>
      <c r="B92" s="33" t="s">
        <v>66</v>
      </c>
      <c r="C92" s="24" t="s">
        <v>20</v>
      </c>
      <c r="D92" s="28">
        <v>-1.0152699999999999</v>
      </c>
      <c r="E92" s="33" t="s">
        <v>66</v>
      </c>
      <c r="F92" s="24" t="s">
        <v>20</v>
      </c>
      <c r="G92" s="28">
        <v>1.06647</v>
      </c>
      <c r="H92" s="33" t="s">
        <v>66</v>
      </c>
      <c r="I92" s="24" t="s">
        <v>20</v>
      </c>
      <c r="J92" s="28">
        <v>1.41601</v>
      </c>
      <c r="K92" s="33" t="s">
        <v>66</v>
      </c>
      <c r="L92" s="24" t="s">
        <v>20</v>
      </c>
      <c r="M92" s="29">
        <v>0.59894999999999998</v>
      </c>
      <c r="N92" s="33" t="s">
        <v>66</v>
      </c>
      <c r="O92" s="24" t="s">
        <v>20</v>
      </c>
      <c r="P92" s="29">
        <v>0.51558000000000004</v>
      </c>
      <c r="Q92" s="33" t="s">
        <v>66</v>
      </c>
      <c r="R92" s="24" t="s">
        <v>20</v>
      </c>
      <c r="S92" s="29">
        <v>-4.5409999999999999E-2</v>
      </c>
      <c r="T92" s="33" t="s">
        <v>66</v>
      </c>
      <c r="U92" s="24" t="s">
        <v>20</v>
      </c>
      <c r="V92" s="29">
        <v>0.19123999999999999</v>
      </c>
      <c r="W92" s="33" t="s">
        <v>66</v>
      </c>
      <c r="X92" s="24" t="s">
        <v>20</v>
      </c>
      <c r="Y92" s="29">
        <v>-0.38613999999999998</v>
      </c>
      <c r="Z92" s="33" t="s">
        <v>66</v>
      </c>
      <c r="AA92" s="24" t="s">
        <v>20</v>
      </c>
      <c r="AB92" s="29">
        <v>-0.52732999999999997</v>
      </c>
      <c r="AC92" s="33" t="s">
        <v>66</v>
      </c>
      <c r="AD92" s="24" t="s">
        <v>20</v>
      </c>
      <c r="AE92" s="29">
        <v>0.24156</v>
      </c>
      <c r="AF92" s="33" t="s">
        <v>66</v>
      </c>
      <c r="AG92" s="24" t="s">
        <v>20</v>
      </c>
      <c r="AH92" s="29">
        <v>-0.33773999999999998</v>
      </c>
      <c r="AI92" s="33" t="s">
        <v>66</v>
      </c>
      <c r="AJ92" s="24" t="s">
        <v>20</v>
      </c>
      <c r="AK92" s="29">
        <v>-3.5380000000000002E-2</v>
      </c>
      <c r="AL92" s="33" t="s">
        <v>66</v>
      </c>
      <c r="AM92" s="24" t="s">
        <v>20</v>
      </c>
      <c r="AN92" s="28">
        <v>0.83935000000000004</v>
      </c>
      <c r="AO92" s="33" t="s">
        <v>66</v>
      </c>
      <c r="AP92" s="24" t="s">
        <v>20</v>
      </c>
      <c r="AQ92" s="28">
        <v>0.53495000000000004</v>
      </c>
    </row>
    <row r="93" spans="1:43" ht="17" thickBot="1" x14ac:dyDescent="0.25">
      <c r="A93" s="95"/>
      <c r="B93" s="33" t="s">
        <v>67</v>
      </c>
      <c r="C93" s="24" t="s">
        <v>28</v>
      </c>
      <c r="D93" s="28">
        <v>-0.62668000000000001</v>
      </c>
      <c r="E93" s="33" t="s">
        <v>67</v>
      </c>
      <c r="F93" s="24" t="s">
        <v>28</v>
      </c>
      <c r="G93" s="29">
        <v>0.18804999999999999</v>
      </c>
      <c r="H93" s="33" t="s">
        <v>67</v>
      </c>
      <c r="I93" s="24" t="s">
        <v>28</v>
      </c>
      <c r="J93" s="28">
        <v>0.63358000000000003</v>
      </c>
      <c r="K93" s="33" t="s">
        <v>67</v>
      </c>
      <c r="L93" s="24" t="s">
        <v>28</v>
      </c>
      <c r="M93" s="29">
        <v>0.37206</v>
      </c>
      <c r="N93" s="33" t="s">
        <v>67</v>
      </c>
      <c r="O93" s="24" t="s">
        <v>28</v>
      </c>
      <c r="P93" s="29">
        <v>0.22495000000000001</v>
      </c>
      <c r="Q93" s="33" t="s">
        <v>67</v>
      </c>
      <c r="R93" s="24" t="s">
        <v>28</v>
      </c>
      <c r="S93" s="29">
        <v>-0.34183000000000002</v>
      </c>
      <c r="T93" s="33" t="s">
        <v>67</v>
      </c>
      <c r="U93" s="24" t="s">
        <v>28</v>
      </c>
      <c r="V93" s="29">
        <v>-1.8700000000000001E-2</v>
      </c>
      <c r="W93" s="33" t="s">
        <v>67</v>
      </c>
      <c r="X93" s="24" t="s">
        <v>28</v>
      </c>
      <c r="Y93" s="30">
        <v>-0.52883000000000002</v>
      </c>
      <c r="Z93" s="33" t="s">
        <v>67</v>
      </c>
      <c r="AA93" s="24" t="s">
        <v>28</v>
      </c>
      <c r="AB93" s="29">
        <v>-0.16211999999999999</v>
      </c>
      <c r="AC93" s="33" t="s">
        <v>67</v>
      </c>
      <c r="AD93" s="24" t="s">
        <v>28</v>
      </c>
      <c r="AE93" s="29">
        <v>-0.34172000000000002</v>
      </c>
      <c r="AF93" s="33" t="s">
        <v>67</v>
      </c>
      <c r="AG93" s="24" t="s">
        <v>28</v>
      </c>
      <c r="AH93" s="28">
        <v>-0.74563999999999997</v>
      </c>
      <c r="AI93" s="33" t="s">
        <v>67</v>
      </c>
      <c r="AJ93" s="24" t="s">
        <v>28</v>
      </c>
      <c r="AK93" s="29">
        <v>-0.41889999999999999</v>
      </c>
      <c r="AL93" s="33" t="s">
        <v>67</v>
      </c>
      <c r="AM93" s="24" t="s">
        <v>28</v>
      </c>
      <c r="AN93" s="29">
        <v>0.23737</v>
      </c>
      <c r="AO93" s="33" t="s">
        <v>67</v>
      </c>
      <c r="AP93" s="24" t="s">
        <v>28</v>
      </c>
      <c r="AQ93" s="29">
        <v>7.1590000000000001E-2</v>
      </c>
    </row>
    <row r="94" spans="1:43" ht="17" thickBot="1" x14ac:dyDescent="0.25">
      <c r="A94" s="95"/>
      <c r="B94" s="33" t="s">
        <v>67</v>
      </c>
      <c r="C94" s="24" t="s">
        <v>23</v>
      </c>
      <c r="D94" s="28">
        <v>-1.2719400000000001</v>
      </c>
      <c r="E94" s="33" t="s">
        <v>67</v>
      </c>
      <c r="F94" s="24" t="s">
        <v>23</v>
      </c>
      <c r="G94" s="29">
        <v>-9.8669999999999994E-2</v>
      </c>
      <c r="H94" s="33" t="s">
        <v>67</v>
      </c>
      <c r="I94" s="24" t="s">
        <v>23</v>
      </c>
      <c r="J94" s="28">
        <v>0.82110000000000005</v>
      </c>
      <c r="K94" s="33" t="s">
        <v>67</v>
      </c>
      <c r="L94" s="24" t="s">
        <v>23</v>
      </c>
      <c r="M94" s="29">
        <v>0.17476</v>
      </c>
      <c r="N94" s="33" t="s">
        <v>67</v>
      </c>
      <c r="O94" s="24" t="s">
        <v>23</v>
      </c>
      <c r="P94" s="29">
        <v>0.10706</v>
      </c>
      <c r="Q94" s="33" t="s">
        <v>67</v>
      </c>
      <c r="R94" s="24" t="s">
        <v>23</v>
      </c>
      <c r="S94" s="29">
        <v>-0.25198999999999999</v>
      </c>
      <c r="T94" s="33" t="s">
        <v>67</v>
      </c>
      <c r="U94" s="24" t="s">
        <v>23</v>
      </c>
      <c r="V94" s="29">
        <v>5.6100000000000004E-3</v>
      </c>
      <c r="W94" s="33" t="s">
        <v>67</v>
      </c>
      <c r="X94" s="24" t="s">
        <v>23</v>
      </c>
      <c r="Y94" s="28">
        <v>-1.1464799999999999</v>
      </c>
      <c r="Z94" s="33" t="s">
        <v>67</v>
      </c>
      <c r="AA94" s="24" t="s">
        <v>23</v>
      </c>
      <c r="AB94" s="28">
        <v>-1.0073000000000001</v>
      </c>
      <c r="AC94" s="33" t="s">
        <v>67</v>
      </c>
      <c r="AD94" s="24" t="s">
        <v>23</v>
      </c>
      <c r="AE94" s="28">
        <v>-0.84867999999999999</v>
      </c>
      <c r="AF94" s="33" t="s">
        <v>67</v>
      </c>
      <c r="AG94" s="24" t="s">
        <v>23</v>
      </c>
      <c r="AH94" s="28">
        <v>-1.1490800000000001</v>
      </c>
      <c r="AI94" s="33" t="s">
        <v>67</v>
      </c>
      <c r="AJ94" s="24" t="s">
        <v>23</v>
      </c>
      <c r="AK94" s="28">
        <v>-1.1667700000000001</v>
      </c>
      <c r="AL94" s="33" t="s">
        <v>67</v>
      </c>
      <c r="AM94" s="24" t="s">
        <v>23</v>
      </c>
      <c r="AN94" s="29">
        <v>0.20072000000000001</v>
      </c>
      <c r="AO94" s="33" t="s">
        <v>67</v>
      </c>
      <c r="AP94" s="24" t="s">
        <v>23</v>
      </c>
      <c r="AQ94" s="29">
        <v>-0.11713999999999999</v>
      </c>
    </row>
    <row r="95" spans="1:43" ht="17" thickBot="1" x14ac:dyDescent="0.25">
      <c r="A95" s="95"/>
      <c r="B95" s="33" t="s">
        <v>67</v>
      </c>
      <c r="C95" s="24" t="s">
        <v>20</v>
      </c>
      <c r="D95" s="28">
        <v>-0.89571000000000001</v>
      </c>
      <c r="E95" s="33" t="s">
        <v>67</v>
      </c>
      <c r="F95" s="24" t="s">
        <v>20</v>
      </c>
      <c r="G95" s="29">
        <v>0.10218000000000001</v>
      </c>
      <c r="H95" s="33" t="s">
        <v>67</v>
      </c>
      <c r="I95" s="24" t="s">
        <v>20</v>
      </c>
      <c r="J95" s="28">
        <v>0.67447999999999997</v>
      </c>
      <c r="K95" s="33" t="s">
        <v>67</v>
      </c>
      <c r="L95" s="24" t="s">
        <v>20</v>
      </c>
      <c r="M95" s="29">
        <v>0.19114999999999999</v>
      </c>
      <c r="N95" s="33" t="s">
        <v>67</v>
      </c>
      <c r="O95" s="24" t="s">
        <v>20</v>
      </c>
      <c r="P95" s="29">
        <v>0.31480999999999998</v>
      </c>
      <c r="Q95" s="33" t="s">
        <v>67</v>
      </c>
      <c r="R95" s="24" t="s">
        <v>20</v>
      </c>
      <c r="S95" s="29">
        <v>-3.5060000000000001E-2</v>
      </c>
      <c r="T95" s="33" t="s">
        <v>67</v>
      </c>
      <c r="U95" s="24" t="s">
        <v>20</v>
      </c>
      <c r="V95" s="29">
        <v>0.19258</v>
      </c>
      <c r="W95" s="33" t="s">
        <v>67</v>
      </c>
      <c r="X95" s="24" t="s">
        <v>20</v>
      </c>
      <c r="Y95" s="30">
        <v>-0.60023000000000004</v>
      </c>
      <c r="Z95" s="33" t="s">
        <v>67</v>
      </c>
      <c r="AA95" s="24" t="s">
        <v>20</v>
      </c>
      <c r="AB95" s="29">
        <v>-0.42870999999999998</v>
      </c>
      <c r="AC95" s="33" t="s">
        <v>67</v>
      </c>
      <c r="AD95" s="24" t="s">
        <v>20</v>
      </c>
      <c r="AE95" s="30">
        <v>-0.59999000000000002</v>
      </c>
      <c r="AF95" s="33" t="s">
        <v>67</v>
      </c>
      <c r="AG95" s="24" t="s">
        <v>20</v>
      </c>
      <c r="AH95" s="28">
        <v>-0.75960000000000005</v>
      </c>
      <c r="AI95" s="33" t="s">
        <v>67</v>
      </c>
      <c r="AJ95" s="24" t="s">
        <v>20</v>
      </c>
      <c r="AK95" s="30">
        <v>-0.56344000000000005</v>
      </c>
      <c r="AL95" s="33" t="s">
        <v>67</v>
      </c>
      <c r="AM95" s="24" t="s">
        <v>20</v>
      </c>
      <c r="AN95" s="28">
        <v>0.38562000000000002</v>
      </c>
      <c r="AO95" s="33" t="s">
        <v>67</v>
      </c>
      <c r="AP95" s="24" t="s">
        <v>20</v>
      </c>
      <c r="AQ95" s="29">
        <v>9.0209999999999999E-2</v>
      </c>
    </row>
    <row r="96" spans="1:43" ht="17" thickBot="1" x14ac:dyDescent="0.25">
      <c r="A96" s="95"/>
      <c r="B96" s="33" t="s">
        <v>68</v>
      </c>
      <c r="C96" s="24" t="s">
        <v>29</v>
      </c>
      <c r="D96" s="29">
        <v>0.20108000000000001</v>
      </c>
      <c r="E96" s="33" t="s">
        <v>68</v>
      </c>
      <c r="F96" s="24" t="s">
        <v>29</v>
      </c>
      <c r="G96" s="29">
        <v>-0.49668000000000001</v>
      </c>
      <c r="H96" s="33" t="s">
        <v>68</v>
      </c>
      <c r="I96" s="24" t="s">
        <v>29</v>
      </c>
      <c r="J96" s="28">
        <v>-0.86033999999999999</v>
      </c>
      <c r="K96" s="33" t="s">
        <v>68</v>
      </c>
      <c r="L96" s="24" t="s">
        <v>29</v>
      </c>
      <c r="M96" s="29">
        <v>-0.25994</v>
      </c>
      <c r="N96" s="33" t="s">
        <v>68</v>
      </c>
      <c r="O96" s="24" t="s">
        <v>29</v>
      </c>
      <c r="P96" s="29">
        <v>4.6629999999999998E-2</v>
      </c>
      <c r="Q96" s="33" t="s">
        <v>68</v>
      </c>
      <c r="R96" s="24" t="s">
        <v>29</v>
      </c>
      <c r="S96" s="29">
        <v>0.22317999999999999</v>
      </c>
      <c r="T96" s="33" t="s">
        <v>68</v>
      </c>
      <c r="U96" s="24" t="s">
        <v>29</v>
      </c>
      <c r="V96" s="29">
        <v>0.19395000000000001</v>
      </c>
      <c r="W96" s="33" t="s">
        <v>68</v>
      </c>
      <c r="X96" s="24" t="s">
        <v>29</v>
      </c>
      <c r="Y96" s="29">
        <v>0.57145999999999997</v>
      </c>
      <c r="Z96" s="33" t="s">
        <v>68</v>
      </c>
      <c r="AA96" s="24" t="s">
        <v>29</v>
      </c>
      <c r="AB96" s="29">
        <v>0.24468000000000001</v>
      </c>
      <c r="AC96" s="33" t="s">
        <v>68</v>
      </c>
      <c r="AD96" s="24" t="s">
        <v>29</v>
      </c>
      <c r="AE96" s="29">
        <v>0.23832999999999999</v>
      </c>
      <c r="AF96" s="33" t="s">
        <v>68</v>
      </c>
      <c r="AG96" s="24" t="s">
        <v>29</v>
      </c>
      <c r="AH96" s="28">
        <v>0.91669999999999996</v>
      </c>
      <c r="AI96" s="33" t="s">
        <v>68</v>
      </c>
      <c r="AJ96" s="24" t="s">
        <v>29</v>
      </c>
      <c r="AK96" s="29">
        <v>-0.13546</v>
      </c>
      <c r="AL96" s="33" t="s">
        <v>68</v>
      </c>
      <c r="AM96" s="24" t="s">
        <v>29</v>
      </c>
      <c r="AN96" s="29">
        <v>-6.3880000000000006E-2</v>
      </c>
      <c r="AO96" s="33" t="s">
        <v>68</v>
      </c>
      <c r="AP96" s="24" t="s">
        <v>29</v>
      </c>
      <c r="AQ96" s="29">
        <v>-0.12052</v>
      </c>
    </row>
    <row r="97" spans="1:43" ht="17" thickBot="1" x14ac:dyDescent="0.25">
      <c r="A97" s="95"/>
      <c r="B97" s="33" t="s">
        <v>68</v>
      </c>
      <c r="C97" s="24" t="s">
        <v>22</v>
      </c>
      <c r="D97" s="29">
        <v>0.20302999999999999</v>
      </c>
      <c r="E97" s="33" t="s">
        <v>68</v>
      </c>
      <c r="F97" s="24" t="s">
        <v>22</v>
      </c>
      <c r="G97" s="29">
        <v>0.20734</v>
      </c>
      <c r="H97" s="33" t="s">
        <v>68</v>
      </c>
      <c r="I97" s="24" t="s">
        <v>22</v>
      </c>
      <c r="J97" s="29">
        <v>-0.13305</v>
      </c>
      <c r="K97" s="33" t="s">
        <v>68</v>
      </c>
      <c r="L97" s="24" t="s">
        <v>22</v>
      </c>
      <c r="M97" s="29">
        <v>0.71967000000000003</v>
      </c>
      <c r="N97" s="33" t="s">
        <v>68</v>
      </c>
      <c r="O97" s="24" t="s">
        <v>22</v>
      </c>
      <c r="P97" s="30">
        <v>0.66342999999999996</v>
      </c>
      <c r="Q97" s="33" t="s">
        <v>68</v>
      </c>
      <c r="R97" s="24" t="s">
        <v>22</v>
      </c>
      <c r="S97" s="30">
        <v>0.6149</v>
      </c>
      <c r="T97" s="33" t="s">
        <v>68</v>
      </c>
      <c r="U97" s="24" t="s">
        <v>22</v>
      </c>
      <c r="V97" s="30">
        <v>0.30520000000000003</v>
      </c>
      <c r="W97" s="33" t="s">
        <v>68</v>
      </c>
      <c r="X97" s="24" t="s">
        <v>22</v>
      </c>
      <c r="Y97" s="30">
        <v>0.82438999999999996</v>
      </c>
      <c r="Z97" s="33" t="s">
        <v>68</v>
      </c>
      <c r="AA97" s="24" t="s">
        <v>22</v>
      </c>
      <c r="AB97" s="29">
        <v>0.99738000000000004</v>
      </c>
      <c r="AC97" s="33" t="s">
        <v>68</v>
      </c>
      <c r="AD97" s="24" t="s">
        <v>22</v>
      </c>
      <c r="AE97" s="30">
        <v>0.70170999999999994</v>
      </c>
      <c r="AF97" s="33" t="s">
        <v>68</v>
      </c>
      <c r="AG97" s="24" t="s">
        <v>22</v>
      </c>
      <c r="AH97" s="28">
        <v>0.79393999999999998</v>
      </c>
      <c r="AI97" s="33" t="s">
        <v>68</v>
      </c>
      <c r="AJ97" s="24" t="s">
        <v>22</v>
      </c>
      <c r="AK97" s="29">
        <v>0.20782999999999999</v>
      </c>
      <c r="AL97" s="33" t="s">
        <v>68</v>
      </c>
      <c r="AM97" s="24" t="s">
        <v>22</v>
      </c>
      <c r="AN97" s="29">
        <v>9.11E-2</v>
      </c>
      <c r="AO97" s="33" t="s">
        <v>68</v>
      </c>
      <c r="AP97" s="24" t="s">
        <v>22</v>
      </c>
      <c r="AQ97" s="29">
        <v>-7.0139999999999994E-2</v>
      </c>
    </row>
    <row r="98" spans="1:43" ht="17" thickBot="1" x14ac:dyDescent="0.25">
      <c r="A98" s="95"/>
      <c r="B98" s="33" t="s">
        <v>68</v>
      </c>
      <c r="C98" s="24" t="s">
        <v>19</v>
      </c>
      <c r="D98" s="28">
        <v>1.1782999999999999</v>
      </c>
      <c r="E98" s="33" t="s">
        <v>68</v>
      </c>
      <c r="F98" s="24" t="s">
        <v>19</v>
      </c>
      <c r="G98" s="29">
        <v>0.16131999999999999</v>
      </c>
      <c r="H98" s="33" t="s">
        <v>68</v>
      </c>
      <c r="I98" s="24" t="s">
        <v>19</v>
      </c>
      <c r="J98" s="30">
        <v>-0.59577999999999998</v>
      </c>
      <c r="K98" s="33" t="s">
        <v>68</v>
      </c>
      <c r="L98" s="24" t="s">
        <v>19</v>
      </c>
      <c r="M98" s="28">
        <v>1.2845200000000001</v>
      </c>
      <c r="N98" s="33" t="s">
        <v>68</v>
      </c>
      <c r="O98" s="24" t="s">
        <v>19</v>
      </c>
      <c r="P98" s="28">
        <v>1.26132</v>
      </c>
      <c r="Q98" s="33" t="s">
        <v>68</v>
      </c>
      <c r="R98" s="24" t="s">
        <v>19</v>
      </c>
      <c r="S98" s="28">
        <v>1.0105599999999999</v>
      </c>
      <c r="T98" s="33" t="s">
        <v>68</v>
      </c>
      <c r="U98" s="24" t="s">
        <v>19</v>
      </c>
      <c r="V98" s="30">
        <v>0.38051000000000001</v>
      </c>
      <c r="W98" s="33" t="s">
        <v>68</v>
      </c>
      <c r="X98" s="24" t="s">
        <v>19</v>
      </c>
      <c r="Y98" s="28">
        <v>2.2457699999999998</v>
      </c>
      <c r="Z98" s="33" t="s">
        <v>68</v>
      </c>
      <c r="AA98" s="24" t="s">
        <v>19</v>
      </c>
      <c r="AB98" s="28">
        <v>2.5710500000000001</v>
      </c>
      <c r="AC98" s="33" t="s">
        <v>68</v>
      </c>
      <c r="AD98" s="24" t="s">
        <v>19</v>
      </c>
      <c r="AE98" s="28">
        <v>1.0085299999999999</v>
      </c>
      <c r="AF98" s="33" t="s">
        <v>68</v>
      </c>
      <c r="AG98" s="24" t="s">
        <v>19</v>
      </c>
      <c r="AH98" s="28">
        <v>1.0433600000000001</v>
      </c>
      <c r="AI98" s="33" t="s">
        <v>68</v>
      </c>
      <c r="AJ98" s="24" t="s">
        <v>19</v>
      </c>
      <c r="AK98" s="28">
        <v>0.90902000000000005</v>
      </c>
      <c r="AL98" s="33" t="s">
        <v>68</v>
      </c>
      <c r="AM98" s="24" t="s">
        <v>19</v>
      </c>
      <c r="AN98" s="29">
        <v>-0.23169000000000001</v>
      </c>
      <c r="AO98" s="33" t="s">
        <v>68</v>
      </c>
      <c r="AP98" s="24" t="s">
        <v>19</v>
      </c>
      <c r="AQ98" s="29">
        <v>-0.21099000000000001</v>
      </c>
    </row>
    <row r="99" spans="1:43" ht="17" thickBot="1" x14ac:dyDescent="0.25">
      <c r="A99" s="95"/>
      <c r="B99" s="33" t="s">
        <v>69</v>
      </c>
      <c r="C99" s="24" t="s">
        <v>29</v>
      </c>
      <c r="D99" s="29">
        <v>0.49517</v>
      </c>
      <c r="E99" s="33" t="s">
        <v>69</v>
      </c>
      <c r="F99" s="24" t="s">
        <v>29</v>
      </c>
      <c r="G99" s="28">
        <v>-0.91356000000000004</v>
      </c>
      <c r="H99" s="33" t="s">
        <v>69</v>
      </c>
      <c r="I99" s="24" t="s">
        <v>29</v>
      </c>
      <c r="J99" s="28">
        <v>-1.78138</v>
      </c>
      <c r="K99" s="33" t="s">
        <v>69</v>
      </c>
      <c r="L99" s="24" t="s">
        <v>29</v>
      </c>
      <c r="M99" s="30">
        <v>-0.99836999999999998</v>
      </c>
      <c r="N99" s="33" t="s">
        <v>69</v>
      </c>
      <c r="O99" s="24" t="s">
        <v>29</v>
      </c>
      <c r="P99" s="29">
        <v>-0.66547999999999996</v>
      </c>
      <c r="Q99" s="33" t="s">
        <v>69</v>
      </c>
      <c r="R99" s="24" t="s">
        <v>29</v>
      </c>
      <c r="S99" s="29">
        <v>0.34875</v>
      </c>
      <c r="T99" s="33" t="s">
        <v>69</v>
      </c>
      <c r="U99" s="24" t="s">
        <v>29</v>
      </c>
      <c r="V99" s="29">
        <v>0.14121</v>
      </c>
      <c r="W99" s="33" t="s">
        <v>69</v>
      </c>
      <c r="X99" s="24" t="s">
        <v>29</v>
      </c>
      <c r="Y99" s="29">
        <v>-6.2719999999999998E-2</v>
      </c>
      <c r="Z99" s="33" t="s">
        <v>69</v>
      </c>
      <c r="AA99" s="24" t="s">
        <v>29</v>
      </c>
      <c r="AB99" s="29">
        <v>-3.3500000000000001E-3</v>
      </c>
      <c r="AC99" s="33" t="s">
        <v>69</v>
      </c>
      <c r="AD99" s="24" t="s">
        <v>29</v>
      </c>
      <c r="AE99" s="28">
        <v>0.89802000000000004</v>
      </c>
      <c r="AF99" s="33" t="s">
        <v>69</v>
      </c>
      <c r="AG99" s="24" t="s">
        <v>29</v>
      </c>
      <c r="AH99" s="28">
        <v>1.5776300000000001</v>
      </c>
      <c r="AI99" s="33" t="s">
        <v>69</v>
      </c>
      <c r="AJ99" s="24" t="s">
        <v>29</v>
      </c>
      <c r="AK99" s="30">
        <v>0.75597000000000003</v>
      </c>
      <c r="AL99" s="33" t="s">
        <v>69</v>
      </c>
      <c r="AM99" s="24" t="s">
        <v>29</v>
      </c>
      <c r="AN99" s="28">
        <v>-0.65349999999999997</v>
      </c>
      <c r="AO99" s="33" t="s">
        <v>69</v>
      </c>
      <c r="AP99" s="24" t="s">
        <v>29</v>
      </c>
      <c r="AQ99" s="30">
        <v>-0.31528</v>
      </c>
    </row>
    <row r="100" spans="1:43" ht="17" thickBot="1" x14ac:dyDescent="0.25">
      <c r="A100" s="95"/>
      <c r="B100" s="33" t="s">
        <v>69</v>
      </c>
      <c r="C100" s="24" t="s">
        <v>23</v>
      </c>
      <c r="D100" s="28">
        <v>1.10633</v>
      </c>
      <c r="E100" s="33" t="s">
        <v>69</v>
      </c>
      <c r="F100" s="24" t="s">
        <v>23</v>
      </c>
      <c r="G100" s="28">
        <v>-0.72921999999999998</v>
      </c>
      <c r="H100" s="33" t="s">
        <v>69</v>
      </c>
      <c r="I100" s="24" t="s">
        <v>23</v>
      </c>
      <c r="J100" s="28">
        <v>-1.0904100000000001</v>
      </c>
      <c r="K100" s="33" t="s">
        <v>69</v>
      </c>
      <c r="L100" s="24" t="s">
        <v>23</v>
      </c>
      <c r="M100" s="29">
        <v>-0.81540000000000001</v>
      </c>
      <c r="N100" s="33" t="s">
        <v>69</v>
      </c>
      <c r="O100" s="24" t="s">
        <v>23</v>
      </c>
      <c r="P100" s="29">
        <v>-0.44705</v>
      </c>
      <c r="Q100" s="33" t="s">
        <v>69</v>
      </c>
      <c r="R100" s="24" t="s">
        <v>23</v>
      </c>
      <c r="S100" s="29">
        <v>5.3830000000000003E-2</v>
      </c>
      <c r="T100" s="33" t="s">
        <v>69</v>
      </c>
      <c r="U100" s="24" t="s">
        <v>23</v>
      </c>
      <c r="V100" s="29">
        <v>-0.22635</v>
      </c>
      <c r="W100" s="33" t="s">
        <v>69</v>
      </c>
      <c r="X100" s="24" t="s">
        <v>23</v>
      </c>
      <c r="Y100" s="29">
        <v>0.62073999999999996</v>
      </c>
      <c r="Z100" s="33" t="s">
        <v>69</v>
      </c>
      <c r="AA100" s="24" t="s">
        <v>23</v>
      </c>
      <c r="AB100" s="29">
        <v>0.42779</v>
      </c>
      <c r="AC100" s="33" t="s">
        <v>69</v>
      </c>
      <c r="AD100" s="24" t="s">
        <v>23</v>
      </c>
      <c r="AE100" s="29">
        <v>7.7649999999999997E-2</v>
      </c>
      <c r="AF100" s="33" t="s">
        <v>69</v>
      </c>
      <c r="AG100" s="24" t="s">
        <v>23</v>
      </c>
      <c r="AH100" s="29">
        <v>0.25042999999999999</v>
      </c>
      <c r="AI100" s="33" t="s">
        <v>69</v>
      </c>
      <c r="AJ100" s="24" t="s">
        <v>23</v>
      </c>
      <c r="AK100" s="29">
        <v>0.41166999999999998</v>
      </c>
      <c r="AL100" s="33" t="s">
        <v>69</v>
      </c>
      <c r="AM100" s="24" t="s">
        <v>23</v>
      </c>
      <c r="AN100" s="28">
        <v>-0.66493000000000002</v>
      </c>
      <c r="AO100" s="33" t="s">
        <v>69</v>
      </c>
      <c r="AP100" s="24" t="s">
        <v>23</v>
      </c>
      <c r="AQ100" s="30">
        <v>-0.27746999999999999</v>
      </c>
    </row>
    <row r="101" spans="1:43" ht="17" thickBot="1" x14ac:dyDescent="0.25">
      <c r="A101" s="95"/>
      <c r="B101" s="33" t="s">
        <v>69</v>
      </c>
      <c r="C101" s="24" t="s">
        <v>19</v>
      </c>
      <c r="D101" s="29">
        <v>0.77705999999999997</v>
      </c>
      <c r="E101" s="33" t="s">
        <v>69</v>
      </c>
      <c r="F101" s="24" t="s">
        <v>19</v>
      </c>
      <c r="G101" s="29">
        <v>-0.28136</v>
      </c>
      <c r="H101" s="33" t="s">
        <v>69</v>
      </c>
      <c r="I101" s="24" t="s">
        <v>19</v>
      </c>
      <c r="J101" s="28">
        <v>-1.02193</v>
      </c>
      <c r="K101" s="33" t="s">
        <v>69</v>
      </c>
      <c r="L101" s="24" t="s">
        <v>19</v>
      </c>
      <c r="M101" s="29">
        <v>-0.15976000000000001</v>
      </c>
      <c r="N101" s="33" t="s">
        <v>69</v>
      </c>
      <c r="O101" s="24" t="s">
        <v>19</v>
      </c>
      <c r="P101" s="29">
        <v>-0.25313000000000002</v>
      </c>
      <c r="Q101" s="33" t="s">
        <v>69</v>
      </c>
      <c r="R101" s="24" t="s">
        <v>19</v>
      </c>
      <c r="S101" s="29">
        <v>0.35948000000000002</v>
      </c>
      <c r="T101" s="33" t="s">
        <v>69</v>
      </c>
      <c r="U101" s="24" t="s">
        <v>19</v>
      </c>
      <c r="V101" s="29">
        <v>-0.13955999999999999</v>
      </c>
      <c r="W101" s="33" t="s">
        <v>69</v>
      </c>
      <c r="X101" s="24" t="s">
        <v>19</v>
      </c>
      <c r="Y101" s="29">
        <v>0.42570000000000002</v>
      </c>
      <c r="Z101" s="33" t="s">
        <v>69</v>
      </c>
      <c r="AA101" s="24" t="s">
        <v>19</v>
      </c>
      <c r="AB101" s="29">
        <v>0.72965000000000002</v>
      </c>
      <c r="AC101" s="33" t="s">
        <v>69</v>
      </c>
      <c r="AD101" s="24" t="s">
        <v>19</v>
      </c>
      <c r="AE101" s="28">
        <v>0.88995000000000002</v>
      </c>
      <c r="AF101" s="33" t="s">
        <v>69</v>
      </c>
      <c r="AG101" s="24" t="s">
        <v>19</v>
      </c>
      <c r="AH101" s="28">
        <v>0.89546999999999999</v>
      </c>
      <c r="AI101" s="33" t="s">
        <v>69</v>
      </c>
      <c r="AJ101" s="24" t="s">
        <v>19</v>
      </c>
      <c r="AK101" s="28">
        <v>0.67081000000000002</v>
      </c>
      <c r="AL101" s="33" t="s">
        <v>69</v>
      </c>
      <c r="AM101" s="24" t="s">
        <v>19</v>
      </c>
      <c r="AN101" s="28">
        <v>-0.68838999999999995</v>
      </c>
      <c r="AO101" s="33" t="s">
        <v>69</v>
      </c>
      <c r="AP101" s="24" t="s">
        <v>19</v>
      </c>
      <c r="AQ101" s="28">
        <v>-0.48530000000000001</v>
      </c>
    </row>
    <row r="102" spans="1:43" ht="17" thickBot="1" x14ac:dyDescent="0.25">
      <c r="A102" s="95"/>
      <c r="B102" s="33" t="s">
        <v>70</v>
      </c>
      <c r="C102" s="24" t="s">
        <v>28</v>
      </c>
      <c r="D102" s="29">
        <v>-0.17327000000000001</v>
      </c>
      <c r="E102" s="33" t="s">
        <v>70</v>
      </c>
      <c r="F102" s="24" t="s">
        <v>28</v>
      </c>
      <c r="G102" s="29">
        <v>9.4560000000000005E-2</v>
      </c>
      <c r="H102" s="33" t="s">
        <v>70</v>
      </c>
      <c r="I102" s="24" t="s">
        <v>28</v>
      </c>
      <c r="J102" s="29">
        <v>5.3199999999999997E-2</v>
      </c>
      <c r="K102" s="33" t="s">
        <v>70</v>
      </c>
      <c r="L102" s="24" t="s">
        <v>28</v>
      </c>
      <c r="M102" s="29">
        <v>0.30615999999999999</v>
      </c>
      <c r="N102" s="33" t="s">
        <v>70</v>
      </c>
      <c r="O102" s="24" t="s">
        <v>28</v>
      </c>
      <c r="P102" s="29">
        <v>-0.12335</v>
      </c>
      <c r="Q102" s="33" t="s">
        <v>70</v>
      </c>
      <c r="R102" s="24" t="s">
        <v>28</v>
      </c>
      <c r="S102" s="29">
        <v>-0.24037</v>
      </c>
      <c r="T102" s="33" t="s">
        <v>70</v>
      </c>
      <c r="U102" s="24" t="s">
        <v>28</v>
      </c>
      <c r="V102" s="29">
        <v>-0.34888000000000002</v>
      </c>
      <c r="W102" s="33" t="s">
        <v>70</v>
      </c>
      <c r="X102" s="24" t="s">
        <v>28</v>
      </c>
      <c r="Y102" s="29">
        <v>0.27987000000000001</v>
      </c>
      <c r="Z102" s="33" t="s">
        <v>70</v>
      </c>
      <c r="AA102" s="24" t="s">
        <v>28</v>
      </c>
      <c r="AB102" s="29">
        <v>0.39526</v>
      </c>
      <c r="AC102" s="33" t="s">
        <v>70</v>
      </c>
      <c r="AD102" s="24" t="s">
        <v>28</v>
      </c>
      <c r="AE102" s="28">
        <v>-0.70904</v>
      </c>
      <c r="AF102" s="33" t="s">
        <v>70</v>
      </c>
      <c r="AG102" s="24" t="s">
        <v>28</v>
      </c>
      <c r="AH102" s="28">
        <v>-1.6841900000000001</v>
      </c>
      <c r="AI102" s="33" t="s">
        <v>70</v>
      </c>
      <c r="AJ102" s="24" t="s">
        <v>28</v>
      </c>
      <c r="AK102" s="29">
        <v>-0.13818</v>
      </c>
      <c r="AL102" s="33" t="s">
        <v>70</v>
      </c>
      <c r="AM102" s="24" t="s">
        <v>28</v>
      </c>
      <c r="AN102" s="29">
        <v>-0.24321999999999999</v>
      </c>
      <c r="AO102" s="33" t="s">
        <v>70</v>
      </c>
      <c r="AP102" s="24" t="s">
        <v>28</v>
      </c>
      <c r="AQ102" s="29">
        <v>3.0609999999999998E-2</v>
      </c>
    </row>
    <row r="103" spans="1:43" ht="17" thickBot="1" x14ac:dyDescent="0.25">
      <c r="A103" s="95"/>
      <c r="B103" s="33" t="s">
        <v>70</v>
      </c>
      <c r="C103" s="24" t="s">
        <v>23</v>
      </c>
      <c r="D103" s="29">
        <v>3.0839999999999999E-2</v>
      </c>
      <c r="E103" s="33" t="s">
        <v>70</v>
      </c>
      <c r="F103" s="24" t="s">
        <v>23</v>
      </c>
      <c r="G103" s="29">
        <v>-0.12520999999999999</v>
      </c>
      <c r="H103" s="33" t="s">
        <v>70</v>
      </c>
      <c r="I103" s="24" t="s">
        <v>23</v>
      </c>
      <c r="J103" s="29">
        <v>-6.4990000000000006E-2</v>
      </c>
      <c r="K103" s="33" t="s">
        <v>70</v>
      </c>
      <c r="L103" s="24" t="s">
        <v>23</v>
      </c>
      <c r="M103" s="29">
        <v>0.22194</v>
      </c>
      <c r="N103" s="33" t="s">
        <v>70</v>
      </c>
      <c r="O103" s="24" t="s">
        <v>23</v>
      </c>
      <c r="P103" s="29">
        <v>-8.2669999999999993E-2</v>
      </c>
      <c r="Q103" s="33" t="s">
        <v>70</v>
      </c>
      <c r="R103" s="24" t="s">
        <v>23</v>
      </c>
      <c r="S103" s="29">
        <v>-0.18543000000000001</v>
      </c>
      <c r="T103" s="33" t="s">
        <v>70</v>
      </c>
      <c r="U103" s="24" t="s">
        <v>23</v>
      </c>
      <c r="V103" s="29">
        <v>-0.26451000000000002</v>
      </c>
      <c r="W103" s="33" t="s">
        <v>70</v>
      </c>
      <c r="X103" s="24" t="s">
        <v>23</v>
      </c>
      <c r="Y103" s="29">
        <v>0.20762</v>
      </c>
      <c r="Z103" s="33" t="s">
        <v>70</v>
      </c>
      <c r="AA103" s="24" t="s">
        <v>23</v>
      </c>
      <c r="AB103" s="29">
        <v>0.33748</v>
      </c>
      <c r="AC103" s="33" t="s">
        <v>70</v>
      </c>
      <c r="AD103" s="24" t="s">
        <v>23</v>
      </c>
      <c r="AE103" s="28">
        <v>-0.88717999999999997</v>
      </c>
      <c r="AF103" s="33" t="s">
        <v>70</v>
      </c>
      <c r="AG103" s="24" t="s">
        <v>23</v>
      </c>
      <c r="AH103" s="28">
        <v>-1.7096499999999999</v>
      </c>
      <c r="AI103" s="33" t="s">
        <v>70</v>
      </c>
      <c r="AJ103" s="24" t="s">
        <v>23</v>
      </c>
      <c r="AK103" s="29">
        <v>-0.31361</v>
      </c>
      <c r="AL103" s="33" t="s">
        <v>70</v>
      </c>
      <c r="AM103" s="24" t="s">
        <v>23</v>
      </c>
      <c r="AN103" s="29">
        <v>-0.31297000000000003</v>
      </c>
      <c r="AO103" s="33" t="s">
        <v>70</v>
      </c>
      <c r="AP103" s="24" t="s">
        <v>23</v>
      </c>
      <c r="AQ103" s="29">
        <v>-0.16803000000000001</v>
      </c>
    </row>
    <row r="104" spans="1:43" ht="17" thickBot="1" x14ac:dyDescent="0.25">
      <c r="A104" s="95"/>
      <c r="B104" s="33" t="s">
        <v>70</v>
      </c>
      <c r="C104" s="24" t="s">
        <v>19</v>
      </c>
      <c r="D104" s="29">
        <v>-0.13092999999999999</v>
      </c>
      <c r="E104" s="33" t="s">
        <v>70</v>
      </c>
      <c r="F104" s="24" t="s">
        <v>19</v>
      </c>
      <c r="G104" s="29">
        <v>0.51234999999999997</v>
      </c>
      <c r="H104" s="33" t="s">
        <v>70</v>
      </c>
      <c r="I104" s="24" t="s">
        <v>19</v>
      </c>
      <c r="J104" s="29">
        <v>-0.12595000000000001</v>
      </c>
      <c r="K104" s="33" t="s">
        <v>70</v>
      </c>
      <c r="L104" s="24" t="s">
        <v>19</v>
      </c>
      <c r="M104" s="30">
        <v>0.93813999999999997</v>
      </c>
      <c r="N104" s="33" t="s">
        <v>70</v>
      </c>
      <c r="O104" s="24" t="s">
        <v>19</v>
      </c>
      <c r="P104" s="29">
        <v>0.48518</v>
      </c>
      <c r="Q104" s="33" t="s">
        <v>70</v>
      </c>
      <c r="R104" s="24" t="s">
        <v>19</v>
      </c>
      <c r="S104" s="29">
        <v>0.38845000000000002</v>
      </c>
      <c r="T104" s="33" t="s">
        <v>70</v>
      </c>
      <c r="U104" s="24" t="s">
        <v>19</v>
      </c>
      <c r="V104" s="29">
        <v>-0.25423000000000001</v>
      </c>
      <c r="W104" s="33" t="s">
        <v>70</v>
      </c>
      <c r="X104" s="24" t="s">
        <v>19</v>
      </c>
      <c r="Y104" s="28">
        <v>0.95177999999999996</v>
      </c>
      <c r="Z104" s="33" t="s">
        <v>70</v>
      </c>
      <c r="AA104" s="24" t="s">
        <v>19</v>
      </c>
      <c r="AB104" s="28">
        <v>0.99268999999999996</v>
      </c>
      <c r="AC104" s="33" t="s">
        <v>70</v>
      </c>
      <c r="AD104" s="24" t="s">
        <v>19</v>
      </c>
      <c r="AE104" s="29">
        <v>-0.18668999999999999</v>
      </c>
      <c r="AF104" s="33" t="s">
        <v>70</v>
      </c>
      <c r="AG104" s="24" t="s">
        <v>19</v>
      </c>
      <c r="AH104" s="28">
        <v>-1.33348</v>
      </c>
      <c r="AI104" s="33" t="s">
        <v>70</v>
      </c>
      <c r="AJ104" s="24" t="s">
        <v>19</v>
      </c>
      <c r="AK104" s="29">
        <v>-0.31731999999999999</v>
      </c>
      <c r="AL104" s="33" t="s">
        <v>70</v>
      </c>
      <c r="AM104" s="24" t="s">
        <v>19</v>
      </c>
      <c r="AN104" s="28">
        <v>-0.62431999999999999</v>
      </c>
      <c r="AO104" s="33" t="s">
        <v>70</v>
      </c>
      <c r="AP104" s="24" t="s">
        <v>19</v>
      </c>
      <c r="AQ104" s="29">
        <v>-0.22608</v>
      </c>
    </row>
    <row r="105" spans="1:43" ht="17" thickBot="1" x14ac:dyDescent="0.25">
      <c r="A105" s="95"/>
      <c r="B105" s="33" t="s">
        <v>71</v>
      </c>
      <c r="C105" s="24" t="s">
        <v>29</v>
      </c>
      <c r="D105" s="29">
        <v>0.193</v>
      </c>
      <c r="E105" s="33" t="s">
        <v>71</v>
      </c>
      <c r="F105" s="24" t="s">
        <v>29</v>
      </c>
      <c r="G105" s="29">
        <v>-1.703E-2</v>
      </c>
      <c r="H105" s="33" t="s">
        <v>71</v>
      </c>
      <c r="I105" s="24" t="s">
        <v>29</v>
      </c>
      <c r="J105" s="29">
        <v>-0.35364000000000001</v>
      </c>
      <c r="K105" s="33" t="s">
        <v>71</v>
      </c>
      <c r="L105" s="24" t="s">
        <v>29</v>
      </c>
      <c r="M105" s="29">
        <v>-0.12551000000000001</v>
      </c>
      <c r="N105" s="33" t="s">
        <v>71</v>
      </c>
      <c r="O105" s="24" t="s">
        <v>29</v>
      </c>
      <c r="P105" s="29">
        <v>0.13758000000000001</v>
      </c>
      <c r="Q105" s="33" t="s">
        <v>71</v>
      </c>
      <c r="R105" s="24" t="s">
        <v>29</v>
      </c>
      <c r="S105" s="29">
        <v>0.13564000000000001</v>
      </c>
      <c r="T105" s="33" t="s">
        <v>71</v>
      </c>
      <c r="U105" s="24" t="s">
        <v>29</v>
      </c>
      <c r="V105" s="29">
        <v>-9.4199999999999996E-3</v>
      </c>
      <c r="W105" s="33" t="s">
        <v>71</v>
      </c>
      <c r="X105" s="24" t="s">
        <v>29</v>
      </c>
      <c r="Y105" s="29">
        <v>0.42214000000000002</v>
      </c>
      <c r="Z105" s="33" t="s">
        <v>71</v>
      </c>
      <c r="AA105" s="24" t="s">
        <v>29</v>
      </c>
      <c r="AB105" s="29">
        <v>0.26841999999999999</v>
      </c>
      <c r="AC105" s="33" t="s">
        <v>71</v>
      </c>
      <c r="AD105" s="24" t="s">
        <v>29</v>
      </c>
      <c r="AE105" s="29">
        <v>0.62985999999999998</v>
      </c>
      <c r="AF105" s="33" t="s">
        <v>71</v>
      </c>
      <c r="AG105" s="24" t="s">
        <v>29</v>
      </c>
      <c r="AH105" s="28">
        <v>1.3426800000000001</v>
      </c>
      <c r="AI105" s="33" t="s">
        <v>71</v>
      </c>
      <c r="AJ105" s="24" t="s">
        <v>29</v>
      </c>
      <c r="AK105" s="29">
        <v>0.50373999999999997</v>
      </c>
      <c r="AL105" s="33" t="s">
        <v>71</v>
      </c>
      <c r="AM105" s="24" t="s">
        <v>29</v>
      </c>
      <c r="AN105" s="29">
        <v>3.823E-2</v>
      </c>
      <c r="AO105" s="33" t="s">
        <v>71</v>
      </c>
      <c r="AP105" s="24" t="s">
        <v>29</v>
      </c>
      <c r="AQ105" s="29">
        <v>9.6310000000000007E-2</v>
      </c>
    </row>
    <row r="106" spans="1:43" ht="17" thickBot="1" x14ac:dyDescent="0.25">
      <c r="A106" s="95"/>
      <c r="B106" s="33" t="s">
        <v>71</v>
      </c>
      <c r="C106" s="24" t="s">
        <v>22</v>
      </c>
      <c r="D106" s="29">
        <v>0.34109</v>
      </c>
      <c r="E106" s="33" t="s">
        <v>71</v>
      </c>
      <c r="F106" s="24" t="s">
        <v>22</v>
      </c>
      <c r="G106" s="29">
        <v>5.1200000000000002E-2</v>
      </c>
      <c r="H106" s="33" t="s">
        <v>71</v>
      </c>
      <c r="I106" s="24" t="s">
        <v>22</v>
      </c>
      <c r="J106" s="29">
        <v>-0.11785</v>
      </c>
      <c r="K106" s="33" t="s">
        <v>71</v>
      </c>
      <c r="L106" s="24" t="s">
        <v>22</v>
      </c>
      <c r="M106" s="29">
        <v>-8.3000000000000001E-4</v>
      </c>
      <c r="N106" s="33" t="s">
        <v>71</v>
      </c>
      <c r="O106" s="24" t="s">
        <v>22</v>
      </c>
      <c r="P106" s="29">
        <v>0.13986999999999999</v>
      </c>
      <c r="Q106" s="33" t="s">
        <v>71</v>
      </c>
      <c r="R106" s="24" t="s">
        <v>22</v>
      </c>
      <c r="S106" s="29">
        <v>5.423E-2</v>
      </c>
      <c r="T106" s="33" t="s">
        <v>71</v>
      </c>
      <c r="U106" s="24" t="s">
        <v>22</v>
      </c>
      <c r="V106" s="29">
        <v>-0.14118</v>
      </c>
      <c r="W106" s="33" t="s">
        <v>71</v>
      </c>
      <c r="X106" s="24" t="s">
        <v>22</v>
      </c>
      <c r="Y106" s="29">
        <v>0.38252000000000003</v>
      </c>
      <c r="Z106" s="33" t="s">
        <v>71</v>
      </c>
      <c r="AA106" s="24" t="s">
        <v>22</v>
      </c>
      <c r="AB106" s="29">
        <v>0.28555000000000003</v>
      </c>
      <c r="AC106" s="33" t="s">
        <v>71</v>
      </c>
      <c r="AD106" s="24" t="s">
        <v>22</v>
      </c>
      <c r="AE106" s="29">
        <v>0.50707999999999998</v>
      </c>
      <c r="AF106" s="33" t="s">
        <v>71</v>
      </c>
      <c r="AG106" s="24" t="s">
        <v>22</v>
      </c>
      <c r="AH106" s="28">
        <v>0.98014999999999997</v>
      </c>
      <c r="AI106" s="33" t="s">
        <v>71</v>
      </c>
      <c r="AJ106" s="24" t="s">
        <v>22</v>
      </c>
      <c r="AK106" s="29">
        <v>0.54403999999999997</v>
      </c>
      <c r="AL106" s="33" t="s">
        <v>71</v>
      </c>
      <c r="AM106" s="24" t="s">
        <v>22</v>
      </c>
      <c r="AN106" s="29">
        <v>-1.9220000000000001E-2</v>
      </c>
      <c r="AO106" s="33" t="s">
        <v>71</v>
      </c>
      <c r="AP106" s="24" t="s">
        <v>22</v>
      </c>
      <c r="AQ106" s="29">
        <v>7.0099999999999996E-2</v>
      </c>
    </row>
    <row r="107" spans="1:43" ht="17" thickBot="1" x14ac:dyDescent="0.25">
      <c r="A107" s="95"/>
      <c r="B107" s="33" t="s">
        <v>71</v>
      </c>
      <c r="C107" s="24" t="s">
        <v>20</v>
      </c>
      <c r="D107" s="29">
        <v>-0.36144999999999999</v>
      </c>
      <c r="E107" s="33" t="s">
        <v>71</v>
      </c>
      <c r="F107" s="24" t="s">
        <v>20</v>
      </c>
      <c r="G107" s="29">
        <v>0.12901000000000001</v>
      </c>
      <c r="H107" s="33" t="s">
        <v>71</v>
      </c>
      <c r="I107" s="24" t="s">
        <v>20</v>
      </c>
      <c r="J107" s="29">
        <v>-0.19128000000000001</v>
      </c>
      <c r="K107" s="33" t="s">
        <v>71</v>
      </c>
      <c r="L107" s="24" t="s">
        <v>20</v>
      </c>
      <c r="M107" s="29">
        <v>-0.12839999999999999</v>
      </c>
      <c r="N107" s="33" t="s">
        <v>71</v>
      </c>
      <c r="O107" s="24" t="s">
        <v>20</v>
      </c>
      <c r="P107" s="29">
        <v>7.2220000000000006E-2</v>
      </c>
      <c r="Q107" s="33" t="s">
        <v>71</v>
      </c>
      <c r="R107" s="24" t="s">
        <v>20</v>
      </c>
      <c r="S107" s="29">
        <v>9.4079999999999997E-2</v>
      </c>
      <c r="T107" s="33" t="s">
        <v>71</v>
      </c>
      <c r="U107" s="24" t="s">
        <v>20</v>
      </c>
      <c r="V107" s="29">
        <v>0.15548999999999999</v>
      </c>
      <c r="W107" s="33" t="s">
        <v>71</v>
      </c>
      <c r="X107" s="24" t="s">
        <v>20</v>
      </c>
      <c r="Y107" s="29">
        <v>-0.15551999999999999</v>
      </c>
      <c r="Z107" s="33" t="s">
        <v>71</v>
      </c>
      <c r="AA107" s="24" t="s">
        <v>20</v>
      </c>
      <c r="AB107" s="29">
        <v>3.3950000000000001E-2</v>
      </c>
      <c r="AC107" s="33" t="s">
        <v>71</v>
      </c>
      <c r="AD107" s="24" t="s">
        <v>20</v>
      </c>
      <c r="AE107" s="28">
        <v>0.74505999999999994</v>
      </c>
      <c r="AF107" s="33" t="s">
        <v>71</v>
      </c>
      <c r="AG107" s="24" t="s">
        <v>20</v>
      </c>
      <c r="AH107" s="28">
        <v>1.43536</v>
      </c>
      <c r="AI107" s="33" t="s">
        <v>71</v>
      </c>
      <c r="AJ107" s="24" t="s">
        <v>20</v>
      </c>
      <c r="AK107" s="29">
        <v>0.40589999999999998</v>
      </c>
      <c r="AL107" s="33" t="s">
        <v>71</v>
      </c>
      <c r="AM107" s="24" t="s">
        <v>20</v>
      </c>
      <c r="AN107" s="29">
        <v>0.18997</v>
      </c>
      <c r="AO107" s="33" t="s">
        <v>71</v>
      </c>
      <c r="AP107" s="24" t="s">
        <v>20</v>
      </c>
      <c r="AQ107" s="29">
        <v>1.3270000000000001E-2</v>
      </c>
    </row>
    <row r="108" spans="1:43" ht="17" thickBot="1" x14ac:dyDescent="0.25">
      <c r="A108" s="95"/>
      <c r="B108" s="33" t="s">
        <v>72</v>
      </c>
      <c r="C108" s="24" t="s">
        <v>25</v>
      </c>
      <c r="D108" s="28">
        <v>1.4974099999999999</v>
      </c>
      <c r="E108" s="33" t="s">
        <v>72</v>
      </c>
      <c r="F108" s="24" t="s">
        <v>25</v>
      </c>
      <c r="G108" s="29">
        <v>-0.72943999999999998</v>
      </c>
      <c r="H108" s="33" t="s">
        <v>72</v>
      </c>
      <c r="I108" s="24" t="s">
        <v>25</v>
      </c>
      <c r="J108" s="29">
        <v>-0.50887000000000004</v>
      </c>
      <c r="K108" s="33" t="s">
        <v>72</v>
      </c>
      <c r="L108" s="24" t="s">
        <v>25</v>
      </c>
      <c r="M108" s="29">
        <v>0.3226</v>
      </c>
      <c r="N108" s="33" t="s">
        <v>72</v>
      </c>
      <c r="O108" s="24" t="s">
        <v>25</v>
      </c>
      <c r="P108" s="28">
        <v>0.62643000000000004</v>
      </c>
      <c r="Q108" s="33" t="s">
        <v>72</v>
      </c>
      <c r="R108" s="24" t="s">
        <v>25</v>
      </c>
      <c r="S108" s="29">
        <v>0.98648000000000002</v>
      </c>
      <c r="T108" s="33" t="s">
        <v>72</v>
      </c>
      <c r="U108" s="24" t="s">
        <v>25</v>
      </c>
      <c r="V108" s="29">
        <v>0.45789999999999997</v>
      </c>
      <c r="W108" s="33" t="s">
        <v>72</v>
      </c>
      <c r="X108" s="24" t="s">
        <v>25</v>
      </c>
      <c r="Y108" s="28">
        <v>1.71068</v>
      </c>
      <c r="Z108" s="33" t="s">
        <v>72</v>
      </c>
      <c r="AA108" s="24" t="s">
        <v>25</v>
      </c>
      <c r="AB108" s="28">
        <v>1.51756</v>
      </c>
      <c r="AC108" s="33" t="s">
        <v>72</v>
      </c>
      <c r="AD108" s="24" t="s">
        <v>25</v>
      </c>
      <c r="AE108" s="29">
        <v>-0.13374</v>
      </c>
      <c r="AF108" s="33" t="s">
        <v>72</v>
      </c>
      <c r="AG108" s="24" t="s">
        <v>25</v>
      </c>
      <c r="AH108" s="29">
        <v>-0.43690000000000001</v>
      </c>
      <c r="AI108" s="33" t="s">
        <v>72</v>
      </c>
      <c r="AJ108" s="24" t="s">
        <v>25</v>
      </c>
      <c r="AK108" s="30">
        <v>0.90368999999999999</v>
      </c>
      <c r="AL108" s="33" t="s">
        <v>72</v>
      </c>
      <c r="AM108" s="24" t="s">
        <v>25</v>
      </c>
      <c r="AN108" s="29">
        <v>-0.41134999999999999</v>
      </c>
      <c r="AO108" s="33" t="s">
        <v>72</v>
      </c>
      <c r="AP108" s="24" t="s">
        <v>25</v>
      </c>
      <c r="AQ108" s="29">
        <v>-5.5100000000000001E-3</v>
      </c>
    </row>
    <row r="109" spans="1:43" ht="17" thickBot="1" x14ac:dyDescent="0.25">
      <c r="A109" s="95"/>
      <c r="B109" s="33" t="s">
        <v>72</v>
      </c>
      <c r="C109" s="24" t="s">
        <v>28</v>
      </c>
      <c r="D109" s="30">
        <v>1.4103699999999999</v>
      </c>
      <c r="E109" s="33" t="s">
        <v>72</v>
      </c>
      <c r="F109" s="24" t="s">
        <v>28</v>
      </c>
      <c r="G109" s="29">
        <v>5.9790000000000003E-2</v>
      </c>
      <c r="H109" s="33" t="s">
        <v>72</v>
      </c>
      <c r="I109" s="24" t="s">
        <v>28</v>
      </c>
      <c r="J109" s="29">
        <v>1.507E-2</v>
      </c>
      <c r="K109" s="33" t="s">
        <v>72</v>
      </c>
      <c r="L109" s="24" t="s">
        <v>28</v>
      </c>
      <c r="M109" s="29">
        <v>0.49619999999999997</v>
      </c>
      <c r="N109" s="33" t="s">
        <v>72</v>
      </c>
      <c r="O109" s="24" t="s">
        <v>28</v>
      </c>
      <c r="P109" s="30">
        <v>0.48592999999999997</v>
      </c>
      <c r="Q109" s="33" t="s">
        <v>72</v>
      </c>
      <c r="R109" s="24" t="s">
        <v>28</v>
      </c>
      <c r="S109" s="29">
        <v>0.62814000000000003</v>
      </c>
      <c r="T109" s="33" t="s">
        <v>72</v>
      </c>
      <c r="U109" s="24" t="s">
        <v>28</v>
      </c>
      <c r="V109" s="29">
        <v>0.41994999999999999</v>
      </c>
      <c r="W109" s="33" t="s">
        <v>72</v>
      </c>
      <c r="X109" s="24" t="s">
        <v>28</v>
      </c>
      <c r="Y109" s="28">
        <v>1.80487</v>
      </c>
      <c r="Z109" s="33" t="s">
        <v>72</v>
      </c>
      <c r="AA109" s="24" t="s">
        <v>28</v>
      </c>
      <c r="AB109" s="28">
        <v>1.5297499999999999</v>
      </c>
      <c r="AC109" s="33" t="s">
        <v>72</v>
      </c>
      <c r="AD109" s="24" t="s">
        <v>28</v>
      </c>
      <c r="AE109" s="29">
        <v>0.49313000000000001</v>
      </c>
      <c r="AF109" s="33" t="s">
        <v>72</v>
      </c>
      <c r="AG109" s="24" t="s">
        <v>28</v>
      </c>
      <c r="AH109" s="29">
        <v>0.20412</v>
      </c>
      <c r="AI109" s="33" t="s">
        <v>72</v>
      </c>
      <c r="AJ109" s="24" t="s">
        <v>28</v>
      </c>
      <c r="AK109" s="28">
        <v>1.4556199999999999</v>
      </c>
      <c r="AL109" s="33" t="s">
        <v>72</v>
      </c>
      <c r="AM109" s="24" t="s">
        <v>28</v>
      </c>
      <c r="AN109" s="29">
        <v>-7.3679999999999995E-2</v>
      </c>
      <c r="AO109" s="33" t="s">
        <v>72</v>
      </c>
      <c r="AP109" s="24" t="s">
        <v>28</v>
      </c>
      <c r="AQ109" s="29">
        <v>0.19413</v>
      </c>
    </row>
    <row r="110" spans="1:43" ht="17" thickBot="1" x14ac:dyDescent="0.25">
      <c r="A110" s="95"/>
      <c r="B110" s="33" t="s">
        <v>72</v>
      </c>
      <c r="C110" s="24" t="s">
        <v>22</v>
      </c>
      <c r="D110" s="28">
        <v>1.6290500000000001</v>
      </c>
      <c r="E110" s="33" t="s">
        <v>72</v>
      </c>
      <c r="F110" s="24" t="s">
        <v>22</v>
      </c>
      <c r="G110" s="29">
        <v>8.8199999999999997E-3</v>
      </c>
      <c r="H110" s="33" t="s">
        <v>72</v>
      </c>
      <c r="I110" s="24" t="s">
        <v>22</v>
      </c>
      <c r="J110" s="29">
        <v>0.27021000000000001</v>
      </c>
      <c r="K110" s="33" t="s">
        <v>72</v>
      </c>
      <c r="L110" s="24" t="s">
        <v>22</v>
      </c>
      <c r="M110" s="28">
        <v>1.1290899999999999</v>
      </c>
      <c r="N110" s="33" t="s">
        <v>72</v>
      </c>
      <c r="O110" s="24" t="s">
        <v>22</v>
      </c>
      <c r="P110" s="28">
        <v>0.61826999999999999</v>
      </c>
      <c r="Q110" s="33" t="s">
        <v>72</v>
      </c>
      <c r="R110" s="24" t="s">
        <v>22</v>
      </c>
      <c r="S110" s="29">
        <v>0.18595999999999999</v>
      </c>
      <c r="T110" s="33" t="s">
        <v>72</v>
      </c>
      <c r="U110" s="24" t="s">
        <v>22</v>
      </c>
      <c r="V110" s="29">
        <v>-0.30420999999999998</v>
      </c>
      <c r="W110" s="33" t="s">
        <v>72</v>
      </c>
      <c r="X110" s="24" t="s">
        <v>22</v>
      </c>
      <c r="Y110" s="28">
        <v>2.1209899999999999</v>
      </c>
      <c r="Z110" s="33" t="s">
        <v>72</v>
      </c>
      <c r="AA110" s="24" t="s">
        <v>22</v>
      </c>
      <c r="AB110" s="28">
        <v>2.2519499999999999</v>
      </c>
      <c r="AC110" s="33" t="s">
        <v>72</v>
      </c>
      <c r="AD110" s="24" t="s">
        <v>22</v>
      </c>
      <c r="AE110" s="29">
        <v>0.76339000000000001</v>
      </c>
      <c r="AF110" s="33" t="s">
        <v>72</v>
      </c>
      <c r="AG110" s="24" t="s">
        <v>22</v>
      </c>
      <c r="AH110" s="29">
        <v>0.25245000000000001</v>
      </c>
      <c r="AI110" s="33" t="s">
        <v>72</v>
      </c>
      <c r="AJ110" s="24" t="s">
        <v>22</v>
      </c>
      <c r="AK110" s="28">
        <v>1.6535599999999999</v>
      </c>
      <c r="AL110" s="33" t="s">
        <v>72</v>
      </c>
      <c r="AM110" s="24" t="s">
        <v>22</v>
      </c>
      <c r="AN110" s="30">
        <v>-0.44381999999999999</v>
      </c>
      <c r="AO110" s="33" t="s">
        <v>72</v>
      </c>
      <c r="AP110" s="24" t="s">
        <v>22</v>
      </c>
      <c r="AQ110" s="29">
        <v>3.9600000000000003E-2</v>
      </c>
    </row>
    <row r="111" spans="1:43" ht="17" thickBot="1" x14ac:dyDescent="0.25">
      <c r="A111" s="95"/>
      <c r="B111" s="33" t="s">
        <v>73</v>
      </c>
      <c r="C111" s="24" t="s">
        <v>26</v>
      </c>
      <c r="D111" s="30">
        <v>-1.2587299999999999</v>
      </c>
      <c r="E111" s="33" t="s">
        <v>73</v>
      </c>
      <c r="F111" s="24" t="s">
        <v>26</v>
      </c>
      <c r="G111" s="30">
        <v>-0.46860000000000002</v>
      </c>
      <c r="H111" s="33" t="s">
        <v>73</v>
      </c>
      <c r="I111" s="24" t="s">
        <v>26</v>
      </c>
      <c r="J111" s="29">
        <v>-0.42893999999999999</v>
      </c>
      <c r="K111" s="33" t="s">
        <v>73</v>
      </c>
      <c r="L111" s="24" t="s">
        <v>26</v>
      </c>
      <c r="M111" s="28">
        <v>-1.39646</v>
      </c>
      <c r="N111" s="33" t="s">
        <v>73</v>
      </c>
      <c r="O111" s="24" t="s">
        <v>26</v>
      </c>
      <c r="P111" s="28">
        <v>-1.4516</v>
      </c>
      <c r="Q111" s="33" t="s">
        <v>73</v>
      </c>
      <c r="R111" s="24" t="s">
        <v>26</v>
      </c>
      <c r="S111" s="30">
        <v>-0.98084000000000005</v>
      </c>
      <c r="T111" s="33" t="s">
        <v>73</v>
      </c>
      <c r="U111" s="24" t="s">
        <v>26</v>
      </c>
      <c r="V111" s="30">
        <v>-0.66125999999999996</v>
      </c>
      <c r="W111" s="33" t="s">
        <v>73</v>
      </c>
      <c r="X111" s="24" t="s">
        <v>26</v>
      </c>
      <c r="Y111" s="28">
        <v>-2.0403600000000002</v>
      </c>
      <c r="Z111" s="33" t="s">
        <v>73</v>
      </c>
      <c r="AA111" s="24" t="s">
        <v>26</v>
      </c>
      <c r="AB111" s="28">
        <v>-2.3516400000000002</v>
      </c>
      <c r="AC111" s="33" t="s">
        <v>73</v>
      </c>
      <c r="AD111" s="24" t="s">
        <v>26</v>
      </c>
      <c r="AE111" s="29">
        <v>-0.17315</v>
      </c>
      <c r="AF111" s="33" t="s">
        <v>73</v>
      </c>
      <c r="AG111" s="24" t="s">
        <v>26</v>
      </c>
      <c r="AH111" s="30">
        <v>0.72585999999999995</v>
      </c>
      <c r="AI111" s="33" t="s">
        <v>73</v>
      </c>
      <c r="AJ111" s="24" t="s">
        <v>26</v>
      </c>
      <c r="AK111" s="28">
        <v>-0.84048999999999996</v>
      </c>
      <c r="AL111" s="33" t="s">
        <v>73</v>
      </c>
      <c r="AM111" s="24" t="s">
        <v>26</v>
      </c>
      <c r="AN111" s="29">
        <v>-0.13769000000000001</v>
      </c>
      <c r="AO111" s="33" t="s">
        <v>73</v>
      </c>
      <c r="AP111" s="24" t="s">
        <v>26</v>
      </c>
      <c r="AQ111" s="29">
        <v>9.4210000000000002E-2</v>
      </c>
    </row>
    <row r="112" spans="1:43" ht="17" thickBot="1" x14ac:dyDescent="0.25">
      <c r="A112" s="95"/>
      <c r="B112" s="33" t="s">
        <v>73</v>
      </c>
      <c r="C112" s="24" t="s">
        <v>29</v>
      </c>
      <c r="D112" s="30">
        <v>-1.37462</v>
      </c>
      <c r="E112" s="33" t="s">
        <v>73</v>
      </c>
      <c r="F112" s="24" t="s">
        <v>29</v>
      </c>
      <c r="G112" s="29">
        <v>-0.34727999999999998</v>
      </c>
      <c r="H112" s="33" t="s">
        <v>73</v>
      </c>
      <c r="I112" s="24" t="s">
        <v>29</v>
      </c>
      <c r="J112" s="28">
        <v>-0.69494999999999996</v>
      </c>
      <c r="K112" s="33" t="s">
        <v>73</v>
      </c>
      <c r="L112" s="24" t="s">
        <v>29</v>
      </c>
      <c r="M112" s="28">
        <v>-1.3579600000000001</v>
      </c>
      <c r="N112" s="33" t="s">
        <v>73</v>
      </c>
      <c r="O112" s="24" t="s">
        <v>29</v>
      </c>
      <c r="P112" s="28">
        <v>-1.80094</v>
      </c>
      <c r="Q112" s="33" t="s">
        <v>73</v>
      </c>
      <c r="R112" s="24" t="s">
        <v>29</v>
      </c>
      <c r="S112" s="28">
        <v>-1.3509199999999999</v>
      </c>
      <c r="T112" s="33" t="s">
        <v>73</v>
      </c>
      <c r="U112" s="24" t="s">
        <v>29</v>
      </c>
      <c r="V112" s="28">
        <v>-0.90715999999999997</v>
      </c>
      <c r="W112" s="33" t="s">
        <v>73</v>
      </c>
      <c r="X112" s="24" t="s">
        <v>29</v>
      </c>
      <c r="Y112" s="28">
        <v>-2.5688900000000001</v>
      </c>
      <c r="Z112" s="33" t="s">
        <v>73</v>
      </c>
      <c r="AA112" s="24" t="s">
        <v>29</v>
      </c>
      <c r="AB112" s="28">
        <v>-2.72865</v>
      </c>
      <c r="AC112" s="33" t="s">
        <v>73</v>
      </c>
      <c r="AD112" s="24" t="s">
        <v>29</v>
      </c>
      <c r="AE112" s="29">
        <v>0.40927999999999998</v>
      </c>
      <c r="AF112" s="33" t="s">
        <v>73</v>
      </c>
      <c r="AG112" s="24" t="s">
        <v>29</v>
      </c>
      <c r="AH112" s="28">
        <v>1.5059499999999999</v>
      </c>
      <c r="AI112" s="33" t="s">
        <v>73</v>
      </c>
      <c r="AJ112" s="24" t="s">
        <v>29</v>
      </c>
      <c r="AK112" s="28">
        <v>-0.82811999999999997</v>
      </c>
      <c r="AL112" s="33" t="s">
        <v>73</v>
      </c>
      <c r="AM112" s="24" t="s">
        <v>29</v>
      </c>
      <c r="AN112" s="30">
        <v>-0.43595</v>
      </c>
      <c r="AO112" s="33" t="s">
        <v>73</v>
      </c>
      <c r="AP112" s="24" t="s">
        <v>29</v>
      </c>
      <c r="AQ112" s="29">
        <v>1.3089999999999999E-2</v>
      </c>
    </row>
    <row r="113" spans="1:43" ht="17" thickBot="1" x14ac:dyDescent="0.25">
      <c r="A113" s="95"/>
      <c r="B113" s="33" t="s">
        <v>73</v>
      </c>
      <c r="C113" s="24" t="s">
        <v>23</v>
      </c>
      <c r="D113" s="29">
        <v>-0.48325000000000001</v>
      </c>
      <c r="E113" s="33" t="s">
        <v>73</v>
      </c>
      <c r="F113" s="24" t="s">
        <v>23</v>
      </c>
      <c r="G113" s="28">
        <v>-0.70977000000000001</v>
      </c>
      <c r="H113" s="33" t="s">
        <v>73</v>
      </c>
      <c r="I113" s="24" t="s">
        <v>23</v>
      </c>
      <c r="J113" s="29">
        <v>-0.39742</v>
      </c>
      <c r="K113" s="33" t="s">
        <v>73</v>
      </c>
      <c r="L113" s="24" t="s">
        <v>23</v>
      </c>
      <c r="M113" s="28">
        <v>-1.4028799999999999</v>
      </c>
      <c r="N113" s="33" t="s">
        <v>73</v>
      </c>
      <c r="O113" s="24" t="s">
        <v>23</v>
      </c>
      <c r="P113" s="28">
        <v>-1.24472</v>
      </c>
      <c r="Q113" s="33" t="s">
        <v>73</v>
      </c>
      <c r="R113" s="24" t="s">
        <v>23</v>
      </c>
      <c r="S113" s="29">
        <v>-0.81247999999999998</v>
      </c>
      <c r="T113" s="33" t="s">
        <v>73</v>
      </c>
      <c r="U113" s="24" t="s">
        <v>23</v>
      </c>
      <c r="V113" s="30">
        <v>-0.66002000000000005</v>
      </c>
      <c r="W113" s="33" t="s">
        <v>73</v>
      </c>
      <c r="X113" s="24" t="s">
        <v>23</v>
      </c>
      <c r="Y113" s="28">
        <v>-1.2160200000000001</v>
      </c>
      <c r="Z113" s="33" t="s">
        <v>73</v>
      </c>
      <c r="AA113" s="24" t="s">
        <v>23</v>
      </c>
      <c r="AB113" s="28">
        <v>-2.0129700000000001</v>
      </c>
      <c r="AC113" s="33" t="s">
        <v>73</v>
      </c>
      <c r="AD113" s="24" t="s">
        <v>23</v>
      </c>
      <c r="AE113" s="30">
        <v>-0.72123999999999999</v>
      </c>
      <c r="AF113" s="33" t="s">
        <v>73</v>
      </c>
      <c r="AG113" s="24" t="s">
        <v>23</v>
      </c>
      <c r="AH113" s="29">
        <v>9.3759999999999996E-2</v>
      </c>
      <c r="AI113" s="33" t="s">
        <v>73</v>
      </c>
      <c r="AJ113" s="24" t="s">
        <v>23</v>
      </c>
      <c r="AK113" s="28">
        <v>-0.82508999999999999</v>
      </c>
      <c r="AL113" s="33" t="s">
        <v>73</v>
      </c>
      <c r="AM113" s="24" t="s">
        <v>23</v>
      </c>
      <c r="AN113" s="29">
        <v>-3.4950000000000002E-2</v>
      </c>
      <c r="AO113" s="33" t="s">
        <v>73</v>
      </c>
      <c r="AP113" s="24" t="s">
        <v>23</v>
      </c>
      <c r="AQ113" s="29">
        <v>0.12062</v>
      </c>
    </row>
    <row r="114" spans="1:43" ht="17" thickBot="1" x14ac:dyDescent="0.25">
      <c r="A114" s="95"/>
      <c r="B114" s="33" t="s">
        <v>74</v>
      </c>
      <c r="C114" s="24" t="s">
        <v>25</v>
      </c>
      <c r="D114" s="29">
        <v>0.29186000000000001</v>
      </c>
      <c r="E114" s="33" t="s">
        <v>74</v>
      </c>
      <c r="F114" s="24" t="s">
        <v>25</v>
      </c>
      <c r="G114" s="29">
        <v>4.2419999999999999E-2</v>
      </c>
      <c r="H114" s="33" t="s">
        <v>74</v>
      </c>
      <c r="I114" s="24" t="s">
        <v>25</v>
      </c>
      <c r="J114" s="29">
        <v>-0.30419000000000002</v>
      </c>
      <c r="K114" s="33" t="s">
        <v>74</v>
      </c>
      <c r="L114" s="24" t="s">
        <v>25</v>
      </c>
      <c r="M114" s="30">
        <v>0.66732000000000002</v>
      </c>
      <c r="N114" s="33" t="s">
        <v>74</v>
      </c>
      <c r="O114" s="24" t="s">
        <v>25</v>
      </c>
      <c r="P114" s="28">
        <v>0.71647000000000005</v>
      </c>
      <c r="Q114" s="33" t="s">
        <v>74</v>
      </c>
      <c r="R114" s="24" t="s">
        <v>25</v>
      </c>
      <c r="S114" s="28">
        <v>0.61629</v>
      </c>
      <c r="T114" s="33" t="s">
        <v>74</v>
      </c>
      <c r="U114" s="24" t="s">
        <v>25</v>
      </c>
      <c r="V114" s="29">
        <v>0.35235</v>
      </c>
      <c r="W114" s="33" t="s">
        <v>74</v>
      </c>
      <c r="X114" s="24" t="s">
        <v>25</v>
      </c>
      <c r="Y114" s="28">
        <v>0.82182999999999995</v>
      </c>
      <c r="Z114" s="33" t="s">
        <v>74</v>
      </c>
      <c r="AA114" s="24" t="s">
        <v>25</v>
      </c>
      <c r="AB114" s="28">
        <v>0.88793999999999995</v>
      </c>
      <c r="AC114" s="33" t="s">
        <v>74</v>
      </c>
      <c r="AD114" s="24" t="s">
        <v>25</v>
      </c>
      <c r="AE114" s="29">
        <v>0.18720999999999999</v>
      </c>
      <c r="AF114" s="33" t="s">
        <v>74</v>
      </c>
      <c r="AG114" s="24" t="s">
        <v>25</v>
      </c>
      <c r="AH114" s="29">
        <v>-0.21468000000000001</v>
      </c>
      <c r="AI114" s="33" t="s">
        <v>74</v>
      </c>
      <c r="AJ114" s="24" t="s">
        <v>25</v>
      </c>
      <c r="AK114" s="29">
        <v>9.1829999999999995E-2</v>
      </c>
      <c r="AL114" s="33" t="s">
        <v>74</v>
      </c>
      <c r="AM114" s="24" t="s">
        <v>25</v>
      </c>
      <c r="AN114" s="29">
        <v>-0.17724999999999999</v>
      </c>
      <c r="AO114" s="33" t="s">
        <v>74</v>
      </c>
      <c r="AP114" s="24" t="s">
        <v>25</v>
      </c>
      <c r="AQ114" s="29">
        <v>-0.19131999999999999</v>
      </c>
    </row>
    <row r="115" spans="1:43" ht="17" thickBot="1" x14ac:dyDescent="0.25">
      <c r="A115" s="95"/>
      <c r="B115" s="33" t="s">
        <v>74</v>
      </c>
      <c r="C115" s="24" t="s">
        <v>28</v>
      </c>
      <c r="D115" s="29">
        <v>3.0880000000000001E-2</v>
      </c>
      <c r="E115" s="33" t="s">
        <v>74</v>
      </c>
      <c r="F115" s="24" t="s">
        <v>28</v>
      </c>
      <c r="G115" s="29">
        <v>0.10063999999999999</v>
      </c>
      <c r="H115" s="33" t="s">
        <v>74</v>
      </c>
      <c r="I115" s="24" t="s">
        <v>28</v>
      </c>
      <c r="J115" s="29">
        <v>-2.8389999999999999E-2</v>
      </c>
      <c r="K115" s="33" t="s">
        <v>74</v>
      </c>
      <c r="L115" s="24" t="s">
        <v>28</v>
      </c>
      <c r="M115" s="29">
        <v>0.52954000000000001</v>
      </c>
      <c r="N115" s="33" t="s">
        <v>74</v>
      </c>
      <c r="O115" s="24" t="s">
        <v>28</v>
      </c>
      <c r="P115" s="29">
        <v>0.52451999999999999</v>
      </c>
      <c r="Q115" s="33" t="s">
        <v>74</v>
      </c>
      <c r="R115" s="24" t="s">
        <v>28</v>
      </c>
      <c r="S115" s="29">
        <v>0.39695999999999998</v>
      </c>
      <c r="T115" s="33" t="s">
        <v>74</v>
      </c>
      <c r="U115" s="24" t="s">
        <v>28</v>
      </c>
      <c r="V115" s="29">
        <v>0.16527</v>
      </c>
      <c r="W115" s="33" t="s">
        <v>74</v>
      </c>
      <c r="X115" s="24" t="s">
        <v>28</v>
      </c>
      <c r="Y115" s="29">
        <v>0.42219000000000001</v>
      </c>
      <c r="Z115" s="33" t="s">
        <v>74</v>
      </c>
      <c r="AA115" s="24" t="s">
        <v>28</v>
      </c>
      <c r="AB115" s="30">
        <v>0.62400999999999995</v>
      </c>
      <c r="AC115" s="33" t="s">
        <v>74</v>
      </c>
      <c r="AD115" s="24" t="s">
        <v>28</v>
      </c>
      <c r="AE115" s="29">
        <v>-0.18653</v>
      </c>
      <c r="AF115" s="33" t="s">
        <v>74</v>
      </c>
      <c r="AG115" s="24" t="s">
        <v>28</v>
      </c>
      <c r="AH115" s="28">
        <v>-0.77698</v>
      </c>
      <c r="AI115" s="33" t="s">
        <v>74</v>
      </c>
      <c r="AJ115" s="24" t="s">
        <v>28</v>
      </c>
      <c r="AK115" s="29">
        <v>-4.4839999999999998E-2</v>
      </c>
      <c r="AL115" s="33" t="s">
        <v>74</v>
      </c>
      <c r="AM115" s="24" t="s">
        <v>28</v>
      </c>
      <c r="AN115" s="29">
        <v>-9.7640000000000005E-2</v>
      </c>
      <c r="AO115" s="33" t="s">
        <v>74</v>
      </c>
      <c r="AP115" s="24" t="s">
        <v>28</v>
      </c>
      <c r="AQ115" s="29">
        <v>-0.12959000000000001</v>
      </c>
    </row>
    <row r="116" spans="1:43" ht="17" thickBot="1" x14ac:dyDescent="0.25">
      <c r="A116" s="95"/>
      <c r="B116" s="33" t="s">
        <v>74</v>
      </c>
      <c r="C116" s="24" t="s">
        <v>23</v>
      </c>
      <c r="D116" s="29">
        <v>-5.5530000000000003E-2</v>
      </c>
      <c r="E116" s="33" t="s">
        <v>74</v>
      </c>
      <c r="F116" s="24" t="s">
        <v>23</v>
      </c>
      <c r="G116" s="29">
        <v>-3.4279999999999998E-2</v>
      </c>
      <c r="H116" s="33" t="s">
        <v>74</v>
      </c>
      <c r="I116" s="24" t="s">
        <v>23</v>
      </c>
      <c r="J116" s="29">
        <v>-0.2848</v>
      </c>
      <c r="K116" s="33" t="s">
        <v>74</v>
      </c>
      <c r="L116" s="24" t="s">
        <v>23</v>
      </c>
      <c r="M116" s="29">
        <v>0.42429</v>
      </c>
      <c r="N116" s="33" t="s">
        <v>74</v>
      </c>
      <c r="O116" s="24" t="s">
        <v>23</v>
      </c>
      <c r="P116" s="29">
        <v>0.21495</v>
      </c>
      <c r="Q116" s="33" t="s">
        <v>74</v>
      </c>
      <c r="R116" s="24" t="s">
        <v>23</v>
      </c>
      <c r="S116" s="29">
        <v>0.25340000000000001</v>
      </c>
      <c r="T116" s="33" t="s">
        <v>74</v>
      </c>
      <c r="U116" s="24" t="s">
        <v>23</v>
      </c>
      <c r="V116" s="29">
        <v>-4.7149999999999997E-2</v>
      </c>
      <c r="W116" s="33" t="s">
        <v>74</v>
      </c>
      <c r="X116" s="24" t="s">
        <v>23</v>
      </c>
      <c r="Y116" s="29">
        <v>0.27601999999999999</v>
      </c>
      <c r="Z116" s="33" t="s">
        <v>74</v>
      </c>
      <c r="AA116" s="24" t="s">
        <v>23</v>
      </c>
      <c r="AB116" s="29">
        <v>0.40595999999999999</v>
      </c>
      <c r="AC116" s="33" t="s">
        <v>74</v>
      </c>
      <c r="AD116" s="24" t="s">
        <v>23</v>
      </c>
      <c r="AE116" s="29">
        <v>-0.23635</v>
      </c>
      <c r="AF116" s="33" t="s">
        <v>74</v>
      </c>
      <c r="AG116" s="24" t="s">
        <v>23</v>
      </c>
      <c r="AH116" s="30">
        <v>-0.63449</v>
      </c>
      <c r="AI116" s="33" t="s">
        <v>74</v>
      </c>
      <c r="AJ116" s="24" t="s">
        <v>23</v>
      </c>
      <c r="AK116" s="29">
        <v>-0.28349000000000002</v>
      </c>
      <c r="AL116" s="33" t="s">
        <v>74</v>
      </c>
      <c r="AM116" s="24" t="s">
        <v>23</v>
      </c>
      <c r="AN116" s="30">
        <v>-0.34294000000000002</v>
      </c>
      <c r="AO116" s="33" t="s">
        <v>74</v>
      </c>
      <c r="AP116" s="24" t="s">
        <v>23</v>
      </c>
      <c r="AQ116" s="29">
        <v>-0.24334</v>
      </c>
    </row>
    <row r="117" spans="1:43" ht="17" thickBot="1" x14ac:dyDescent="0.25">
      <c r="A117" s="95"/>
      <c r="B117" s="33" t="s">
        <v>75</v>
      </c>
      <c r="C117" s="24" t="s">
        <v>25</v>
      </c>
      <c r="D117" s="28">
        <v>2.2720099999999999</v>
      </c>
      <c r="E117" s="33" t="s">
        <v>75</v>
      </c>
      <c r="F117" s="24" t="s">
        <v>25</v>
      </c>
      <c r="G117" s="28">
        <v>-1.18137</v>
      </c>
      <c r="H117" s="33" t="s">
        <v>75</v>
      </c>
      <c r="I117" s="24" t="s">
        <v>25</v>
      </c>
      <c r="J117" s="28">
        <v>-1.8723399999999999</v>
      </c>
      <c r="K117" s="33" t="s">
        <v>75</v>
      </c>
      <c r="L117" s="24" t="s">
        <v>25</v>
      </c>
      <c r="M117" s="30">
        <v>-1.0577799999999999</v>
      </c>
      <c r="N117" s="33" t="s">
        <v>75</v>
      </c>
      <c r="O117" s="24" t="s">
        <v>25</v>
      </c>
      <c r="P117" s="29">
        <v>-5.96E-2</v>
      </c>
      <c r="Q117" s="33" t="s">
        <v>75</v>
      </c>
      <c r="R117" s="24" t="s">
        <v>25</v>
      </c>
      <c r="S117" s="28">
        <v>0.76017999999999997</v>
      </c>
      <c r="T117" s="33" t="s">
        <v>75</v>
      </c>
      <c r="U117" s="24" t="s">
        <v>25</v>
      </c>
      <c r="V117" s="28">
        <v>0.71135999999999999</v>
      </c>
      <c r="W117" s="33" t="s">
        <v>75</v>
      </c>
      <c r="X117" s="24" t="s">
        <v>25</v>
      </c>
      <c r="Y117" s="28">
        <v>1.6297600000000001</v>
      </c>
      <c r="Z117" s="33" t="s">
        <v>75</v>
      </c>
      <c r="AA117" s="24" t="s">
        <v>25</v>
      </c>
      <c r="AB117" s="28">
        <v>1.7006399999999999</v>
      </c>
      <c r="AC117" s="33" t="s">
        <v>75</v>
      </c>
      <c r="AD117" s="24" t="s">
        <v>25</v>
      </c>
      <c r="AE117" s="29">
        <v>0.44581999999999999</v>
      </c>
      <c r="AF117" s="33" t="s">
        <v>75</v>
      </c>
      <c r="AG117" s="24" t="s">
        <v>25</v>
      </c>
      <c r="AH117" s="28">
        <v>0.85141999999999995</v>
      </c>
      <c r="AI117" s="33" t="s">
        <v>75</v>
      </c>
      <c r="AJ117" s="24" t="s">
        <v>25</v>
      </c>
      <c r="AK117" s="28">
        <v>1.6256200000000001</v>
      </c>
      <c r="AL117" s="33" t="s">
        <v>75</v>
      </c>
      <c r="AM117" s="24" t="s">
        <v>25</v>
      </c>
      <c r="AN117" s="30">
        <v>-0.45201999999999998</v>
      </c>
      <c r="AO117" s="33" t="s">
        <v>75</v>
      </c>
      <c r="AP117" s="24" t="s">
        <v>25</v>
      </c>
      <c r="AQ117" s="28">
        <v>-0.45496999999999999</v>
      </c>
    </row>
    <row r="118" spans="1:43" ht="17" thickBot="1" x14ac:dyDescent="0.25">
      <c r="A118" s="95"/>
      <c r="B118" s="33" t="s">
        <v>75</v>
      </c>
      <c r="C118" s="24" t="s">
        <v>29</v>
      </c>
      <c r="D118" s="28">
        <v>2.2265299999999999</v>
      </c>
      <c r="E118" s="33" t="s">
        <v>75</v>
      </c>
      <c r="F118" s="24" t="s">
        <v>29</v>
      </c>
      <c r="G118" s="28">
        <v>-1.02471</v>
      </c>
      <c r="H118" s="33" t="s">
        <v>75</v>
      </c>
      <c r="I118" s="24" t="s">
        <v>29</v>
      </c>
      <c r="J118" s="28">
        <v>-1.7339100000000001</v>
      </c>
      <c r="K118" s="33" t="s">
        <v>75</v>
      </c>
      <c r="L118" s="24" t="s">
        <v>29</v>
      </c>
      <c r="M118" s="28">
        <v>-1.03603</v>
      </c>
      <c r="N118" s="33" t="s">
        <v>75</v>
      </c>
      <c r="O118" s="24" t="s">
        <v>29</v>
      </c>
      <c r="P118" s="29">
        <v>-0.13023000000000001</v>
      </c>
      <c r="Q118" s="33" t="s">
        <v>75</v>
      </c>
      <c r="R118" s="24" t="s">
        <v>29</v>
      </c>
      <c r="S118" s="28">
        <v>0.62577000000000005</v>
      </c>
      <c r="T118" s="33" t="s">
        <v>75</v>
      </c>
      <c r="U118" s="24" t="s">
        <v>29</v>
      </c>
      <c r="V118" s="28">
        <v>0.57930999999999999</v>
      </c>
      <c r="W118" s="33" t="s">
        <v>75</v>
      </c>
      <c r="X118" s="24" t="s">
        <v>29</v>
      </c>
      <c r="Y118" s="28">
        <v>1.5706899999999999</v>
      </c>
      <c r="Z118" s="33" t="s">
        <v>75</v>
      </c>
      <c r="AA118" s="24" t="s">
        <v>29</v>
      </c>
      <c r="AB118" s="28">
        <v>1.5461</v>
      </c>
      <c r="AC118" s="33" t="s">
        <v>75</v>
      </c>
      <c r="AD118" s="24" t="s">
        <v>29</v>
      </c>
      <c r="AE118" s="29">
        <v>0.40512999999999999</v>
      </c>
      <c r="AF118" s="33" t="s">
        <v>75</v>
      </c>
      <c r="AG118" s="24" t="s">
        <v>29</v>
      </c>
      <c r="AH118" s="28">
        <v>0.83618999999999999</v>
      </c>
      <c r="AI118" s="33" t="s">
        <v>75</v>
      </c>
      <c r="AJ118" s="24" t="s">
        <v>29</v>
      </c>
      <c r="AK118" s="28">
        <v>1.54006</v>
      </c>
      <c r="AL118" s="33" t="s">
        <v>75</v>
      </c>
      <c r="AM118" s="24" t="s">
        <v>29</v>
      </c>
      <c r="AN118" s="28">
        <v>-0.47277999999999998</v>
      </c>
      <c r="AO118" s="33" t="s">
        <v>75</v>
      </c>
      <c r="AP118" s="24" t="s">
        <v>29</v>
      </c>
      <c r="AQ118" s="28">
        <v>-0.47611999999999999</v>
      </c>
    </row>
    <row r="119" spans="1:43" ht="17" thickBot="1" x14ac:dyDescent="0.25">
      <c r="A119" s="95"/>
      <c r="B119" s="33" t="s">
        <v>75</v>
      </c>
      <c r="C119" s="24" t="s">
        <v>23</v>
      </c>
      <c r="D119" s="28">
        <v>1.50545</v>
      </c>
      <c r="E119" s="33" t="s">
        <v>75</v>
      </c>
      <c r="F119" s="24" t="s">
        <v>23</v>
      </c>
      <c r="G119" s="28">
        <v>-1.0471900000000001</v>
      </c>
      <c r="H119" s="33" t="s">
        <v>75</v>
      </c>
      <c r="I119" s="24" t="s">
        <v>23</v>
      </c>
      <c r="J119" s="28">
        <v>-1.29088</v>
      </c>
      <c r="K119" s="33" t="s">
        <v>75</v>
      </c>
      <c r="L119" s="24" t="s">
        <v>23</v>
      </c>
      <c r="M119" s="30">
        <v>-1.1406799999999999</v>
      </c>
      <c r="N119" s="33" t="s">
        <v>75</v>
      </c>
      <c r="O119" s="24" t="s">
        <v>23</v>
      </c>
      <c r="P119" s="29">
        <v>-0.21532000000000001</v>
      </c>
      <c r="Q119" s="33" t="s">
        <v>75</v>
      </c>
      <c r="R119" s="24" t="s">
        <v>23</v>
      </c>
      <c r="S119" s="29">
        <v>3.9820000000000001E-2</v>
      </c>
      <c r="T119" s="33" t="s">
        <v>75</v>
      </c>
      <c r="U119" s="24" t="s">
        <v>23</v>
      </c>
      <c r="V119" s="29">
        <v>7.7450000000000005E-2</v>
      </c>
      <c r="W119" s="33" t="s">
        <v>75</v>
      </c>
      <c r="X119" s="24" t="s">
        <v>23</v>
      </c>
      <c r="Y119" s="28">
        <v>1.09484</v>
      </c>
      <c r="Z119" s="33" t="s">
        <v>75</v>
      </c>
      <c r="AA119" s="24" t="s">
        <v>23</v>
      </c>
      <c r="AB119" s="30">
        <v>1.00346</v>
      </c>
      <c r="AC119" s="33" t="s">
        <v>75</v>
      </c>
      <c r="AD119" s="24" t="s">
        <v>23</v>
      </c>
      <c r="AE119" s="29">
        <v>-9.9400000000000002E-2</v>
      </c>
      <c r="AF119" s="33" t="s">
        <v>75</v>
      </c>
      <c r="AG119" s="24" t="s">
        <v>23</v>
      </c>
      <c r="AH119" s="29">
        <v>0.10531</v>
      </c>
      <c r="AI119" s="33" t="s">
        <v>75</v>
      </c>
      <c r="AJ119" s="24" t="s">
        <v>23</v>
      </c>
      <c r="AK119" s="28">
        <v>0.78898000000000001</v>
      </c>
      <c r="AL119" s="33" t="s">
        <v>75</v>
      </c>
      <c r="AM119" s="24" t="s">
        <v>23</v>
      </c>
      <c r="AN119" s="28">
        <v>-0.69020999999999999</v>
      </c>
      <c r="AO119" s="33" t="s">
        <v>75</v>
      </c>
      <c r="AP119" s="24" t="s">
        <v>23</v>
      </c>
      <c r="AQ119" s="28">
        <v>-0.45004</v>
      </c>
    </row>
    <row r="120" spans="1:43" ht="17" thickBot="1" x14ac:dyDescent="0.25">
      <c r="A120" s="95"/>
      <c r="B120" s="33" t="s">
        <v>76</v>
      </c>
      <c r="C120" s="24" t="s">
        <v>26</v>
      </c>
      <c r="D120" s="28">
        <v>-1.37727</v>
      </c>
      <c r="E120" s="33" t="s">
        <v>76</v>
      </c>
      <c r="F120" s="24" t="s">
        <v>26</v>
      </c>
      <c r="G120" s="28">
        <v>2.2808299999999999</v>
      </c>
      <c r="H120" s="33" t="s">
        <v>76</v>
      </c>
      <c r="I120" s="24" t="s">
        <v>26</v>
      </c>
      <c r="J120" s="28">
        <v>2.7953399999999999</v>
      </c>
      <c r="K120" s="33" t="s">
        <v>76</v>
      </c>
      <c r="L120" s="24" t="s">
        <v>26</v>
      </c>
      <c r="M120" s="30">
        <v>0.86902999999999997</v>
      </c>
      <c r="N120" s="33" t="s">
        <v>76</v>
      </c>
      <c r="O120" s="24" t="s">
        <v>26</v>
      </c>
      <c r="P120" s="28">
        <v>-0.87821000000000005</v>
      </c>
      <c r="Q120" s="33" t="s">
        <v>76</v>
      </c>
      <c r="R120" s="24" t="s">
        <v>26</v>
      </c>
      <c r="S120" s="28">
        <v>-2.1571500000000001</v>
      </c>
      <c r="T120" s="33" t="s">
        <v>76</v>
      </c>
      <c r="U120" s="24" t="s">
        <v>26</v>
      </c>
      <c r="V120" s="28">
        <v>-1.4534100000000001</v>
      </c>
      <c r="W120" s="33" t="s">
        <v>76</v>
      </c>
      <c r="X120" s="24" t="s">
        <v>26</v>
      </c>
      <c r="Y120" s="28">
        <v>-2.2410999999999999</v>
      </c>
      <c r="Z120" s="33" t="s">
        <v>76</v>
      </c>
      <c r="AA120" s="24" t="s">
        <v>26</v>
      </c>
      <c r="AB120" s="28">
        <v>-2.1722399999999999</v>
      </c>
      <c r="AC120" s="33" t="s">
        <v>76</v>
      </c>
      <c r="AD120" s="24" t="s">
        <v>26</v>
      </c>
      <c r="AE120" s="29">
        <v>0.31530000000000002</v>
      </c>
      <c r="AF120" s="33" t="s">
        <v>76</v>
      </c>
      <c r="AG120" s="24" t="s">
        <v>26</v>
      </c>
      <c r="AH120" s="30">
        <v>-0.48709999999999998</v>
      </c>
      <c r="AI120" s="33" t="s">
        <v>76</v>
      </c>
      <c r="AJ120" s="24" t="s">
        <v>26</v>
      </c>
      <c r="AK120" s="28">
        <v>-1.3320000000000001</v>
      </c>
      <c r="AL120" s="33" t="s">
        <v>76</v>
      </c>
      <c r="AM120" s="24" t="s">
        <v>26</v>
      </c>
      <c r="AN120" s="28">
        <v>0.65295000000000003</v>
      </c>
      <c r="AO120" s="33" t="s">
        <v>76</v>
      </c>
      <c r="AP120" s="24" t="s">
        <v>26</v>
      </c>
      <c r="AQ120" s="28">
        <v>0.84685999999999995</v>
      </c>
    </row>
    <row r="121" spans="1:43" ht="17" thickBot="1" x14ac:dyDescent="0.25">
      <c r="A121" s="95"/>
      <c r="B121" s="33" t="s">
        <v>76</v>
      </c>
      <c r="C121" s="24" t="s">
        <v>28</v>
      </c>
      <c r="D121" s="30">
        <v>-0.61675000000000002</v>
      </c>
      <c r="E121" s="33" t="s">
        <v>76</v>
      </c>
      <c r="F121" s="24" t="s">
        <v>28</v>
      </c>
      <c r="G121" s="28">
        <v>1.2966</v>
      </c>
      <c r="H121" s="33" t="s">
        <v>76</v>
      </c>
      <c r="I121" s="24" t="s">
        <v>28</v>
      </c>
      <c r="J121" s="28">
        <v>1.28759</v>
      </c>
      <c r="K121" s="33" t="s">
        <v>76</v>
      </c>
      <c r="L121" s="24" t="s">
        <v>28</v>
      </c>
      <c r="M121" s="30">
        <v>0.71048999999999995</v>
      </c>
      <c r="N121" s="33" t="s">
        <v>76</v>
      </c>
      <c r="O121" s="24" t="s">
        <v>28</v>
      </c>
      <c r="P121" s="29">
        <v>-0.10074</v>
      </c>
      <c r="Q121" s="33" t="s">
        <v>76</v>
      </c>
      <c r="R121" s="24" t="s">
        <v>28</v>
      </c>
      <c r="S121" s="29">
        <v>-0.76526000000000005</v>
      </c>
      <c r="T121" s="33" t="s">
        <v>76</v>
      </c>
      <c r="U121" s="24" t="s">
        <v>28</v>
      </c>
      <c r="V121" s="29">
        <v>-0.57257999999999998</v>
      </c>
      <c r="W121" s="33" t="s">
        <v>76</v>
      </c>
      <c r="X121" s="24" t="s">
        <v>28</v>
      </c>
      <c r="Y121" s="29">
        <v>-0.64220999999999995</v>
      </c>
      <c r="Z121" s="33" t="s">
        <v>76</v>
      </c>
      <c r="AA121" s="24" t="s">
        <v>28</v>
      </c>
      <c r="AB121" s="29">
        <v>-0.40306999999999998</v>
      </c>
      <c r="AC121" s="33" t="s">
        <v>76</v>
      </c>
      <c r="AD121" s="24" t="s">
        <v>28</v>
      </c>
      <c r="AE121" s="28">
        <v>0.50161999999999995</v>
      </c>
      <c r="AF121" s="33" t="s">
        <v>76</v>
      </c>
      <c r="AG121" s="24" t="s">
        <v>28</v>
      </c>
      <c r="AH121" s="29">
        <v>-1.745E-2</v>
      </c>
      <c r="AI121" s="33" t="s">
        <v>76</v>
      </c>
      <c r="AJ121" s="24" t="s">
        <v>28</v>
      </c>
      <c r="AK121" s="29">
        <v>-0.34073999999999999</v>
      </c>
      <c r="AL121" s="33" t="s">
        <v>76</v>
      </c>
      <c r="AM121" s="24" t="s">
        <v>28</v>
      </c>
      <c r="AN121" s="30">
        <v>0.26655000000000001</v>
      </c>
      <c r="AO121" s="33" t="s">
        <v>76</v>
      </c>
      <c r="AP121" s="24" t="s">
        <v>28</v>
      </c>
      <c r="AQ121" s="28">
        <v>0.42960999999999999</v>
      </c>
    </row>
    <row r="122" spans="1:43" ht="17" thickBot="1" x14ac:dyDescent="0.25">
      <c r="A122" s="95"/>
      <c r="B122" s="33" t="s">
        <v>76</v>
      </c>
      <c r="C122" s="24" t="s">
        <v>22</v>
      </c>
      <c r="D122" s="30">
        <v>-0.70562999999999998</v>
      </c>
      <c r="E122" s="33" t="s">
        <v>76</v>
      </c>
      <c r="F122" s="24" t="s">
        <v>22</v>
      </c>
      <c r="G122" s="28">
        <v>1.1237200000000001</v>
      </c>
      <c r="H122" s="33" t="s">
        <v>76</v>
      </c>
      <c r="I122" s="24" t="s">
        <v>22</v>
      </c>
      <c r="J122" s="28">
        <v>1.22451</v>
      </c>
      <c r="K122" s="33" t="s">
        <v>76</v>
      </c>
      <c r="L122" s="24" t="s">
        <v>22</v>
      </c>
      <c r="M122" s="30">
        <v>0.86643999999999999</v>
      </c>
      <c r="N122" s="33" t="s">
        <v>76</v>
      </c>
      <c r="O122" s="24" t="s">
        <v>22</v>
      </c>
      <c r="P122" s="29">
        <v>0.30397000000000002</v>
      </c>
      <c r="Q122" s="33" t="s">
        <v>76</v>
      </c>
      <c r="R122" s="24" t="s">
        <v>22</v>
      </c>
      <c r="S122" s="29">
        <v>-0.20541000000000001</v>
      </c>
      <c r="T122" s="33" t="s">
        <v>76</v>
      </c>
      <c r="U122" s="24" t="s">
        <v>22</v>
      </c>
      <c r="V122" s="29">
        <v>-0.15967999999999999</v>
      </c>
      <c r="W122" s="33" t="s">
        <v>76</v>
      </c>
      <c r="X122" s="24" t="s">
        <v>22</v>
      </c>
      <c r="Y122" s="29">
        <v>-0.43536000000000002</v>
      </c>
      <c r="Z122" s="33" t="s">
        <v>76</v>
      </c>
      <c r="AA122" s="24" t="s">
        <v>22</v>
      </c>
      <c r="AB122" s="29">
        <v>-0.38754</v>
      </c>
      <c r="AC122" s="33" t="s">
        <v>76</v>
      </c>
      <c r="AD122" s="24" t="s">
        <v>22</v>
      </c>
      <c r="AE122" s="29">
        <v>0.27798</v>
      </c>
      <c r="AF122" s="33" t="s">
        <v>76</v>
      </c>
      <c r="AG122" s="24" t="s">
        <v>22</v>
      </c>
      <c r="AH122" s="29">
        <v>-9.5229999999999995E-2</v>
      </c>
      <c r="AI122" s="33" t="s">
        <v>76</v>
      </c>
      <c r="AJ122" s="24" t="s">
        <v>22</v>
      </c>
      <c r="AK122" s="29">
        <v>-0.38639000000000001</v>
      </c>
      <c r="AL122" s="33" t="s">
        <v>76</v>
      </c>
      <c r="AM122" s="24" t="s">
        <v>22</v>
      </c>
      <c r="AN122" s="28">
        <v>0.41736000000000001</v>
      </c>
      <c r="AO122" s="33" t="s">
        <v>76</v>
      </c>
      <c r="AP122" s="24" t="s">
        <v>22</v>
      </c>
      <c r="AQ122" s="28">
        <v>0.42415999999999998</v>
      </c>
    </row>
    <row r="123" spans="1:43" ht="17" thickBot="1" x14ac:dyDescent="0.25">
      <c r="A123" s="95"/>
      <c r="B123" s="33" t="s">
        <v>77</v>
      </c>
      <c r="C123" s="24" t="s">
        <v>26</v>
      </c>
      <c r="D123" s="30">
        <v>-0.79537999999999998</v>
      </c>
      <c r="E123" s="33" t="s">
        <v>77</v>
      </c>
      <c r="F123" s="24" t="s">
        <v>26</v>
      </c>
      <c r="G123" s="29">
        <v>0.64429999999999998</v>
      </c>
      <c r="H123" s="33" t="s">
        <v>77</v>
      </c>
      <c r="I123" s="24" t="s">
        <v>26</v>
      </c>
      <c r="J123" s="29">
        <v>0.54769999999999996</v>
      </c>
      <c r="K123" s="33" t="s">
        <v>77</v>
      </c>
      <c r="L123" s="24" t="s">
        <v>26</v>
      </c>
      <c r="M123" s="29">
        <v>0.23805999999999999</v>
      </c>
      <c r="N123" s="33" t="s">
        <v>77</v>
      </c>
      <c r="O123" s="24" t="s">
        <v>26</v>
      </c>
      <c r="P123" s="29">
        <v>-0.19561999999999999</v>
      </c>
      <c r="Q123" s="33" t="s">
        <v>77</v>
      </c>
      <c r="R123" s="24" t="s">
        <v>26</v>
      </c>
      <c r="S123" s="29">
        <v>-0.61467000000000005</v>
      </c>
      <c r="T123" s="33" t="s">
        <v>77</v>
      </c>
      <c r="U123" s="24" t="s">
        <v>26</v>
      </c>
      <c r="V123" s="30">
        <v>-0.82625000000000004</v>
      </c>
      <c r="W123" s="33" t="s">
        <v>77</v>
      </c>
      <c r="X123" s="24" t="s">
        <v>26</v>
      </c>
      <c r="Y123" s="29">
        <v>-0.55284</v>
      </c>
      <c r="Z123" s="33" t="s">
        <v>77</v>
      </c>
      <c r="AA123" s="24" t="s">
        <v>26</v>
      </c>
      <c r="AB123" s="29">
        <v>-0.58562999999999998</v>
      </c>
      <c r="AC123" s="33" t="s">
        <v>77</v>
      </c>
      <c r="AD123" s="24" t="s">
        <v>26</v>
      </c>
      <c r="AE123" s="30">
        <v>0.54246000000000005</v>
      </c>
      <c r="AF123" s="33" t="s">
        <v>77</v>
      </c>
      <c r="AG123" s="24" t="s">
        <v>26</v>
      </c>
      <c r="AH123" s="28">
        <v>1.0962099999999999</v>
      </c>
      <c r="AI123" s="33" t="s">
        <v>77</v>
      </c>
      <c r="AJ123" s="24" t="s">
        <v>26</v>
      </c>
      <c r="AK123" s="29">
        <v>-0.31496000000000002</v>
      </c>
      <c r="AL123" s="33" t="s">
        <v>77</v>
      </c>
      <c r="AM123" s="24" t="s">
        <v>26</v>
      </c>
      <c r="AN123" s="29">
        <v>-7.5480000000000005E-2</v>
      </c>
      <c r="AO123" s="33" t="s">
        <v>77</v>
      </c>
      <c r="AP123" s="24" t="s">
        <v>26</v>
      </c>
      <c r="AQ123" s="29">
        <v>-3.0159999999999999E-2</v>
      </c>
    </row>
    <row r="124" spans="1:43" ht="17" thickBot="1" x14ac:dyDescent="0.25">
      <c r="A124" s="95"/>
      <c r="B124" s="33" t="s">
        <v>77</v>
      </c>
      <c r="C124" s="24" t="s">
        <v>29</v>
      </c>
      <c r="D124" s="29">
        <v>-0.36218</v>
      </c>
      <c r="E124" s="33" t="s">
        <v>77</v>
      </c>
      <c r="F124" s="24" t="s">
        <v>29</v>
      </c>
      <c r="G124" s="29">
        <v>0.21010999999999999</v>
      </c>
      <c r="H124" s="33" t="s">
        <v>77</v>
      </c>
      <c r="I124" s="24" t="s">
        <v>29</v>
      </c>
      <c r="J124" s="29">
        <v>0.12271</v>
      </c>
      <c r="K124" s="33" t="s">
        <v>77</v>
      </c>
      <c r="L124" s="24" t="s">
        <v>29</v>
      </c>
      <c r="M124" s="29">
        <v>4.4679999999999997E-2</v>
      </c>
      <c r="N124" s="33" t="s">
        <v>77</v>
      </c>
      <c r="O124" s="24" t="s">
        <v>29</v>
      </c>
      <c r="P124" s="29">
        <v>5.3129999999999997E-2</v>
      </c>
      <c r="Q124" s="33" t="s">
        <v>77</v>
      </c>
      <c r="R124" s="24" t="s">
        <v>29</v>
      </c>
      <c r="S124" s="29">
        <v>-6.522E-2</v>
      </c>
      <c r="T124" s="33" t="s">
        <v>77</v>
      </c>
      <c r="U124" s="24" t="s">
        <v>29</v>
      </c>
      <c r="V124" s="29">
        <v>-0.23352000000000001</v>
      </c>
      <c r="W124" s="33" t="s">
        <v>77</v>
      </c>
      <c r="X124" s="24" t="s">
        <v>29</v>
      </c>
      <c r="Y124" s="29">
        <v>-0.21029999999999999</v>
      </c>
      <c r="Z124" s="33" t="s">
        <v>77</v>
      </c>
      <c r="AA124" s="24" t="s">
        <v>29</v>
      </c>
      <c r="AB124" s="29">
        <v>-0.26490000000000002</v>
      </c>
      <c r="AC124" s="33" t="s">
        <v>77</v>
      </c>
      <c r="AD124" s="24" t="s">
        <v>29</v>
      </c>
      <c r="AE124" s="29">
        <v>0.49523</v>
      </c>
      <c r="AF124" s="33" t="s">
        <v>77</v>
      </c>
      <c r="AG124" s="24" t="s">
        <v>29</v>
      </c>
      <c r="AH124" s="30">
        <v>0.97216999999999998</v>
      </c>
      <c r="AI124" s="33" t="s">
        <v>77</v>
      </c>
      <c r="AJ124" s="24" t="s">
        <v>29</v>
      </c>
      <c r="AK124" s="29">
        <v>-4.4630000000000003E-2</v>
      </c>
      <c r="AL124" s="33" t="s">
        <v>77</v>
      </c>
      <c r="AM124" s="24" t="s">
        <v>29</v>
      </c>
      <c r="AN124" s="29">
        <v>3.7200000000000002E-3</v>
      </c>
      <c r="AO124" s="33" t="s">
        <v>77</v>
      </c>
      <c r="AP124" s="24" t="s">
        <v>29</v>
      </c>
      <c r="AQ124" s="29">
        <v>7.9600000000000004E-2</v>
      </c>
    </row>
    <row r="125" spans="1:43" ht="17" thickBot="1" x14ac:dyDescent="0.25">
      <c r="A125" s="95"/>
      <c r="B125" s="33" t="s">
        <v>77</v>
      </c>
      <c r="C125" s="24" t="s">
        <v>22</v>
      </c>
      <c r="D125" s="29">
        <v>-0.33326</v>
      </c>
      <c r="E125" s="33" t="s">
        <v>77</v>
      </c>
      <c r="F125" s="24" t="s">
        <v>22</v>
      </c>
      <c r="G125" s="29">
        <v>0.28098000000000001</v>
      </c>
      <c r="H125" s="33" t="s">
        <v>77</v>
      </c>
      <c r="I125" s="24" t="s">
        <v>22</v>
      </c>
      <c r="J125" s="29">
        <v>0.30614000000000002</v>
      </c>
      <c r="K125" s="33" t="s">
        <v>77</v>
      </c>
      <c r="L125" s="24" t="s">
        <v>22</v>
      </c>
      <c r="M125" s="29">
        <v>9.3609999999999999E-2</v>
      </c>
      <c r="N125" s="33" t="s">
        <v>77</v>
      </c>
      <c r="O125" s="24" t="s">
        <v>22</v>
      </c>
      <c r="P125" s="29">
        <v>-9.6699999999999998E-3</v>
      </c>
      <c r="Q125" s="33" t="s">
        <v>77</v>
      </c>
      <c r="R125" s="24" t="s">
        <v>22</v>
      </c>
      <c r="S125" s="29">
        <v>-0.16899</v>
      </c>
      <c r="T125" s="33" t="s">
        <v>77</v>
      </c>
      <c r="U125" s="24" t="s">
        <v>22</v>
      </c>
      <c r="V125" s="29">
        <v>-0.30420999999999998</v>
      </c>
      <c r="W125" s="33" t="s">
        <v>77</v>
      </c>
      <c r="X125" s="24" t="s">
        <v>22</v>
      </c>
      <c r="Y125" s="29">
        <v>-0.34949000000000002</v>
      </c>
      <c r="Z125" s="33" t="s">
        <v>77</v>
      </c>
      <c r="AA125" s="24" t="s">
        <v>22</v>
      </c>
      <c r="AB125" s="29">
        <v>-0.47815999999999997</v>
      </c>
      <c r="AC125" s="33" t="s">
        <v>77</v>
      </c>
      <c r="AD125" s="24" t="s">
        <v>22</v>
      </c>
      <c r="AE125" s="29">
        <v>0.33707999999999999</v>
      </c>
      <c r="AF125" s="33" t="s">
        <v>77</v>
      </c>
      <c r="AG125" s="24" t="s">
        <v>22</v>
      </c>
      <c r="AH125" s="29">
        <v>0.66749000000000003</v>
      </c>
      <c r="AI125" s="33" t="s">
        <v>77</v>
      </c>
      <c r="AJ125" s="24" t="s">
        <v>22</v>
      </c>
      <c r="AK125" s="29">
        <v>-0.16435</v>
      </c>
      <c r="AL125" s="33" t="s">
        <v>77</v>
      </c>
      <c r="AM125" s="24" t="s">
        <v>22</v>
      </c>
      <c r="AN125" s="29">
        <v>2.3500000000000001E-3</v>
      </c>
      <c r="AO125" s="33" t="s">
        <v>77</v>
      </c>
      <c r="AP125" s="24" t="s">
        <v>22</v>
      </c>
      <c r="AQ125" s="29">
        <v>8.3199999999999993E-3</v>
      </c>
    </row>
    <row r="126" spans="1:43" ht="17" thickBot="1" x14ac:dyDescent="0.25">
      <c r="A126" s="95"/>
      <c r="B126" s="33" t="s">
        <v>79</v>
      </c>
      <c r="C126" s="24" t="s">
        <v>25</v>
      </c>
      <c r="D126" s="28">
        <v>1.24024</v>
      </c>
      <c r="E126" s="33" t="s">
        <v>78</v>
      </c>
      <c r="F126" s="24" t="s">
        <v>26</v>
      </c>
      <c r="G126" s="29">
        <v>3.6000000000000002E-4</v>
      </c>
      <c r="H126" s="33" t="s">
        <v>78</v>
      </c>
      <c r="I126" s="24" t="s">
        <v>26</v>
      </c>
      <c r="J126" s="28">
        <v>-0.69198000000000004</v>
      </c>
      <c r="K126" s="33" t="s">
        <v>78</v>
      </c>
      <c r="L126" s="24" t="s">
        <v>26</v>
      </c>
      <c r="M126" s="30">
        <v>0.88573999999999997</v>
      </c>
      <c r="N126" s="33" t="s">
        <v>78</v>
      </c>
      <c r="O126" s="24" t="s">
        <v>26</v>
      </c>
      <c r="P126" s="28">
        <v>1.0758099999999999</v>
      </c>
      <c r="Q126" s="33" t="s">
        <v>78</v>
      </c>
      <c r="R126" s="24" t="s">
        <v>26</v>
      </c>
      <c r="S126" s="28">
        <v>0.88249</v>
      </c>
      <c r="T126" s="33" t="s">
        <v>78</v>
      </c>
      <c r="U126" s="24" t="s">
        <v>26</v>
      </c>
      <c r="V126" s="30">
        <v>0.39539000000000002</v>
      </c>
      <c r="W126" s="33" t="s">
        <v>78</v>
      </c>
      <c r="X126" s="24" t="s">
        <v>26</v>
      </c>
      <c r="Y126" s="28">
        <v>2.07314</v>
      </c>
      <c r="Z126" s="33" t="s">
        <v>78</v>
      </c>
      <c r="AA126" s="24" t="s">
        <v>26</v>
      </c>
      <c r="AB126" s="28">
        <v>2.24444</v>
      </c>
      <c r="AC126" s="33" t="s">
        <v>78</v>
      </c>
      <c r="AD126" s="24" t="s">
        <v>26</v>
      </c>
      <c r="AE126" s="28">
        <v>0.91374999999999995</v>
      </c>
      <c r="AF126" s="33" t="s">
        <v>78</v>
      </c>
      <c r="AG126" s="24" t="s">
        <v>26</v>
      </c>
      <c r="AH126" s="28">
        <v>1.08718</v>
      </c>
      <c r="AI126" s="33" t="s">
        <v>78</v>
      </c>
      <c r="AJ126" s="24" t="s">
        <v>26</v>
      </c>
      <c r="AK126" s="28">
        <v>1.0387299999999999</v>
      </c>
      <c r="AL126" s="33" t="s">
        <v>78</v>
      </c>
      <c r="AM126" s="24" t="s">
        <v>26</v>
      </c>
      <c r="AN126" s="29">
        <v>-0.15423999999999999</v>
      </c>
      <c r="AO126" s="33" t="s">
        <v>78</v>
      </c>
      <c r="AP126" s="24" t="s">
        <v>26</v>
      </c>
      <c r="AQ126" s="29">
        <v>-0.16929</v>
      </c>
    </row>
    <row r="127" spans="1:43" ht="17" thickBot="1" x14ac:dyDescent="0.25">
      <c r="A127" s="95"/>
      <c r="B127" s="33" t="s">
        <v>79</v>
      </c>
      <c r="C127" s="24" t="s">
        <v>29</v>
      </c>
      <c r="D127" s="29">
        <v>0.54654999999999998</v>
      </c>
      <c r="E127" s="33" t="s">
        <v>78</v>
      </c>
      <c r="F127" s="24" t="s">
        <v>28</v>
      </c>
      <c r="G127" s="29">
        <v>-0.54871000000000003</v>
      </c>
      <c r="H127" s="33" t="s">
        <v>78</v>
      </c>
      <c r="I127" s="24" t="s">
        <v>28</v>
      </c>
      <c r="J127" s="28">
        <v>-1.0630500000000001</v>
      </c>
      <c r="K127" s="33" t="s">
        <v>78</v>
      </c>
      <c r="L127" s="24" t="s">
        <v>28</v>
      </c>
      <c r="M127" s="29">
        <v>-0.34110000000000001</v>
      </c>
      <c r="N127" s="33" t="s">
        <v>78</v>
      </c>
      <c r="O127" s="24" t="s">
        <v>28</v>
      </c>
      <c r="P127" s="29">
        <v>0.11647</v>
      </c>
      <c r="Q127" s="33" t="s">
        <v>78</v>
      </c>
      <c r="R127" s="24" t="s">
        <v>28</v>
      </c>
      <c r="S127" s="29">
        <v>0.33230999999999999</v>
      </c>
      <c r="T127" s="33" t="s">
        <v>78</v>
      </c>
      <c r="U127" s="24" t="s">
        <v>28</v>
      </c>
      <c r="V127" s="29">
        <v>0.29587999999999998</v>
      </c>
      <c r="W127" s="33" t="s">
        <v>78</v>
      </c>
      <c r="X127" s="24" t="s">
        <v>28</v>
      </c>
      <c r="Y127" s="28">
        <v>0.93874000000000002</v>
      </c>
      <c r="Z127" s="33" t="s">
        <v>78</v>
      </c>
      <c r="AA127" s="24" t="s">
        <v>28</v>
      </c>
      <c r="AB127" s="29">
        <v>0.58245999999999998</v>
      </c>
      <c r="AC127" s="33" t="s">
        <v>78</v>
      </c>
      <c r="AD127" s="24" t="s">
        <v>28</v>
      </c>
      <c r="AE127" s="29">
        <v>0.39588000000000001</v>
      </c>
      <c r="AF127" s="33" t="s">
        <v>78</v>
      </c>
      <c r="AG127" s="24" t="s">
        <v>28</v>
      </c>
      <c r="AH127" s="28">
        <v>1.22814</v>
      </c>
      <c r="AI127" s="33" t="s">
        <v>78</v>
      </c>
      <c r="AJ127" s="24" t="s">
        <v>28</v>
      </c>
      <c r="AK127" s="29">
        <v>0.32712000000000002</v>
      </c>
      <c r="AL127" s="33" t="s">
        <v>78</v>
      </c>
      <c r="AM127" s="24" t="s">
        <v>28</v>
      </c>
      <c r="AN127" s="29">
        <v>-2.317E-2</v>
      </c>
      <c r="AO127" s="33" t="s">
        <v>78</v>
      </c>
      <c r="AP127" s="24" t="s">
        <v>28</v>
      </c>
      <c r="AQ127" s="29">
        <v>-6.9419999999999996E-2</v>
      </c>
    </row>
    <row r="128" spans="1:43" ht="17" thickBot="1" x14ac:dyDescent="0.25">
      <c r="A128" s="95"/>
      <c r="B128" s="33" t="s">
        <v>79</v>
      </c>
      <c r="C128" s="24" t="s">
        <v>22</v>
      </c>
      <c r="D128" s="29">
        <v>0.65037999999999996</v>
      </c>
      <c r="E128" s="33" t="s">
        <v>78</v>
      </c>
      <c r="F128" s="24" t="s">
        <v>23</v>
      </c>
      <c r="G128" s="29">
        <v>3.4459999999999998E-2</v>
      </c>
      <c r="H128" s="33" t="s">
        <v>78</v>
      </c>
      <c r="I128" s="24" t="s">
        <v>23</v>
      </c>
      <c r="J128" s="29">
        <v>-0.39518999999999999</v>
      </c>
      <c r="K128" s="33" t="s">
        <v>78</v>
      </c>
      <c r="L128" s="24" t="s">
        <v>23</v>
      </c>
      <c r="M128" s="29">
        <v>0.52554999999999996</v>
      </c>
      <c r="N128" s="33" t="s">
        <v>78</v>
      </c>
      <c r="O128" s="24" t="s">
        <v>23</v>
      </c>
      <c r="P128" s="28">
        <v>0.65873000000000004</v>
      </c>
      <c r="Q128" s="33" t="s">
        <v>78</v>
      </c>
      <c r="R128" s="24" t="s">
        <v>23</v>
      </c>
      <c r="S128" s="28">
        <v>0.64929000000000003</v>
      </c>
      <c r="T128" s="33" t="s">
        <v>78</v>
      </c>
      <c r="U128" s="24" t="s">
        <v>23</v>
      </c>
      <c r="V128" s="30">
        <v>0.32340000000000002</v>
      </c>
      <c r="W128" s="33" t="s">
        <v>78</v>
      </c>
      <c r="X128" s="24" t="s">
        <v>23</v>
      </c>
      <c r="Y128" s="28">
        <v>1.1990400000000001</v>
      </c>
      <c r="Z128" s="33" t="s">
        <v>78</v>
      </c>
      <c r="AA128" s="24" t="s">
        <v>23</v>
      </c>
      <c r="AB128" s="28">
        <v>1.3412299999999999</v>
      </c>
      <c r="AC128" s="33" t="s">
        <v>78</v>
      </c>
      <c r="AD128" s="24" t="s">
        <v>23</v>
      </c>
      <c r="AE128" s="28">
        <v>0.77146999999999999</v>
      </c>
      <c r="AF128" s="33" t="s">
        <v>78</v>
      </c>
      <c r="AG128" s="24" t="s">
        <v>23</v>
      </c>
      <c r="AH128" s="28">
        <v>1.02427</v>
      </c>
      <c r="AI128" s="33" t="s">
        <v>78</v>
      </c>
      <c r="AJ128" s="24" t="s">
        <v>23</v>
      </c>
      <c r="AK128" s="28">
        <v>0.71362000000000003</v>
      </c>
      <c r="AL128" s="33" t="s">
        <v>78</v>
      </c>
      <c r="AM128" s="24" t="s">
        <v>23</v>
      </c>
      <c r="AN128" s="29">
        <v>5.6939999999999998E-2</v>
      </c>
      <c r="AO128" s="33" t="s">
        <v>78</v>
      </c>
      <c r="AP128" s="24" t="s">
        <v>23</v>
      </c>
      <c r="AQ128" s="29">
        <v>-5.2399999999999999E-3</v>
      </c>
    </row>
    <row r="129" spans="1:43" ht="17" thickBot="1" x14ac:dyDescent="0.25">
      <c r="A129" s="95"/>
      <c r="B129" s="33" t="s">
        <v>78</v>
      </c>
      <c r="C129" s="24" t="s">
        <v>26</v>
      </c>
      <c r="D129" s="28">
        <v>-0.64807000000000003</v>
      </c>
      <c r="E129" s="33" t="s">
        <v>79</v>
      </c>
      <c r="F129" s="24" t="s">
        <v>25</v>
      </c>
      <c r="G129" s="29">
        <v>0.10773000000000001</v>
      </c>
      <c r="H129" s="33" t="s">
        <v>79</v>
      </c>
      <c r="I129" s="24" t="s">
        <v>25</v>
      </c>
      <c r="J129" s="28">
        <v>1.01173</v>
      </c>
      <c r="K129" s="33" t="s">
        <v>79</v>
      </c>
      <c r="L129" s="24" t="s">
        <v>25</v>
      </c>
      <c r="M129" s="29">
        <v>-9.4420000000000004E-2</v>
      </c>
      <c r="N129" s="33" t="s">
        <v>79</v>
      </c>
      <c r="O129" s="24" t="s">
        <v>25</v>
      </c>
      <c r="P129" s="29">
        <v>-0.25573000000000001</v>
      </c>
      <c r="Q129" s="33" t="s">
        <v>79</v>
      </c>
      <c r="R129" s="24" t="s">
        <v>25</v>
      </c>
      <c r="S129" s="28">
        <v>-0.69982</v>
      </c>
      <c r="T129" s="33" t="s">
        <v>79</v>
      </c>
      <c r="U129" s="24" t="s">
        <v>25</v>
      </c>
      <c r="V129" s="29">
        <v>-5.96E-2</v>
      </c>
      <c r="W129" s="33" t="s">
        <v>79</v>
      </c>
      <c r="X129" s="24" t="s">
        <v>25</v>
      </c>
      <c r="Y129" s="28">
        <v>-1.38009</v>
      </c>
      <c r="Z129" s="33" t="s">
        <v>79</v>
      </c>
      <c r="AA129" s="24" t="s">
        <v>25</v>
      </c>
      <c r="AB129" s="28">
        <v>-1.23498</v>
      </c>
      <c r="AC129" s="33" t="s">
        <v>79</v>
      </c>
      <c r="AD129" s="24" t="s">
        <v>25</v>
      </c>
      <c r="AE129" s="28">
        <v>-0.99587999999999999</v>
      </c>
      <c r="AF129" s="33" t="s">
        <v>79</v>
      </c>
      <c r="AG129" s="24" t="s">
        <v>25</v>
      </c>
      <c r="AH129" s="28">
        <v>-1.34897</v>
      </c>
      <c r="AI129" s="33" t="s">
        <v>79</v>
      </c>
      <c r="AJ129" s="24" t="s">
        <v>25</v>
      </c>
      <c r="AK129" s="28">
        <v>-0.88993999999999995</v>
      </c>
      <c r="AL129" s="33" t="s">
        <v>79</v>
      </c>
      <c r="AM129" s="24" t="s">
        <v>25</v>
      </c>
      <c r="AN129" s="28">
        <v>0.50541999999999998</v>
      </c>
      <c r="AO129" s="33" t="s">
        <v>79</v>
      </c>
      <c r="AP129" s="24" t="s">
        <v>25</v>
      </c>
      <c r="AQ129" s="30">
        <v>0.28859000000000001</v>
      </c>
    </row>
    <row r="130" spans="1:43" ht="17" thickBot="1" x14ac:dyDescent="0.25">
      <c r="A130" s="95"/>
      <c r="B130" s="33" t="s">
        <v>78</v>
      </c>
      <c r="C130" s="24" t="s">
        <v>28</v>
      </c>
      <c r="D130" s="28">
        <v>-0.83645999999999998</v>
      </c>
      <c r="E130" s="33" t="s">
        <v>79</v>
      </c>
      <c r="F130" s="24" t="s">
        <v>29</v>
      </c>
      <c r="G130" s="29">
        <v>0.19517000000000001</v>
      </c>
      <c r="H130" s="33" t="s">
        <v>79</v>
      </c>
      <c r="I130" s="24" t="s">
        <v>29</v>
      </c>
      <c r="J130" s="28">
        <v>0.76732</v>
      </c>
      <c r="K130" s="33" t="s">
        <v>79</v>
      </c>
      <c r="L130" s="24" t="s">
        <v>29</v>
      </c>
      <c r="M130" s="29">
        <v>0.21276999999999999</v>
      </c>
      <c r="N130" s="33" t="s">
        <v>79</v>
      </c>
      <c r="O130" s="24" t="s">
        <v>29</v>
      </c>
      <c r="P130" s="29">
        <v>-0.21742</v>
      </c>
      <c r="Q130" s="33" t="s">
        <v>79</v>
      </c>
      <c r="R130" s="24" t="s">
        <v>29</v>
      </c>
      <c r="S130" s="28">
        <v>-0.83250999999999997</v>
      </c>
      <c r="T130" s="33" t="s">
        <v>79</v>
      </c>
      <c r="U130" s="24" t="s">
        <v>29</v>
      </c>
      <c r="V130" s="30">
        <v>-0.36303999999999997</v>
      </c>
      <c r="W130" s="33" t="s">
        <v>79</v>
      </c>
      <c r="X130" s="24" t="s">
        <v>29</v>
      </c>
      <c r="Y130" s="28">
        <v>-0.73665999999999998</v>
      </c>
      <c r="Z130" s="33" t="s">
        <v>79</v>
      </c>
      <c r="AA130" s="24" t="s">
        <v>29</v>
      </c>
      <c r="AB130" s="29">
        <v>-0.40336</v>
      </c>
      <c r="AC130" s="33" t="s">
        <v>79</v>
      </c>
      <c r="AD130" s="24" t="s">
        <v>29</v>
      </c>
      <c r="AE130" s="28">
        <v>-0.68769000000000002</v>
      </c>
      <c r="AF130" s="33" t="s">
        <v>79</v>
      </c>
      <c r="AG130" s="24" t="s">
        <v>29</v>
      </c>
      <c r="AH130" s="28">
        <v>-1.3087299999999999</v>
      </c>
      <c r="AI130" s="33" t="s">
        <v>79</v>
      </c>
      <c r="AJ130" s="24" t="s">
        <v>29</v>
      </c>
      <c r="AK130" s="30">
        <v>-0.52400000000000002</v>
      </c>
      <c r="AL130" s="33" t="s">
        <v>79</v>
      </c>
      <c r="AM130" s="24" t="s">
        <v>29</v>
      </c>
      <c r="AN130" s="29">
        <v>0.18826000000000001</v>
      </c>
      <c r="AO130" s="33" t="s">
        <v>79</v>
      </c>
      <c r="AP130" s="24" t="s">
        <v>29</v>
      </c>
      <c r="AQ130" s="29">
        <v>0.19686000000000001</v>
      </c>
    </row>
    <row r="131" spans="1:43" ht="17" thickBot="1" x14ac:dyDescent="0.25">
      <c r="A131" s="95"/>
      <c r="B131" s="33" t="s">
        <v>78</v>
      </c>
      <c r="C131" s="24" t="s">
        <v>23</v>
      </c>
      <c r="D131" s="28">
        <v>-1.37001</v>
      </c>
      <c r="E131" s="33" t="s">
        <v>79</v>
      </c>
      <c r="F131" s="24" t="s">
        <v>22</v>
      </c>
      <c r="G131" s="29">
        <v>-0.16355</v>
      </c>
      <c r="H131" s="33" t="s">
        <v>79</v>
      </c>
      <c r="I131" s="24" t="s">
        <v>22</v>
      </c>
      <c r="J131" s="28">
        <v>1.0967199999999999</v>
      </c>
      <c r="K131" s="33" t="s">
        <v>79</v>
      </c>
      <c r="L131" s="24" t="s">
        <v>22</v>
      </c>
      <c r="M131" s="29">
        <v>1.7100000000000001E-2</v>
      </c>
      <c r="N131" s="33" t="s">
        <v>79</v>
      </c>
      <c r="O131" s="24" t="s">
        <v>22</v>
      </c>
      <c r="P131" s="29">
        <v>-9.2429999999999998E-2</v>
      </c>
      <c r="Q131" s="33" t="s">
        <v>79</v>
      </c>
      <c r="R131" s="24" t="s">
        <v>22</v>
      </c>
      <c r="S131" s="28">
        <v>-0.58943999999999996</v>
      </c>
      <c r="T131" s="33" t="s">
        <v>79</v>
      </c>
      <c r="U131" s="24" t="s">
        <v>22</v>
      </c>
      <c r="V131" s="29">
        <v>-0.12365</v>
      </c>
      <c r="W131" s="33" t="s">
        <v>79</v>
      </c>
      <c r="X131" s="24" t="s">
        <v>22</v>
      </c>
      <c r="Y131" s="28">
        <v>-1.3670500000000001</v>
      </c>
      <c r="Z131" s="33" t="s">
        <v>79</v>
      </c>
      <c r="AA131" s="24" t="s">
        <v>22</v>
      </c>
      <c r="AB131" s="28">
        <v>-1.2267600000000001</v>
      </c>
      <c r="AC131" s="33" t="s">
        <v>79</v>
      </c>
      <c r="AD131" s="24" t="s">
        <v>22</v>
      </c>
      <c r="AE131" s="28">
        <v>-1.3319799999999999</v>
      </c>
      <c r="AF131" s="33" t="s">
        <v>79</v>
      </c>
      <c r="AG131" s="24" t="s">
        <v>22</v>
      </c>
      <c r="AH131" s="28">
        <v>-1.8853800000000001</v>
      </c>
      <c r="AI131" s="33" t="s">
        <v>79</v>
      </c>
      <c r="AJ131" s="24" t="s">
        <v>22</v>
      </c>
      <c r="AK131" s="28">
        <v>-1.296</v>
      </c>
      <c r="AL131" s="33" t="s">
        <v>79</v>
      </c>
      <c r="AM131" s="24" t="s">
        <v>22</v>
      </c>
      <c r="AN131" s="29">
        <v>0.28741</v>
      </c>
      <c r="AO131" s="33" t="s">
        <v>79</v>
      </c>
      <c r="AP131" s="24" t="s">
        <v>22</v>
      </c>
      <c r="AQ131" s="29">
        <v>-5.4300000000000001E-2</v>
      </c>
    </row>
    <row r="132" spans="1:43" ht="17" thickBot="1" x14ac:dyDescent="0.25">
      <c r="A132" s="95"/>
      <c r="B132" s="33" t="s">
        <v>80</v>
      </c>
      <c r="C132" s="24" t="s">
        <v>25</v>
      </c>
      <c r="D132" s="29">
        <v>0.55508999999999997</v>
      </c>
      <c r="E132" s="33" t="s">
        <v>80</v>
      </c>
      <c r="F132" s="24" t="s">
        <v>25</v>
      </c>
      <c r="G132" s="29">
        <v>0.30113000000000001</v>
      </c>
      <c r="H132" s="33" t="s">
        <v>80</v>
      </c>
      <c r="I132" s="24" t="s">
        <v>25</v>
      </c>
      <c r="J132" s="29">
        <v>-0.20566000000000001</v>
      </c>
      <c r="K132" s="33" t="s">
        <v>80</v>
      </c>
      <c r="L132" s="24" t="s">
        <v>25</v>
      </c>
      <c r="M132" s="30">
        <v>0.90708999999999995</v>
      </c>
      <c r="N132" s="33" t="s">
        <v>80</v>
      </c>
      <c r="O132" s="24" t="s">
        <v>25</v>
      </c>
      <c r="P132" s="30">
        <v>0.80303999999999998</v>
      </c>
      <c r="Q132" s="33" t="s">
        <v>80</v>
      </c>
      <c r="R132" s="24" t="s">
        <v>25</v>
      </c>
      <c r="S132" s="28">
        <v>0.82138999999999995</v>
      </c>
      <c r="T132" s="33" t="s">
        <v>80</v>
      </c>
      <c r="U132" s="24" t="s">
        <v>25</v>
      </c>
      <c r="V132" s="29">
        <v>0.31586999999999998</v>
      </c>
      <c r="W132" s="33" t="s">
        <v>80</v>
      </c>
      <c r="X132" s="24" t="s">
        <v>25</v>
      </c>
      <c r="Y132" s="28">
        <v>1.2995399999999999</v>
      </c>
      <c r="Z132" s="33" t="s">
        <v>80</v>
      </c>
      <c r="AA132" s="24" t="s">
        <v>25</v>
      </c>
      <c r="AB132" s="28">
        <v>1.1707700000000001</v>
      </c>
      <c r="AC132" s="33" t="s">
        <v>80</v>
      </c>
      <c r="AD132" s="24" t="s">
        <v>25</v>
      </c>
      <c r="AE132" s="29">
        <v>0.21576999999999999</v>
      </c>
      <c r="AF132" s="33" t="s">
        <v>80</v>
      </c>
      <c r="AG132" s="24" t="s">
        <v>25</v>
      </c>
      <c r="AH132" s="30">
        <v>-0.61709000000000003</v>
      </c>
      <c r="AI132" s="33" t="s">
        <v>80</v>
      </c>
      <c r="AJ132" s="24" t="s">
        <v>25</v>
      </c>
      <c r="AK132" s="29">
        <v>0.13757</v>
      </c>
      <c r="AL132" s="33" t="s">
        <v>80</v>
      </c>
      <c r="AM132" s="24" t="s">
        <v>25</v>
      </c>
      <c r="AN132" s="29">
        <v>-0.28958</v>
      </c>
      <c r="AO132" s="33" t="s">
        <v>80</v>
      </c>
      <c r="AP132" s="24" t="s">
        <v>25</v>
      </c>
      <c r="AQ132" s="29">
        <v>-0.12284</v>
      </c>
    </row>
    <row r="133" spans="1:43" ht="17" thickBot="1" x14ac:dyDescent="0.25">
      <c r="A133" s="95"/>
      <c r="B133" s="33" t="s">
        <v>80</v>
      </c>
      <c r="C133" s="24" t="s">
        <v>28</v>
      </c>
      <c r="D133" s="29">
        <v>0.59831999999999996</v>
      </c>
      <c r="E133" s="33" t="s">
        <v>80</v>
      </c>
      <c r="F133" s="24" t="s">
        <v>28</v>
      </c>
      <c r="G133" s="29">
        <v>0.31577</v>
      </c>
      <c r="H133" s="33" t="s">
        <v>80</v>
      </c>
      <c r="I133" s="24" t="s">
        <v>28</v>
      </c>
      <c r="J133" s="29">
        <v>-0.10299</v>
      </c>
      <c r="K133" s="33" t="s">
        <v>80</v>
      </c>
      <c r="L133" s="24" t="s">
        <v>28</v>
      </c>
      <c r="M133" s="29">
        <v>0.73324</v>
      </c>
      <c r="N133" s="33" t="s">
        <v>80</v>
      </c>
      <c r="O133" s="24" t="s">
        <v>28</v>
      </c>
      <c r="P133" s="29">
        <v>0.56103000000000003</v>
      </c>
      <c r="Q133" s="33" t="s">
        <v>80</v>
      </c>
      <c r="R133" s="24" t="s">
        <v>28</v>
      </c>
      <c r="S133" s="29">
        <v>0.65347999999999995</v>
      </c>
      <c r="T133" s="33" t="s">
        <v>80</v>
      </c>
      <c r="U133" s="24" t="s">
        <v>28</v>
      </c>
      <c r="V133" s="29">
        <v>0.13159000000000001</v>
      </c>
      <c r="W133" s="33" t="s">
        <v>80</v>
      </c>
      <c r="X133" s="24" t="s">
        <v>28</v>
      </c>
      <c r="Y133" s="28">
        <v>1.19377</v>
      </c>
      <c r="Z133" s="33" t="s">
        <v>80</v>
      </c>
      <c r="AA133" s="24" t="s">
        <v>28</v>
      </c>
      <c r="AB133" s="28">
        <v>1.12273</v>
      </c>
      <c r="AC133" s="33" t="s">
        <v>80</v>
      </c>
      <c r="AD133" s="24" t="s">
        <v>28</v>
      </c>
      <c r="AE133" s="29">
        <v>-0.11763</v>
      </c>
      <c r="AF133" s="33" t="s">
        <v>80</v>
      </c>
      <c r="AG133" s="24" t="s">
        <v>28</v>
      </c>
      <c r="AH133" s="28">
        <v>-1.0209900000000001</v>
      </c>
      <c r="AI133" s="33" t="s">
        <v>80</v>
      </c>
      <c r="AJ133" s="24" t="s">
        <v>28</v>
      </c>
      <c r="AK133" s="29">
        <v>0.34794999999999998</v>
      </c>
      <c r="AL133" s="33" t="s">
        <v>80</v>
      </c>
      <c r="AM133" s="24" t="s">
        <v>28</v>
      </c>
      <c r="AN133" s="29">
        <v>-0.32544000000000001</v>
      </c>
      <c r="AO133" s="33" t="s">
        <v>80</v>
      </c>
      <c r="AP133" s="24" t="s">
        <v>28</v>
      </c>
      <c r="AQ133" s="29">
        <v>-2.6800000000000001E-3</v>
      </c>
    </row>
    <row r="134" spans="1:43" ht="17" thickBot="1" x14ac:dyDescent="0.25">
      <c r="A134" s="95"/>
      <c r="B134" s="33" t="s">
        <v>80</v>
      </c>
      <c r="C134" s="24" t="s">
        <v>19</v>
      </c>
      <c r="D134" s="29">
        <v>0.55576000000000003</v>
      </c>
      <c r="E134" s="33" t="s">
        <v>80</v>
      </c>
      <c r="F134" s="24" t="s">
        <v>19</v>
      </c>
      <c r="G134" s="29">
        <v>0.77537999999999996</v>
      </c>
      <c r="H134" s="33" t="s">
        <v>80</v>
      </c>
      <c r="I134" s="24" t="s">
        <v>19</v>
      </c>
      <c r="J134" s="29">
        <v>-0.25756000000000001</v>
      </c>
      <c r="K134" s="33" t="s">
        <v>80</v>
      </c>
      <c r="L134" s="24" t="s">
        <v>19</v>
      </c>
      <c r="M134" s="28">
        <v>1.5585800000000001</v>
      </c>
      <c r="N134" s="33" t="s">
        <v>80</v>
      </c>
      <c r="O134" s="24" t="s">
        <v>19</v>
      </c>
      <c r="P134" s="30">
        <v>1.11409</v>
      </c>
      <c r="Q134" s="33" t="s">
        <v>80</v>
      </c>
      <c r="R134" s="24" t="s">
        <v>19</v>
      </c>
      <c r="S134" s="28">
        <v>1.0755699999999999</v>
      </c>
      <c r="T134" s="33" t="s">
        <v>80</v>
      </c>
      <c r="U134" s="24" t="s">
        <v>19</v>
      </c>
      <c r="V134" s="29">
        <v>8.448E-2</v>
      </c>
      <c r="W134" s="33" t="s">
        <v>80</v>
      </c>
      <c r="X134" s="24" t="s">
        <v>19</v>
      </c>
      <c r="Y134" s="28">
        <v>1.8535699999999999</v>
      </c>
      <c r="Z134" s="33" t="s">
        <v>80</v>
      </c>
      <c r="AA134" s="24" t="s">
        <v>19</v>
      </c>
      <c r="AB134" s="28">
        <v>1.8149599999999999</v>
      </c>
      <c r="AC134" s="33" t="s">
        <v>80</v>
      </c>
      <c r="AD134" s="24" t="s">
        <v>19</v>
      </c>
      <c r="AE134" s="29">
        <v>0.10536</v>
      </c>
      <c r="AF134" s="33" t="s">
        <v>80</v>
      </c>
      <c r="AG134" s="24" t="s">
        <v>19</v>
      </c>
      <c r="AH134" s="28">
        <v>-1.37799</v>
      </c>
      <c r="AI134" s="33" t="s">
        <v>80</v>
      </c>
      <c r="AJ134" s="24" t="s">
        <v>19</v>
      </c>
      <c r="AK134" s="29">
        <v>-4.6059999999999997E-2</v>
      </c>
      <c r="AL134" s="33" t="s">
        <v>80</v>
      </c>
      <c r="AM134" s="24" t="s">
        <v>19</v>
      </c>
      <c r="AN134" s="30">
        <v>-0.69721</v>
      </c>
      <c r="AO134" s="33" t="s">
        <v>80</v>
      </c>
      <c r="AP134" s="24" t="s">
        <v>19</v>
      </c>
      <c r="AQ134" s="29">
        <v>-0.21597</v>
      </c>
    </row>
    <row r="135" spans="1:43" ht="17" thickBot="1" x14ac:dyDescent="0.25">
      <c r="A135" s="95"/>
      <c r="B135" s="33" t="s">
        <v>81</v>
      </c>
      <c r="C135" s="24" t="s">
        <v>26</v>
      </c>
      <c r="D135" s="28">
        <v>-1.0869200000000001</v>
      </c>
      <c r="E135" s="33" t="s">
        <v>81</v>
      </c>
      <c r="F135" s="24" t="s">
        <v>26</v>
      </c>
      <c r="G135" s="29">
        <v>0.26307000000000003</v>
      </c>
      <c r="H135" s="33" t="s">
        <v>81</v>
      </c>
      <c r="I135" s="24" t="s">
        <v>26</v>
      </c>
      <c r="J135" s="29">
        <v>0.32833000000000001</v>
      </c>
      <c r="K135" s="33" t="s">
        <v>81</v>
      </c>
      <c r="L135" s="24" t="s">
        <v>26</v>
      </c>
      <c r="M135" s="29">
        <v>-0.56030999999999997</v>
      </c>
      <c r="N135" s="33" t="s">
        <v>81</v>
      </c>
      <c r="O135" s="24" t="s">
        <v>26</v>
      </c>
      <c r="P135" s="28">
        <v>-0.73704000000000003</v>
      </c>
      <c r="Q135" s="33" t="s">
        <v>81</v>
      </c>
      <c r="R135" s="24" t="s">
        <v>26</v>
      </c>
      <c r="S135" s="28">
        <v>-0.90507000000000004</v>
      </c>
      <c r="T135" s="33" t="s">
        <v>81</v>
      </c>
      <c r="U135" s="24" t="s">
        <v>26</v>
      </c>
      <c r="V135" s="28">
        <v>-0.82555999999999996</v>
      </c>
      <c r="W135" s="33" t="s">
        <v>81</v>
      </c>
      <c r="X135" s="24" t="s">
        <v>26</v>
      </c>
      <c r="Y135" s="28">
        <v>-1.2132000000000001</v>
      </c>
      <c r="Z135" s="33" t="s">
        <v>81</v>
      </c>
      <c r="AA135" s="24" t="s">
        <v>26</v>
      </c>
      <c r="AB135" s="28">
        <v>-1.49197</v>
      </c>
      <c r="AC135" s="33" t="s">
        <v>81</v>
      </c>
      <c r="AD135" s="24" t="s">
        <v>26</v>
      </c>
      <c r="AE135" s="29">
        <v>1.54E-2</v>
      </c>
      <c r="AF135" s="33" t="s">
        <v>81</v>
      </c>
      <c r="AG135" s="24" t="s">
        <v>26</v>
      </c>
      <c r="AH135" s="28">
        <v>0.78773000000000004</v>
      </c>
      <c r="AI135" s="33" t="s">
        <v>81</v>
      </c>
      <c r="AJ135" s="24" t="s">
        <v>26</v>
      </c>
      <c r="AK135" s="28">
        <v>-0.66661000000000004</v>
      </c>
      <c r="AL135" s="33" t="s">
        <v>81</v>
      </c>
      <c r="AM135" s="24" t="s">
        <v>26</v>
      </c>
      <c r="AN135" s="29">
        <v>2.248E-2</v>
      </c>
      <c r="AO135" s="33" t="s">
        <v>81</v>
      </c>
      <c r="AP135" s="24" t="s">
        <v>26</v>
      </c>
      <c r="AQ135" s="29">
        <v>1.4760000000000001E-2</v>
      </c>
    </row>
    <row r="136" spans="1:43" ht="17" thickBot="1" x14ac:dyDescent="0.25">
      <c r="A136" s="95"/>
      <c r="B136" s="33" t="s">
        <v>81</v>
      </c>
      <c r="C136" s="24" t="s">
        <v>29</v>
      </c>
      <c r="D136" s="29">
        <v>-0.27772999999999998</v>
      </c>
      <c r="E136" s="33" t="s">
        <v>81</v>
      </c>
      <c r="F136" s="24" t="s">
        <v>29</v>
      </c>
      <c r="G136" s="29">
        <v>-4.9699999999999996E-3</v>
      </c>
      <c r="H136" s="33" t="s">
        <v>81</v>
      </c>
      <c r="I136" s="24" t="s">
        <v>29</v>
      </c>
      <c r="J136" s="29">
        <v>1.1010000000000001E-2</v>
      </c>
      <c r="K136" s="33" t="s">
        <v>81</v>
      </c>
      <c r="L136" s="24" t="s">
        <v>29</v>
      </c>
      <c r="M136" s="30">
        <v>-0.66386999999999996</v>
      </c>
      <c r="N136" s="33" t="s">
        <v>81</v>
      </c>
      <c r="O136" s="24" t="s">
        <v>29</v>
      </c>
      <c r="P136" s="28">
        <v>-0.71521999999999997</v>
      </c>
      <c r="Q136" s="33" t="s">
        <v>81</v>
      </c>
      <c r="R136" s="24" t="s">
        <v>29</v>
      </c>
      <c r="S136" s="30">
        <v>-0.78359000000000001</v>
      </c>
      <c r="T136" s="33" t="s">
        <v>81</v>
      </c>
      <c r="U136" s="24" t="s">
        <v>29</v>
      </c>
      <c r="V136" s="28">
        <v>-0.63663000000000003</v>
      </c>
      <c r="W136" s="33" t="s">
        <v>81</v>
      </c>
      <c r="X136" s="24" t="s">
        <v>29</v>
      </c>
      <c r="Y136" s="30">
        <v>-0.77988999999999997</v>
      </c>
      <c r="Z136" s="33" t="s">
        <v>81</v>
      </c>
      <c r="AA136" s="24" t="s">
        <v>29</v>
      </c>
      <c r="AB136" s="28">
        <v>-1.07548</v>
      </c>
      <c r="AC136" s="33" t="s">
        <v>81</v>
      </c>
      <c r="AD136" s="24" t="s">
        <v>29</v>
      </c>
      <c r="AE136" s="29">
        <v>5.3789999999999998E-2</v>
      </c>
      <c r="AF136" s="33" t="s">
        <v>81</v>
      </c>
      <c r="AG136" s="24" t="s">
        <v>29</v>
      </c>
      <c r="AH136" s="28">
        <v>0.79278999999999999</v>
      </c>
      <c r="AI136" s="33" t="s">
        <v>81</v>
      </c>
      <c r="AJ136" s="24" t="s">
        <v>29</v>
      </c>
      <c r="AK136" s="29">
        <v>-0.30037999999999998</v>
      </c>
      <c r="AL136" s="33" t="s">
        <v>81</v>
      </c>
      <c r="AM136" s="24" t="s">
        <v>29</v>
      </c>
      <c r="AN136" s="29">
        <v>-0.10630000000000001</v>
      </c>
      <c r="AO136" s="33" t="s">
        <v>81</v>
      </c>
      <c r="AP136" s="24" t="s">
        <v>29</v>
      </c>
      <c r="AQ136" s="29">
        <v>-4.122E-2</v>
      </c>
    </row>
    <row r="137" spans="1:43" ht="17" thickBot="1" x14ac:dyDescent="0.25">
      <c r="A137" s="95"/>
      <c r="B137" s="33" t="s">
        <v>81</v>
      </c>
      <c r="C137" s="24" t="s">
        <v>20</v>
      </c>
      <c r="D137" s="28">
        <v>-1.08874</v>
      </c>
      <c r="E137" s="33" t="s">
        <v>81</v>
      </c>
      <c r="F137" s="24" t="s">
        <v>20</v>
      </c>
      <c r="G137" s="29">
        <v>-0.11804000000000001</v>
      </c>
      <c r="H137" s="33" t="s">
        <v>81</v>
      </c>
      <c r="I137" s="24" t="s">
        <v>20</v>
      </c>
      <c r="J137" s="29">
        <v>-2.283E-2</v>
      </c>
      <c r="K137" s="33" t="s">
        <v>81</v>
      </c>
      <c r="L137" s="24" t="s">
        <v>20</v>
      </c>
      <c r="M137" s="28">
        <v>-0.72633000000000003</v>
      </c>
      <c r="N137" s="33" t="s">
        <v>81</v>
      </c>
      <c r="O137" s="24" t="s">
        <v>20</v>
      </c>
      <c r="P137" s="28">
        <v>-0.62500999999999995</v>
      </c>
      <c r="Q137" s="33" t="s">
        <v>81</v>
      </c>
      <c r="R137" s="24" t="s">
        <v>20</v>
      </c>
      <c r="S137" s="29">
        <v>-0.52564999999999995</v>
      </c>
      <c r="T137" s="33" t="s">
        <v>81</v>
      </c>
      <c r="U137" s="24" t="s">
        <v>20</v>
      </c>
      <c r="V137" s="29">
        <v>-0.45756999999999998</v>
      </c>
      <c r="W137" s="33" t="s">
        <v>81</v>
      </c>
      <c r="X137" s="24" t="s">
        <v>20</v>
      </c>
      <c r="Y137" s="28">
        <v>-1.0404899999999999</v>
      </c>
      <c r="Z137" s="33" t="s">
        <v>81</v>
      </c>
      <c r="AA137" s="24" t="s">
        <v>20</v>
      </c>
      <c r="AB137" s="28">
        <v>-1.2836000000000001</v>
      </c>
      <c r="AC137" s="33" t="s">
        <v>81</v>
      </c>
      <c r="AD137" s="24" t="s">
        <v>20</v>
      </c>
      <c r="AE137" s="29">
        <v>0.11355</v>
      </c>
      <c r="AF137" s="33" t="s">
        <v>81</v>
      </c>
      <c r="AG137" s="24" t="s">
        <v>20</v>
      </c>
      <c r="AH137" s="28">
        <v>1.0267299999999999</v>
      </c>
      <c r="AI137" s="33" t="s">
        <v>81</v>
      </c>
      <c r="AJ137" s="24" t="s">
        <v>20</v>
      </c>
      <c r="AK137" s="29">
        <v>-0.44568999999999998</v>
      </c>
      <c r="AL137" s="33" t="s">
        <v>81</v>
      </c>
      <c r="AM137" s="24" t="s">
        <v>20</v>
      </c>
      <c r="AN137" s="29">
        <v>6.7839999999999998E-2</v>
      </c>
      <c r="AO137" s="33" t="s">
        <v>81</v>
      </c>
      <c r="AP137" s="24" t="s">
        <v>20</v>
      </c>
      <c r="AQ137" s="29">
        <v>-3.5389999999999998E-2</v>
      </c>
    </row>
    <row r="138" spans="1:43" ht="17" thickBot="1" x14ac:dyDescent="0.25">
      <c r="A138" s="95"/>
      <c r="B138" s="33" t="s">
        <v>82</v>
      </c>
      <c r="C138" s="24" t="s">
        <v>25</v>
      </c>
      <c r="D138" s="29">
        <v>0.46700999999999998</v>
      </c>
      <c r="E138" s="33" t="s">
        <v>82</v>
      </c>
      <c r="F138" s="24" t="s">
        <v>25</v>
      </c>
      <c r="G138" s="28">
        <v>-0.49696000000000001</v>
      </c>
      <c r="H138" s="33" t="s">
        <v>82</v>
      </c>
      <c r="I138" s="24" t="s">
        <v>25</v>
      </c>
      <c r="J138" s="30">
        <v>-0.47715000000000002</v>
      </c>
      <c r="K138" s="33" t="s">
        <v>82</v>
      </c>
      <c r="L138" s="24" t="s">
        <v>25</v>
      </c>
      <c r="M138" s="29">
        <v>0.30220000000000002</v>
      </c>
      <c r="N138" s="33" t="s">
        <v>82</v>
      </c>
      <c r="O138" s="24" t="s">
        <v>25</v>
      </c>
      <c r="P138" s="29">
        <v>0.59716999999999998</v>
      </c>
      <c r="Q138" s="33" t="s">
        <v>82</v>
      </c>
      <c r="R138" s="24" t="s">
        <v>25</v>
      </c>
      <c r="S138" s="29">
        <v>0.54581000000000002</v>
      </c>
      <c r="T138" s="33" t="s">
        <v>82</v>
      </c>
      <c r="U138" s="24" t="s">
        <v>25</v>
      </c>
      <c r="V138" s="29">
        <v>0.42720999999999998</v>
      </c>
      <c r="W138" s="33" t="s">
        <v>82</v>
      </c>
      <c r="X138" s="24" t="s">
        <v>25</v>
      </c>
      <c r="Y138" s="30">
        <v>0.66735</v>
      </c>
      <c r="Z138" s="33" t="s">
        <v>82</v>
      </c>
      <c r="AA138" s="24" t="s">
        <v>25</v>
      </c>
      <c r="AB138" s="28">
        <v>0.83404999999999996</v>
      </c>
      <c r="AC138" s="33" t="s">
        <v>82</v>
      </c>
      <c r="AD138" s="24" t="s">
        <v>25</v>
      </c>
      <c r="AE138" s="29">
        <v>4.1939999999999998E-2</v>
      </c>
      <c r="AF138" s="33" t="s">
        <v>82</v>
      </c>
      <c r="AG138" s="24" t="s">
        <v>25</v>
      </c>
      <c r="AH138" s="29">
        <v>0.10692</v>
      </c>
      <c r="AI138" s="33" t="s">
        <v>82</v>
      </c>
      <c r="AJ138" s="24" t="s">
        <v>25</v>
      </c>
      <c r="AK138" s="29">
        <v>0.34131</v>
      </c>
      <c r="AL138" s="33" t="s">
        <v>82</v>
      </c>
      <c r="AM138" s="24" t="s">
        <v>25</v>
      </c>
      <c r="AN138" s="29">
        <v>-0.15004000000000001</v>
      </c>
      <c r="AO138" s="33" t="s">
        <v>82</v>
      </c>
      <c r="AP138" s="24" t="s">
        <v>25</v>
      </c>
      <c r="AQ138" s="29">
        <v>-0.19223000000000001</v>
      </c>
    </row>
    <row r="139" spans="1:43" ht="17" thickBot="1" x14ac:dyDescent="0.25">
      <c r="A139" s="95"/>
      <c r="B139" s="33" t="s">
        <v>82</v>
      </c>
      <c r="C139" s="24" t="s">
        <v>28</v>
      </c>
      <c r="D139" s="29">
        <v>-3.492E-2</v>
      </c>
      <c r="E139" s="33" t="s">
        <v>82</v>
      </c>
      <c r="F139" s="24" t="s">
        <v>28</v>
      </c>
      <c r="G139" s="29">
        <v>-0.12934999999999999</v>
      </c>
      <c r="H139" s="33" t="s">
        <v>82</v>
      </c>
      <c r="I139" s="24" t="s">
        <v>28</v>
      </c>
      <c r="J139" s="29">
        <v>6.2E-2</v>
      </c>
      <c r="K139" s="33" t="s">
        <v>82</v>
      </c>
      <c r="L139" s="24" t="s">
        <v>28</v>
      </c>
      <c r="M139" s="29">
        <v>0.31370999999999999</v>
      </c>
      <c r="N139" s="33" t="s">
        <v>82</v>
      </c>
      <c r="O139" s="24" t="s">
        <v>28</v>
      </c>
      <c r="P139" s="29">
        <v>0.47399000000000002</v>
      </c>
      <c r="Q139" s="33" t="s">
        <v>82</v>
      </c>
      <c r="R139" s="24" t="s">
        <v>28</v>
      </c>
      <c r="S139" s="29">
        <v>0.22450999999999999</v>
      </c>
      <c r="T139" s="33" t="s">
        <v>82</v>
      </c>
      <c r="U139" s="24" t="s">
        <v>28</v>
      </c>
      <c r="V139" s="29">
        <v>0.29155999999999999</v>
      </c>
      <c r="W139" s="33" t="s">
        <v>82</v>
      </c>
      <c r="X139" s="24" t="s">
        <v>28</v>
      </c>
      <c r="Y139" s="29">
        <v>0.15340999999999999</v>
      </c>
      <c r="Z139" s="33" t="s">
        <v>82</v>
      </c>
      <c r="AA139" s="24" t="s">
        <v>28</v>
      </c>
      <c r="AB139" s="29">
        <v>0.45466000000000001</v>
      </c>
      <c r="AC139" s="33" t="s">
        <v>82</v>
      </c>
      <c r="AD139" s="24" t="s">
        <v>28</v>
      </c>
      <c r="AE139" s="29">
        <v>-8.2799999999999992E-3</v>
      </c>
      <c r="AF139" s="33" t="s">
        <v>82</v>
      </c>
      <c r="AG139" s="24" t="s">
        <v>28</v>
      </c>
      <c r="AH139" s="29">
        <v>-0.1762</v>
      </c>
      <c r="AI139" s="33" t="s">
        <v>82</v>
      </c>
      <c r="AJ139" s="24" t="s">
        <v>28</v>
      </c>
      <c r="AK139" s="29">
        <v>0.108</v>
      </c>
      <c r="AL139" s="33" t="s">
        <v>82</v>
      </c>
      <c r="AM139" s="24" t="s">
        <v>28</v>
      </c>
      <c r="AN139" s="29">
        <v>0.13886999999999999</v>
      </c>
      <c r="AO139" s="33" t="s">
        <v>82</v>
      </c>
      <c r="AP139" s="24" t="s">
        <v>28</v>
      </c>
      <c r="AQ139" s="29">
        <v>-0.13877999999999999</v>
      </c>
    </row>
    <row r="140" spans="1:43" ht="17" thickBot="1" x14ac:dyDescent="0.25">
      <c r="A140" s="95"/>
      <c r="B140" s="33" t="s">
        <v>82</v>
      </c>
      <c r="C140" s="24" t="s">
        <v>20</v>
      </c>
      <c r="D140" s="29">
        <v>-0.39399000000000001</v>
      </c>
      <c r="E140" s="33" t="s">
        <v>82</v>
      </c>
      <c r="F140" s="24" t="s">
        <v>20</v>
      </c>
      <c r="G140" s="29">
        <v>-2.9420000000000002E-2</v>
      </c>
      <c r="H140" s="33" t="s">
        <v>82</v>
      </c>
      <c r="I140" s="24" t="s">
        <v>20</v>
      </c>
      <c r="J140" s="29">
        <v>0.20388000000000001</v>
      </c>
      <c r="K140" s="33" t="s">
        <v>82</v>
      </c>
      <c r="L140" s="24" t="s">
        <v>20</v>
      </c>
      <c r="M140" s="29">
        <v>0.39176</v>
      </c>
      <c r="N140" s="33" t="s">
        <v>82</v>
      </c>
      <c r="O140" s="24" t="s">
        <v>20</v>
      </c>
      <c r="P140" s="29">
        <v>0.55018</v>
      </c>
      <c r="Q140" s="33" t="s">
        <v>82</v>
      </c>
      <c r="R140" s="24" t="s">
        <v>20</v>
      </c>
      <c r="S140" s="29">
        <v>0.31942999999999999</v>
      </c>
      <c r="T140" s="33" t="s">
        <v>82</v>
      </c>
      <c r="U140" s="24" t="s">
        <v>20</v>
      </c>
      <c r="V140" s="29">
        <v>0.44445000000000001</v>
      </c>
      <c r="W140" s="33" t="s">
        <v>82</v>
      </c>
      <c r="X140" s="24" t="s">
        <v>20</v>
      </c>
      <c r="Y140" s="29">
        <v>-5.0909999999999997E-2</v>
      </c>
      <c r="Z140" s="33" t="s">
        <v>82</v>
      </c>
      <c r="AA140" s="24" t="s">
        <v>20</v>
      </c>
      <c r="AB140" s="29">
        <v>0.36470000000000002</v>
      </c>
      <c r="AC140" s="33" t="s">
        <v>82</v>
      </c>
      <c r="AD140" s="24" t="s">
        <v>20</v>
      </c>
      <c r="AE140" s="29">
        <v>-9.4789999999999999E-2</v>
      </c>
      <c r="AF140" s="33" t="s">
        <v>82</v>
      </c>
      <c r="AG140" s="24" t="s">
        <v>20</v>
      </c>
      <c r="AH140" s="29">
        <v>-0.2883</v>
      </c>
      <c r="AI140" s="33" t="s">
        <v>82</v>
      </c>
      <c r="AJ140" s="24" t="s">
        <v>20</v>
      </c>
      <c r="AK140" s="29">
        <v>-0.13128000000000001</v>
      </c>
      <c r="AL140" s="33" t="s">
        <v>82</v>
      </c>
      <c r="AM140" s="24" t="s">
        <v>20</v>
      </c>
      <c r="AN140" s="29">
        <v>0.21289</v>
      </c>
      <c r="AO140" s="33" t="s">
        <v>82</v>
      </c>
      <c r="AP140" s="24" t="s">
        <v>20</v>
      </c>
      <c r="AQ140" s="29">
        <v>-0.11914</v>
      </c>
    </row>
    <row r="141" spans="1:43" ht="17" thickBot="1" x14ac:dyDescent="0.25">
      <c r="A141" s="95"/>
      <c r="B141" s="33" t="s">
        <v>83</v>
      </c>
      <c r="C141" s="24" t="s">
        <v>25</v>
      </c>
      <c r="D141" s="28">
        <v>1.46271</v>
      </c>
      <c r="E141" s="33" t="s">
        <v>83</v>
      </c>
      <c r="F141" s="24" t="s">
        <v>25</v>
      </c>
      <c r="G141" s="29">
        <v>-0.73041999999999996</v>
      </c>
      <c r="H141" s="33" t="s">
        <v>83</v>
      </c>
      <c r="I141" s="24" t="s">
        <v>25</v>
      </c>
      <c r="J141" s="28">
        <v>-0.98421999999999998</v>
      </c>
      <c r="K141" s="33" t="s">
        <v>83</v>
      </c>
      <c r="L141" s="24" t="s">
        <v>25</v>
      </c>
      <c r="M141" s="30">
        <v>-0.96096000000000004</v>
      </c>
      <c r="N141" s="33" t="s">
        <v>83</v>
      </c>
      <c r="O141" s="24" t="s">
        <v>25</v>
      </c>
      <c r="P141" s="29">
        <v>1.141E-2</v>
      </c>
      <c r="Q141" s="33" t="s">
        <v>83</v>
      </c>
      <c r="R141" s="24" t="s">
        <v>25</v>
      </c>
      <c r="S141" s="29">
        <v>7.8770000000000007E-2</v>
      </c>
      <c r="T141" s="33" t="s">
        <v>83</v>
      </c>
      <c r="U141" s="24" t="s">
        <v>25</v>
      </c>
      <c r="V141" s="30">
        <v>0.52891999999999995</v>
      </c>
      <c r="W141" s="33" t="s">
        <v>83</v>
      </c>
      <c r="X141" s="24" t="s">
        <v>25</v>
      </c>
      <c r="Y141" s="28">
        <v>1.0141899999999999</v>
      </c>
      <c r="Z141" s="33" t="s">
        <v>83</v>
      </c>
      <c r="AA141" s="24" t="s">
        <v>25</v>
      </c>
      <c r="AB141" s="30">
        <v>0.93520999999999999</v>
      </c>
      <c r="AC141" s="33" t="s">
        <v>83</v>
      </c>
      <c r="AD141" s="24" t="s">
        <v>25</v>
      </c>
      <c r="AE141" s="29">
        <v>2.6710000000000001E-2</v>
      </c>
      <c r="AF141" s="33" t="s">
        <v>83</v>
      </c>
      <c r="AG141" s="24" t="s">
        <v>25</v>
      </c>
      <c r="AH141" s="29">
        <v>0.57055999999999996</v>
      </c>
      <c r="AI141" s="33" t="s">
        <v>83</v>
      </c>
      <c r="AJ141" s="24" t="s">
        <v>25</v>
      </c>
      <c r="AK141" s="28">
        <v>1.03087</v>
      </c>
      <c r="AL141" s="33" t="s">
        <v>83</v>
      </c>
      <c r="AM141" s="24" t="s">
        <v>25</v>
      </c>
      <c r="AN141" s="29">
        <v>-9.6399999999999993E-3</v>
      </c>
      <c r="AO141" s="33" t="s">
        <v>83</v>
      </c>
      <c r="AP141" s="24" t="s">
        <v>25</v>
      </c>
      <c r="AQ141" s="29">
        <v>-0.10005</v>
      </c>
    </row>
    <row r="142" spans="1:43" ht="17" thickBot="1" x14ac:dyDescent="0.25">
      <c r="A142" s="95"/>
      <c r="B142" s="33" t="s">
        <v>83</v>
      </c>
      <c r="C142" s="24" t="s">
        <v>29</v>
      </c>
      <c r="D142" s="28">
        <v>1.93177</v>
      </c>
      <c r="E142" s="33" t="s">
        <v>83</v>
      </c>
      <c r="F142" s="24" t="s">
        <v>29</v>
      </c>
      <c r="G142" s="29">
        <v>-0.57543</v>
      </c>
      <c r="H142" s="33" t="s">
        <v>83</v>
      </c>
      <c r="I142" s="24" t="s">
        <v>29</v>
      </c>
      <c r="J142" s="28">
        <v>-1.17344</v>
      </c>
      <c r="K142" s="33" t="s">
        <v>83</v>
      </c>
      <c r="L142" s="24" t="s">
        <v>29</v>
      </c>
      <c r="M142" s="29">
        <v>-0.84148000000000001</v>
      </c>
      <c r="N142" s="33" t="s">
        <v>83</v>
      </c>
      <c r="O142" s="24" t="s">
        <v>29</v>
      </c>
      <c r="P142" s="29">
        <v>1.4999999999999999E-2</v>
      </c>
      <c r="Q142" s="33" t="s">
        <v>83</v>
      </c>
      <c r="R142" s="24" t="s">
        <v>29</v>
      </c>
      <c r="S142" s="29">
        <v>0.15440999999999999</v>
      </c>
      <c r="T142" s="33" t="s">
        <v>83</v>
      </c>
      <c r="U142" s="24" t="s">
        <v>29</v>
      </c>
      <c r="V142" s="29">
        <v>0.60106999999999999</v>
      </c>
      <c r="W142" s="33" t="s">
        <v>83</v>
      </c>
      <c r="X142" s="24" t="s">
        <v>29</v>
      </c>
      <c r="Y142" s="28">
        <v>1.3952100000000001</v>
      </c>
      <c r="Z142" s="33" t="s">
        <v>83</v>
      </c>
      <c r="AA142" s="24" t="s">
        <v>29</v>
      </c>
      <c r="AB142" s="28">
        <v>1.2969299999999999</v>
      </c>
      <c r="AC142" s="33" t="s">
        <v>83</v>
      </c>
      <c r="AD142" s="24" t="s">
        <v>29</v>
      </c>
      <c r="AE142" s="29">
        <v>0.38982</v>
      </c>
      <c r="AF142" s="33" t="s">
        <v>83</v>
      </c>
      <c r="AG142" s="24" t="s">
        <v>29</v>
      </c>
      <c r="AH142" s="28">
        <v>1.13263</v>
      </c>
      <c r="AI142" s="33" t="s">
        <v>83</v>
      </c>
      <c r="AJ142" s="24" t="s">
        <v>29</v>
      </c>
      <c r="AK142" s="28">
        <v>1.43404</v>
      </c>
      <c r="AL142" s="33" t="s">
        <v>83</v>
      </c>
      <c r="AM142" s="24" t="s">
        <v>29</v>
      </c>
      <c r="AN142" s="29">
        <v>4.5010000000000001E-2</v>
      </c>
      <c r="AO142" s="33" t="s">
        <v>83</v>
      </c>
      <c r="AP142" s="24" t="s">
        <v>29</v>
      </c>
      <c r="AQ142" s="29">
        <v>-2.563E-2</v>
      </c>
    </row>
    <row r="143" spans="1:43" ht="17" thickBot="1" x14ac:dyDescent="0.25">
      <c r="A143" s="95"/>
      <c r="B143" s="33" t="s">
        <v>83</v>
      </c>
      <c r="C143" s="24" t="s">
        <v>20</v>
      </c>
      <c r="D143" s="29">
        <v>0.97523000000000004</v>
      </c>
      <c r="E143" s="33" t="s">
        <v>83</v>
      </c>
      <c r="F143" s="24" t="s">
        <v>20</v>
      </c>
      <c r="G143" s="29">
        <v>-0.67927000000000004</v>
      </c>
      <c r="H143" s="33" t="s">
        <v>83</v>
      </c>
      <c r="I143" s="24" t="s">
        <v>20</v>
      </c>
      <c r="J143" s="28">
        <v>-0.75551000000000001</v>
      </c>
      <c r="K143" s="33" t="s">
        <v>83</v>
      </c>
      <c r="L143" s="24" t="s">
        <v>20</v>
      </c>
      <c r="M143" s="29">
        <v>-0.81267999999999996</v>
      </c>
      <c r="N143" s="33" t="s">
        <v>83</v>
      </c>
      <c r="O143" s="24" t="s">
        <v>20</v>
      </c>
      <c r="P143" s="29">
        <v>6.3920000000000005E-2</v>
      </c>
      <c r="Q143" s="33" t="s">
        <v>83</v>
      </c>
      <c r="R143" s="24" t="s">
        <v>20</v>
      </c>
      <c r="S143" s="29">
        <v>0.16449</v>
      </c>
      <c r="T143" s="33" t="s">
        <v>83</v>
      </c>
      <c r="U143" s="24" t="s">
        <v>20</v>
      </c>
      <c r="V143" s="28">
        <v>0.57957999999999998</v>
      </c>
      <c r="W143" s="33" t="s">
        <v>83</v>
      </c>
      <c r="X143" s="24" t="s">
        <v>20</v>
      </c>
      <c r="Y143" s="29">
        <v>0.65324000000000004</v>
      </c>
      <c r="Z143" s="33" t="s">
        <v>83</v>
      </c>
      <c r="AA143" s="24" t="s">
        <v>20</v>
      </c>
      <c r="AB143" s="29">
        <v>0.57565999999999995</v>
      </c>
      <c r="AC143" s="33" t="s">
        <v>83</v>
      </c>
      <c r="AD143" s="24" t="s">
        <v>20</v>
      </c>
      <c r="AE143" s="29">
        <v>-0.15848000000000001</v>
      </c>
      <c r="AF143" s="33" t="s">
        <v>83</v>
      </c>
      <c r="AG143" s="24" t="s">
        <v>20</v>
      </c>
      <c r="AH143" s="29">
        <v>0.24478</v>
      </c>
      <c r="AI143" s="33" t="s">
        <v>83</v>
      </c>
      <c r="AJ143" s="24" t="s">
        <v>20</v>
      </c>
      <c r="AK143" s="29">
        <v>0.76468999999999998</v>
      </c>
      <c r="AL143" s="33" t="s">
        <v>83</v>
      </c>
      <c r="AM143" s="24" t="s">
        <v>20</v>
      </c>
      <c r="AN143" s="29">
        <v>0.21876000000000001</v>
      </c>
      <c r="AO143" s="33" t="s">
        <v>83</v>
      </c>
      <c r="AP143" s="24" t="s">
        <v>20</v>
      </c>
      <c r="AQ143" s="29">
        <v>7.1099999999999997E-2</v>
      </c>
    </row>
    <row r="144" spans="1:43" ht="17" thickBot="1" x14ac:dyDescent="0.25">
      <c r="A144" s="95"/>
      <c r="B144" s="33" t="s">
        <v>84</v>
      </c>
      <c r="C144" s="24" t="s">
        <v>26</v>
      </c>
      <c r="D144" s="30">
        <v>-0.67669999999999997</v>
      </c>
      <c r="E144" s="33" t="s">
        <v>84</v>
      </c>
      <c r="F144" s="24" t="s">
        <v>26</v>
      </c>
      <c r="G144" s="28">
        <v>1.5274000000000001</v>
      </c>
      <c r="H144" s="33" t="s">
        <v>84</v>
      </c>
      <c r="I144" s="24" t="s">
        <v>26</v>
      </c>
      <c r="J144" s="28">
        <v>1.6527000000000001</v>
      </c>
      <c r="K144" s="33" t="s">
        <v>84</v>
      </c>
      <c r="L144" s="24" t="s">
        <v>26</v>
      </c>
      <c r="M144" s="29">
        <v>0.27609</v>
      </c>
      <c r="N144" s="33" t="s">
        <v>84</v>
      </c>
      <c r="O144" s="24" t="s">
        <v>26</v>
      </c>
      <c r="P144" s="28">
        <v>-1.13828</v>
      </c>
      <c r="Q144" s="33" t="s">
        <v>84</v>
      </c>
      <c r="R144" s="24" t="s">
        <v>26</v>
      </c>
      <c r="S144" s="28">
        <v>-1.9228099999999999</v>
      </c>
      <c r="T144" s="33" t="s">
        <v>84</v>
      </c>
      <c r="U144" s="24" t="s">
        <v>26</v>
      </c>
      <c r="V144" s="28">
        <v>-1.34494</v>
      </c>
      <c r="W144" s="33" t="s">
        <v>84</v>
      </c>
      <c r="X144" s="24" t="s">
        <v>26</v>
      </c>
      <c r="Y144" s="28">
        <v>-1.7696099999999999</v>
      </c>
      <c r="Z144" s="33" t="s">
        <v>84</v>
      </c>
      <c r="AA144" s="24" t="s">
        <v>26</v>
      </c>
      <c r="AB144" s="28">
        <v>-1.51298</v>
      </c>
      <c r="AC144" s="33" t="s">
        <v>84</v>
      </c>
      <c r="AD144" s="24" t="s">
        <v>26</v>
      </c>
      <c r="AE144" s="29">
        <v>4.122E-2</v>
      </c>
      <c r="AF144" s="33" t="s">
        <v>84</v>
      </c>
      <c r="AG144" s="24" t="s">
        <v>26</v>
      </c>
      <c r="AH144" s="30">
        <v>-0.49830999999999998</v>
      </c>
      <c r="AI144" s="33" t="s">
        <v>84</v>
      </c>
      <c r="AJ144" s="24" t="s">
        <v>26</v>
      </c>
      <c r="AK144" s="28">
        <v>-1.04525</v>
      </c>
      <c r="AL144" s="33" t="s">
        <v>84</v>
      </c>
      <c r="AM144" s="24" t="s">
        <v>26</v>
      </c>
      <c r="AN144" s="29">
        <v>0.18764</v>
      </c>
      <c r="AO144" s="33" t="s">
        <v>84</v>
      </c>
      <c r="AP144" s="24" t="s">
        <v>26</v>
      </c>
      <c r="AQ144" s="28">
        <v>0.62575000000000003</v>
      </c>
    </row>
    <row r="145" spans="1:43" ht="17" thickBot="1" x14ac:dyDescent="0.25">
      <c r="A145" s="95"/>
      <c r="B145" s="33" t="s">
        <v>84</v>
      </c>
      <c r="C145" s="24" t="s">
        <v>28</v>
      </c>
      <c r="D145" s="29">
        <v>-0.69962999999999997</v>
      </c>
      <c r="E145" s="33" t="s">
        <v>84</v>
      </c>
      <c r="F145" s="24" t="s">
        <v>28</v>
      </c>
      <c r="G145" s="29">
        <v>0.65727000000000002</v>
      </c>
      <c r="H145" s="33" t="s">
        <v>84</v>
      </c>
      <c r="I145" s="24" t="s">
        <v>28</v>
      </c>
      <c r="J145" s="28">
        <v>0.92864000000000002</v>
      </c>
      <c r="K145" s="33" t="s">
        <v>84</v>
      </c>
      <c r="L145" s="24" t="s">
        <v>28</v>
      </c>
      <c r="M145" s="29">
        <v>2.2519999999999998E-2</v>
      </c>
      <c r="N145" s="33" t="s">
        <v>84</v>
      </c>
      <c r="O145" s="24" t="s">
        <v>28</v>
      </c>
      <c r="P145" s="28">
        <v>-0.99707999999999997</v>
      </c>
      <c r="Q145" s="33" t="s">
        <v>84</v>
      </c>
      <c r="R145" s="24" t="s">
        <v>28</v>
      </c>
      <c r="S145" s="28">
        <v>-1.5341199999999999</v>
      </c>
      <c r="T145" s="33" t="s">
        <v>84</v>
      </c>
      <c r="U145" s="24" t="s">
        <v>28</v>
      </c>
      <c r="V145" s="28">
        <v>-0.98312999999999995</v>
      </c>
      <c r="W145" s="33" t="s">
        <v>84</v>
      </c>
      <c r="X145" s="24" t="s">
        <v>28</v>
      </c>
      <c r="Y145" s="28">
        <v>-1.0720799999999999</v>
      </c>
      <c r="Z145" s="33" t="s">
        <v>84</v>
      </c>
      <c r="AA145" s="24" t="s">
        <v>28</v>
      </c>
      <c r="AB145" s="28">
        <v>-0.84228000000000003</v>
      </c>
      <c r="AC145" s="33" t="s">
        <v>84</v>
      </c>
      <c r="AD145" s="24" t="s">
        <v>28</v>
      </c>
      <c r="AE145" s="29">
        <v>-0.45266000000000001</v>
      </c>
      <c r="AF145" s="33" t="s">
        <v>84</v>
      </c>
      <c r="AG145" s="24" t="s">
        <v>28</v>
      </c>
      <c r="AH145" s="28">
        <v>-1.0923400000000001</v>
      </c>
      <c r="AI145" s="33" t="s">
        <v>84</v>
      </c>
      <c r="AJ145" s="24" t="s">
        <v>28</v>
      </c>
      <c r="AK145" s="30">
        <v>-0.54805000000000004</v>
      </c>
      <c r="AL145" s="33" t="s">
        <v>84</v>
      </c>
      <c r="AM145" s="24" t="s">
        <v>28</v>
      </c>
      <c r="AN145" s="29">
        <v>4.3709999999999999E-2</v>
      </c>
      <c r="AO145" s="33" t="s">
        <v>84</v>
      </c>
      <c r="AP145" s="24" t="s">
        <v>28</v>
      </c>
      <c r="AQ145" s="30">
        <v>0.38795000000000002</v>
      </c>
    </row>
    <row r="146" spans="1:43" ht="17" thickBot="1" x14ac:dyDescent="0.25">
      <c r="A146" s="95"/>
      <c r="B146" s="33" t="s">
        <v>84</v>
      </c>
      <c r="C146" s="24" t="s">
        <v>19</v>
      </c>
      <c r="D146" s="29">
        <v>-0.39673000000000003</v>
      </c>
      <c r="E146" s="33" t="s">
        <v>84</v>
      </c>
      <c r="F146" s="24" t="s">
        <v>19</v>
      </c>
      <c r="G146" s="29">
        <v>5.2690000000000001E-2</v>
      </c>
      <c r="H146" s="33" t="s">
        <v>84</v>
      </c>
      <c r="I146" s="24" t="s">
        <v>19</v>
      </c>
      <c r="J146" s="29">
        <v>0.26898</v>
      </c>
      <c r="K146" s="33" t="s">
        <v>84</v>
      </c>
      <c r="L146" s="24" t="s">
        <v>19</v>
      </c>
      <c r="M146" s="29">
        <v>-9.7239999999999993E-2</v>
      </c>
      <c r="N146" s="33" t="s">
        <v>84</v>
      </c>
      <c r="O146" s="24" t="s">
        <v>19</v>
      </c>
      <c r="P146" s="29">
        <v>-0.26704</v>
      </c>
      <c r="Q146" s="33" t="s">
        <v>84</v>
      </c>
      <c r="R146" s="24" t="s">
        <v>19</v>
      </c>
      <c r="S146" s="29">
        <v>-0.31374999999999997</v>
      </c>
      <c r="T146" s="33" t="s">
        <v>84</v>
      </c>
      <c r="U146" s="24" t="s">
        <v>19</v>
      </c>
      <c r="V146" s="29">
        <v>-0.20004</v>
      </c>
      <c r="W146" s="33" t="s">
        <v>84</v>
      </c>
      <c r="X146" s="24" t="s">
        <v>19</v>
      </c>
      <c r="Y146" s="29">
        <v>-0.31872</v>
      </c>
      <c r="Z146" s="33" t="s">
        <v>84</v>
      </c>
      <c r="AA146" s="24" t="s">
        <v>19</v>
      </c>
      <c r="AB146" s="29">
        <v>-0.33498</v>
      </c>
      <c r="AC146" s="33" t="s">
        <v>84</v>
      </c>
      <c r="AD146" s="24" t="s">
        <v>19</v>
      </c>
      <c r="AE146" s="29">
        <v>-0.32705000000000001</v>
      </c>
      <c r="AF146" s="33" t="s">
        <v>84</v>
      </c>
      <c r="AG146" s="24" t="s">
        <v>19</v>
      </c>
      <c r="AH146" s="30">
        <v>-0.44137999999999999</v>
      </c>
      <c r="AI146" s="33" t="s">
        <v>84</v>
      </c>
      <c r="AJ146" s="24" t="s">
        <v>19</v>
      </c>
      <c r="AK146" s="29">
        <v>-0.20413000000000001</v>
      </c>
      <c r="AL146" s="33" t="s">
        <v>84</v>
      </c>
      <c r="AM146" s="24" t="s">
        <v>19</v>
      </c>
      <c r="AN146" s="29">
        <v>-1.0300000000000001E-3</v>
      </c>
      <c r="AO146" s="33" t="s">
        <v>84</v>
      </c>
      <c r="AP146" s="24" t="s">
        <v>19</v>
      </c>
      <c r="AQ146" s="29">
        <v>9.6159999999999995E-2</v>
      </c>
    </row>
    <row r="147" spans="1:43" ht="17" thickBot="1" x14ac:dyDescent="0.25">
      <c r="A147" s="95"/>
      <c r="B147" s="33" t="s">
        <v>85</v>
      </c>
      <c r="C147" s="24" t="s">
        <v>26</v>
      </c>
      <c r="D147" s="29">
        <v>-0.96497999999999995</v>
      </c>
      <c r="E147" s="33" t="s">
        <v>85</v>
      </c>
      <c r="F147" s="24" t="s">
        <v>26</v>
      </c>
      <c r="G147" s="29">
        <v>-0.44662000000000002</v>
      </c>
      <c r="H147" s="33" t="s">
        <v>85</v>
      </c>
      <c r="I147" s="24" t="s">
        <v>26</v>
      </c>
      <c r="J147" s="29">
        <v>-0.65646000000000004</v>
      </c>
      <c r="K147" s="33" t="s">
        <v>85</v>
      </c>
      <c r="L147" s="24" t="s">
        <v>26</v>
      </c>
      <c r="M147" s="29">
        <v>-0.85316999999999998</v>
      </c>
      <c r="N147" s="33" t="s">
        <v>85</v>
      </c>
      <c r="O147" s="24" t="s">
        <v>26</v>
      </c>
      <c r="P147" s="29">
        <v>-1.1885399999999999</v>
      </c>
      <c r="Q147" s="33" t="s">
        <v>85</v>
      </c>
      <c r="R147" s="24" t="s">
        <v>26</v>
      </c>
      <c r="S147" s="29">
        <v>-0.62012</v>
      </c>
      <c r="T147" s="33" t="s">
        <v>85</v>
      </c>
      <c r="U147" s="24" t="s">
        <v>26</v>
      </c>
      <c r="V147" s="29">
        <v>-0.54490000000000005</v>
      </c>
      <c r="W147" s="33" t="s">
        <v>85</v>
      </c>
      <c r="X147" s="24" t="s">
        <v>26</v>
      </c>
      <c r="Y147" s="30">
        <v>-1.6878200000000001</v>
      </c>
      <c r="Z147" s="33" t="s">
        <v>85</v>
      </c>
      <c r="AA147" s="24" t="s">
        <v>26</v>
      </c>
      <c r="AB147" s="28">
        <v>-1.67092</v>
      </c>
      <c r="AC147" s="33" t="s">
        <v>85</v>
      </c>
      <c r="AD147" s="24" t="s">
        <v>26</v>
      </c>
      <c r="AE147" s="29">
        <v>0.44513000000000003</v>
      </c>
      <c r="AF147" s="33" t="s">
        <v>85</v>
      </c>
      <c r="AG147" s="24" t="s">
        <v>26</v>
      </c>
      <c r="AH147" s="29">
        <v>1.12236</v>
      </c>
      <c r="AI147" s="33" t="s">
        <v>85</v>
      </c>
      <c r="AJ147" s="24" t="s">
        <v>26</v>
      </c>
      <c r="AK147" s="30">
        <v>-0.46233000000000002</v>
      </c>
      <c r="AL147" s="33" t="s">
        <v>85</v>
      </c>
      <c r="AM147" s="24" t="s">
        <v>26</v>
      </c>
      <c r="AN147" s="29">
        <v>-0.39204</v>
      </c>
      <c r="AO147" s="33" t="s">
        <v>85</v>
      </c>
      <c r="AP147" s="24" t="s">
        <v>26</v>
      </c>
      <c r="AQ147" s="29">
        <v>8.6790000000000006E-2</v>
      </c>
    </row>
    <row r="148" spans="1:43" ht="17" thickBot="1" x14ac:dyDescent="0.25">
      <c r="A148" s="95"/>
      <c r="B148" s="33" t="s">
        <v>85</v>
      </c>
      <c r="C148" s="24" t="s">
        <v>29</v>
      </c>
      <c r="D148" s="28">
        <v>-2.2787500000000001</v>
      </c>
      <c r="E148" s="33" t="s">
        <v>85</v>
      </c>
      <c r="F148" s="24" t="s">
        <v>29</v>
      </c>
      <c r="G148" s="29">
        <v>-0.28452</v>
      </c>
      <c r="H148" s="33" t="s">
        <v>85</v>
      </c>
      <c r="I148" s="24" t="s">
        <v>29</v>
      </c>
      <c r="J148" s="28">
        <v>-1.0396300000000001</v>
      </c>
      <c r="K148" s="33" t="s">
        <v>85</v>
      </c>
      <c r="L148" s="24" t="s">
        <v>29</v>
      </c>
      <c r="M148" s="29">
        <v>-0.84153</v>
      </c>
      <c r="N148" s="33" t="s">
        <v>85</v>
      </c>
      <c r="O148" s="24" t="s">
        <v>29</v>
      </c>
      <c r="P148" s="30">
        <v>-1.47882</v>
      </c>
      <c r="Q148" s="33" t="s">
        <v>85</v>
      </c>
      <c r="R148" s="24" t="s">
        <v>29</v>
      </c>
      <c r="S148" s="29">
        <v>-0.72990999999999995</v>
      </c>
      <c r="T148" s="33" t="s">
        <v>85</v>
      </c>
      <c r="U148" s="24" t="s">
        <v>29</v>
      </c>
      <c r="V148" s="29">
        <v>-0.52453000000000005</v>
      </c>
      <c r="W148" s="33" t="s">
        <v>85</v>
      </c>
      <c r="X148" s="24" t="s">
        <v>29</v>
      </c>
      <c r="Y148" s="28">
        <v>-3.0330400000000002</v>
      </c>
      <c r="Z148" s="33" t="s">
        <v>85</v>
      </c>
      <c r="AA148" s="24" t="s">
        <v>29</v>
      </c>
      <c r="AB148" s="28">
        <v>-2.7515200000000002</v>
      </c>
      <c r="AC148" s="33" t="s">
        <v>85</v>
      </c>
      <c r="AD148" s="24" t="s">
        <v>29</v>
      </c>
      <c r="AE148" s="29">
        <v>1.29383</v>
      </c>
      <c r="AF148" s="33" t="s">
        <v>85</v>
      </c>
      <c r="AG148" s="24" t="s">
        <v>29</v>
      </c>
      <c r="AH148" s="28">
        <v>2.2716099999999999</v>
      </c>
      <c r="AI148" s="33" t="s">
        <v>85</v>
      </c>
      <c r="AJ148" s="24" t="s">
        <v>29</v>
      </c>
      <c r="AK148" s="28">
        <v>-0.83972999999999998</v>
      </c>
      <c r="AL148" s="33" t="s">
        <v>85</v>
      </c>
      <c r="AM148" s="24" t="s">
        <v>29</v>
      </c>
      <c r="AN148" s="29">
        <v>-0.51424999999999998</v>
      </c>
      <c r="AO148" s="33" t="s">
        <v>85</v>
      </c>
      <c r="AP148" s="24" t="s">
        <v>29</v>
      </c>
      <c r="AQ148" s="29">
        <v>0.22449</v>
      </c>
    </row>
    <row r="149" spans="1:43" ht="17" thickBot="1" x14ac:dyDescent="0.25">
      <c r="A149" s="95"/>
      <c r="B149" s="33" t="s">
        <v>85</v>
      </c>
      <c r="C149" s="24" t="s">
        <v>19</v>
      </c>
      <c r="D149" s="30">
        <v>-0.82743</v>
      </c>
      <c r="E149" s="33" t="s">
        <v>85</v>
      </c>
      <c r="F149" s="24" t="s">
        <v>19</v>
      </c>
      <c r="G149" s="29">
        <v>-7.492E-2</v>
      </c>
      <c r="H149" s="33" t="s">
        <v>85</v>
      </c>
      <c r="I149" s="24" t="s">
        <v>19</v>
      </c>
      <c r="J149" s="30">
        <v>-0.47669</v>
      </c>
      <c r="K149" s="33" t="s">
        <v>85</v>
      </c>
      <c r="L149" s="24" t="s">
        <v>19</v>
      </c>
      <c r="M149" s="29">
        <v>-0.13173000000000001</v>
      </c>
      <c r="N149" s="33" t="s">
        <v>85</v>
      </c>
      <c r="O149" s="24" t="s">
        <v>19</v>
      </c>
      <c r="P149" s="29">
        <v>-0.48770999999999998</v>
      </c>
      <c r="Q149" s="33" t="s">
        <v>85</v>
      </c>
      <c r="R149" s="24" t="s">
        <v>19</v>
      </c>
      <c r="S149" s="29">
        <v>-0.14777000000000001</v>
      </c>
      <c r="T149" s="33" t="s">
        <v>85</v>
      </c>
      <c r="U149" s="24" t="s">
        <v>19</v>
      </c>
      <c r="V149" s="29">
        <v>-0.34114</v>
      </c>
      <c r="W149" s="33" t="s">
        <v>85</v>
      </c>
      <c r="X149" s="24" t="s">
        <v>19</v>
      </c>
      <c r="Y149" s="29">
        <v>-1.11913</v>
      </c>
      <c r="Z149" s="33" t="s">
        <v>85</v>
      </c>
      <c r="AA149" s="24" t="s">
        <v>19</v>
      </c>
      <c r="AB149" s="28">
        <v>-0.93664999999999998</v>
      </c>
      <c r="AC149" s="33" t="s">
        <v>85</v>
      </c>
      <c r="AD149" s="24" t="s">
        <v>19</v>
      </c>
      <c r="AE149" s="30">
        <v>0.80252999999999997</v>
      </c>
      <c r="AF149" s="33" t="s">
        <v>85</v>
      </c>
      <c r="AG149" s="24" t="s">
        <v>19</v>
      </c>
      <c r="AH149" s="30">
        <v>1.14202</v>
      </c>
      <c r="AI149" s="33" t="s">
        <v>85</v>
      </c>
      <c r="AJ149" s="24" t="s">
        <v>19</v>
      </c>
      <c r="AK149" s="29">
        <v>-0.33917999999999998</v>
      </c>
      <c r="AL149" s="33" t="s">
        <v>85</v>
      </c>
      <c r="AM149" s="24" t="s">
        <v>19</v>
      </c>
      <c r="AN149" s="29">
        <v>-0.24296999999999999</v>
      </c>
      <c r="AO149" s="33" t="s">
        <v>85</v>
      </c>
      <c r="AP149" s="24" t="s">
        <v>19</v>
      </c>
      <c r="AQ149" s="29">
        <v>1.6420000000000001E-2</v>
      </c>
    </row>
    <row r="150" spans="1:43" ht="17" thickBot="1" x14ac:dyDescent="0.25">
      <c r="A150" s="95"/>
      <c r="B150" s="33" t="s">
        <v>87</v>
      </c>
      <c r="C150" s="24" t="s">
        <v>25</v>
      </c>
      <c r="D150" s="28">
        <v>1.87094</v>
      </c>
      <c r="E150" s="33" t="s">
        <v>86</v>
      </c>
      <c r="F150" s="24" t="s">
        <v>26</v>
      </c>
      <c r="G150" s="29">
        <v>-0.53574999999999995</v>
      </c>
      <c r="H150" s="33" t="s">
        <v>86</v>
      </c>
      <c r="I150" s="24" t="s">
        <v>26</v>
      </c>
      <c r="J150" s="28">
        <v>-1.3987499999999999</v>
      </c>
      <c r="K150" s="33" t="s">
        <v>86</v>
      </c>
      <c r="L150" s="24" t="s">
        <v>26</v>
      </c>
      <c r="M150" s="29">
        <v>0.25635000000000002</v>
      </c>
      <c r="N150" s="33" t="s">
        <v>86</v>
      </c>
      <c r="O150" s="24" t="s">
        <v>26</v>
      </c>
      <c r="P150" s="30">
        <v>0.70245999999999997</v>
      </c>
      <c r="Q150" s="33" t="s">
        <v>86</v>
      </c>
      <c r="R150" s="24" t="s">
        <v>26</v>
      </c>
      <c r="S150" s="28">
        <v>1.1119000000000001</v>
      </c>
      <c r="T150" s="33" t="s">
        <v>86</v>
      </c>
      <c r="U150" s="24" t="s">
        <v>26</v>
      </c>
      <c r="V150" s="28">
        <v>0.56294999999999995</v>
      </c>
      <c r="W150" s="33" t="s">
        <v>86</v>
      </c>
      <c r="X150" s="24" t="s">
        <v>26</v>
      </c>
      <c r="Y150" s="28">
        <v>2.1790699999999998</v>
      </c>
      <c r="Z150" s="33" t="s">
        <v>86</v>
      </c>
      <c r="AA150" s="24" t="s">
        <v>26</v>
      </c>
      <c r="AB150" s="28">
        <v>2.37846</v>
      </c>
      <c r="AC150" s="33" t="s">
        <v>86</v>
      </c>
      <c r="AD150" s="24" t="s">
        <v>26</v>
      </c>
      <c r="AE150" s="28">
        <v>0.93532999999999999</v>
      </c>
      <c r="AF150" s="33" t="s">
        <v>86</v>
      </c>
      <c r="AG150" s="24" t="s">
        <v>26</v>
      </c>
      <c r="AH150" s="28">
        <v>1.1253299999999999</v>
      </c>
      <c r="AI150" s="33" t="s">
        <v>86</v>
      </c>
      <c r="AJ150" s="24" t="s">
        <v>26</v>
      </c>
      <c r="AK150" s="28">
        <v>1.45007</v>
      </c>
      <c r="AL150" s="33" t="s">
        <v>86</v>
      </c>
      <c r="AM150" s="24" t="s">
        <v>26</v>
      </c>
      <c r="AN150" s="28">
        <v>-0.41798000000000002</v>
      </c>
      <c r="AO150" s="33" t="s">
        <v>86</v>
      </c>
      <c r="AP150" s="24" t="s">
        <v>26</v>
      </c>
      <c r="AQ150" s="28">
        <v>-0.39512000000000003</v>
      </c>
    </row>
    <row r="151" spans="1:43" ht="17" thickBot="1" x14ac:dyDescent="0.25">
      <c r="A151" s="95"/>
      <c r="B151" s="33" t="s">
        <v>87</v>
      </c>
      <c r="C151" s="24" t="s">
        <v>29</v>
      </c>
      <c r="D151" s="28">
        <v>1.1731799999999999</v>
      </c>
      <c r="E151" s="33" t="s">
        <v>86</v>
      </c>
      <c r="F151" s="24" t="s">
        <v>28</v>
      </c>
      <c r="G151" s="28">
        <v>-0.86938000000000004</v>
      </c>
      <c r="H151" s="33" t="s">
        <v>86</v>
      </c>
      <c r="I151" s="24" t="s">
        <v>28</v>
      </c>
      <c r="J151" s="28">
        <v>-1.48654</v>
      </c>
      <c r="K151" s="33" t="s">
        <v>86</v>
      </c>
      <c r="L151" s="24" t="s">
        <v>28</v>
      </c>
      <c r="M151" s="29">
        <v>-0.62873000000000001</v>
      </c>
      <c r="N151" s="33" t="s">
        <v>86</v>
      </c>
      <c r="O151" s="24" t="s">
        <v>28</v>
      </c>
      <c r="P151" s="29">
        <v>-1.5440000000000001E-2</v>
      </c>
      <c r="Q151" s="33" t="s">
        <v>86</v>
      </c>
      <c r="R151" s="24" t="s">
        <v>28</v>
      </c>
      <c r="S151" s="28">
        <v>0.60607</v>
      </c>
      <c r="T151" s="33" t="s">
        <v>86</v>
      </c>
      <c r="U151" s="24" t="s">
        <v>28</v>
      </c>
      <c r="V151" s="30">
        <v>0.37363000000000002</v>
      </c>
      <c r="W151" s="33" t="s">
        <v>86</v>
      </c>
      <c r="X151" s="24" t="s">
        <v>28</v>
      </c>
      <c r="Y151" s="28">
        <v>1.19974</v>
      </c>
      <c r="Z151" s="33" t="s">
        <v>86</v>
      </c>
      <c r="AA151" s="24" t="s">
        <v>28</v>
      </c>
      <c r="AB151" s="30">
        <v>0.97323999999999999</v>
      </c>
      <c r="AC151" s="33" t="s">
        <v>86</v>
      </c>
      <c r="AD151" s="24" t="s">
        <v>28</v>
      </c>
      <c r="AE151" s="29">
        <v>0.40468999999999999</v>
      </c>
      <c r="AF151" s="33" t="s">
        <v>86</v>
      </c>
      <c r="AG151" s="24" t="s">
        <v>28</v>
      </c>
      <c r="AH151" s="28">
        <v>0.99285000000000001</v>
      </c>
      <c r="AI151" s="33" t="s">
        <v>86</v>
      </c>
      <c r="AJ151" s="24" t="s">
        <v>28</v>
      </c>
      <c r="AK151" s="28">
        <v>0.73777000000000004</v>
      </c>
      <c r="AL151" s="33" t="s">
        <v>86</v>
      </c>
      <c r="AM151" s="24" t="s">
        <v>28</v>
      </c>
      <c r="AN151" s="28">
        <v>-0.36262</v>
      </c>
      <c r="AO151" s="33" t="s">
        <v>86</v>
      </c>
      <c r="AP151" s="24" t="s">
        <v>28</v>
      </c>
      <c r="AQ151" s="28">
        <v>-0.36947999999999998</v>
      </c>
    </row>
    <row r="152" spans="1:43" ht="17" thickBot="1" x14ac:dyDescent="0.25">
      <c r="A152" s="95"/>
      <c r="B152" s="33" t="s">
        <v>87</v>
      </c>
      <c r="C152" s="24" t="s">
        <v>19</v>
      </c>
      <c r="D152" s="28">
        <v>1.49217</v>
      </c>
      <c r="E152" s="33" t="s">
        <v>86</v>
      </c>
      <c r="F152" s="24" t="s">
        <v>20</v>
      </c>
      <c r="G152" s="29">
        <v>-9.3979999999999994E-2</v>
      </c>
      <c r="H152" s="33" t="s">
        <v>86</v>
      </c>
      <c r="I152" s="24" t="s">
        <v>20</v>
      </c>
      <c r="J152" s="28">
        <v>-0.94699999999999995</v>
      </c>
      <c r="K152" s="33" t="s">
        <v>86</v>
      </c>
      <c r="L152" s="24" t="s">
        <v>20</v>
      </c>
      <c r="M152" s="29">
        <v>0.64803999999999995</v>
      </c>
      <c r="N152" s="33" t="s">
        <v>86</v>
      </c>
      <c r="O152" s="24" t="s">
        <v>20</v>
      </c>
      <c r="P152" s="30">
        <v>0.67425999999999997</v>
      </c>
      <c r="Q152" s="33" t="s">
        <v>86</v>
      </c>
      <c r="R152" s="24" t="s">
        <v>20</v>
      </c>
      <c r="S152" s="28">
        <v>0.88185999999999998</v>
      </c>
      <c r="T152" s="33" t="s">
        <v>86</v>
      </c>
      <c r="U152" s="24" t="s">
        <v>20</v>
      </c>
      <c r="V152" s="29">
        <v>0.21573999999999999</v>
      </c>
      <c r="W152" s="33" t="s">
        <v>86</v>
      </c>
      <c r="X152" s="24" t="s">
        <v>20</v>
      </c>
      <c r="Y152" s="28">
        <v>1.9246000000000001</v>
      </c>
      <c r="Z152" s="33" t="s">
        <v>86</v>
      </c>
      <c r="AA152" s="24" t="s">
        <v>20</v>
      </c>
      <c r="AB152" s="28">
        <v>2.2775699999999999</v>
      </c>
      <c r="AC152" s="33" t="s">
        <v>86</v>
      </c>
      <c r="AD152" s="24" t="s">
        <v>20</v>
      </c>
      <c r="AE152" s="28">
        <v>0.98358000000000001</v>
      </c>
      <c r="AF152" s="33" t="s">
        <v>86</v>
      </c>
      <c r="AG152" s="24" t="s">
        <v>20</v>
      </c>
      <c r="AH152" s="28">
        <v>0.90402000000000005</v>
      </c>
      <c r="AI152" s="33" t="s">
        <v>86</v>
      </c>
      <c r="AJ152" s="24" t="s">
        <v>20</v>
      </c>
      <c r="AK152" s="28">
        <v>1.1128400000000001</v>
      </c>
      <c r="AL152" s="33" t="s">
        <v>86</v>
      </c>
      <c r="AM152" s="24" t="s">
        <v>20</v>
      </c>
      <c r="AN152" s="28">
        <v>-0.56581000000000004</v>
      </c>
      <c r="AO152" s="33" t="s">
        <v>86</v>
      </c>
      <c r="AP152" s="24" t="s">
        <v>20</v>
      </c>
      <c r="AQ152" s="28">
        <v>-0.48294999999999999</v>
      </c>
    </row>
    <row r="153" spans="1:43" ht="17" thickBot="1" x14ac:dyDescent="0.25">
      <c r="A153" s="95"/>
      <c r="B153" s="33" t="s">
        <v>86</v>
      </c>
      <c r="C153" s="24" t="s">
        <v>26</v>
      </c>
      <c r="D153" s="28">
        <v>-1.0275000000000001</v>
      </c>
      <c r="E153" s="33" t="s">
        <v>87</v>
      </c>
      <c r="F153" s="24" t="s">
        <v>25</v>
      </c>
      <c r="G153" s="30">
        <v>0.62261999999999995</v>
      </c>
      <c r="H153" s="33" t="s">
        <v>87</v>
      </c>
      <c r="I153" s="24" t="s">
        <v>25</v>
      </c>
      <c r="J153" s="28">
        <v>1.67631</v>
      </c>
      <c r="K153" s="33" t="s">
        <v>87</v>
      </c>
      <c r="L153" s="24" t="s">
        <v>25</v>
      </c>
      <c r="M153" s="29">
        <v>0.25335000000000002</v>
      </c>
      <c r="N153" s="33" t="s">
        <v>87</v>
      </c>
      <c r="O153" s="24" t="s">
        <v>25</v>
      </c>
      <c r="P153" s="29">
        <v>-0.18357999999999999</v>
      </c>
      <c r="Q153" s="33" t="s">
        <v>87</v>
      </c>
      <c r="R153" s="24" t="s">
        <v>25</v>
      </c>
      <c r="S153" s="28">
        <v>-0.92008999999999996</v>
      </c>
      <c r="T153" s="33" t="s">
        <v>87</v>
      </c>
      <c r="U153" s="24" t="s">
        <v>25</v>
      </c>
      <c r="V153" s="29">
        <v>-0.21687999999999999</v>
      </c>
      <c r="W153" s="33" t="s">
        <v>87</v>
      </c>
      <c r="X153" s="24" t="s">
        <v>25</v>
      </c>
      <c r="Y153" s="28">
        <v>-1.6639299999999999</v>
      </c>
      <c r="Z153" s="33" t="s">
        <v>87</v>
      </c>
      <c r="AA153" s="24" t="s">
        <v>25</v>
      </c>
      <c r="AB153" s="28">
        <v>-1.6113500000000001</v>
      </c>
      <c r="AC153" s="33" t="s">
        <v>87</v>
      </c>
      <c r="AD153" s="24" t="s">
        <v>25</v>
      </c>
      <c r="AE153" s="28">
        <v>-0.76851999999999998</v>
      </c>
      <c r="AF153" s="33" t="s">
        <v>87</v>
      </c>
      <c r="AG153" s="24" t="s">
        <v>25</v>
      </c>
      <c r="AH153" s="28">
        <v>-1.2775000000000001</v>
      </c>
      <c r="AI153" s="33" t="s">
        <v>87</v>
      </c>
      <c r="AJ153" s="24" t="s">
        <v>25</v>
      </c>
      <c r="AK153" s="28">
        <v>-1.05629</v>
      </c>
      <c r="AL153" s="33" t="s">
        <v>87</v>
      </c>
      <c r="AM153" s="24" t="s">
        <v>25</v>
      </c>
      <c r="AN153" s="28">
        <v>0.73153000000000001</v>
      </c>
      <c r="AO153" s="33" t="s">
        <v>87</v>
      </c>
      <c r="AP153" s="24" t="s">
        <v>25</v>
      </c>
      <c r="AQ153" s="28">
        <v>0.43358000000000002</v>
      </c>
    </row>
    <row r="154" spans="1:43" ht="17" thickBot="1" x14ac:dyDescent="0.25">
      <c r="A154" s="95"/>
      <c r="B154" s="33" t="s">
        <v>86</v>
      </c>
      <c r="C154" s="24" t="s">
        <v>28</v>
      </c>
      <c r="D154" s="28">
        <v>-0.78130999999999995</v>
      </c>
      <c r="E154" s="33" t="s">
        <v>87</v>
      </c>
      <c r="F154" s="24" t="s">
        <v>29</v>
      </c>
      <c r="G154" s="28">
        <v>0.57496999999999998</v>
      </c>
      <c r="H154" s="33" t="s">
        <v>87</v>
      </c>
      <c r="I154" s="24" t="s">
        <v>29</v>
      </c>
      <c r="J154" s="28">
        <v>0.97301000000000004</v>
      </c>
      <c r="K154" s="33" t="s">
        <v>87</v>
      </c>
      <c r="L154" s="24" t="s">
        <v>29</v>
      </c>
      <c r="M154" s="30">
        <v>0.56857999999999997</v>
      </c>
      <c r="N154" s="33" t="s">
        <v>87</v>
      </c>
      <c r="O154" s="24" t="s">
        <v>29</v>
      </c>
      <c r="P154" s="29">
        <v>0.20524999999999999</v>
      </c>
      <c r="Q154" s="33" t="s">
        <v>87</v>
      </c>
      <c r="R154" s="24" t="s">
        <v>29</v>
      </c>
      <c r="S154" s="28">
        <v>-0.47247</v>
      </c>
      <c r="T154" s="33" t="s">
        <v>87</v>
      </c>
      <c r="U154" s="24" t="s">
        <v>29</v>
      </c>
      <c r="V154" s="29">
        <v>-0.18967999999999999</v>
      </c>
      <c r="W154" s="33" t="s">
        <v>87</v>
      </c>
      <c r="X154" s="24" t="s">
        <v>29</v>
      </c>
      <c r="Y154" s="30">
        <v>-0.53098999999999996</v>
      </c>
      <c r="Z154" s="33" t="s">
        <v>87</v>
      </c>
      <c r="AA154" s="24" t="s">
        <v>29</v>
      </c>
      <c r="AB154" s="29">
        <v>-0.20063</v>
      </c>
      <c r="AC154" s="33" t="s">
        <v>87</v>
      </c>
      <c r="AD154" s="24" t="s">
        <v>29</v>
      </c>
      <c r="AE154" s="29">
        <v>-0.15576999999999999</v>
      </c>
      <c r="AF154" s="33" t="s">
        <v>87</v>
      </c>
      <c r="AG154" s="24" t="s">
        <v>29</v>
      </c>
      <c r="AH154" s="28">
        <v>-0.71330000000000005</v>
      </c>
      <c r="AI154" s="33" t="s">
        <v>87</v>
      </c>
      <c r="AJ154" s="24" t="s">
        <v>29</v>
      </c>
      <c r="AK154" s="29">
        <v>-0.41421999999999998</v>
      </c>
      <c r="AL154" s="33" t="s">
        <v>87</v>
      </c>
      <c r="AM154" s="24" t="s">
        <v>29</v>
      </c>
      <c r="AN154" s="30">
        <v>0.29713000000000001</v>
      </c>
      <c r="AO154" s="33" t="s">
        <v>87</v>
      </c>
      <c r="AP154" s="24" t="s">
        <v>29</v>
      </c>
      <c r="AQ154" s="30">
        <v>0.23400000000000001</v>
      </c>
    </row>
    <row r="155" spans="1:43" ht="17" thickBot="1" x14ac:dyDescent="0.25">
      <c r="A155" s="96"/>
      <c r="B155" s="33" t="s">
        <v>86</v>
      </c>
      <c r="C155" s="24" t="s">
        <v>20</v>
      </c>
      <c r="D155" s="28">
        <v>-1.1539600000000001</v>
      </c>
      <c r="E155" s="34" t="s">
        <v>87</v>
      </c>
      <c r="F155" s="32" t="s">
        <v>19</v>
      </c>
      <c r="G155" s="29">
        <v>0.52873999999999999</v>
      </c>
      <c r="H155" s="34" t="s">
        <v>87</v>
      </c>
      <c r="I155" s="32" t="s">
        <v>19</v>
      </c>
      <c r="J155" s="28">
        <v>1.1587799999999999</v>
      </c>
      <c r="K155" s="34" t="s">
        <v>87</v>
      </c>
      <c r="L155" s="32" t="s">
        <v>19</v>
      </c>
      <c r="M155" s="29">
        <v>0.26312999999999998</v>
      </c>
      <c r="N155" s="34" t="s">
        <v>87</v>
      </c>
      <c r="O155" s="32" t="s">
        <v>19</v>
      </c>
      <c r="P155" s="29">
        <v>0.29246</v>
      </c>
      <c r="Q155" s="34" t="s">
        <v>87</v>
      </c>
      <c r="R155" s="32" t="s">
        <v>19</v>
      </c>
      <c r="S155" s="29">
        <v>-0.18901999999999999</v>
      </c>
      <c r="T155" s="34" t="s">
        <v>87</v>
      </c>
      <c r="U155" s="32" t="s">
        <v>19</v>
      </c>
      <c r="V155" s="29">
        <v>8.5500000000000007E-2</v>
      </c>
      <c r="W155" s="34" t="s">
        <v>87</v>
      </c>
      <c r="X155" s="32" t="s">
        <v>19</v>
      </c>
      <c r="Y155" s="28">
        <v>-0.75029000000000001</v>
      </c>
      <c r="Z155" s="34" t="s">
        <v>87</v>
      </c>
      <c r="AA155" s="32" t="s">
        <v>19</v>
      </c>
      <c r="AB155" s="30">
        <v>-0.80230999999999997</v>
      </c>
      <c r="AC155" s="34" t="s">
        <v>87</v>
      </c>
      <c r="AD155" s="32" t="s">
        <v>19</v>
      </c>
      <c r="AE155" s="29">
        <v>-0.49006</v>
      </c>
      <c r="AF155" s="34" t="s">
        <v>87</v>
      </c>
      <c r="AG155" s="32" t="s">
        <v>19</v>
      </c>
      <c r="AH155" s="28">
        <v>-0.79674</v>
      </c>
      <c r="AI155" s="34" t="s">
        <v>87</v>
      </c>
      <c r="AJ155" s="32" t="s">
        <v>19</v>
      </c>
      <c r="AK155" s="30">
        <v>-0.54318</v>
      </c>
      <c r="AL155" s="34" t="s">
        <v>87</v>
      </c>
      <c r="AM155" s="32" t="s">
        <v>19</v>
      </c>
      <c r="AN155" s="28">
        <v>0.63321000000000005</v>
      </c>
      <c r="AO155" s="34" t="s">
        <v>87</v>
      </c>
      <c r="AP155" s="32" t="s">
        <v>19</v>
      </c>
      <c r="AQ155" s="28">
        <v>0.34983999999999998</v>
      </c>
    </row>
    <row r="156" spans="1:43" ht="18" thickTop="1" thickBot="1" x14ac:dyDescent="0.25">
      <c r="A156" s="97" t="s">
        <v>88</v>
      </c>
      <c r="B156" s="33" t="s">
        <v>89</v>
      </c>
      <c r="C156" s="35" t="s">
        <v>25</v>
      </c>
      <c r="D156" s="29">
        <v>1.3688899999999999</v>
      </c>
      <c r="E156" s="33" t="s">
        <v>89</v>
      </c>
      <c r="F156" s="35" t="s">
        <v>25</v>
      </c>
      <c r="G156" s="29">
        <v>-0.14157</v>
      </c>
      <c r="H156" s="33" t="s">
        <v>89</v>
      </c>
      <c r="I156" s="35" t="s">
        <v>25</v>
      </c>
      <c r="J156" s="29">
        <v>-0.19878000000000001</v>
      </c>
      <c r="K156" s="33" t="s">
        <v>89</v>
      </c>
      <c r="L156" s="35" t="s">
        <v>25</v>
      </c>
      <c r="M156" s="29">
        <v>0.15164</v>
      </c>
      <c r="N156" s="33" t="s">
        <v>89</v>
      </c>
      <c r="O156" s="35" t="s">
        <v>25</v>
      </c>
      <c r="P156" s="29">
        <v>0.46339999999999998</v>
      </c>
      <c r="Q156" s="33" t="s">
        <v>89</v>
      </c>
      <c r="R156" s="35" t="s">
        <v>25</v>
      </c>
      <c r="S156" s="29">
        <v>0.91891</v>
      </c>
      <c r="T156" s="33" t="s">
        <v>89</v>
      </c>
      <c r="U156" s="35" t="s">
        <v>25</v>
      </c>
      <c r="V156" s="29">
        <v>0.82415000000000005</v>
      </c>
      <c r="W156" s="33" t="s">
        <v>89</v>
      </c>
      <c r="X156" s="35" t="s">
        <v>25</v>
      </c>
      <c r="Y156" s="29">
        <v>1.5905199999999999</v>
      </c>
      <c r="Z156" s="33" t="s">
        <v>89</v>
      </c>
      <c r="AA156" s="35" t="s">
        <v>25</v>
      </c>
      <c r="AB156" s="29">
        <v>1.14367</v>
      </c>
      <c r="AC156" s="33" t="s">
        <v>89</v>
      </c>
      <c r="AD156" s="35" t="s">
        <v>25</v>
      </c>
      <c r="AE156" s="29">
        <v>0.10306999999999999</v>
      </c>
      <c r="AF156" s="33" t="s">
        <v>89</v>
      </c>
      <c r="AG156" s="35" t="s">
        <v>25</v>
      </c>
      <c r="AH156" s="29">
        <v>-9.7089999999999996E-2</v>
      </c>
      <c r="AI156" s="33" t="s">
        <v>89</v>
      </c>
      <c r="AJ156" s="35" t="s">
        <v>25</v>
      </c>
      <c r="AK156" s="29">
        <v>1.18869</v>
      </c>
      <c r="AL156" s="33" t="s">
        <v>89</v>
      </c>
      <c r="AM156" s="35" t="s">
        <v>25</v>
      </c>
      <c r="AN156" s="29">
        <v>0.11312999999999999</v>
      </c>
      <c r="AO156" s="33" t="s">
        <v>89</v>
      </c>
      <c r="AP156" s="35" t="s">
        <v>25</v>
      </c>
      <c r="AQ156" s="29">
        <v>0.22133</v>
      </c>
    </row>
    <row r="157" spans="1:43" ht="17" thickBot="1" x14ac:dyDescent="0.25">
      <c r="A157" s="95"/>
      <c r="B157" s="33" t="s">
        <v>89</v>
      </c>
      <c r="C157" s="35" t="s">
        <v>28</v>
      </c>
      <c r="D157" s="29">
        <v>2.2008999999999999</v>
      </c>
      <c r="E157" s="33" t="s">
        <v>89</v>
      </c>
      <c r="F157" s="35" t="s">
        <v>28</v>
      </c>
      <c r="G157" s="29">
        <v>0.20948</v>
      </c>
      <c r="H157" s="33" t="s">
        <v>89</v>
      </c>
      <c r="I157" s="35" t="s">
        <v>28</v>
      </c>
      <c r="J157" s="29">
        <v>-0.11469</v>
      </c>
      <c r="K157" s="33" t="s">
        <v>89</v>
      </c>
      <c r="L157" s="35" t="s">
        <v>28</v>
      </c>
      <c r="M157" s="29">
        <v>0.51558999999999999</v>
      </c>
      <c r="N157" s="33" t="s">
        <v>89</v>
      </c>
      <c r="O157" s="35" t="s">
        <v>28</v>
      </c>
      <c r="P157" s="29">
        <v>0.73111000000000004</v>
      </c>
      <c r="Q157" s="33" t="s">
        <v>89</v>
      </c>
      <c r="R157" s="35" t="s">
        <v>28</v>
      </c>
      <c r="S157" s="29">
        <v>1.2686599999999999</v>
      </c>
      <c r="T157" s="33" t="s">
        <v>89</v>
      </c>
      <c r="U157" s="35" t="s">
        <v>28</v>
      </c>
      <c r="V157" s="29">
        <v>1.0216799999999999</v>
      </c>
      <c r="W157" s="33" t="s">
        <v>89</v>
      </c>
      <c r="X157" s="35" t="s">
        <v>28</v>
      </c>
      <c r="Y157" s="29">
        <v>2.91269</v>
      </c>
      <c r="Z157" s="33" t="s">
        <v>89</v>
      </c>
      <c r="AA157" s="35" t="s">
        <v>28</v>
      </c>
      <c r="AB157" s="29">
        <v>2.2346900000000001</v>
      </c>
      <c r="AC157" s="33" t="s">
        <v>89</v>
      </c>
      <c r="AD157" s="35" t="s">
        <v>28</v>
      </c>
      <c r="AE157" s="29">
        <v>0.84272999999999998</v>
      </c>
      <c r="AF157" s="33" t="s">
        <v>89</v>
      </c>
      <c r="AG157" s="35" t="s">
        <v>28</v>
      </c>
      <c r="AH157" s="29">
        <v>0.48851</v>
      </c>
      <c r="AI157" s="33" t="s">
        <v>89</v>
      </c>
      <c r="AJ157" s="35" t="s">
        <v>28</v>
      </c>
      <c r="AK157" s="29">
        <v>2.4122699999999999</v>
      </c>
      <c r="AL157" s="33" t="s">
        <v>89</v>
      </c>
      <c r="AM157" s="35" t="s">
        <v>28</v>
      </c>
      <c r="AN157" s="29">
        <v>-1.389E-2</v>
      </c>
      <c r="AO157" s="33" t="s">
        <v>89</v>
      </c>
      <c r="AP157" s="35" t="s">
        <v>28</v>
      </c>
      <c r="AQ157" s="30">
        <v>0.41466999999999998</v>
      </c>
    </row>
    <row r="158" spans="1:43" ht="17" thickBot="1" x14ac:dyDescent="0.25">
      <c r="A158" s="95"/>
      <c r="B158" s="33" t="s">
        <v>89</v>
      </c>
      <c r="C158" s="35" t="s">
        <v>22</v>
      </c>
      <c r="D158" s="29">
        <v>0.78312000000000004</v>
      </c>
      <c r="E158" s="33" t="s">
        <v>89</v>
      </c>
      <c r="F158" s="35" t="s">
        <v>22</v>
      </c>
      <c r="G158" s="29">
        <v>0.59330000000000005</v>
      </c>
      <c r="H158" s="33" t="s">
        <v>89</v>
      </c>
      <c r="I158" s="35" t="s">
        <v>22</v>
      </c>
      <c r="J158" s="29">
        <v>0.20238</v>
      </c>
      <c r="K158" s="33" t="s">
        <v>89</v>
      </c>
      <c r="L158" s="35" t="s">
        <v>22</v>
      </c>
      <c r="M158" s="29">
        <v>0.50600999999999996</v>
      </c>
      <c r="N158" s="33" t="s">
        <v>89</v>
      </c>
      <c r="O158" s="35" t="s">
        <v>22</v>
      </c>
      <c r="P158" s="29">
        <v>0.24360000000000001</v>
      </c>
      <c r="Q158" s="33" t="s">
        <v>89</v>
      </c>
      <c r="R158" s="35" t="s">
        <v>22</v>
      </c>
      <c r="S158" s="29">
        <v>0.20365</v>
      </c>
      <c r="T158" s="33" t="s">
        <v>89</v>
      </c>
      <c r="U158" s="35" t="s">
        <v>22</v>
      </c>
      <c r="V158" s="29">
        <v>3.46E-3</v>
      </c>
      <c r="W158" s="33" t="s">
        <v>89</v>
      </c>
      <c r="X158" s="35" t="s">
        <v>22</v>
      </c>
      <c r="Y158" s="29">
        <v>1.45828</v>
      </c>
      <c r="Z158" s="33" t="s">
        <v>89</v>
      </c>
      <c r="AA158" s="35" t="s">
        <v>22</v>
      </c>
      <c r="AB158" s="29">
        <v>1.2650300000000001</v>
      </c>
      <c r="AC158" s="33" t="s">
        <v>89</v>
      </c>
      <c r="AD158" s="35" t="s">
        <v>22</v>
      </c>
      <c r="AE158" s="29">
        <v>1.10337</v>
      </c>
      <c r="AF158" s="33" t="s">
        <v>89</v>
      </c>
      <c r="AG158" s="35" t="s">
        <v>22</v>
      </c>
      <c r="AH158" s="29">
        <v>0.93886000000000003</v>
      </c>
      <c r="AI158" s="33" t="s">
        <v>89</v>
      </c>
      <c r="AJ158" s="35" t="s">
        <v>22</v>
      </c>
      <c r="AK158" s="29">
        <v>1.45306</v>
      </c>
      <c r="AL158" s="33" t="s">
        <v>89</v>
      </c>
      <c r="AM158" s="35" t="s">
        <v>22</v>
      </c>
      <c r="AN158" s="29">
        <v>-0.23730000000000001</v>
      </c>
      <c r="AO158" s="33" t="s">
        <v>89</v>
      </c>
      <c r="AP158" s="35" t="s">
        <v>22</v>
      </c>
      <c r="AQ158" s="29">
        <v>0.21734000000000001</v>
      </c>
    </row>
    <row r="159" spans="1:43" ht="17" thickBot="1" x14ac:dyDescent="0.25">
      <c r="A159" s="95"/>
      <c r="B159" s="33" t="s">
        <v>89</v>
      </c>
      <c r="C159" s="35" t="s">
        <v>19</v>
      </c>
      <c r="D159" s="29">
        <v>1.7269399999999999</v>
      </c>
      <c r="E159" s="33" t="s">
        <v>89</v>
      </c>
      <c r="F159" s="35" t="s">
        <v>19</v>
      </c>
      <c r="G159" s="29">
        <v>-0.1017</v>
      </c>
      <c r="H159" s="33" t="s">
        <v>89</v>
      </c>
      <c r="I159" s="35" t="s">
        <v>19</v>
      </c>
      <c r="J159" s="29">
        <v>-0.21471999999999999</v>
      </c>
      <c r="K159" s="33" t="s">
        <v>89</v>
      </c>
      <c r="L159" s="35" t="s">
        <v>19</v>
      </c>
      <c r="M159" s="29">
        <v>0.23912</v>
      </c>
      <c r="N159" s="33" t="s">
        <v>89</v>
      </c>
      <c r="O159" s="35" t="s">
        <v>19</v>
      </c>
      <c r="P159" s="29">
        <v>0.58214999999999995</v>
      </c>
      <c r="Q159" s="33" t="s">
        <v>89</v>
      </c>
      <c r="R159" s="35" t="s">
        <v>19</v>
      </c>
      <c r="S159" s="29">
        <v>1.1225400000000001</v>
      </c>
      <c r="T159" s="33" t="s">
        <v>89</v>
      </c>
      <c r="U159" s="35" t="s">
        <v>19</v>
      </c>
      <c r="V159" s="29">
        <v>0.98633999999999999</v>
      </c>
      <c r="W159" s="33" t="s">
        <v>89</v>
      </c>
      <c r="X159" s="35" t="s">
        <v>19</v>
      </c>
      <c r="Y159" s="30">
        <v>2.06908</v>
      </c>
      <c r="Z159" s="33" t="s">
        <v>89</v>
      </c>
      <c r="AA159" s="35" t="s">
        <v>19</v>
      </c>
      <c r="AB159" s="28">
        <v>1.5124599999999999</v>
      </c>
      <c r="AC159" s="33" t="s">
        <v>89</v>
      </c>
      <c r="AD159" s="35" t="s">
        <v>19</v>
      </c>
      <c r="AE159" s="29">
        <v>0.24914</v>
      </c>
      <c r="AF159" s="33" t="s">
        <v>89</v>
      </c>
      <c r="AG159" s="35" t="s">
        <v>19</v>
      </c>
      <c r="AH159" s="29">
        <v>-9.0699999999999999E-3</v>
      </c>
      <c r="AI159" s="33" t="s">
        <v>89</v>
      </c>
      <c r="AJ159" s="35" t="s">
        <v>19</v>
      </c>
      <c r="AK159" s="29">
        <v>1.5877699999999999</v>
      </c>
      <c r="AL159" s="33" t="s">
        <v>89</v>
      </c>
      <c r="AM159" s="35" t="s">
        <v>19</v>
      </c>
      <c r="AN159" s="29">
        <v>0.10828</v>
      </c>
      <c r="AO159" s="33" t="s">
        <v>89</v>
      </c>
      <c r="AP159" s="35" t="s">
        <v>19</v>
      </c>
      <c r="AQ159" s="28">
        <v>0.28956999999999999</v>
      </c>
    </row>
    <row r="160" spans="1:43" ht="17" thickBot="1" x14ac:dyDescent="0.25">
      <c r="A160" s="95"/>
      <c r="B160" s="33" t="s">
        <v>90</v>
      </c>
      <c r="C160" s="35" t="s">
        <v>26</v>
      </c>
      <c r="D160" s="29">
        <v>-1.0525800000000001</v>
      </c>
      <c r="E160" s="33" t="s">
        <v>90</v>
      </c>
      <c r="F160" s="35" t="s">
        <v>26</v>
      </c>
      <c r="G160" s="30">
        <v>-0.56630999999999998</v>
      </c>
      <c r="H160" s="33" t="s">
        <v>90</v>
      </c>
      <c r="I160" s="35" t="s">
        <v>26</v>
      </c>
      <c r="J160" s="29">
        <v>-2.742E-2</v>
      </c>
      <c r="K160" s="33" t="s">
        <v>90</v>
      </c>
      <c r="L160" s="35" t="s">
        <v>26</v>
      </c>
      <c r="M160" s="28">
        <v>-1.59727</v>
      </c>
      <c r="N160" s="33" t="s">
        <v>90</v>
      </c>
      <c r="O160" s="35" t="s">
        <v>26</v>
      </c>
      <c r="P160" s="28">
        <v>-1.3307500000000001</v>
      </c>
      <c r="Q160" s="33" t="s">
        <v>90</v>
      </c>
      <c r="R160" s="35" t="s">
        <v>26</v>
      </c>
      <c r="S160" s="29">
        <v>-1.0453699999999999</v>
      </c>
      <c r="T160" s="33" t="s">
        <v>90</v>
      </c>
      <c r="U160" s="35" t="s">
        <v>26</v>
      </c>
      <c r="V160" s="29">
        <v>-0.62709999999999999</v>
      </c>
      <c r="W160" s="33" t="s">
        <v>90</v>
      </c>
      <c r="X160" s="35" t="s">
        <v>26</v>
      </c>
      <c r="Y160" s="28">
        <v>-1.75037</v>
      </c>
      <c r="Z160" s="33" t="s">
        <v>90</v>
      </c>
      <c r="AA160" s="35" t="s">
        <v>26</v>
      </c>
      <c r="AB160" s="28">
        <v>-2.3863500000000002</v>
      </c>
      <c r="AC160" s="33" t="s">
        <v>90</v>
      </c>
      <c r="AD160" s="35" t="s">
        <v>26</v>
      </c>
      <c r="AE160" s="30">
        <v>-0.82982999999999996</v>
      </c>
      <c r="AF160" s="33" t="s">
        <v>90</v>
      </c>
      <c r="AG160" s="35" t="s">
        <v>26</v>
      </c>
      <c r="AH160" s="29">
        <v>3.7060000000000003E-2</v>
      </c>
      <c r="AI160" s="33" t="s">
        <v>90</v>
      </c>
      <c r="AJ160" s="35" t="s">
        <v>26</v>
      </c>
      <c r="AK160" s="28">
        <v>-0.92605999999999999</v>
      </c>
      <c r="AL160" s="33" t="s">
        <v>90</v>
      </c>
      <c r="AM160" s="35" t="s">
        <v>26</v>
      </c>
      <c r="AN160" s="29">
        <v>0.16431999999999999</v>
      </c>
      <c r="AO160" s="33" t="s">
        <v>90</v>
      </c>
      <c r="AP160" s="35" t="s">
        <v>26</v>
      </c>
      <c r="AQ160" s="29">
        <v>7.2690000000000005E-2</v>
      </c>
    </row>
    <row r="161" spans="1:43" ht="17" thickBot="1" x14ac:dyDescent="0.25">
      <c r="A161" s="95"/>
      <c r="B161" s="33" t="s">
        <v>90</v>
      </c>
      <c r="C161" s="35" t="s">
        <v>29</v>
      </c>
      <c r="D161" s="29">
        <v>-4.4380000000000003E-2</v>
      </c>
      <c r="E161" s="33" t="s">
        <v>90</v>
      </c>
      <c r="F161" s="35" t="s">
        <v>29</v>
      </c>
      <c r="G161" s="29">
        <v>-0.36264999999999997</v>
      </c>
      <c r="H161" s="33" t="s">
        <v>90</v>
      </c>
      <c r="I161" s="35" t="s">
        <v>29</v>
      </c>
      <c r="J161" s="29">
        <v>-0.15533</v>
      </c>
      <c r="K161" s="33" t="s">
        <v>90</v>
      </c>
      <c r="L161" s="35" t="s">
        <v>29</v>
      </c>
      <c r="M161" s="28">
        <v>-1.50417</v>
      </c>
      <c r="N161" s="33" t="s">
        <v>90</v>
      </c>
      <c r="O161" s="35" t="s">
        <v>29</v>
      </c>
      <c r="P161" s="28">
        <v>-1.6192</v>
      </c>
      <c r="Q161" s="33" t="s">
        <v>90</v>
      </c>
      <c r="R161" s="35" t="s">
        <v>29</v>
      </c>
      <c r="S161" s="30">
        <v>-1.5813200000000001</v>
      </c>
      <c r="T161" s="33" t="s">
        <v>90</v>
      </c>
      <c r="U161" s="35" t="s">
        <v>29</v>
      </c>
      <c r="V161" s="28">
        <v>-1.04457</v>
      </c>
      <c r="W161" s="33" t="s">
        <v>90</v>
      </c>
      <c r="X161" s="35" t="s">
        <v>29</v>
      </c>
      <c r="Y161" s="28">
        <v>-1.3529100000000001</v>
      </c>
      <c r="Z161" s="33" t="s">
        <v>90</v>
      </c>
      <c r="AA161" s="35" t="s">
        <v>29</v>
      </c>
      <c r="AB161" s="28">
        <v>-1.9267700000000001</v>
      </c>
      <c r="AC161" s="33" t="s">
        <v>90</v>
      </c>
      <c r="AD161" s="35" t="s">
        <v>29</v>
      </c>
      <c r="AE161" s="29">
        <v>-0.61497000000000002</v>
      </c>
      <c r="AF161" s="33" t="s">
        <v>90</v>
      </c>
      <c r="AG161" s="35" t="s">
        <v>29</v>
      </c>
      <c r="AH161" s="29">
        <v>0.29488999999999999</v>
      </c>
      <c r="AI161" s="33" t="s">
        <v>90</v>
      </c>
      <c r="AJ161" s="35" t="s">
        <v>29</v>
      </c>
      <c r="AK161" s="29">
        <v>-0.56311</v>
      </c>
      <c r="AL161" s="33" t="s">
        <v>90</v>
      </c>
      <c r="AM161" s="35" t="s">
        <v>29</v>
      </c>
      <c r="AN161" s="29">
        <v>-0.24002000000000001</v>
      </c>
      <c r="AO161" s="33" t="s">
        <v>90</v>
      </c>
      <c r="AP161" s="35" t="s">
        <v>29</v>
      </c>
      <c r="AQ161" s="29">
        <v>-0.20029</v>
      </c>
    </row>
    <row r="162" spans="1:43" ht="17" thickBot="1" x14ac:dyDescent="0.25">
      <c r="A162" s="95"/>
      <c r="B162" s="33" t="s">
        <v>90</v>
      </c>
      <c r="C162" s="35" t="s">
        <v>23</v>
      </c>
      <c r="D162" s="29">
        <v>-0.85470999999999997</v>
      </c>
      <c r="E162" s="33" t="s">
        <v>90</v>
      </c>
      <c r="F162" s="35" t="s">
        <v>23</v>
      </c>
      <c r="G162" s="29">
        <v>-0.57132000000000005</v>
      </c>
      <c r="H162" s="33" t="s">
        <v>90</v>
      </c>
      <c r="I162" s="35" t="s">
        <v>23</v>
      </c>
      <c r="J162" s="29">
        <v>-0.12858</v>
      </c>
      <c r="K162" s="33" t="s">
        <v>90</v>
      </c>
      <c r="L162" s="35" t="s">
        <v>23</v>
      </c>
      <c r="M162" s="28">
        <v>-1.4596899999999999</v>
      </c>
      <c r="N162" s="33" t="s">
        <v>90</v>
      </c>
      <c r="O162" s="35" t="s">
        <v>23</v>
      </c>
      <c r="P162" s="28">
        <v>-1.40777</v>
      </c>
      <c r="Q162" s="33" t="s">
        <v>90</v>
      </c>
      <c r="R162" s="35" t="s">
        <v>23</v>
      </c>
      <c r="S162" s="29">
        <v>-1.27945</v>
      </c>
      <c r="T162" s="33" t="s">
        <v>90</v>
      </c>
      <c r="U162" s="35" t="s">
        <v>23</v>
      </c>
      <c r="V162" s="30">
        <v>-0.89298999999999995</v>
      </c>
      <c r="W162" s="33" t="s">
        <v>90</v>
      </c>
      <c r="X162" s="35" t="s">
        <v>23</v>
      </c>
      <c r="Y162" s="28">
        <v>-1.5061599999999999</v>
      </c>
      <c r="Z162" s="33" t="s">
        <v>90</v>
      </c>
      <c r="AA162" s="35" t="s">
        <v>23</v>
      </c>
      <c r="AB162" s="28">
        <v>-2.2515999999999998</v>
      </c>
      <c r="AC162" s="33" t="s">
        <v>90</v>
      </c>
      <c r="AD162" s="35" t="s">
        <v>23</v>
      </c>
      <c r="AE162" s="29">
        <v>-0.79200999999999999</v>
      </c>
      <c r="AF162" s="33" t="s">
        <v>90</v>
      </c>
      <c r="AG162" s="35" t="s">
        <v>23</v>
      </c>
      <c r="AH162" s="29">
        <v>0.16106999999999999</v>
      </c>
      <c r="AI162" s="33" t="s">
        <v>90</v>
      </c>
      <c r="AJ162" s="35" t="s">
        <v>23</v>
      </c>
      <c r="AK162" s="30">
        <v>-0.94908999999999999</v>
      </c>
      <c r="AL162" s="33" t="s">
        <v>90</v>
      </c>
      <c r="AM162" s="35" t="s">
        <v>23</v>
      </c>
      <c r="AN162" s="29">
        <v>1.372E-2</v>
      </c>
      <c r="AO162" s="33" t="s">
        <v>90</v>
      </c>
      <c r="AP162" s="35" t="s">
        <v>23</v>
      </c>
      <c r="AQ162" s="29">
        <v>-1.405E-2</v>
      </c>
    </row>
    <row r="163" spans="1:43" ht="17" thickBot="1" x14ac:dyDescent="0.25">
      <c r="A163" s="95"/>
      <c r="B163" s="33" t="s">
        <v>90</v>
      </c>
      <c r="C163" s="35" t="s">
        <v>20</v>
      </c>
      <c r="D163" s="29">
        <v>-1.2438800000000001</v>
      </c>
      <c r="E163" s="33" t="s">
        <v>90</v>
      </c>
      <c r="F163" s="35" t="s">
        <v>20</v>
      </c>
      <c r="G163" s="30">
        <v>-0.57506999999999997</v>
      </c>
      <c r="H163" s="33" t="s">
        <v>90</v>
      </c>
      <c r="I163" s="35" t="s">
        <v>20</v>
      </c>
      <c r="J163" s="29">
        <v>4.6190000000000002E-2</v>
      </c>
      <c r="K163" s="33" t="s">
        <v>90</v>
      </c>
      <c r="L163" s="35" t="s">
        <v>20</v>
      </c>
      <c r="M163" s="28">
        <v>-1.2796000000000001</v>
      </c>
      <c r="N163" s="33" t="s">
        <v>90</v>
      </c>
      <c r="O163" s="35" t="s">
        <v>20</v>
      </c>
      <c r="P163" s="28">
        <v>-1.1240600000000001</v>
      </c>
      <c r="Q163" s="33" t="s">
        <v>90</v>
      </c>
      <c r="R163" s="35" t="s">
        <v>20</v>
      </c>
      <c r="S163" s="29">
        <v>-0.97904999999999998</v>
      </c>
      <c r="T163" s="33" t="s">
        <v>90</v>
      </c>
      <c r="U163" s="35" t="s">
        <v>20</v>
      </c>
      <c r="V163" s="30">
        <v>-0.76044</v>
      </c>
      <c r="W163" s="33" t="s">
        <v>90</v>
      </c>
      <c r="X163" s="35" t="s">
        <v>20</v>
      </c>
      <c r="Y163" s="28">
        <v>-1.4503600000000001</v>
      </c>
      <c r="Z163" s="33" t="s">
        <v>90</v>
      </c>
      <c r="AA163" s="35" t="s">
        <v>20</v>
      </c>
      <c r="AB163" s="28">
        <v>-2.1647599999999998</v>
      </c>
      <c r="AC163" s="33" t="s">
        <v>90</v>
      </c>
      <c r="AD163" s="35" t="s">
        <v>20</v>
      </c>
      <c r="AE163" s="30">
        <v>-0.90071999999999997</v>
      </c>
      <c r="AF163" s="33" t="s">
        <v>90</v>
      </c>
      <c r="AG163" s="35" t="s">
        <v>20</v>
      </c>
      <c r="AH163" s="29">
        <v>-2.3779999999999999E-2</v>
      </c>
      <c r="AI163" s="33" t="s">
        <v>90</v>
      </c>
      <c r="AJ163" s="35" t="s">
        <v>20</v>
      </c>
      <c r="AK163" s="28">
        <v>-1.0515699999999999</v>
      </c>
      <c r="AL163" s="33" t="s">
        <v>90</v>
      </c>
      <c r="AM163" s="35" t="s">
        <v>20</v>
      </c>
      <c r="AN163" s="29">
        <v>0.16370000000000001</v>
      </c>
      <c r="AO163" s="33" t="s">
        <v>90</v>
      </c>
      <c r="AP163" s="35" t="s">
        <v>20</v>
      </c>
      <c r="AQ163" s="29">
        <v>4.9459999999999997E-2</v>
      </c>
    </row>
    <row r="164" spans="1:43" ht="17" thickBot="1" x14ac:dyDescent="0.25">
      <c r="A164" s="95"/>
      <c r="B164" s="33" t="s">
        <v>91</v>
      </c>
      <c r="C164" s="35" t="s">
        <v>25</v>
      </c>
      <c r="D164" s="28">
        <v>1.62592</v>
      </c>
      <c r="E164" s="33" t="s">
        <v>91</v>
      </c>
      <c r="F164" s="35" t="s">
        <v>25</v>
      </c>
      <c r="G164" s="29">
        <v>-1.31731</v>
      </c>
      <c r="H164" s="33" t="s">
        <v>91</v>
      </c>
      <c r="I164" s="35" t="s">
        <v>25</v>
      </c>
      <c r="J164" s="29">
        <v>-0.81896999999999998</v>
      </c>
      <c r="K164" s="33" t="s">
        <v>91</v>
      </c>
      <c r="L164" s="35" t="s">
        <v>25</v>
      </c>
      <c r="M164" s="29">
        <v>0.49354999999999999</v>
      </c>
      <c r="N164" s="33" t="s">
        <v>91</v>
      </c>
      <c r="O164" s="35" t="s">
        <v>25</v>
      </c>
      <c r="P164" s="28">
        <v>0.78946000000000005</v>
      </c>
      <c r="Q164" s="33" t="s">
        <v>91</v>
      </c>
      <c r="R164" s="35" t="s">
        <v>25</v>
      </c>
      <c r="S164" s="29">
        <v>1.0540400000000001</v>
      </c>
      <c r="T164" s="33" t="s">
        <v>91</v>
      </c>
      <c r="U164" s="35" t="s">
        <v>25</v>
      </c>
      <c r="V164" s="29">
        <v>9.1639999999999999E-2</v>
      </c>
      <c r="W164" s="33" t="s">
        <v>91</v>
      </c>
      <c r="X164" s="35" t="s">
        <v>25</v>
      </c>
      <c r="Y164" s="28">
        <v>1.8308500000000001</v>
      </c>
      <c r="Z164" s="33" t="s">
        <v>91</v>
      </c>
      <c r="AA164" s="35" t="s">
        <v>25</v>
      </c>
      <c r="AB164" s="30">
        <v>1.8914500000000001</v>
      </c>
      <c r="AC164" s="33" t="s">
        <v>91</v>
      </c>
      <c r="AD164" s="35" t="s">
        <v>25</v>
      </c>
      <c r="AE164" s="29">
        <v>-0.37056</v>
      </c>
      <c r="AF164" s="33" t="s">
        <v>91</v>
      </c>
      <c r="AG164" s="35" t="s">
        <v>25</v>
      </c>
      <c r="AH164" s="29">
        <v>-0.77671999999999997</v>
      </c>
      <c r="AI164" s="33" t="s">
        <v>91</v>
      </c>
      <c r="AJ164" s="35" t="s">
        <v>25</v>
      </c>
      <c r="AK164" s="29">
        <v>0.61868999999999996</v>
      </c>
      <c r="AL164" s="33" t="s">
        <v>91</v>
      </c>
      <c r="AM164" s="35" t="s">
        <v>25</v>
      </c>
      <c r="AN164" s="29">
        <v>-0.93583000000000005</v>
      </c>
      <c r="AO164" s="33" t="s">
        <v>91</v>
      </c>
      <c r="AP164" s="35" t="s">
        <v>25</v>
      </c>
      <c r="AQ164" s="30">
        <v>-0.23235</v>
      </c>
    </row>
    <row r="165" spans="1:43" ht="17" thickBot="1" x14ac:dyDescent="0.25">
      <c r="A165" s="95"/>
      <c r="B165" s="33" t="s">
        <v>91</v>
      </c>
      <c r="C165" s="35" t="s">
        <v>28</v>
      </c>
      <c r="D165" s="29">
        <v>0.61983999999999995</v>
      </c>
      <c r="E165" s="33" t="s">
        <v>91</v>
      </c>
      <c r="F165" s="35" t="s">
        <v>28</v>
      </c>
      <c r="G165" s="29">
        <v>-8.9899999999999994E-2</v>
      </c>
      <c r="H165" s="33" t="s">
        <v>91</v>
      </c>
      <c r="I165" s="35" t="s">
        <v>28</v>
      </c>
      <c r="J165" s="29">
        <v>0.14482</v>
      </c>
      <c r="K165" s="33" t="s">
        <v>91</v>
      </c>
      <c r="L165" s="35" t="s">
        <v>28</v>
      </c>
      <c r="M165" s="29">
        <v>0.47682000000000002</v>
      </c>
      <c r="N165" s="33" t="s">
        <v>91</v>
      </c>
      <c r="O165" s="35" t="s">
        <v>28</v>
      </c>
      <c r="P165" s="29">
        <v>0.24074999999999999</v>
      </c>
      <c r="Q165" s="33" t="s">
        <v>91</v>
      </c>
      <c r="R165" s="35" t="s">
        <v>28</v>
      </c>
      <c r="S165" s="29">
        <v>-1.239E-2</v>
      </c>
      <c r="T165" s="33" t="s">
        <v>91</v>
      </c>
      <c r="U165" s="35" t="s">
        <v>28</v>
      </c>
      <c r="V165" s="29">
        <v>-0.18176999999999999</v>
      </c>
      <c r="W165" s="33" t="s">
        <v>91</v>
      </c>
      <c r="X165" s="35" t="s">
        <v>28</v>
      </c>
      <c r="Y165" s="29">
        <v>0.69703999999999999</v>
      </c>
      <c r="Z165" s="33" t="s">
        <v>91</v>
      </c>
      <c r="AA165" s="35" t="s">
        <v>28</v>
      </c>
      <c r="AB165" s="29">
        <v>0.82481000000000004</v>
      </c>
      <c r="AC165" s="33" t="s">
        <v>91</v>
      </c>
      <c r="AD165" s="35" t="s">
        <v>28</v>
      </c>
      <c r="AE165" s="29">
        <v>0.14352999999999999</v>
      </c>
      <c r="AF165" s="33" t="s">
        <v>91</v>
      </c>
      <c r="AG165" s="35" t="s">
        <v>28</v>
      </c>
      <c r="AH165" s="29">
        <v>-8.0269999999999994E-2</v>
      </c>
      <c r="AI165" s="33" t="s">
        <v>91</v>
      </c>
      <c r="AJ165" s="35" t="s">
        <v>28</v>
      </c>
      <c r="AK165" s="29">
        <v>0.49897000000000002</v>
      </c>
      <c r="AL165" s="33" t="s">
        <v>91</v>
      </c>
      <c r="AM165" s="35" t="s">
        <v>28</v>
      </c>
      <c r="AN165" s="29">
        <v>-0.13347999999999999</v>
      </c>
      <c r="AO165" s="33" t="s">
        <v>91</v>
      </c>
      <c r="AP165" s="35" t="s">
        <v>28</v>
      </c>
      <c r="AQ165" s="29">
        <v>-2.6409999999999999E-2</v>
      </c>
    </row>
    <row r="166" spans="1:43" ht="17" thickBot="1" x14ac:dyDescent="0.25">
      <c r="A166" s="95"/>
      <c r="B166" s="33" t="s">
        <v>91</v>
      </c>
      <c r="C166" s="35" t="s">
        <v>22</v>
      </c>
      <c r="D166" s="29">
        <v>2.47498</v>
      </c>
      <c r="E166" s="33" t="s">
        <v>91</v>
      </c>
      <c r="F166" s="35" t="s">
        <v>22</v>
      </c>
      <c r="G166" s="29">
        <v>-0.57567000000000002</v>
      </c>
      <c r="H166" s="33" t="s">
        <v>91</v>
      </c>
      <c r="I166" s="35" t="s">
        <v>22</v>
      </c>
      <c r="J166" s="29">
        <v>0.33804000000000001</v>
      </c>
      <c r="K166" s="33" t="s">
        <v>91</v>
      </c>
      <c r="L166" s="35" t="s">
        <v>22</v>
      </c>
      <c r="M166" s="29">
        <v>1.7521599999999999</v>
      </c>
      <c r="N166" s="33" t="s">
        <v>91</v>
      </c>
      <c r="O166" s="35" t="s">
        <v>22</v>
      </c>
      <c r="P166" s="28">
        <v>0.99292999999999998</v>
      </c>
      <c r="Q166" s="33" t="s">
        <v>91</v>
      </c>
      <c r="R166" s="35" t="s">
        <v>22</v>
      </c>
      <c r="S166" s="29">
        <v>0.16827</v>
      </c>
      <c r="T166" s="33" t="s">
        <v>91</v>
      </c>
      <c r="U166" s="35" t="s">
        <v>22</v>
      </c>
      <c r="V166" s="29">
        <v>-0.61189000000000004</v>
      </c>
      <c r="W166" s="33" t="s">
        <v>91</v>
      </c>
      <c r="X166" s="35" t="s">
        <v>22</v>
      </c>
      <c r="Y166" s="29">
        <v>2.7837000000000001</v>
      </c>
      <c r="Z166" s="33" t="s">
        <v>91</v>
      </c>
      <c r="AA166" s="35" t="s">
        <v>22</v>
      </c>
      <c r="AB166" s="29">
        <v>3.2388599999999999</v>
      </c>
      <c r="AC166" s="33" t="s">
        <v>91</v>
      </c>
      <c r="AD166" s="35" t="s">
        <v>22</v>
      </c>
      <c r="AE166" s="29">
        <v>0.42341000000000001</v>
      </c>
      <c r="AF166" s="33" t="s">
        <v>91</v>
      </c>
      <c r="AG166" s="35" t="s">
        <v>22</v>
      </c>
      <c r="AH166" s="29">
        <v>-0.43395</v>
      </c>
      <c r="AI166" s="33" t="s">
        <v>91</v>
      </c>
      <c r="AJ166" s="35" t="s">
        <v>22</v>
      </c>
      <c r="AK166" s="29">
        <v>1.85406</v>
      </c>
      <c r="AL166" s="33" t="s">
        <v>91</v>
      </c>
      <c r="AM166" s="35" t="s">
        <v>22</v>
      </c>
      <c r="AN166" s="29">
        <v>-0.65034000000000003</v>
      </c>
      <c r="AO166" s="33" t="s">
        <v>91</v>
      </c>
      <c r="AP166" s="35" t="s">
        <v>22</v>
      </c>
      <c r="AQ166" s="29">
        <v>-0.13813</v>
      </c>
    </row>
    <row r="167" spans="1:43" ht="17" thickBot="1" x14ac:dyDescent="0.25">
      <c r="A167" s="95"/>
      <c r="B167" s="33" t="s">
        <v>91</v>
      </c>
      <c r="C167" s="35" t="s">
        <v>20</v>
      </c>
      <c r="D167" s="29">
        <v>0.38216</v>
      </c>
      <c r="E167" s="33" t="s">
        <v>91</v>
      </c>
      <c r="F167" s="35" t="s">
        <v>20</v>
      </c>
      <c r="G167" s="29">
        <v>-5.108E-2</v>
      </c>
      <c r="H167" s="33" t="s">
        <v>91</v>
      </c>
      <c r="I167" s="35" t="s">
        <v>20</v>
      </c>
      <c r="J167" s="29">
        <v>9.4109999999999999E-2</v>
      </c>
      <c r="K167" s="33" t="s">
        <v>91</v>
      </c>
      <c r="L167" s="35" t="s">
        <v>20</v>
      </c>
      <c r="M167" s="29">
        <v>0.29703000000000002</v>
      </c>
      <c r="N167" s="33" t="s">
        <v>91</v>
      </c>
      <c r="O167" s="35" t="s">
        <v>20</v>
      </c>
      <c r="P167" s="29">
        <v>0.14779999999999999</v>
      </c>
      <c r="Q167" s="33" t="s">
        <v>91</v>
      </c>
      <c r="R167" s="35" t="s">
        <v>20</v>
      </c>
      <c r="S167" s="29">
        <v>-1.201E-2</v>
      </c>
      <c r="T167" s="33" t="s">
        <v>91</v>
      </c>
      <c r="U167" s="35" t="s">
        <v>20</v>
      </c>
      <c r="V167" s="29">
        <v>-0.11436</v>
      </c>
      <c r="W167" s="33" t="s">
        <v>91</v>
      </c>
      <c r="X167" s="35" t="s">
        <v>20</v>
      </c>
      <c r="Y167" s="29">
        <v>0.42975000000000002</v>
      </c>
      <c r="Z167" s="33" t="s">
        <v>91</v>
      </c>
      <c r="AA167" s="35" t="s">
        <v>20</v>
      </c>
      <c r="AB167" s="29">
        <v>0.50963000000000003</v>
      </c>
      <c r="AC167" s="33" t="s">
        <v>91</v>
      </c>
      <c r="AD167" s="35" t="s">
        <v>20</v>
      </c>
      <c r="AE167" s="29">
        <v>9.1499999999999998E-2</v>
      </c>
      <c r="AF167" s="33" t="s">
        <v>91</v>
      </c>
      <c r="AG167" s="35" t="s">
        <v>20</v>
      </c>
      <c r="AH167" s="29">
        <v>-4.7210000000000002E-2</v>
      </c>
      <c r="AI167" s="33" t="s">
        <v>91</v>
      </c>
      <c r="AJ167" s="35" t="s">
        <v>20</v>
      </c>
      <c r="AK167" s="29">
        <v>0.31041999999999997</v>
      </c>
      <c r="AL167" s="33" t="s">
        <v>91</v>
      </c>
      <c r="AM167" s="35" t="s">
        <v>20</v>
      </c>
      <c r="AN167" s="29">
        <v>-7.9939999999999997E-2</v>
      </c>
      <c r="AO167" s="33" t="s">
        <v>91</v>
      </c>
      <c r="AP167" s="35" t="s">
        <v>20</v>
      </c>
      <c r="AQ167" s="29">
        <v>-1.5630000000000002E-2</v>
      </c>
    </row>
    <row r="168" spans="1:43" ht="17" thickBot="1" x14ac:dyDescent="0.25">
      <c r="A168" s="95"/>
      <c r="B168" s="33" t="s">
        <v>92</v>
      </c>
      <c r="C168" s="35" t="s">
        <v>25</v>
      </c>
      <c r="D168" s="29">
        <v>0.20946999999999999</v>
      </c>
      <c r="E168" s="33" t="s">
        <v>92</v>
      </c>
      <c r="F168" s="35" t="s">
        <v>25</v>
      </c>
      <c r="G168" s="29">
        <v>-0.31466</v>
      </c>
      <c r="H168" s="33" t="s">
        <v>92</v>
      </c>
      <c r="I168" s="35" t="s">
        <v>25</v>
      </c>
      <c r="J168" s="29">
        <v>-0.40118999999999999</v>
      </c>
      <c r="K168" s="33" t="s">
        <v>92</v>
      </c>
      <c r="L168" s="35" t="s">
        <v>25</v>
      </c>
      <c r="M168" s="29">
        <v>0.25968000000000002</v>
      </c>
      <c r="N168" s="33" t="s">
        <v>92</v>
      </c>
      <c r="O168" s="35" t="s">
        <v>25</v>
      </c>
      <c r="P168" s="29">
        <v>0.55442999999999998</v>
      </c>
      <c r="Q168" s="33" t="s">
        <v>92</v>
      </c>
      <c r="R168" s="35" t="s">
        <v>25</v>
      </c>
      <c r="S168" s="29">
        <v>0.43286999999999998</v>
      </c>
      <c r="T168" s="33" t="s">
        <v>92</v>
      </c>
      <c r="U168" s="35" t="s">
        <v>25</v>
      </c>
      <c r="V168" s="29">
        <v>0.50178</v>
      </c>
      <c r="W168" s="33" t="s">
        <v>92</v>
      </c>
      <c r="X168" s="35" t="s">
        <v>25</v>
      </c>
      <c r="Y168" s="29">
        <v>0.40878999999999999</v>
      </c>
      <c r="Z168" s="33" t="s">
        <v>92</v>
      </c>
      <c r="AA168" s="35" t="s">
        <v>25</v>
      </c>
      <c r="AB168" s="29">
        <v>0.59907999999999995</v>
      </c>
      <c r="AC168" s="33" t="s">
        <v>92</v>
      </c>
      <c r="AD168" s="35" t="s">
        <v>25</v>
      </c>
      <c r="AE168" s="29">
        <v>0.13361000000000001</v>
      </c>
      <c r="AF168" s="33" t="s">
        <v>92</v>
      </c>
      <c r="AG168" s="35" t="s">
        <v>25</v>
      </c>
      <c r="AH168" s="29">
        <v>0.30329</v>
      </c>
      <c r="AI168" s="33" t="s">
        <v>92</v>
      </c>
      <c r="AJ168" s="35" t="s">
        <v>25</v>
      </c>
      <c r="AK168" s="29">
        <v>0.27966999999999997</v>
      </c>
      <c r="AL168" s="33" t="s">
        <v>92</v>
      </c>
      <c r="AM168" s="35" t="s">
        <v>25</v>
      </c>
      <c r="AN168" s="29">
        <v>2.4580000000000001E-2</v>
      </c>
      <c r="AO168" s="33" t="s">
        <v>92</v>
      </c>
      <c r="AP168" s="35" t="s">
        <v>25</v>
      </c>
      <c r="AQ168" s="29">
        <v>-0.18332000000000001</v>
      </c>
    </row>
    <row r="169" spans="1:43" ht="17" thickBot="1" x14ac:dyDescent="0.25">
      <c r="A169" s="95"/>
      <c r="B169" s="33" t="s">
        <v>92</v>
      </c>
      <c r="C169" s="35" t="s">
        <v>28</v>
      </c>
      <c r="D169" s="29">
        <v>-0.18042</v>
      </c>
      <c r="E169" s="33" t="s">
        <v>92</v>
      </c>
      <c r="F169" s="35" t="s">
        <v>28</v>
      </c>
      <c r="G169" s="29">
        <v>-0.13811000000000001</v>
      </c>
      <c r="H169" s="33" t="s">
        <v>92</v>
      </c>
      <c r="I169" s="35" t="s">
        <v>28</v>
      </c>
      <c r="J169" s="29">
        <v>4.36E-2</v>
      </c>
      <c r="K169" s="33" t="s">
        <v>92</v>
      </c>
      <c r="L169" s="35" t="s">
        <v>28</v>
      </c>
      <c r="M169" s="29">
        <v>0.27746999999999999</v>
      </c>
      <c r="N169" s="33" t="s">
        <v>92</v>
      </c>
      <c r="O169" s="35" t="s">
        <v>28</v>
      </c>
      <c r="P169" s="29">
        <v>0.52581999999999995</v>
      </c>
      <c r="Q169" s="33" t="s">
        <v>92</v>
      </c>
      <c r="R169" s="35" t="s">
        <v>28</v>
      </c>
      <c r="S169" s="29">
        <v>0.27715000000000001</v>
      </c>
      <c r="T169" s="33" t="s">
        <v>92</v>
      </c>
      <c r="U169" s="35" t="s">
        <v>28</v>
      </c>
      <c r="V169" s="29">
        <v>0.39673999999999998</v>
      </c>
      <c r="W169" s="33" t="s">
        <v>92</v>
      </c>
      <c r="X169" s="35" t="s">
        <v>28</v>
      </c>
      <c r="Y169" s="29">
        <v>3.2599999999999997E-2</v>
      </c>
      <c r="Z169" s="33" t="s">
        <v>92</v>
      </c>
      <c r="AA169" s="35" t="s">
        <v>28</v>
      </c>
      <c r="AB169" s="29">
        <v>0.37240000000000001</v>
      </c>
      <c r="AC169" s="33" t="s">
        <v>92</v>
      </c>
      <c r="AD169" s="35" t="s">
        <v>28</v>
      </c>
      <c r="AE169" s="29">
        <v>-4.2009999999999999E-2</v>
      </c>
      <c r="AF169" s="33" t="s">
        <v>92</v>
      </c>
      <c r="AG169" s="35" t="s">
        <v>28</v>
      </c>
      <c r="AH169" s="29">
        <v>-0.19752</v>
      </c>
      <c r="AI169" s="33" t="s">
        <v>92</v>
      </c>
      <c r="AJ169" s="35" t="s">
        <v>28</v>
      </c>
      <c r="AK169" s="29">
        <v>2.112E-2</v>
      </c>
      <c r="AL169" s="33" t="s">
        <v>92</v>
      </c>
      <c r="AM169" s="35" t="s">
        <v>28</v>
      </c>
      <c r="AN169" s="29">
        <v>0.19939000000000001</v>
      </c>
      <c r="AO169" s="33" t="s">
        <v>92</v>
      </c>
      <c r="AP169" s="35" t="s">
        <v>28</v>
      </c>
      <c r="AQ169" s="29">
        <v>-0.16375000000000001</v>
      </c>
    </row>
    <row r="170" spans="1:43" ht="17" thickBot="1" x14ac:dyDescent="0.25">
      <c r="A170" s="95"/>
      <c r="B170" s="33" t="s">
        <v>92</v>
      </c>
      <c r="C170" s="35" t="s">
        <v>23</v>
      </c>
      <c r="D170" s="29">
        <v>-0.30407000000000001</v>
      </c>
      <c r="E170" s="33" t="s">
        <v>92</v>
      </c>
      <c r="F170" s="35" t="s">
        <v>23</v>
      </c>
      <c r="G170" s="29">
        <v>-0.29459999999999997</v>
      </c>
      <c r="H170" s="33" t="s">
        <v>92</v>
      </c>
      <c r="I170" s="35" t="s">
        <v>23</v>
      </c>
      <c r="J170" s="29">
        <v>-0.28250999999999998</v>
      </c>
      <c r="K170" s="33" t="s">
        <v>92</v>
      </c>
      <c r="L170" s="35" t="s">
        <v>23</v>
      </c>
      <c r="M170" s="29">
        <v>5.9089999999999997E-2</v>
      </c>
      <c r="N170" s="33" t="s">
        <v>92</v>
      </c>
      <c r="O170" s="35" t="s">
        <v>23</v>
      </c>
      <c r="P170" s="29">
        <v>0.17247999999999999</v>
      </c>
      <c r="Q170" s="33" t="s">
        <v>92</v>
      </c>
      <c r="R170" s="35" t="s">
        <v>23</v>
      </c>
      <c r="S170" s="29">
        <v>0.10097</v>
      </c>
      <c r="T170" s="33" t="s">
        <v>92</v>
      </c>
      <c r="U170" s="35" t="s">
        <v>23</v>
      </c>
      <c r="V170" s="29">
        <v>0.24001</v>
      </c>
      <c r="W170" s="33" t="s">
        <v>92</v>
      </c>
      <c r="X170" s="35" t="s">
        <v>23</v>
      </c>
      <c r="Y170" s="29">
        <v>-0.15820000000000001</v>
      </c>
      <c r="Z170" s="33" t="s">
        <v>92</v>
      </c>
      <c r="AA170" s="35" t="s">
        <v>23</v>
      </c>
      <c r="AB170" s="29">
        <v>0.13944000000000001</v>
      </c>
      <c r="AC170" s="33" t="s">
        <v>92</v>
      </c>
      <c r="AD170" s="35" t="s">
        <v>23</v>
      </c>
      <c r="AE170" s="29">
        <v>2.5000000000000001E-3</v>
      </c>
      <c r="AF170" s="33" t="s">
        <v>92</v>
      </c>
      <c r="AG170" s="35" t="s">
        <v>23</v>
      </c>
      <c r="AH170" s="29">
        <v>0.16385</v>
      </c>
      <c r="AI170" s="33" t="s">
        <v>92</v>
      </c>
      <c r="AJ170" s="35" t="s">
        <v>23</v>
      </c>
      <c r="AK170" s="29">
        <v>-0.12459000000000001</v>
      </c>
      <c r="AL170" s="33" t="s">
        <v>92</v>
      </c>
      <c r="AM170" s="35" t="s">
        <v>23</v>
      </c>
      <c r="AN170" s="29">
        <v>-6.2E-2</v>
      </c>
      <c r="AO170" s="33" t="s">
        <v>92</v>
      </c>
      <c r="AP170" s="35" t="s">
        <v>23</v>
      </c>
      <c r="AQ170" s="29">
        <v>-0.2868</v>
      </c>
    </row>
    <row r="171" spans="1:43" ht="17" thickBot="1" x14ac:dyDescent="0.25">
      <c r="A171" s="95"/>
      <c r="B171" s="33" t="s">
        <v>92</v>
      </c>
      <c r="C171" s="35" t="s">
        <v>20</v>
      </c>
      <c r="D171" s="29">
        <v>-0.56647000000000003</v>
      </c>
      <c r="E171" s="33" t="s">
        <v>92</v>
      </c>
      <c r="F171" s="35" t="s">
        <v>20</v>
      </c>
      <c r="G171" s="29">
        <v>-2.461E-2</v>
      </c>
      <c r="H171" s="33" t="s">
        <v>92</v>
      </c>
      <c r="I171" s="35" t="s">
        <v>20</v>
      </c>
      <c r="J171" s="29">
        <v>0.22828000000000001</v>
      </c>
      <c r="K171" s="33" t="s">
        <v>92</v>
      </c>
      <c r="L171" s="35" t="s">
        <v>20</v>
      </c>
      <c r="M171" s="29">
        <v>0.41281000000000001</v>
      </c>
      <c r="N171" s="33" t="s">
        <v>92</v>
      </c>
      <c r="O171" s="35" t="s">
        <v>20</v>
      </c>
      <c r="P171" s="29">
        <v>0.63958999999999999</v>
      </c>
      <c r="Q171" s="33" t="s">
        <v>92</v>
      </c>
      <c r="R171" s="35" t="s">
        <v>20</v>
      </c>
      <c r="S171" s="29">
        <v>0.39308999999999999</v>
      </c>
      <c r="T171" s="33" t="s">
        <v>92</v>
      </c>
      <c r="U171" s="35" t="s">
        <v>20</v>
      </c>
      <c r="V171" s="29">
        <v>0.56862000000000001</v>
      </c>
      <c r="W171" s="33" t="s">
        <v>92</v>
      </c>
      <c r="X171" s="35" t="s">
        <v>20</v>
      </c>
      <c r="Y171" s="29">
        <v>-0.15772</v>
      </c>
      <c r="Z171" s="33" t="s">
        <v>92</v>
      </c>
      <c r="AA171" s="35" t="s">
        <v>20</v>
      </c>
      <c r="AB171" s="29">
        <v>0.33250000000000002</v>
      </c>
      <c r="AC171" s="33" t="s">
        <v>92</v>
      </c>
      <c r="AD171" s="35" t="s">
        <v>20</v>
      </c>
      <c r="AE171" s="29">
        <v>-0.13618</v>
      </c>
      <c r="AF171" s="33" t="s">
        <v>92</v>
      </c>
      <c r="AG171" s="35" t="s">
        <v>20</v>
      </c>
      <c r="AH171" s="29">
        <v>-0.34188000000000002</v>
      </c>
      <c r="AI171" s="33" t="s">
        <v>92</v>
      </c>
      <c r="AJ171" s="35" t="s">
        <v>20</v>
      </c>
      <c r="AK171" s="29">
        <v>-0.22944000000000001</v>
      </c>
      <c r="AL171" s="33" t="s">
        <v>92</v>
      </c>
      <c r="AM171" s="35" t="s">
        <v>20</v>
      </c>
      <c r="AN171" s="29">
        <v>0.27796999999999999</v>
      </c>
      <c r="AO171" s="33" t="s">
        <v>92</v>
      </c>
      <c r="AP171" s="35" t="s">
        <v>20</v>
      </c>
      <c r="AQ171" s="29">
        <v>-0.14213999999999999</v>
      </c>
    </row>
    <row r="172" spans="1:43" ht="17" thickBot="1" x14ac:dyDescent="0.25">
      <c r="A172" s="95"/>
      <c r="B172" s="33" t="s">
        <v>93</v>
      </c>
      <c r="C172" s="35" t="s">
        <v>25</v>
      </c>
      <c r="D172" s="29">
        <v>2.28071</v>
      </c>
      <c r="E172" s="33" t="s">
        <v>93</v>
      </c>
      <c r="F172" s="35" t="s">
        <v>25</v>
      </c>
      <c r="G172" s="29">
        <v>-1.2716000000000001</v>
      </c>
      <c r="H172" s="33" t="s">
        <v>93</v>
      </c>
      <c r="I172" s="35" t="s">
        <v>25</v>
      </c>
      <c r="J172" s="30">
        <v>-1.49749</v>
      </c>
      <c r="K172" s="33" t="s">
        <v>93</v>
      </c>
      <c r="L172" s="35" t="s">
        <v>25</v>
      </c>
      <c r="M172" s="28">
        <v>-1.90571</v>
      </c>
      <c r="N172" s="33" t="s">
        <v>93</v>
      </c>
      <c r="O172" s="35" t="s">
        <v>25</v>
      </c>
      <c r="P172" s="29">
        <v>-0.22541</v>
      </c>
      <c r="Q172" s="33" t="s">
        <v>93</v>
      </c>
      <c r="R172" s="35" t="s">
        <v>25</v>
      </c>
      <c r="S172" s="29">
        <v>-0.20479</v>
      </c>
      <c r="T172" s="33" t="s">
        <v>93</v>
      </c>
      <c r="U172" s="35" t="s">
        <v>25</v>
      </c>
      <c r="V172" s="29">
        <v>0.90720999999999996</v>
      </c>
      <c r="W172" s="33" t="s">
        <v>93</v>
      </c>
      <c r="X172" s="35" t="s">
        <v>25</v>
      </c>
      <c r="Y172" s="30">
        <v>1.1026800000000001</v>
      </c>
      <c r="Z172" s="33" t="s">
        <v>93</v>
      </c>
      <c r="AA172" s="35" t="s">
        <v>25</v>
      </c>
      <c r="AB172" s="29">
        <v>1.10056</v>
      </c>
      <c r="AC172" s="33" t="s">
        <v>93</v>
      </c>
      <c r="AD172" s="35" t="s">
        <v>25</v>
      </c>
      <c r="AE172" s="29">
        <v>-0.35446</v>
      </c>
      <c r="AF172" s="33" t="s">
        <v>93</v>
      </c>
      <c r="AG172" s="35" t="s">
        <v>25</v>
      </c>
      <c r="AH172" s="29">
        <v>0.38371</v>
      </c>
      <c r="AI172" s="33" t="s">
        <v>93</v>
      </c>
      <c r="AJ172" s="35" t="s">
        <v>25</v>
      </c>
      <c r="AK172" s="29">
        <v>1.2264999999999999</v>
      </c>
      <c r="AL172" s="33" t="s">
        <v>93</v>
      </c>
      <c r="AM172" s="35" t="s">
        <v>25</v>
      </c>
      <c r="AN172" s="29">
        <v>-9.0840000000000004E-2</v>
      </c>
      <c r="AO172" s="33" t="s">
        <v>93</v>
      </c>
      <c r="AP172" s="35" t="s">
        <v>25</v>
      </c>
      <c r="AQ172" s="29">
        <v>-0.30885000000000001</v>
      </c>
    </row>
    <row r="173" spans="1:43" ht="17" thickBot="1" x14ac:dyDescent="0.25">
      <c r="A173" s="95"/>
      <c r="B173" s="33" t="s">
        <v>93</v>
      </c>
      <c r="C173" s="35" t="s">
        <v>29</v>
      </c>
      <c r="D173" s="28">
        <v>2.7553999999999998</v>
      </c>
      <c r="E173" s="33" t="s">
        <v>93</v>
      </c>
      <c r="F173" s="35" t="s">
        <v>29</v>
      </c>
      <c r="G173" s="30">
        <v>-0.62339</v>
      </c>
      <c r="H173" s="33" t="s">
        <v>93</v>
      </c>
      <c r="I173" s="35" t="s">
        <v>29</v>
      </c>
      <c r="J173" s="30">
        <v>-1.1777899999999999</v>
      </c>
      <c r="K173" s="33" t="s">
        <v>93</v>
      </c>
      <c r="L173" s="35" t="s">
        <v>29</v>
      </c>
      <c r="M173" s="28">
        <v>-1.3426199999999999</v>
      </c>
      <c r="N173" s="33" t="s">
        <v>93</v>
      </c>
      <c r="O173" s="35" t="s">
        <v>29</v>
      </c>
      <c r="P173" s="29">
        <v>-0.26185000000000003</v>
      </c>
      <c r="Q173" s="33" t="s">
        <v>93</v>
      </c>
      <c r="R173" s="35" t="s">
        <v>29</v>
      </c>
      <c r="S173" s="29">
        <v>-0.26457000000000003</v>
      </c>
      <c r="T173" s="33" t="s">
        <v>93</v>
      </c>
      <c r="U173" s="35" t="s">
        <v>29</v>
      </c>
      <c r="V173" s="29">
        <v>0.82364999999999999</v>
      </c>
      <c r="W173" s="33" t="s">
        <v>93</v>
      </c>
      <c r="X173" s="35" t="s">
        <v>29</v>
      </c>
      <c r="Y173" s="28">
        <v>1.2102599999999999</v>
      </c>
      <c r="Z173" s="33" t="s">
        <v>93</v>
      </c>
      <c r="AA173" s="35" t="s">
        <v>29</v>
      </c>
      <c r="AB173" s="28">
        <v>1.3845400000000001</v>
      </c>
      <c r="AC173" s="33" t="s">
        <v>93</v>
      </c>
      <c r="AD173" s="35" t="s">
        <v>29</v>
      </c>
      <c r="AE173" s="29">
        <v>0.10796</v>
      </c>
      <c r="AF173" s="33" t="s">
        <v>93</v>
      </c>
      <c r="AG173" s="35" t="s">
        <v>29</v>
      </c>
      <c r="AH173" s="29">
        <v>0.64161000000000001</v>
      </c>
      <c r="AI173" s="33" t="s">
        <v>93</v>
      </c>
      <c r="AJ173" s="35" t="s">
        <v>29</v>
      </c>
      <c r="AK173" s="28">
        <v>1.4484600000000001</v>
      </c>
      <c r="AL173" s="33" t="s">
        <v>93</v>
      </c>
      <c r="AM173" s="35" t="s">
        <v>29</v>
      </c>
      <c r="AN173" s="29">
        <v>-1.56E-3</v>
      </c>
      <c r="AO173" s="33" t="s">
        <v>93</v>
      </c>
      <c r="AP173" s="35" t="s">
        <v>29</v>
      </c>
      <c r="AQ173" s="29">
        <v>-0.17474999999999999</v>
      </c>
    </row>
    <row r="174" spans="1:43" ht="17" thickBot="1" x14ac:dyDescent="0.25">
      <c r="A174" s="95"/>
      <c r="B174" s="33" t="s">
        <v>93</v>
      </c>
      <c r="C174" s="35" t="s">
        <v>23</v>
      </c>
      <c r="D174" s="29">
        <v>1.3658699999999999</v>
      </c>
      <c r="E174" s="33" t="s">
        <v>93</v>
      </c>
      <c r="F174" s="35" t="s">
        <v>23</v>
      </c>
      <c r="G174" s="29">
        <v>-2.2190699999999999</v>
      </c>
      <c r="H174" s="33" t="s">
        <v>93</v>
      </c>
      <c r="I174" s="35" t="s">
        <v>23</v>
      </c>
      <c r="J174" s="28">
        <v>-1.4965599999999999</v>
      </c>
      <c r="K174" s="33" t="s">
        <v>93</v>
      </c>
      <c r="L174" s="35" t="s">
        <v>23</v>
      </c>
      <c r="M174" s="28">
        <v>-2.7514400000000001</v>
      </c>
      <c r="N174" s="33" t="s">
        <v>93</v>
      </c>
      <c r="O174" s="35" t="s">
        <v>23</v>
      </c>
      <c r="P174" s="29">
        <v>-0.23189000000000001</v>
      </c>
      <c r="Q174" s="33" t="s">
        <v>93</v>
      </c>
      <c r="R174" s="35" t="s">
        <v>23</v>
      </c>
      <c r="S174" s="29">
        <v>-0.26793</v>
      </c>
      <c r="T174" s="33" t="s">
        <v>93</v>
      </c>
      <c r="U174" s="35" t="s">
        <v>23</v>
      </c>
      <c r="V174" s="29">
        <v>0.85443999999999998</v>
      </c>
      <c r="W174" s="33" t="s">
        <v>93</v>
      </c>
      <c r="X174" s="35" t="s">
        <v>23</v>
      </c>
      <c r="Y174" s="29">
        <v>0.72890999999999995</v>
      </c>
      <c r="Z174" s="33" t="s">
        <v>93</v>
      </c>
      <c r="AA174" s="35" t="s">
        <v>23</v>
      </c>
      <c r="AB174" s="29">
        <v>9.715E-2</v>
      </c>
      <c r="AC174" s="33" t="s">
        <v>93</v>
      </c>
      <c r="AD174" s="35" t="s">
        <v>23</v>
      </c>
      <c r="AE174" s="29">
        <v>-1.5053300000000001</v>
      </c>
      <c r="AF174" s="33" t="s">
        <v>93</v>
      </c>
      <c r="AG174" s="35" t="s">
        <v>23</v>
      </c>
      <c r="AH174" s="29">
        <v>-0.64365000000000006</v>
      </c>
      <c r="AI174" s="33" t="s">
        <v>93</v>
      </c>
      <c r="AJ174" s="35" t="s">
        <v>23</v>
      </c>
      <c r="AK174" s="29">
        <v>0.59194999999999998</v>
      </c>
      <c r="AL174" s="33" t="s">
        <v>93</v>
      </c>
      <c r="AM174" s="35" t="s">
        <v>23</v>
      </c>
      <c r="AN174" s="29">
        <v>-6.3719999999999999E-2</v>
      </c>
      <c r="AO174" s="33" t="s">
        <v>93</v>
      </c>
      <c r="AP174" s="35" t="s">
        <v>23</v>
      </c>
      <c r="AQ174" s="29">
        <v>-0.23443</v>
      </c>
    </row>
    <row r="175" spans="1:43" ht="17" thickBot="1" x14ac:dyDescent="0.25">
      <c r="A175" s="95"/>
      <c r="B175" s="33" t="s">
        <v>93</v>
      </c>
      <c r="C175" s="35" t="s">
        <v>20</v>
      </c>
      <c r="D175" s="29">
        <v>1.4629700000000001</v>
      </c>
      <c r="E175" s="33" t="s">
        <v>93</v>
      </c>
      <c r="F175" s="35" t="s">
        <v>20</v>
      </c>
      <c r="G175" s="29">
        <v>-1.3838999999999999</v>
      </c>
      <c r="H175" s="33" t="s">
        <v>93</v>
      </c>
      <c r="I175" s="35" t="s">
        <v>20</v>
      </c>
      <c r="J175" s="28">
        <v>-1.2446900000000001</v>
      </c>
      <c r="K175" s="33" t="s">
        <v>93</v>
      </c>
      <c r="L175" s="35" t="s">
        <v>20</v>
      </c>
      <c r="M175" s="28">
        <v>-1.89564</v>
      </c>
      <c r="N175" s="33" t="s">
        <v>93</v>
      </c>
      <c r="O175" s="35" t="s">
        <v>20</v>
      </c>
      <c r="P175" s="29">
        <v>-0.46759000000000001</v>
      </c>
      <c r="Q175" s="33" t="s">
        <v>93</v>
      </c>
      <c r="R175" s="35" t="s">
        <v>20</v>
      </c>
      <c r="S175" s="29">
        <v>-0.19353000000000001</v>
      </c>
      <c r="T175" s="33" t="s">
        <v>93</v>
      </c>
      <c r="U175" s="35" t="s">
        <v>20</v>
      </c>
      <c r="V175" s="29">
        <v>0.41360000000000002</v>
      </c>
      <c r="W175" s="33" t="s">
        <v>93</v>
      </c>
      <c r="X175" s="35" t="s">
        <v>20</v>
      </c>
      <c r="Y175" s="29">
        <v>0.61150000000000004</v>
      </c>
      <c r="Z175" s="33" t="s">
        <v>93</v>
      </c>
      <c r="AA175" s="35" t="s">
        <v>20</v>
      </c>
      <c r="AB175" s="29">
        <v>0.15973999999999999</v>
      </c>
      <c r="AC175" s="33" t="s">
        <v>93</v>
      </c>
      <c r="AD175" s="35" t="s">
        <v>20</v>
      </c>
      <c r="AE175" s="29">
        <v>-0.77592000000000005</v>
      </c>
      <c r="AF175" s="33" t="s">
        <v>93</v>
      </c>
      <c r="AG175" s="35" t="s">
        <v>20</v>
      </c>
      <c r="AH175" s="29">
        <v>-0.22231000000000001</v>
      </c>
      <c r="AI175" s="33" t="s">
        <v>93</v>
      </c>
      <c r="AJ175" s="35" t="s">
        <v>20</v>
      </c>
      <c r="AK175" s="29">
        <v>0.57028999999999996</v>
      </c>
      <c r="AL175" s="33" t="s">
        <v>93</v>
      </c>
      <c r="AM175" s="35" t="s">
        <v>20</v>
      </c>
      <c r="AN175" s="29">
        <v>-0.15726999999999999</v>
      </c>
      <c r="AO175" s="33" t="s">
        <v>93</v>
      </c>
      <c r="AP175" s="35" t="s">
        <v>20</v>
      </c>
      <c r="AQ175" s="29">
        <v>-0.10242999999999999</v>
      </c>
    </row>
    <row r="176" spans="1:43" ht="17" thickBot="1" x14ac:dyDescent="0.25">
      <c r="A176" s="95"/>
      <c r="B176" s="33" t="s">
        <v>94</v>
      </c>
      <c r="C176" s="35" t="s">
        <v>26</v>
      </c>
      <c r="D176" s="29">
        <v>-1.0829500000000001</v>
      </c>
      <c r="E176" s="33" t="s">
        <v>94</v>
      </c>
      <c r="F176" s="35" t="s">
        <v>26</v>
      </c>
      <c r="G176" s="28">
        <v>2.7319100000000001</v>
      </c>
      <c r="H176" s="33" t="s">
        <v>94</v>
      </c>
      <c r="I176" s="35" t="s">
        <v>26</v>
      </c>
      <c r="J176" s="28">
        <v>2.9857200000000002</v>
      </c>
      <c r="K176" s="33" t="s">
        <v>94</v>
      </c>
      <c r="L176" s="35" t="s">
        <v>26</v>
      </c>
      <c r="M176" s="29">
        <v>0.40594999999999998</v>
      </c>
      <c r="N176" s="33" t="s">
        <v>94</v>
      </c>
      <c r="O176" s="35" t="s">
        <v>26</v>
      </c>
      <c r="P176" s="28">
        <v>-2.1194799999999998</v>
      </c>
      <c r="Q176" s="33" t="s">
        <v>94</v>
      </c>
      <c r="R176" s="35" t="s">
        <v>26</v>
      </c>
      <c r="S176" s="28">
        <v>-3.53687</v>
      </c>
      <c r="T176" s="33" t="s">
        <v>94</v>
      </c>
      <c r="U176" s="35" t="s">
        <v>26</v>
      </c>
      <c r="V176" s="28">
        <v>-2.5078499999999999</v>
      </c>
      <c r="W176" s="33" t="s">
        <v>94</v>
      </c>
      <c r="X176" s="35" t="s">
        <v>26</v>
      </c>
      <c r="Y176" s="28">
        <v>-3.4417800000000001</v>
      </c>
      <c r="Z176" s="33" t="s">
        <v>94</v>
      </c>
      <c r="AA176" s="35" t="s">
        <v>26</v>
      </c>
      <c r="AB176" s="28">
        <v>-2.9651700000000001</v>
      </c>
      <c r="AC176" s="33" t="s">
        <v>94</v>
      </c>
      <c r="AD176" s="35" t="s">
        <v>26</v>
      </c>
      <c r="AE176" s="30">
        <v>0.54886000000000001</v>
      </c>
      <c r="AF176" s="33" t="s">
        <v>94</v>
      </c>
      <c r="AG176" s="35" t="s">
        <v>26</v>
      </c>
      <c r="AH176" s="29">
        <v>-4.122E-2</v>
      </c>
      <c r="AI176" s="33" t="s">
        <v>94</v>
      </c>
      <c r="AJ176" s="35" t="s">
        <v>26</v>
      </c>
      <c r="AK176" s="28">
        <v>-1.81745</v>
      </c>
      <c r="AL176" s="33" t="s">
        <v>94</v>
      </c>
      <c r="AM176" s="35" t="s">
        <v>26</v>
      </c>
      <c r="AN176" s="29">
        <v>0.34813</v>
      </c>
      <c r="AO176" s="33" t="s">
        <v>94</v>
      </c>
      <c r="AP176" s="35" t="s">
        <v>26</v>
      </c>
      <c r="AQ176" s="28">
        <v>1.1382399999999999</v>
      </c>
    </row>
    <row r="177" spans="1:43" ht="17" thickBot="1" x14ac:dyDescent="0.25">
      <c r="A177" s="95"/>
      <c r="B177" s="33" t="s">
        <v>94</v>
      </c>
      <c r="C177" s="35" t="s">
        <v>28</v>
      </c>
      <c r="D177" s="29">
        <v>-0.60282000000000002</v>
      </c>
      <c r="E177" s="33" t="s">
        <v>94</v>
      </c>
      <c r="F177" s="35" t="s">
        <v>28</v>
      </c>
      <c r="G177" s="28">
        <v>1.5872299999999999</v>
      </c>
      <c r="H177" s="33" t="s">
        <v>94</v>
      </c>
      <c r="I177" s="35" t="s">
        <v>28</v>
      </c>
      <c r="J177" s="28">
        <v>1.57372</v>
      </c>
      <c r="K177" s="33" t="s">
        <v>94</v>
      </c>
      <c r="L177" s="35" t="s">
        <v>28</v>
      </c>
      <c r="M177" s="29">
        <v>0.45205000000000001</v>
      </c>
      <c r="N177" s="33" t="s">
        <v>94</v>
      </c>
      <c r="O177" s="35" t="s">
        <v>28</v>
      </c>
      <c r="P177" s="29">
        <v>-0.90093999999999996</v>
      </c>
      <c r="Q177" s="33" t="s">
        <v>94</v>
      </c>
      <c r="R177" s="35" t="s">
        <v>28</v>
      </c>
      <c r="S177" s="30">
        <v>-1.69215</v>
      </c>
      <c r="T177" s="33" t="s">
        <v>94</v>
      </c>
      <c r="U177" s="35" t="s">
        <v>28</v>
      </c>
      <c r="V177" s="30">
        <v>-1.1933800000000001</v>
      </c>
      <c r="W177" s="33" t="s">
        <v>94</v>
      </c>
      <c r="X177" s="35" t="s">
        <v>28</v>
      </c>
      <c r="Y177" s="28">
        <v>-1.6261399999999999</v>
      </c>
      <c r="Z177" s="33" t="s">
        <v>94</v>
      </c>
      <c r="AA177" s="35" t="s">
        <v>28</v>
      </c>
      <c r="AB177" s="28">
        <v>-1.3592599999999999</v>
      </c>
      <c r="AC177" s="33" t="s">
        <v>94</v>
      </c>
      <c r="AD177" s="35" t="s">
        <v>28</v>
      </c>
      <c r="AE177" s="28">
        <v>0.37073</v>
      </c>
      <c r="AF177" s="33" t="s">
        <v>94</v>
      </c>
      <c r="AG177" s="35" t="s">
        <v>28</v>
      </c>
      <c r="AH177" s="29">
        <v>-8.8599999999999998E-3</v>
      </c>
      <c r="AI177" s="33" t="s">
        <v>94</v>
      </c>
      <c r="AJ177" s="35" t="s">
        <v>28</v>
      </c>
      <c r="AK177" s="28">
        <v>-0.91683999999999999</v>
      </c>
      <c r="AL177" s="33" t="s">
        <v>94</v>
      </c>
      <c r="AM177" s="35" t="s">
        <v>28</v>
      </c>
      <c r="AN177" s="29">
        <v>0.10345</v>
      </c>
      <c r="AO177" s="33" t="s">
        <v>94</v>
      </c>
      <c r="AP177" s="35" t="s">
        <v>28</v>
      </c>
      <c r="AQ177" s="28">
        <v>0.55623</v>
      </c>
    </row>
    <row r="178" spans="1:43" ht="17" thickBot="1" x14ac:dyDescent="0.25">
      <c r="A178" s="95"/>
      <c r="B178" s="33" t="s">
        <v>94</v>
      </c>
      <c r="C178" s="35" t="s">
        <v>22</v>
      </c>
      <c r="D178" s="29">
        <v>-0.50653999999999999</v>
      </c>
      <c r="E178" s="33" t="s">
        <v>94</v>
      </c>
      <c r="F178" s="35" t="s">
        <v>22</v>
      </c>
      <c r="G178" s="29">
        <v>0.94079000000000002</v>
      </c>
      <c r="H178" s="33" t="s">
        <v>94</v>
      </c>
      <c r="I178" s="35" t="s">
        <v>22</v>
      </c>
      <c r="J178" s="30">
        <v>1.16004</v>
      </c>
      <c r="K178" s="33" t="s">
        <v>94</v>
      </c>
      <c r="L178" s="35" t="s">
        <v>22</v>
      </c>
      <c r="M178" s="29">
        <v>0.65744000000000002</v>
      </c>
      <c r="N178" s="33" t="s">
        <v>94</v>
      </c>
      <c r="O178" s="35" t="s">
        <v>22</v>
      </c>
      <c r="P178" s="29">
        <v>7.6999999999999999E-2</v>
      </c>
      <c r="Q178" s="33" t="s">
        <v>94</v>
      </c>
      <c r="R178" s="35" t="s">
        <v>22</v>
      </c>
      <c r="S178" s="29">
        <v>-0.31141000000000002</v>
      </c>
      <c r="T178" s="33" t="s">
        <v>94</v>
      </c>
      <c r="U178" s="35" t="s">
        <v>22</v>
      </c>
      <c r="V178" s="29">
        <v>-0.12895000000000001</v>
      </c>
      <c r="W178" s="33" t="s">
        <v>94</v>
      </c>
      <c r="X178" s="35" t="s">
        <v>22</v>
      </c>
      <c r="Y178" s="29">
        <v>-0.90715999999999997</v>
      </c>
      <c r="Z178" s="33" t="s">
        <v>94</v>
      </c>
      <c r="AA178" s="35" t="s">
        <v>22</v>
      </c>
      <c r="AB178" s="29">
        <v>-0.76563000000000003</v>
      </c>
      <c r="AC178" s="33" t="s">
        <v>94</v>
      </c>
      <c r="AD178" s="35" t="s">
        <v>22</v>
      </c>
      <c r="AE178" s="29">
        <v>2.1149999999999999E-2</v>
      </c>
      <c r="AF178" s="33" t="s">
        <v>94</v>
      </c>
      <c r="AG178" s="35" t="s">
        <v>22</v>
      </c>
      <c r="AH178" s="29">
        <v>-0.10571</v>
      </c>
      <c r="AI178" s="33" t="s">
        <v>94</v>
      </c>
      <c r="AJ178" s="35" t="s">
        <v>22</v>
      </c>
      <c r="AK178" s="30">
        <v>-0.70523999999999998</v>
      </c>
      <c r="AL178" s="33" t="s">
        <v>94</v>
      </c>
      <c r="AM178" s="35" t="s">
        <v>22</v>
      </c>
      <c r="AN178" s="29">
        <v>0.41271999999999998</v>
      </c>
      <c r="AO178" s="33" t="s">
        <v>94</v>
      </c>
      <c r="AP178" s="35" t="s">
        <v>22</v>
      </c>
      <c r="AQ178" s="28">
        <v>0.57021999999999995</v>
      </c>
    </row>
    <row r="179" spans="1:43" ht="17" thickBot="1" x14ac:dyDescent="0.25">
      <c r="A179" s="95"/>
      <c r="B179" s="33" t="s">
        <v>94</v>
      </c>
      <c r="C179" s="35" t="s">
        <v>19</v>
      </c>
      <c r="D179" s="29">
        <v>-2.2880000000000001E-2</v>
      </c>
      <c r="E179" s="33" t="s">
        <v>94</v>
      </c>
      <c r="F179" s="35" t="s">
        <v>19</v>
      </c>
      <c r="G179" s="29">
        <v>0.27992</v>
      </c>
      <c r="H179" s="33" t="s">
        <v>94</v>
      </c>
      <c r="I179" s="35" t="s">
        <v>19</v>
      </c>
      <c r="J179" s="29">
        <v>0.45222000000000001</v>
      </c>
      <c r="K179" s="33" t="s">
        <v>94</v>
      </c>
      <c r="L179" s="35" t="s">
        <v>19</v>
      </c>
      <c r="M179" s="29">
        <v>0.23785999999999999</v>
      </c>
      <c r="N179" s="33" t="s">
        <v>94</v>
      </c>
      <c r="O179" s="35" t="s">
        <v>19</v>
      </c>
      <c r="P179" s="29">
        <v>0.1014</v>
      </c>
      <c r="Q179" s="33" t="s">
        <v>94</v>
      </c>
      <c r="R179" s="35" t="s">
        <v>19</v>
      </c>
      <c r="S179" s="29">
        <v>-9.1E-4</v>
      </c>
      <c r="T179" s="33" t="s">
        <v>94</v>
      </c>
      <c r="U179" s="35" t="s">
        <v>19</v>
      </c>
      <c r="V179" s="29">
        <v>6.1609999999999998E-2</v>
      </c>
      <c r="W179" s="33" t="s">
        <v>94</v>
      </c>
      <c r="X179" s="35" t="s">
        <v>19</v>
      </c>
      <c r="Y179" s="29">
        <v>-0.30839</v>
      </c>
      <c r="Z179" s="33" t="s">
        <v>94</v>
      </c>
      <c r="AA179" s="35" t="s">
        <v>19</v>
      </c>
      <c r="AB179" s="29">
        <v>-0.32840000000000003</v>
      </c>
      <c r="AC179" s="33" t="s">
        <v>94</v>
      </c>
      <c r="AD179" s="35" t="s">
        <v>19</v>
      </c>
      <c r="AE179" s="29">
        <v>-7.7249999999999999E-2</v>
      </c>
      <c r="AF179" s="33" t="s">
        <v>94</v>
      </c>
      <c r="AG179" s="35" t="s">
        <v>19</v>
      </c>
      <c r="AH179" s="29">
        <v>-7.2359999999999994E-2</v>
      </c>
      <c r="AI179" s="33" t="s">
        <v>94</v>
      </c>
      <c r="AJ179" s="35" t="s">
        <v>19</v>
      </c>
      <c r="AK179" s="29">
        <v>-0.22864000000000001</v>
      </c>
      <c r="AL179" s="33" t="s">
        <v>94</v>
      </c>
      <c r="AM179" s="35" t="s">
        <v>19</v>
      </c>
      <c r="AN179" s="29">
        <v>0.24443999999999999</v>
      </c>
      <c r="AO179" s="33" t="s">
        <v>94</v>
      </c>
      <c r="AP179" s="35" t="s">
        <v>19</v>
      </c>
      <c r="AQ179" s="29">
        <v>0.26504</v>
      </c>
    </row>
    <row r="180" spans="1:43" ht="17" thickBot="1" x14ac:dyDescent="0.25">
      <c r="A180" s="95"/>
      <c r="B180" s="23" t="s">
        <v>95</v>
      </c>
      <c r="C180" s="24" t="s">
        <v>26</v>
      </c>
      <c r="D180" s="29">
        <v>0.49092999999999998</v>
      </c>
      <c r="E180" s="23" t="s">
        <v>95</v>
      </c>
      <c r="F180" s="24" t="s">
        <v>26</v>
      </c>
      <c r="G180" s="29">
        <v>-0.73365000000000002</v>
      </c>
      <c r="H180" s="23" t="s">
        <v>95</v>
      </c>
      <c r="I180" s="24" t="s">
        <v>26</v>
      </c>
      <c r="J180" s="29">
        <v>0.18004999999999999</v>
      </c>
      <c r="K180" s="23" t="s">
        <v>95</v>
      </c>
      <c r="L180" s="24" t="s">
        <v>26</v>
      </c>
      <c r="M180" s="29">
        <v>-0.19778999999999999</v>
      </c>
      <c r="N180" s="23" t="s">
        <v>95</v>
      </c>
      <c r="O180" s="24" t="s">
        <v>26</v>
      </c>
      <c r="P180" s="29">
        <v>-0.10789</v>
      </c>
      <c r="Q180" s="23" t="s">
        <v>95</v>
      </c>
      <c r="R180" s="24" t="s">
        <v>26</v>
      </c>
      <c r="S180" s="29">
        <v>5.5840000000000001E-2</v>
      </c>
      <c r="T180" s="23" t="s">
        <v>95</v>
      </c>
      <c r="U180" s="24" t="s">
        <v>26</v>
      </c>
      <c r="V180" s="29">
        <v>-0.13444</v>
      </c>
      <c r="W180" s="23" t="s">
        <v>95</v>
      </c>
      <c r="X180" s="24" t="s">
        <v>26</v>
      </c>
      <c r="Y180" s="29">
        <v>0.20848</v>
      </c>
      <c r="Z180" s="23" t="s">
        <v>95</v>
      </c>
      <c r="AA180" s="24" t="s">
        <v>26</v>
      </c>
      <c r="AB180" s="29">
        <v>-9.0590000000000004E-2</v>
      </c>
      <c r="AC180" s="23" t="s">
        <v>95</v>
      </c>
      <c r="AD180" s="24" t="s">
        <v>26</v>
      </c>
      <c r="AE180" s="29">
        <v>-0.30754999999999999</v>
      </c>
      <c r="AF180" s="23" t="s">
        <v>95</v>
      </c>
      <c r="AG180" s="24" t="s">
        <v>26</v>
      </c>
      <c r="AH180" s="29">
        <v>-0.29718</v>
      </c>
      <c r="AI180" s="23" t="s">
        <v>95</v>
      </c>
      <c r="AJ180" s="24" t="s">
        <v>26</v>
      </c>
      <c r="AK180" s="29">
        <v>0.18357000000000001</v>
      </c>
      <c r="AL180" s="23" t="s">
        <v>95</v>
      </c>
      <c r="AM180" s="24" t="s">
        <v>26</v>
      </c>
      <c r="AN180" s="29">
        <v>2.911E-2</v>
      </c>
      <c r="AO180" s="23" t="s">
        <v>95</v>
      </c>
      <c r="AP180" s="24" t="s">
        <v>26</v>
      </c>
      <c r="AQ180" s="29">
        <v>-7.0899999999999999E-3</v>
      </c>
    </row>
    <row r="181" spans="1:43" ht="17" thickBot="1" x14ac:dyDescent="0.25">
      <c r="A181" s="95"/>
      <c r="B181" s="23" t="s">
        <v>95</v>
      </c>
      <c r="C181" s="24" t="s">
        <v>29</v>
      </c>
      <c r="D181" s="29">
        <v>0.11677999999999999</v>
      </c>
      <c r="E181" s="23" t="s">
        <v>95</v>
      </c>
      <c r="F181" s="24" t="s">
        <v>29</v>
      </c>
      <c r="G181" s="29">
        <v>-0.18142</v>
      </c>
      <c r="H181" s="23" t="s">
        <v>95</v>
      </c>
      <c r="I181" s="24" t="s">
        <v>29</v>
      </c>
      <c r="J181" s="29">
        <v>-1.269E-2</v>
      </c>
      <c r="K181" s="23" t="s">
        <v>95</v>
      </c>
      <c r="L181" s="24" t="s">
        <v>29</v>
      </c>
      <c r="M181" s="29">
        <v>-6.2199999999999998E-2</v>
      </c>
      <c r="N181" s="23" t="s">
        <v>95</v>
      </c>
      <c r="O181" s="24" t="s">
        <v>29</v>
      </c>
      <c r="P181" s="29">
        <v>-3.7420000000000002E-2</v>
      </c>
      <c r="Q181" s="23" t="s">
        <v>95</v>
      </c>
      <c r="R181" s="24" t="s">
        <v>29</v>
      </c>
      <c r="S181" s="29">
        <v>1.6199999999999999E-2</v>
      </c>
      <c r="T181" s="23" t="s">
        <v>95</v>
      </c>
      <c r="U181" s="24" t="s">
        <v>29</v>
      </c>
      <c r="V181" s="29">
        <v>-4.8890000000000003E-2</v>
      </c>
      <c r="W181" s="23" t="s">
        <v>95</v>
      </c>
      <c r="X181" s="24" t="s">
        <v>29</v>
      </c>
      <c r="Y181" s="29">
        <v>6.25E-2</v>
      </c>
      <c r="Z181" s="23" t="s">
        <v>95</v>
      </c>
      <c r="AA181" s="24" t="s">
        <v>29</v>
      </c>
      <c r="AB181" s="29">
        <v>-2.1099999999999999E-3</v>
      </c>
      <c r="AC181" s="23" t="s">
        <v>95</v>
      </c>
      <c r="AD181" s="24" t="s">
        <v>29</v>
      </c>
      <c r="AE181" s="29">
        <v>-7.9689999999999997E-2</v>
      </c>
      <c r="AF181" s="23" t="s">
        <v>95</v>
      </c>
      <c r="AG181" s="24" t="s">
        <v>29</v>
      </c>
      <c r="AH181" s="29">
        <v>-5.2929999999999998E-2</v>
      </c>
      <c r="AI181" s="23" t="s">
        <v>95</v>
      </c>
      <c r="AJ181" s="24" t="s">
        <v>29</v>
      </c>
      <c r="AK181" s="29">
        <v>5.876E-2</v>
      </c>
      <c r="AL181" s="23" t="s">
        <v>95</v>
      </c>
      <c r="AM181" s="24" t="s">
        <v>29</v>
      </c>
      <c r="AN181" s="29">
        <v>-2.4219999999999998E-2</v>
      </c>
      <c r="AO181" s="23" t="s">
        <v>95</v>
      </c>
      <c r="AP181" s="24" t="s">
        <v>29</v>
      </c>
      <c r="AQ181" s="29">
        <v>6.1399999999999996E-3</v>
      </c>
    </row>
    <row r="182" spans="1:43" ht="17" thickBot="1" x14ac:dyDescent="0.25">
      <c r="A182" s="95"/>
      <c r="B182" s="23" t="s">
        <v>95</v>
      </c>
      <c r="C182" s="24" t="s">
        <v>22</v>
      </c>
      <c r="D182" s="29">
        <v>7.5639999999999999E-2</v>
      </c>
      <c r="E182" s="23" t="s">
        <v>95</v>
      </c>
      <c r="F182" s="24" t="s">
        <v>22</v>
      </c>
      <c r="G182" s="29">
        <v>-4.6460000000000001E-2</v>
      </c>
      <c r="H182" s="23" t="s">
        <v>95</v>
      </c>
      <c r="I182" s="24" t="s">
        <v>22</v>
      </c>
      <c r="J182" s="29">
        <v>0.56311</v>
      </c>
      <c r="K182" s="23" t="s">
        <v>95</v>
      </c>
      <c r="L182" s="24" t="s">
        <v>22</v>
      </c>
      <c r="M182" s="29">
        <v>0.11567</v>
      </c>
      <c r="N182" s="23" t="s">
        <v>95</v>
      </c>
      <c r="O182" s="24" t="s">
        <v>22</v>
      </c>
      <c r="P182" s="29">
        <v>9.6710000000000004E-2</v>
      </c>
      <c r="Q182" s="23" t="s">
        <v>95</v>
      </c>
      <c r="R182" s="24" t="s">
        <v>22</v>
      </c>
      <c r="S182" s="29">
        <v>-1.9560000000000001E-2</v>
      </c>
      <c r="T182" s="23" t="s">
        <v>95</v>
      </c>
      <c r="U182" s="24" t="s">
        <v>22</v>
      </c>
      <c r="V182" s="29">
        <v>0.14238999999999999</v>
      </c>
      <c r="W182" s="23" t="s">
        <v>95</v>
      </c>
      <c r="X182" s="24" t="s">
        <v>22</v>
      </c>
      <c r="Y182" s="29">
        <v>-9.239E-2</v>
      </c>
      <c r="Z182" s="23" t="s">
        <v>95</v>
      </c>
      <c r="AA182" s="24" t="s">
        <v>22</v>
      </c>
      <c r="AB182" s="29">
        <v>-0.20144000000000001</v>
      </c>
      <c r="AC182" s="23" t="s">
        <v>95</v>
      </c>
      <c r="AD182" s="24" t="s">
        <v>22</v>
      </c>
      <c r="AE182" s="29">
        <v>1.567E-2</v>
      </c>
      <c r="AF182" s="23" t="s">
        <v>95</v>
      </c>
      <c r="AG182" s="24" t="s">
        <v>22</v>
      </c>
      <c r="AH182" s="29">
        <v>-0.21704000000000001</v>
      </c>
      <c r="AI182" s="23" t="s">
        <v>95</v>
      </c>
      <c r="AJ182" s="24" t="s">
        <v>22</v>
      </c>
      <c r="AK182" s="29">
        <v>-0.11731</v>
      </c>
      <c r="AL182" s="23" t="s">
        <v>95</v>
      </c>
      <c r="AM182" s="24" t="s">
        <v>22</v>
      </c>
      <c r="AN182" s="29">
        <v>0.30486000000000002</v>
      </c>
      <c r="AO182" s="23" t="s">
        <v>95</v>
      </c>
      <c r="AP182" s="24" t="s">
        <v>22</v>
      </c>
      <c r="AQ182" s="29">
        <v>-7.6609999999999998E-2</v>
      </c>
    </row>
    <row r="183" spans="1:43" ht="17" thickBot="1" x14ac:dyDescent="0.25">
      <c r="A183" s="95"/>
      <c r="B183" s="23" t="s">
        <v>95</v>
      </c>
      <c r="C183" s="24" t="s">
        <v>19</v>
      </c>
      <c r="D183" s="29">
        <v>0.15198</v>
      </c>
      <c r="E183" s="23" t="s">
        <v>95</v>
      </c>
      <c r="F183" s="24" t="s">
        <v>19</v>
      </c>
      <c r="G183" s="29">
        <v>-0.24206</v>
      </c>
      <c r="H183" s="23" t="s">
        <v>95</v>
      </c>
      <c r="I183" s="24" t="s">
        <v>19</v>
      </c>
      <c r="J183" s="29">
        <v>-6.4390000000000003E-2</v>
      </c>
      <c r="K183" s="23" t="s">
        <v>95</v>
      </c>
      <c r="L183" s="24" t="s">
        <v>19</v>
      </c>
      <c r="M183" s="29">
        <v>-9.4020000000000006E-2</v>
      </c>
      <c r="N183" s="23" t="s">
        <v>95</v>
      </c>
      <c r="O183" s="24" t="s">
        <v>19</v>
      </c>
      <c r="P183" s="29">
        <v>-5.883E-2</v>
      </c>
      <c r="Q183" s="23" t="s">
        <v>95</v>
      </c>
      <c r="R183" s="24" t="s">
        <v>19</v>
      </c>
      <c r="S183" s="29">
        <v>2.3609999999999999E-2</v>
      </c>
      <c r="T183" s="23" t="s">
        <v>95</v>
      </c>
      <c r="U183" s="24" t="s">
        <v>19</v>
      </c>
      <c r="V183" s="29">
        <v>-7.8219999999999998E-2</v>
      </c>
      <c r="W183" s="23" t="s">
        <v>95</v>
      </c>
      <c r="X183" s="24" t="s">
        <v>19</v>
      </c>
      <c r="Y183" s="29">
        <v>9.2480000000000007E-2</v>
      </c>
      <c r="Z183" s="23" t="s">
        <v>95</v>
      </c>
      <c r="AA183" s="24" t="s">
        <v>19</v>
      </c>
      <c r="AB183" s="29">
        <v>1.4019999999999999E-2</v>
      </c>
      <c r="AC183" s="23" t="s">
        <v>95</v>
      </c>
      <c r="AD183" s="24" t="s">
        <v>19</v>
      </c>
      <c r="AE183" s="29">
        <v>-0.10936</v>
      </c>
      <c r="AF183" s="23" t="s">
        <v>95</v>
      </c>
      <c r="AG183" s="24" t="s">
        <v>19</v>
      </c>
      <c r="AH183" s="29">
        <v>-5.357E-2</v>
      </c>
      <c r="AI183" s="23" t="s">
        <v>95</v>
      </c>
      <c r="AJ183" s="24" t="s">
        <v>19</v>
      </c>
      <c r="AK183" s="29">
        <v>8.9499999999999996E-2</v>
      </c>
      <c r="AL183" s="23" t="s">
        <v>95</v>
      </c>
      <c r="AM183" s="24" t="s">
        <v>19</v>
      </c>
      <c r="AN183" s="29">
        <v>-5.8389999999999997E-2</v>
      </c>
      <c r="AO183" s="23" t="s">
        <v>95</v>
      </c>
      <c r="AP183" s="24" t="s">
        <v>19</v>
      </c>
      <c r="AQ183" s="29">
        <v>1.4749999999999999E-2</v>
      </c>
    </row>
    <row r="184" spans="1:43" ht="17" thickBot="1" x14ac:dyDescent="0.25">
      <c r="A184" s="95"/>
      <c r="B184" s="33" t="s">
        <v>96</v>
      </c>
      <c r="C184" s="35" t="s">
        <v>26</v>
      </c>
      <c r="D184" s="30">
        <v>-1.5473399999999999</v>
      </c>
      <c r="E184" s="33" t="s">
        <v>96</v>
      </c>
      <c r="F184" s="35" t="s">
        <v>26</v>
      </c>
      <c r="G184" s="29">
        <v>-0.33180999999999999</v>
      </c>
      <c r="H184" s="33" t="s">
        <v>96</v>
      </c>
      <c r="I184" s="35" t="s">
        <v>26</v>
      </c>
      <c r="J184" s="30">
        <v>-0.99107000000000001</v>
      </c>
      <c r="K184" s="33" t="s">
        <v>96</v>
      </c>
      <c r="L184" s="35" t="s">
        <v>26</v>
      </c>
      <c r="M184" s="29">
        <v>-1.1153299999999999</v>
      </c>
      <c r="N184" s="33" t="s">
        <v>96</v>
      </c>
      <c r="O184" s="35" t="s">
        <v>26</v>
      </c>
      <c r="P184" s="29">
        <v>-1.6208</v>
      </c>
      <c r="Q184" s="33" t="s">
        <v>96</v>
      </c>
      <c r="R184" s="35" t="s">
        <v>26</v>
      </c>
      <c r="S184" s="29">
        <v>-0.89051000000000002</v>
      </c>
      <c r="T184" s="33" t="s">
        <v>96</v>
      </c>
      <c r="U184" s="35" t="s">
        <v>26</v>
      </c>
      <c r="V184" s="29">
        <v>-0.70909</v>
      </c>
      <c r="W184" s="33" t="s">
        <v>96</v>
      </c>
      <c r="X184" s="35" t="s">
        <v>26</v>
      </c>
      <c r="Y184" s="28">
        <v>-2.4463400000000002</v>
      </c>
      <c r="Z184" s="33" t="s">
        <v>96</v>
      </c>
      <c r="AA184" s="35" t="s">
        <v>26</v>
      </c>
      <c r="AB184" s="28">
        <v>-2.3030499999999998</v>
      </c>
      <c r="AC184" s="33" t="s">
        <v>96</v>
      </c>
      <c r="AD184" s="35" t="s">
        <v>26</v>
      </c>
      <c r="AE184" s="29">
        <v>0.74619999999999997</v>
      </c>
      <c r="AF184" s="33" t="s">
        <v>96</v>
      </c>
      <c r="AG184" s="35" t="s">
        <v>26</v>
      </c>
      <c r="AH184" s="30">
        <v>1.69018</v>
      </c>
      <c r="AI184" s="33" t="s">
        <v>96</v>
      </c>
      <c r="AJ184" s="35" t="s">
        <v>26</v>
      </c>
      <c r="AK184" s="28">
        <v>-0.72069000000000005</v>
      </c>
      <c r="AL184" s="33" t="s">
        <v>96</v>
      </c>
      <c r="AM184" s="35" t="s">
        <v>26</v>
      </c>
      <c r="AN184" s="29">
        <v>-0.5605</v>
      </c>
      <c r="AO184" s="33" t="s">
        <v>96</v>
      </c>
      <c r="AP184" s="35" t="s">
        <v>26</v>
      </c>
      <c r="AQ184" s="29">
        <v>0.12434000000000001</v>
      </c>
    </row>
    <row r="185" spans="1:43" ht="17" thickBot="1" x14ac:dyDescent="0.25">
      <c r="A185" s="95"/>
      <c r="B185" s="33" t="s">
        <v>96</v>
      </c>
      <c r="C185" s="35" t="s">
        <v>29</v>
      </c>
      <c r="D185" s="30">
        <v>-3.2369699999999999</v>
      </c>
      <c r="E185" s="33" t="s">
        <v>96</v>
      </c>
      <c r="F185" s="35" t="s">
        <v>29</v>
      </c>
      <c r="G185" s="29">
        <v>-0.32575999999999999</v>
      </c>
      <c r="H185" s="33" t="s">
        <v>96</v>
      </c>
      <c r="I185" s="35" t="s">
        <v>29</v>
      </c>
      <c r="J185" s="30">
        <v>-1.45041</v>
      </c>
      <c r="K185" s="33" t="s">
        <v>96</v>
      </c>
      <c r="L185" s="35" t="s">
        <v>29</v>
      </c>
      <c r="M185" s="29">
        <v>-1.15326</v>
      </c>
      <c r="N185" s="33" t="s">
        <v>96</v>
      </c>
      <c r="O185" s="35" t="s">
        <v>29</v>
      </c>
      <c r="P185" s="29">
        <v>-2.05538</v>
      </c>
      <c r="Q185" s="33" t="s">
        <v>96</v>
      </c>
      <c r="R185" s="35" t="s">
        <v>29</v>
      </c>
      <c r="S185" s="29">
        <v>-1.0283599999999999</v>
      </c>
      <c r="T185" s="33" t="s">
        <v>96</v>
      </c>
      <c r="U185" s="35" t="s">
        <v>29</v>
      </c>
      <c r="V185" s="29">
        <v>-0.71477999999999997</v>
      </c>
      <c r="W185" s="33" t="s">
        <v>96</v>
      </c>
      <c r="X185" s="35" t="s">
        <v>29</v>
      </c>
      <c r="Y185" s="30">
        <v>-4.2712599999999998</v>
      </c>
      <c r="Z185" s="33" t="s">
        <v>96</v>
      </c>
      <c r="AA185" s="35" t="s">
        <v>29</v>
      </c>
      <c r="AB185" s="28">
        <v>-3.8512900000000001</v>
      </c>
      <c r="AC185" s="33" t="s">
        <v>96</v>
      </c>
      <c r="AD185" s="35" t="s">
        <v>29</v>
      </c>
      <c r="AE185" s="29">
        <v>1.8432299999999999</v>
      </c>
      <c r="AF185" s="33" t="s">
        <v>96</v>
      </c>
      <c r="AG185" s="35" t="s">
        <v>29</v>
      </c>
      <c r="AH185" s="30">
        <v>3.2014300000000002</v>
      </c>
      <c r="AI185" s="33" t="s">
        <v>96</v>
      </c>
      <c r="AJ185" s="35" t="s">
        <v>29</v>
      </c>
      <c r="AK185" s="28">
        <v>-1.19912</v>
      </c>
      <c r="AL185" s="33" t="s">
        <v>96</v>
      </c>
      <c r="AM185" s="35" t="s">
        <v>29</v>
      </c>
      <c r="AN185" s="29">
        <v>-0.71026</v>
      </c>
      <c r="AO185" s="33" t="s">
        <v>96</v>
      </c>
      <c r="AP185" s="35" t="s">
        <v>29</v>
      </c>
      <c r="AQ185" s="29">
        <v>0.31181999999999999</v>
      </c>
    </row>
    <row r="186" spans="1:43" ht="17" thickBot="1" x14ac:dyDescent="0.25">
      <c r="A186" s="95"/>
      <c r="B186" s="33" t="s">
        <v>96</v>
      </c>
      <c r="C186" s="35" t="s">
        <v>23</v>
      </c>
      <c r="D186" s="29">
        <v>3.678E-2</v>
      </c>
      <c r="E186" s="33" t="s">
        <v>96</v>
      </c>
      <c r="F186" s="35" t="s">
        <v>23</v>
      </c>
      <c r="G186" s="29">
        <v>-0.90359999999999996</v>
      </c>
      <c r="H186" s="33" t="s">
        <v>96</v>
      </c>
      <c r="I186" s="35" t="s">
        <v>23</v>
      </c>
      <c r="J186" s="30">
        <v>-0.77380000000000004</v>
      </c>
      <c r="K186" s="33" t="s">
        <v>96</v>
      </c>
      <c r="L186" s="35" t="s">
        <v>23</v>
      </c>
      <c r="M186" s="29">
        <v>-1.32334</v>
      </c>
      <c r="N186" s="33" t="s">
        <v>96</v>
      </c>
      <c r="O186" s="35" t="s">
        <v>23</v>
      </c>
      <c r="P186" s="29">
        <v>-1.0164599999999999</v>
      </c>
      <c r="Q186" s="33" t="s">
        <v>96</v>
      </c>
      <c r="R186" s="35" t="s">
        <v>23</v>
      </c>
      <c r="S186" s="29">
        <v>-0.15873000000000001</v>
      </c>
      <c r="T186" s="33" t="s">
        <v>96</v>
      </c>
      <c r="U186" s="35" t="s">
        <v>23</v>
      </c>
      <c r="V186" s="29">
        <v>-0.33384999999999998</v>
      </c>
      <c r="W186" s="33" t="s">
        <v>96</v>
      </c>
      <c r="X186" s="35" t="s">
        <v>23</v>
      </c>
      <c r="Y186" s="29">
        <v>-0.80984</v>
      </c>
      <c r="Z186" s="33" t="s">
        <v>96</v>
      </c>
      <c r="AA186" s="35" t="s">
        <v>23</v>
      </c>
      <c r="AB186" s="28">
        <v>-1.6788700000000001</v>
      </c>
      <c r="AC186" s="33" t="s">
        <v>96</v>
      </c>
      <c r="AD186" s="35" t="s">
        <v>23</v>
      </c>
      <c r="AE186" s="29">
        <v>-0.62216000000000005</v>
      </c>
      <c r="AF186" s="33" t="s">
        <v>96</v>
      </c>
      <c r="AG186" s="35" t="s">
        <v>23</v>
      </c>
      <c r="AH186" s="29">
        <v>-4.6999999999999999E-4</v>
      </c>
      <c r="AI186" s="33" t="s">
        <v>96</v>
      </c>
      <c r="AJ186" s="35" t="s">
        <v>23</v>
      </c>
      <c r="AK186" s="28">
        <v>-0.65149999999999997</v>
      </c>
      <c r="AL186" s="33" t="s">
        <v>96</v>
      </c>
      <c r="AM186" s="35" t="s">
        <v>23</v>
      </c>
      <c r="AN186" s="29">
        <v>-0.10308</v>
      </c>
      <c r="AO186" s="33" t="s">
        <v>96</v>
      </c>
      <c r="AP186" s="35" t="s">
        <v>23</v>
      </c>
      <c r="AQ186" s="29">
        <v>0.30917</v>
      </c>
    </row>
    <row r="187" spans="1:43" ht="17" thickBot="1" x14ac:dyDescent="0.25">
      <c r="A187" s="95"/>
      <c r="B187" s="33" t="s">
        <v>96</v>
      </c>
      <c r="C187" s="35" t="s">
        <v>19</v>
      </c>
      <c r="D187" s="28">
        <v>-1.2192000000000001</v>
      </c>
      <c r="E187" s="33" t="s">
        <v>96</v>
      </c>
      <c r="F187" s="35" t="s">
        <v>19</v>
      </c>
      <c r="G187" s="29">
        <v>-8.0700000000000008E-3</v>
      </c>
      <c r="H187" s="33" t="s">
        <v>96</v>
      </c>
      <c r="I187" s="35" t="s">
        <v>19</v>
      </c>
      <c r="J187" s="28">
        <v>-0.64161999999999997</v>
      </c>
      <c r="K187" s="33" t="s">
        <v>96</v>
      </c>
      <c r="L187" s="35" t="s">
        <v>19</v>
      </c>
      <c r="M187" s="29">
        <v>-0.14682000000000001</v>
      </c>
      <c r="N187" s="33" t="s">
        <v>96</v>
      </c>
      <c r="O187" s="35" t="s">
        <v>19</v>
      </c>
      <c r="P187" s="29">
        <v>-0.65925999999999996</v>
      </c>
      <c r="Q187" s="33" t="s">
        <v>96</v>
      </c>
      <c r="R187" s="35" t="s">
        <v>19</v>
      </c>
      <c r="S187" s="29">
        <v>-0.21631</v>
      </c>
      <c r="T187" s="33" t="s">
        <v>96</v>
      </c>
      <c r="U187" s="35" t="s">
        <v>19</v>
      </c>
      <c r="V187" s="29">
        <v>-0.44630999999999998</v>
      </c>
      <c r="W187" s="33" t="s">
        <v>96</v>
      </c>
      <c r="X187" s="35" t="s">
        <v>19</v>
      </c>
      <c r="Y187" s="29">
        <v>-1.6037699999999999</v>
      </c>
      <c r="Z187" s="33" t="s">
        <v>96</v>
      </c>
      <c r="AA187" s="35" t="s">
        <v>19</v>
      </c>
      <c r="AB187" s="28">
        <v>-1.3169200000000001</v>
      </c>
      <c r="AC187" s="33" t="s">
        <v>96</v>
      </c>
      <c r="AD187" s="35" t="s">
        <v>19</v>
      </c>
      <c r="AE187" s="30">
        <v>1.1672899999999999</v>
      </c>
      <c r="AF187" s="33" t="s">
        <v>96</v>
      </c>
      <c r="AG187" s="35" t="s">
        <v>19</v>
      </c>
      <c r="AH187" s="28">
        <v>1.62026</v>
      </c>
      <c r="AI187" s="33" t="s">
        <v>96</v>
      </c>
      <c r="AJ187" s="35" t="s">
        <v>19</v>
      </c>
      <c r="AK187" s="30">
        <v>-0.51065000000000005</v>
      </c>
      <c r="AL187" s="33" t="s">
        <v>96</v>
      </c>
      <c r="AM187" s="35" t="s">
        <v>19</v>
      </c>
      <c r="AN187" s="29">
        <v>-0.31680999999999998</v>
      </c>
      <c r="AO187" s="33" t="s">
        <v>96</v>
      </c>
      <c r="AP187" s="35" t="s">
        <v>19</v>
      </c>
      <c r="AQ187" s="29">
        <v>1.7090000000000001E-2</v>
      </c>
    </row>
    <row r="188" spans="1:43" ht="17" thickBot="1" x14ac:dyDescent="0.25">
      <c r="A188" s="95"/>
      <c r="B188" s="33" t="s">
        <v>97</v>
      </c>
      <c r="C188" s="35" t="s">
        <v>25</v>
      </c>
      <c r="D188" s="28">
        <v>1.6386099999999999</v>
      </c>
      <c r="E188" s="33" t="s">
        <v>97</v>
      </c>
      <c r="F188" s="35" t="s">
        <v>25</v>
      </c>
      <c r="G188" s="29">
        <v>0.22392000000000001</v>
      </c>
      <c r="H188" s="33" t="s">
        <v>97</v>
      </c>
      <c r="I188" s="35" t="s">
        <v>25</v>
      </c>
      <c r="J188" s="28">
        <v>-1.1343799999999999</v>
      </c>
      <c r="K188" s="33" t="s">
        <v>97</v>
      </c>
      <c r="L188" s="35" t="s">
        <v>25</v>
      </c>
      <c r="M188" s="29">
        <v>1.0944199999999999</v>
      </c>
      <c r="N188" s="33" t="s">
        <v>97</v>
      </c>
      <c r="O188" s="35" t="s">
        <v>25</v>
      </c>
      <c r="P188" s="30">
        <v>1.01048</v>
      </c>
      <c r="Q188" s="33" t="s">
        <v>97</v>
      </c>
      <c r="R188" s="35" t="s">
        <v>25</v>
      </c>
      <c r="S188" s="28">
        <v>1.19614</v>
      </c>
      <c r="T188" s="33" t="s">
        <v>97</v>
      </c>
      <c r="U188" s="35" t="s">
        <v>25</v>
      </c>
      <c r="V188" s="29">
        <v>0.3165</v>
      </c>
      <c r="W188" s="33" t="s">
        <v>97</v>
      </c>
      <c r="X188" s="35" t="s">
        <v>25</v>
      </c>
      <c r="Y188" s="28">
        <v>2.60385</v>
      </c>
      <c r="Z188" s="33" t="s">
        <v>97</v>
      </c>
      <c r="AA188" s="35" t="s">
        <v>25</v>
      </c>
      <c r="AB188" s="28">
        <v>2.8841999999999999</v>
      </c>
      <c r="AC188" s="33" t="s">
        <v>97</v>
      </c>
      <c r="AD188" s="35" t="s">
        <v>25</v>
      </c>
      <c r="AE188" s="28">
        <v>1.7030700000000001</v>
      </c>
      <c r="AF188" s="33" t="s">
        <v>97</v>
      </c>
      <c r="AG188" s="35" t="s">
        <v>25</v>
      </c>
      <c r="AH188" s="28">
        <v>2.0350999999999999</v>
      </c>
      <c r="AI188" s="33" t="s">
        <v>97</v>
      </c>
      <c r="AJ188" s="35" t="s">
        <v>25</v>
      </c>
      <c r="AK188" s="28">
        <v>1.57148</v>
      </c>
      <c r="AL188" s="33" t="s">
        <v>97</v>
      </c>
      <c r="AM188" s="35" t="s">
        <v>25</v>
      </c>
      <c r="AN188" s="30">
        <v>-0.36137999999999998</v>
      </c>
      <c r="AO188" s="33" t="s">
        <v>97</v>
      </c>
      <c r="AP188" s="35" t="s">
        <v>25</v>
      </c>
      <c r="AQ188" s="29">
        <v>-0.31774000000000002</v>
      </c>
    </row>
    <row r="189" spans="1:43" ht="17" thickBot="1" x14ac:dyDescent="0.25">
      <c r="A189" s="95"/>
      <c r="B189" s="33" t="s">
        <v>97</v>
      </c>
      <c r="C189" s="35" t="s">
        <v>29</v>
      </c>
      <c r="D189" s="29">
        <v>0.72148999999999996</v>
      </c>
      <c r="E189" s="33" t="s">
        <v>97</v>
      </c>
      <c r="F189" s="35" t="s">
        <v>29</v>
      </c>
      <c r="G189" s="29">
        <v>-0.34606999999999999</v>
      </c>
      <c r="H189" s="33" t="s">
        <v>97</v>
      </c>
      <c r="I189" s="35" t="s">
        <v>29</v>
      </c>
      <c r="J189" s="28">
        <v>-1.66275</v>
      </c>
      <c r="K189" s="33" t="s">
        <v>97</v>
      </c>
      <c r="L189" s="35" t="s">
        <v>29</v>
      </c>
      <c r="M189" s="29">
        <v>-0.55098000000000003</v>
      </c>
      <c r="N189" s="33" t="s">
        <v>97</v>
      </c>
      <c r="O189" s="35" t="s">
        <v>29</v>
      </c>
      <c r="P189" s="29">
        <v>-0.49641999999999997</v>
      </c>
      <c r="Q189" s="33" t="s">
        <v>97</v>
      </c>
      <c r="R189" s="35" t="s">
        <v>29</v>
      </c>
      <c r="S189" s="29">
        <v>0.47782000000000002</v>
      </c>
      <c r="T189" s="33" t="s">
        <v>97</v>
      </c>
      <c r="U189" s="35" t="s">
        <v>29</v>
      </c>
      <c r="V189" s="29">
        <v>2.9000000000000001E-2</v>
      </c>
      <c r="W189" s="33" t="s">
        <v>97</v>
      </c>
      <c r="X189" s="35" t="s">
        <v>29</v>
      </c>
      <c r="Y189" s="30">
        <v>0.98709000000000002</v>
      </c>
      <c r="Z189" s="33" t="s">
        <v>97</v>
      </c>
      <c r="AA189" s="35" t="s">
        <v>29</v>
      </c>
      <c r="AB189" s="29">
        <v>0.63312000000000002</v>
      </c>
      <c r="AC189" s="33" t="s">
        <v>97</v>
      </c>
      <c r="AD189" s="35" t="s">
        <v>29</v>
      </c>
      <c r="AE189" s="30">
        <v>1.28427</v>
      </c>
      <c r="AF189" s="33" t="s">
        <v>97</v>
      </c>
      <c r="AG189" s="35" t="s">
        <v>29</v>
      </c>
      <c r="AH189" s="28">
        <v>2.4416699999999998</v>
      </c>
      <c r="AI189" s="33" t="s">
        <v>97</v>
      </c>
      <c r="AJ189" s="35" t="s">
        <v>29</v>
      </c>
      <c r="AK189" s="29">
        <v>0.73902000000000001</v>
      </c>
      <c r="AL189" s="33" t="s">
        <v>97</v>
      </c>
      <c r="AM189" s="35" t="s">
        <v>29</v>
      </c>
      <c r="AN189" s="29">
        <v>-0.28087000000000001</v>
      </c>
      <c r="AO189" s="33" t="s">
        <v>97</v>
      </c>
      <c r="AP189" s="35" t="s">
        <v>29</v>
      </c>
      <c r="AQ189" s="29">
        <v>-0.23580000000000001</v>
      </c>
    </row>
    <row r="190" spans="1:43" ht="17" thickBot="1" x14ac:dyDescent="0.25">
      <c r="A190" s="95"/>
      <c r="B190" s="33" t="s">
        <v>97</v>
      </c>
      <c r="C190" s="35" t="s">
        <v>22</v>
      </c>
      <c r="D190" s="29">
        <v>0.29707</v>
      </c>
      <c r="E190" s="33" t="s">
        <v>97</v>
      </c>
      <c r="F190" s="35" t="s">
        <v>22</v>
      </c>
      <c r="G190" s="29">
        <v>0.26011000000000001</v>
      </c>
      <c r="H190" s="33" t="s">
        <v>97</v>
      </c>
      <c r="I190" s="35" t="s">
        <v>22</v>
      </c>
      <c r="J190" s="29">
        <v>-0.36369000000000001</v>
      </c>
      <c r="K190" s="33" t="s">
        <v>97</v>
      </c>
      <c r="L190" s="35" t="s">
        <v>22</v>
      </c>
      <c r="M190" s="29">
        <v>0.71238000000000001</v>
      </c>
      <c r="N190" s="33" t="s">
        <v>97</v>
      </c>
      <c r="O190" s="35" t="s">
        <v>22</v>
      </c>
      <c r="P190" s="29">
        <v>0.60770999999999997</v>
      </c>
      <c r="Q190" s="33" t="s">
        <v>97</v>
      </c>
      <c r="R190" s="35" t="s">
        <v>22</v>
      </c>
      <c r="S190" s="28">
        <v>0.71035000000000004</v>
      </c>
      <c r="T190" s="33" t="s">
        <v>97</v>
      </c>
      <c r="U190" s="35" t="s">
        <v>22</v>
      </c>
      <c r="V190" s="29">
        <v>0.27444000000000002</v>
      </c>
      <c r="W190" s="33" t="s">
        <v>97</v>
      </c>
      <c r="X190" s="35" t="s">
        <v>22</v>
      </c>
      <c r="Y190" s="28">
        <v>0.97340000000000004</v>
      </c>
      <c r="Z190" s="33" t="s">
        <v>97</v>
      </c>
      <c r="AA190" s="35" t="s">
        <v>22</v>
      </c>
      <c r="AB190" s="30">
        <v>1.1771400000000001</v>
      </c>
      <c r="AC190" s="33" t="s">
        <v>97</v>
      </c>
      <c r="AD190" s="35" t="s">
        <v>22</v>
      </c>
      <c r="AE190" s="28">
        <v>0.93130000000000002</v>
      </c>
      <c r="AF190" s="33" t="s">
        <v>97</v>
      </c>
      <c r="AG190" s="35" t="s">
        <v>22</v>
      </c>
      <c r="AH190" s="28">
        <v>1.14323</v>
      </c>
      <c r="AI190" s="33" t="s">
        <v>97</v>
      </c>
      <c r="AJ190" s="35" t="s">
        <v>22</v>
      </c>
      <c r="AK190" s="29">
        <v>0.39832000000000001</v>
      </c>
      <c r="AL190" s="33" t="s">
        <v>97</v>
      </c>
      <c r="AM190" s="35" t="s">
        <v>22</v>
      </c>
      <c r="AN190" s="29">
        <v>1.089E-2</v>
      </c>
      <c r="AO190" s="33" t="s">
        <v>97</v>
      </c>
      <c r="AP190" s="35" t="s">
        <v>22</v>
      </c>
      <c r="AQ190" s="29">
        <v>-8.1100000000000005E-2</v>
      </c>
    </row>
    <row r="191" spans="1:43" ht="17" thickBot="1" x14ac:dyDescent="0.25">
      <c r="A191" s="95"/>
      <c r="B191" s="33" t="s">
        <v>97</v>
      </c>
      <c r="C191" s="35" t="s">
        <v>19</v>
      </c>
      <c r="D191" s="28">
        <v>1.5301</v>
      </c>
      <c r="E191" s="33" t="s">
        <v>97</v>
      </c>
      <c r="F191" s="35" t="s">
        <v>19</v>
      </c>
      <c r="G191" s="29">
        <v>0.30136000000000002</v>
      </c>
      <c r="H191" s="33" t="s">
        <v>97</v>
      </c>
      <c r="I191" s="35" t="s">
        <v>19</v>
      </c>
      <c r="J191" s="28">
        <v>-1.02546</v>
      </c>
      <c r="K191" s="33" t="s">
        <v>97</v>
      </c>
      <c r="L191" s="35" t="s">
        <v>19</v>
      </c>
      <c r="M191" s="30">
        <v>1.25807</v>
      </c>
      <c r="N191" s="33" t="s">
        <v>97</v>
      </c>
      <c r="O191" s="35" t="s">
        <v>19</v>
      </c>
      <c r="P191" s="30">
        <v>1.08127</v>
      </c>
      <c r="Q191" s="33" t="s">
        <v>97</v>
      </c>
      <c r="R191" s="35" t="s">
        <v>19</v>
      </c>
      <c r="S191" s="28">
        <v>1.21814</v>
      </c>
      <c r="T191" s="33" t="s">
        <v>97</v>
      </c>
      <c r="U191" s="35" t="s">
        <v>19</v>
      </c>
      <c r="V191" s="29">
        <v>0.32434000000000002</v>
      </c>
      <c r="W191" s="33" t="s">
        <v>97</v>
      </c>
      <c r="X191" s="35" t="s">
        <v>19</v>
      </c>
      <c r="Y191" s="28">
        <v>2.6192899999999999</v>
      </c>
      <c r="Z191" s="33" t="s">
        <v>97</v>
      </c>
      <c r="AA191" s="35" t="s">
        <v>19</v>
      </c>
      <c r="AB191" s="28">
        <v>2.9790299999999998</v>
      </c>
      <c r="AC191" s="33" t="s">
        <v>97</v>
      </c>
      <c r="AD191" s="35" t="s">
        <v>19</v>
      </c>
      <c r="AE191" s="28">
        <v>1.65086</v>
      </c>
      <c r="AF191" s="33" t="s">
        <v>97</v>
      </c>
      <c r="AG191" s="35" t="s">
        <v>19</v>
      </c>
      <c r="AH191" s="28">
        <v>1.9069499999999999</v>
      </c>
      <c r="AI191" s="33" t="s">
        <v>97</v>
      </c>
      <c r="AJ191" s="35" t="s">
        <v>19</v>
      </c>
      <c r="AK191" s="28">
        <v>1.4474</v>
      </c>
      <c r="AL191" s="33" t="s">
        <v>97</v>
      </c>
      <c r="AM191" s="35" t="s">
        <v>19</v>
      </c>
      <c r="AN191" s="30">
        <v>-0.35627999999999999</v>
      </c>
      <c r="AO191" s="33" t="s">
        <v>97</v>
      </c>
      <c r="AP191" s="35" t="s">
        <v>19</v>
      </c>
      <c r="AQ191" s="29">
        <v>-0.28660000000000002</v>
      </c>
    </row>
    <row r="192" spans="1:43" ht="17" thickBot="1" x14ac:dyDescent="0.25">
      <c r="A192" s="95"/>
      <c r="B192" s="33" t="s">
        <v>98</v>
      </c>
      <c r="C192" s="35" t="s">
        <v>25</v>
      </c>
      <c r="D192" s="29">
        <v>0.37425000000000003</v>
      </c>
      <c r="E192" s="33" t="s">
        <v>98</v>
      </c>
      <c r="F192" s="35" t="s">
        <v>25</v>
      </c>
      <c r="G192" s="29">
        <v>0.39950000000000002</v>
      </c>
      <c r="H192" s="33" t="s">
        <v>98</v>
      </c>
      <c r="I192" s="35" t="s">
        <v>25</v>
      </c>
      <c r="J192" s="29">
        <v>-0.20718</v>
      </c>
      <c r="K192" s="33" t="s">
        <v>98</v>
      </c>
      <c r="L192" s="35" t="s">
        <v>25</v>
      </c>
      <c r="M192" s="29">
        <v>1.07497</v>
      </c>
      <c r="N192" s="33" t="s">
        <v>98</v>
      </c>
      <c r="O192" s="35" t="s">
        <v>25</v>
      </c>
      <c r="P192" s="29">
        <v>0.87851000000000001</v>
      </c>
      <c r="Q192" s="33" t="s">
        <v>98</v>
      </c>
      <c r="R192" s="35" t="s">
        <v>25</v>
      </c>
      <c r="S192" s="28">
        <v>0.79971999999999999</v>
      </c>
      <c r="T192" s="33" t="s">
        <v>98</v>
      </c>
      <c r="U192" s="35" t="s">
        <v>25</v>
      </c>
      <c r="V192" s="29">
        <v>0.20291999999999999</v>
      </c>
      <c r="W192" s="33" t="s">
        <v>98</v>
      </c>
      <c r="X192" s="35" t="s">
        <v>25</v>
      </c>
      <c r="Y192" s="28">
        <v>1.2348699999999999</v>
      </c>
      <c r="Z192" s="33" t="s">
        <v>98</v>
      </c>
      <c r="AA192" s="35" t="s">
        <v>25</v>
      </c>
      <c r="AB192" s="28">
        <v>1.1768000000000001</v>
      </c>
      <c r="AC192" s="33" t="s">
        <v>98</v>
      </c>
      <c r="AD192" s="35" t="s">
        <v>25</v>
      </c>
      <c r="AE192" s="29">
        <v>0.24082000000000001</v>
      </c>
      <c r="AF192" s="33" t="s">
        <v>98</v>
      </c>
      <c r="AG192" s="35" t="s">
        <v>25</v>
      </c>
      <c r="AH192" s="28">
        <v>-0.73265000000000002</v>
      </c>
      <c r="AI192" s="33" t="s">
        <v>98</v>
      </c>
      <c r="AJ192" s="35" t="s">
        <v>25</v>
      </c>
      <c r="AK192" s="29">
        <v>-9.6009999999999998E-2</v>
      </c>
      <c r="AL192" s="33" t="s">
        <v>98</v>
      </c>
      <c r="AM192" s="35" t="s">
        <v>25</v>
      </c>
      <c r="AN192" s="29">
        <v>-0.37907000000000002</v>
      </c>
      <c r="AO192" s="33" t="s">
        <v>98</v>
      </c>
      <c r="AP192" s="35" t="s">
        <v>25</v>
      </c>
      <c r="AQ192" s="29">
        <v>-0.19933000000000001</v>
      </c>
    </row>
    <row r="193" spans="1:43" ht="17" thickBot="1" x14ac:dyDescent="0.25">
      <c r="A193" s="95"/>
      <c r="B193" s="33" t="s">
        <v>98</v>
      </c>
      <c r="C193" s="35" t="s">
        <v>28</v>
      </c>
      <c r="D193" s="29">
        <v>0.24218999999999999</v>
      </c>
      <c r="E193" s="33" t="s">
        <v>98</v>
      </c>
      <c r="F193" s="35" t="s">
        <v>28</v>
      </c>
      <c r="G193" s="29">
        <v>0.33939000000000002</v>
      </c>
      <c r="H193" s="33" t="s">
        <v>98</v>
      </c>
      <c r="I193" s="35" t="s">
        <v>28</v>
      </c>
      <c r="J193" s="29">
        <v>-0.10038999999999999</v>
      </c>
      <c r="K193" s="33" t="s">
        <v>98</v>
      </c>
      <c r="L193" s="35" t="s">
        <v>28</v>
      </c>
      <c r="M193" s="29">
        <v>0.78159999999999996</v>
      </c>
      <c r="N193" s="33" t="s">
        <v>98</v>
      </c>
      <c r="O193" s="35" t="s">
        <v>28</v>
      </c>
      <c r="P193" s="29">
        <v>0.52322999999999997</v>
      </c>
      <c r="Q193" s="33" t="s">
        <v>98</v>
      </c>
      <c r="R193" s="35" t="s">
        <v>28</v>
      </c>
      <c r="S193" s="29">
        <v>0.51678000000000002</v>
      </c>
      <c r="T193" s="33" t="s">
        <v>98</v>
      </c>
      <c r="U193" s="35" t="s">
        <v>28</v>
      </c>
      <c r="V193" s="29">
        <v>-6.6210000000000005E-2</v>
      </c>
      <c r="W193" s="33" t="s">
        <v>98</v>
      </c>
      <c r="X193" s="35" t="s">
        <v>28</v>
      </c>
      <c r="Y193" s="29">
        <v>0.81179000000000001</v>
      </c>
      <c r="Z193" s="33" t="s">
        <v>98</v>
      </c>
      <c r="AA193" s="35" t="s">
        <v>28</v>
      </c>
      <c r="AB193" s="30">
        <v>0.87563000000000002</v>
      </c>
      <c r="AC193" s="33" t="s">
        <v>98</v>
      </c>
      <c r="AD193" s="35" t="s">
        <v>28</v>
      </c>
      <c r="AE193" s="29">
        <v>-0.33105000000000001</v>
      </c>
      <c r="AF193" s="33" t="s">
        <v>98</v>
      </c>
      <c r="AG193" s="35" t="s">
        <v>28</v>
      </c>
      <c r="AH193" s="28">
        <v>-1.35643</v>
      </c>
      <c r="AI193" s="33" t="s">
        <v>98</v>
      </c>
      <c r="AJ193" s="35" t="s">
        <v>28</v>
      </c>
      <c r="AK193" s="29">
        <v>-0.11079</v>
      </c>
      <c r="AL193" s="33" t="s">
        <v>98</v>
      </c>
      <c r="AM193" s="35" t="s">
        <v>28</v>
      </c>
      <c r="AN193" s="29">
        <v>-0.39467999999999998</v>
      </c>
      <c r="AO193" s="33" t="s">
        <v>98</v>
      </c>
      <c r="AP193" s="35" t="s">
        <v>28</v>
      </c>
      <c r="AQ193" s="29">
        <v>-9.5420000000000005E-2</v>
      </c>
    </row>
    <row r="194" spans="1:43" ht="17" thickBot="1" x14ac:dyDescent="0.25">
      <c r="A194" s="95"/>
      <c r="B194" s="33" t="s">
        <v>98</v>
      </c>
      <c r="C194" s="35" t="s">
        <v>23</v>
      </c>
      <c r="D194" s="29">
        <v>0.19300999999999999</v>
      </c>
      <c r="E194" s="33" t="s">
        <v>98</v>
      </c>
      <c r="F194" s="35" t="s">
        <v>23</v>
      </c>
      <c r="G194" s="29">
        <v>0.22603999999999999</v>
      </c>
      <c r="H194" s="33" t="s">
        <v>98</v>
      </c>
      <c r="I194" s="35" t="s">
        <v>23</v>
      </c>
      <c r="J194" s="29">
        <v>-0.28709000000000001</v>
      </c>
      <c r="K194" s="33" t="s">
        <v>98</v>
      </c>
      <c r="L194" s="35" t="s">
        <v>23</v>
      </c>
      <c r="M194" s="29">
        <v>0.78949000000000003</v>
      </c>
      <c r="N194" s="33" t="s">
        <v>98</v>
      </c>
      <c r="O194" s="35" t="s">
        <v>23</v>
      </c>
      <c r="P194" s="29">
        <v>0.25741999999999998</v>
      </c>
      <c r="Q194" s="33" t="s">
        <v>98</v>
      </c>
      <c r="R194" s="35" t="s">
        <v>23</v>
      </c>
      <c r="S194" s="29">
        <v>0.40583000000000002</v>
      </c>
      <c r="T194" s="33" t="s">
        <v>98</v>
      </c>
      <c r="U194" s="35" t="s">
        <v>23</v>
      </c>
      <c r="V194" s="29">
        <v>-0.33429999999999999</v>
      </c>
      <c r="W194" s="33" t="s">
        <v>98</v>
      </c>
      <c r="X194" s="35" t="s">
        <v>23</v>
      </c>
      <c r="Y194" s="29">
        <v>0.71023999999999998</v>
      </c>
      <c r="Z194" s="33" t="s">
        <v>98</v>
      </c>
      <c r="AA194" s="35" t="s">
        <v>23</v>
      </c>
      <c r="AB194" s="29">
        <v>0.67247999999999997</v>
      </c>
      <c r="AC194" s="33" t="s">
        <v>98</v>
      </c>
      <c r="AD194" s="35" t="s">
        <v>23</v>
      </c>
      <c r="AE194" s="29">
        <v>-0.47520000000000001</v>
      </c>
      <c r="AF194" s="33" t="s">
        <v>98</v>
      </c>
      <c r="AG194" s="35" t="s">
        <v>23</v>
      </c>
      <c r="AH194" s="28">
        <v>-1.43283</v>
      </c>
      <c r="AI194" s="33" t="s">
        <v>98</v>
      </c>
      <c r="AJ194" s="35" t="s">
        <v>23</v>
      </c>
      <c r="AK194" s="29">
        <v>-0.44240000000000002</v>
      </c>
      <c r="AL194" s="33" t="s">
        <v>98</v>
      </c>
      <c r="AM194" s="35" t="s">
        <v>23</v>
      </c>
      <c r="AN194" s="28">
        <v>-0.62387999999999999</v>
      </c>
      <c r="AO194" s="33" t="s">
        <v>98</v>
      </c>
      <c r="AP194" s="35" t="s">
        <v>23</v>
      </c>
      <c r="AQ194" s="29">
        <v>-0.19986999999999999</v>
      </c>
    </row>
    <row r="195" spans="1:43" ht="17" thickBot="1" x14ac:dyDescent="0.25">
      <c r="A195" s="95"/>
      <c r="B195" s="33" t="s">
        <v>98</v>
      </c>
      <c r="C195" s="35" t="s">
        <v>19</v>
      </c>
      <c r="D195" s="29">
        <v>0.29549999999999998</v>
      </c>
      <c r="E195" s="33" t="s">
        <v>98</v>
      </c>
      <c r="F195" s="35" t="s">
        <v>19</v>
      </c>
      <c r="G195" s="29">
        <v>0.97028000000000003</v>
      </c>
      <c r="H195" s="33" t="s">
        <v>98</v>
      </c>
      <c r="I195" s="35" t="s">
        <v>19</v>
      </c>
      <c r="J195" s="29">
        <v>-0.26706999999999997</v>
      </c>
      <c r="K195" s="33" t="s">
        <v>98</v>
      </c>
      <c r="L195" s="35" t="s">
        <v>19</v>
      </c>
      <c r="M195" s="28">
        <v>1.8517999999999999</v>
      </c>
      <c r="N195" s="33" t="s">
        <v>98</v>
      </c>
      <c r="O195" s="35" t="s">
        <v>19</v>
      </c>
      <c r="P195" s="29">
        <v>1.2323</v>
      </c>
      <c r="Q195" s="33" t="s">
        <v>98</v>
      </c>
      <c r="R195" s="35" t="s">
        <v>19</v>
      </c>
      <c r="S195" s="30">
        <v>1.06514</v>
      </c>
      <c r="T195" s="33" t="s">
        <v>98</v>
      </c>
      <c r="U195" s="35" t="s">
        <v>19</v>
      </c>
      <c r="V195" s="29">
        <v>-0.11593000000000001</v>
      </c>
      <c r="W195" s="33" t="s">
        <v>98</v>
      </c>
      <c r="X195" s="35" t="s">
        <v>19</v>
      </c>
      <c r="Y195" s="28">
        <v>1.8056700000000001</v>
      </c>
      <c r="Z195" s="33" t="s">
        <v>98</v>
      </c>
      <c r="AA195" s="35" t="s">
        <v>19</v>
      </c>
      <c r="AB195" s="28">
        <v>1.88218</v>
      </c>
      <c r="AC195" s="33" t="s">
        <v>98</v>
      </c>
      <c r="AD195" s="35" t="s">
        <v>19</v>
      </c>
      <c r="AE195" s="29">
        <v>7.3410000000000003E-2</v>
      </c>
      <c r="AF195" s="33" t="s">
        <v>98</v>
      </c>
      <c r="AG195" s="35" t="s">
        <v>19</v>
      </c>
      <c r="AH195" s="28">
        <v>-1.6821900000000001</v>
      </c>
      <c r="AI195" s="33" t="s">
        <v>98</v>
      </c>
      <c r="AJ195" s="35" t="s">
        <v>19</v>
      </c>
      <c r="AK195" s="29">
        <v>-0.40912999999999999</v>
      </c>
      <c r="AL195" s="33" t="s">
        <v>98</v>
      </c>
      <c r="AM195" s="35" t="s">
        <v>19</v>
      </c>
      <c r="AN195" s="30">
        <v>-0.87621000000000004</v>
      </c>
      <c r="AO195" s="33" t="s">
        <v>98</v>
      </c>
      <c r="AP195" s="35" t="s">
        <v>19</v>
      </c>
      <c r="AQ195" s="29">
        <v>-0.32830999999999999</v>
      </c>
    </row>
    <row r="196" spans="1:43" ht="17" thickBot="1" x14ac:dyDescent="0.25">
      <c r="A196" s="95"/>
      <c r="B196" s="33" t="s">
        <v>99</v>
      </c>
      <c r="C196" s="35" t="s">
        <v>25</v>
      </c>
      <c r="D196" s="28">
        <v>2.26911</v>
      </c>
      <c r="E196" s="33" t="s">
        <v>99</v>
      </c>
      <c r="F196" s="35" t="s">
        <v>25</v>
      </c>
      <c r="G196" s="28">
        <v>-1.1512899999999999</v>
      </c>
      <c r="H196" s="33" t="s">
        <v>99</v>
      </c>
      <c r="I196" s="35" t="s">
        <v>25</v>
      </c>
      <c r="J196" s="28">
        <v>-1.99729</v>
      </c>
      <c r="K196" s="33" t="s">
        <v>99</v>
      </c>
      <c r="L196" s="35" t="s">
        <v>25</v>
      </c>
      <c r="M196" s="29">
        <v>-0.77514000000000005</v>
      </c>
      <c r="N196" s="33" t="s">
        <v>99</v>
      </c>
      <c r="O196" s="35" t="s">
        <v>25</v>
      </c>
      <c r="P196" s="29">
        <v>-4.3299999999999996E-3</v>
      </c>
      <c r="Q196" s="33" t="s">
        <v>99</v>
      </c>
      <c r="R196" s="35" t="s">
        <v>25</v>
      </c>
      <c r="S196" s="28">
        <v>1.0818300000000001</v>
      </c>
      <c r="T196" s="33" t="s">
        <v>99</v>
      </c>
      <c r="U196" s="35" t="s">
        <v>25</v>
      </c>
      <c r="V196" s="30">
        <v>0.64607999999999999</v>
      </c>
      <c r="W196" s="33" t="s">
        <v>99</v>
      </c>
      <c r="X196" s="35" t="s">
        <v>25</v>
      </c>
      <c r="Y196" s="28">
        <v>1.80545</v>
      </c>
      <c r="Z196" s="33" t="s">
        <v>99</v>
      </c>
      <c r="AA196" s="35" t="s">
        <v>25</v>
      </c>
      <c r="AB196" s="28">
        <v>1.9006700000000001</v>
      </c>
      <c r="AC196" s="33" t="s">
        <v>99</v>
      </c>
      <c r="AD196" s="35" t="s">
        <v>25</v>
      </c>
      <c r="AE196" s="30">
        <v>0.71257999999999999</v>
      </c>
      <c r="AF196" s="33" t="s">
        <v>99</v>
      </c>
      <c r="AG196" s="35" t="s">
        <v>25</v>
      </c>
      <c r="AH196" s="28">
        <v>1.0073300000000001</v>
      </c>
      <c r="AI196" s="33" t="s">
        <v>99</v>
      </c>
      <c r="AJ196" s="35" t="s">
        <v>25</v>
      </c>
      <c r="AK196" s="28">
        <v>1.7586599999999999</v>
      </c>
      <c r="AL196" s="33" t="s">
        <v>99</v>
      </c>
      <c r="AM196" s="35" t="s">
        <v>25</v>
      </c>
      <c r="AN196" s="28">
        <v>-0.57242000000000004</v>
      </c>
      <c r="AO196" s="33" t="s">
        <v>99</v>
      </c>
      <c r="AP196" s="35" t="s">
        <v>25</v>
      </c>
      <c r="AQ196" s="28">
        <v>-0.50366999999999995</v>
      </c>
    </row>
    <row r="197" spans="1:43" ht="17" thickBot="1" x14ac:dyDescent="0.25">
      <c r="A197" s="95"/>
      <c r="B197" s="33" t="s">
        <v>99</v>
      </c>
      <c r="C197" s="35" t="s">
        <v>29</v>
      </c>
      <c r="D197" s="28">
        <v>2.05023</v>
      </c>
      <c r="E197" s="33" t="s">
        <v>99</v>
      </c>
      <c r="F197" s="35" t="s">
        <v>29</v>
      </c>
      <c r="G197" s="28">
        <v>-1.15848</v>
      </c>
      <c r="H197" s="33" t="s">
        <v>99</v>
      </c>
      <c r="I197" s="35" t="s">
        <v>29</v>
      </c>
      <c r="J197" s="28">
        <v>-1.9192800000000001</v>
      </c>
      <c r="K197" s="33" t="s">
        <v>99</v>
      </c>
      <c r="L197" s="35" t="s">
        <v>29</v>
      </c>
      <c r="M197" s="29">
        <v>-0.93383000000000005</v>
      </c>
      <c r="N197" s="33" t="s">
        <v>99</v>
      </c>
      <c r="O197" s="35" t="s">
        <v>29</v>
      </c>
      <c r="P197" s="29">
        <v>-8.6349999999999996E-2</v>
      </c>
      <c r="Q197" s="33" t="s">
        <v>99</v>
      </c>
      <c r="R197" s="35" t="s">
        <v>29</v>
      </c>
      <c r="S197" s="28">
        <v>0.92254999999999998</v>
      </c>
      <c r="T197" s="33" t="s">
        <v>99</v>
      </c>
      <c r="U197" s="35" t="s">
        <v>29</v>
      </c>
      <c r="V197" s="29">
        <v>0.49786999999999998</v>
      </c>
      <c r="W197" s="33" t="s">
        <v>99</v>
      </c>
      <c r="X197" s="35" t="s">
        <v>29</v>
      </c>
      <c r="Y197" s="28">
        <v>1.6908300000000001</v>
      </c>
      <c r="Z197" s="33" t="s">
        <v>99</v>
      </c>
      <c r="AA197" s="35" t="s">
        <v>29</v>
      </c>
      <c r="AB197" s="28">
        <v>1.59996</v>
      </c>
      <c r="AC197" s="33" t="s">
        <v>99</v>
      </c>
      <c r="AD197" s="35" t="s">
        <v>29</v>
      </c>
      <c r="AE197" s="29">
        <v>0.50417999999999996</v>
      </c>
      <c r="AF197" s="33" t="s">
        <v>99</v>
      </c>
      <c r="AG197" s="35" t="s">
        <v>29</v>
      </c>
      <c r="AH197" s="28">
        <v>0.90105000000000002</v>
      </c>
      <c r="AI197" s="33" t="s">
        <v>99</v>
      </c>
      <c r="AJ197" s="35" t="s">
        <v>29</v>
      </c>
      <c r="AK197" s="28">
        <v>1.5706</v>
      </c>
      <c r="AL197" s="33" t="s">
        <v>99</v>
      </c>
      <c r="AM197" s="35" t="s">
        <v>29</v>
      </c>
      <c r="AN197" s="28">
        <v>-0.62985000000000002</v>
      </c>
      <c r="AO197" s="33" t="s">
        <v>99</v>
      </c>
      <c r="AP197" s="35" t="s">
        <v>29</v>
      </c>
      <c r="AQ197" s="28">
        <v>-0.57657999999999998</v>
      </c>
    </row>
    <row r="198" spans="1:43" ht="17" thickBot="1" x14ac:dyDescent="0.25">
      <c r="A198" s="95"/>
      <c r="B198" s="33" t="s">
        <v>99</v>
      </c>
      <c r="C198" s="35" t="s">
        <v>23</v>
      </c>
      <c r="D198" s="28">
        <v>1.5519700000000001</v>
      </c>
      <c r="E198" s="33" t="s">
        <v>99</v>
      </c>
      <c r="F198" s="35" t="s">
        <v>23</v>
      </c>
      <c r="G198" s="29">
        <v>-0.65656000000000003</v>
      </c>
      <c r="H198" s="33" t="s">
        <v>99</v>
      </c>
      <c r="I198" s="35" t="s">
        <v>23</v>
      </c>
      <c r="J198" s="28">
        <v>-1.2223299999999999</v>
      </c>
      <c r="K198" s="33" t="s">
        <v>99</v>
      </c>
      <c r="L198" s="35" t="s">
        <v>23</v>
      </c>
      <c r="M198" s="29">
        <v>-0.60375999999999996</v>
      </c>
      <c r="N198" s="33" t="s">
        <v>99</v>
      </c>
      <c r="O198" s="35" t="s">
        <v>23</v>
      </c>
      <c r="P198" s="29">
        <v>-0.20979999999999999</v>
      </c>
      <c r="Q198" s="33" t="s">
        <v>99</v>
      </c>
      <c r="R198" s="35" t="s">
        <v>23</v>
      </c>
      <c r="S198" s="29">
        <v>0.1424</v>
      </c>
      <c r="T198" s="33" t="s">
        <v>99</v>
      </c>
      <c r="U198" s="35" t="s">
        <v>23</v>
      </c>
      <c r="V198" s="29">
        <v>-0.18154999999999999</v>
      </c>
      <c r="W198" s="33" t="s">
        <v>99</v>
      </c>
      <c r="X198" s="35" t="s">
        <v>23</v>
      </c>
      <c r="Y198" s="28">
        <v>1.2168099999999999</v>
      </c>
      <c r="Z198" s="33" t="s">
        <v>99</v>
      </c>
      <c r="AA198" s="35" t="s">
        <v>23</v>
      </c>
      <c r="AB198" s="28">
        <v>1.3055600000000001</v>
      </c>
      <c r="AC198" s="33" t="s">
        <v>99</v>
      </c>
      <c r="AD198" s="35" t="s">
        <v>23</v>
      </c>
      <c r="AE198" s="29">
        <v>0.36924000000000001</v>
      </c>
      <c r="AF198" s="33" t="s">
        <v>99</v>
      </c>
      <c r="AG198" s="35" t="s">
        <v>23</v>
      </c>
      <c r="AH198" s="30">
        <v>0.35497000000000001</v>
      </c>
      <c r="AI198" s="33" t="s">
        <v>99</v>
      </c>
      <c r="AJ198" s="35" t="s">
        <v>23</v>
      </c>
      <c r="AK198" s="28">
        <v>0.85465000000000002</v>
      </c>
      <c r="AL198" s="33" t="s">
        <v>99</v>
      </c>
      <c r="AM198" s="35" t="s">
        <v>23</v>
      </c>
      <c r="AN198" s="28">
        <v>-0.89903999999999995</v>
      </c>
      <c r="AO198" s="33" t="s">
        <v>99</v>
      </c>
      <c r="AP198" s="35" t="s">
        <v>23</v>
      </c>
      <c r="AQ198" s="28">
        <v>-0.52190999999999999</v>
      </c>
    </row>
    <row r="199" spans="1:43" ht="17" thickBot="1" x14ac:dyDescent="0.25">
      <c r="A199" s="95"/>
      <c r="B199" s="33" t="s">
        <v>99</v>
      </c>
      <c r="C199" s="35" t="s">
        <v>19</v>
      </c>
      <c r="D199" s="28">
        <v>1.60883</v>
      </c>
      <c r="E199" s="33" t="s">
        <v>99</v>
      </c>
      <c r="F199" s="35" t="s">
        <v>19</v>
      </c>
      <c r="G199" s="29">
        <v>-0.39523000000000003</v>
      </c>
      <c r="H199" s="33" t="s">
        <v>99</v>
      </c>
      <c r="I199" s="35" t="s">
        <v>19</v>
      </c>
      <c r="J199" s="28">
        <v>-1.1803900000000001</v>
      </c>
      <c r="K199" s="33" t="s">
        <v>99</v>
      </c>
      <c r="L199" s="35" t="s">
        <v>19</v>
      </c>
      <c r="M199" s="29">
        <v>-0.16514999999999999</v>
      </c>
      <c r="N199" s="33" t="s">
        <v>99</v>
      </c>
      <c r="O199" s="35" t="s">
        <v>19</v>
      </c>
      <c r="P199" s="29">
        <v>-8.3909999999999998E-2</v>
      </c>
      <c r="Q199" s="33" t="s">
        <v>99</v>
      </c>
      <c r="R199" s="35" t="s">
        <v>19</v>
      </c>
      <c r="S199" s="30">
        <v>0.59938999999999998</v>
      </c>
      <c r="T199" s="33" t="s">
        <v>99</v>
      </c>
      <c r="U199" s="35" t="s">
        <v>19</v>
      </c>
      <c r="V199" s="29">
        <v>-1.175E-2</v>
      </c>
      <c r="W199" s="33" t="s">
        <v>99</v>
      </c>
      <c r="X199" s="35" t="s">
        <v>19</v>
      </c>
      <c r="Y199" s="28">
        <v>1.2713099999999999</v>
      </c>
      <c r="Z199" s="33" t="s">
        <v>99</v>
      </c>
      <c r="AA199" s="35" t="s">
        <v>19</v>
      </c>
      <c r="AB199" s="28">
        <v>1.58239</v>
      </c>
      <c r="AC199" s="33" t="s">
        <v>99</v>
      </c>
      <c r="AD199" s="35" t="s">
        <v>19</v>
      </c>
      <c r="AE199" s="28">
        <v>0.77439000000000002</v>
      </c>
      <c r="AF199" s="33" t="s">
        <v>99</v>
      </c>
      <c r="AG199" s="35" t="s">
        <v>19</v>
      </c>
      <c r="AH199" s="28">
        <v>0.59347000000000005</v>
      </c>
      <c r="AI199" s="33" t="s">
        <v>99</v>
      </c>
      <c r="AJ199" s="35" t="s">
        <v>19</v>
      </c>
      <c r="AK199" s="28">
        <v>1.16309</v>
      </c>
      <c r="AL199" s="33" t="s">
        <v>99</v>
      </c>
      <c r="AM199" s="35" t="s">
        <v>19</v>
      </c>
      <c r="AN199" s="28">
        <v>-0.84321000000000002</v>
      </c>
      <c r="AO199" s="33" t="s">
        <v>99</v>
      </c>
      <c r="AP199" s="35" t="s">
        <v>19</v>
      </c>
      <c r="AQ199" s="28">
        <v>-0.69462999999999997</v>
      </c>
    </row>
    <row r="200" spans="1:43" ht="17" thickBot="1" x14ac:dyDescent="0.25">
      <c r="A200" s="95"/>
      <c r="B200" s="33" t="s">
        <v>100</v>
      </c>
      <c r="C200" s="35" t="s">
        <v>26</v>
      </c>
      <c r="D200" s="28">
        <v>-0.77395000000000003</v>
      </c>
      <c r="E200" s="33" t="s">
        <v>100</v>
      </c>
      <c r="F200" s="35" t="s">
        <v>26</v>
      </c>
      <c r="G200" s="29">
        <v>3.5999999999999997E-2</v>
      </c>
      <c r="H200" s="33" t="s">
        <v>100</v>
      </c>
      <c r="I200" s="35" t="s">
        <v>26</v>
      </c>
      <c r="J200" s="28">
        <v>1.2424200000000001</v>
      </c>
      <c r="K200" s="33" t="s">
        <v>100</v>
      </c>
      <c r="L200" s="35" t="s">
        <v>26</v>
      </c>
      <c r="M200" s="29">
        <v>-0.17463999999999999</v>
      </c>
      <c r="N200" s="33" t="s">
        <v>100</v>
      </c>
      <c r="O200" s="35" t="s">
        <v>26</v>
      </c>
      <c r="P200" s="29">
        <v>-0.28860999999999998</v>
      </c>
      <c r="Q200" s="33" t="s">
        <v>100</v>
      </c>
      <c r="R200" s="35" t="s">
        <v>26</v>
      </c>
      <c r="S200" s="28">
        <v>-0.83018000000000003</v>
      </c>
      <c r="T200" s="33" t="s">
        <v>100</v>
      </c>
      <c r="U200" s="35" t="s">
        <v>26</v>
      </c>
      <c r="V200" s="29">
        <v>-1.8790000000000001E-2</v>
      </c>
      <c r="W200" s="33" t="s">
        <v>100</v>
      </c>
      <c r="X200" s="35" t="s">
        <v>26</v>
      </c>
      <c r="Y200" s="28">
        <v>-1.8076300000000001</v>
      </c>
      <c r="Z200" s="33" t="s">
        <v>100</v>
      </c>
      <c r="AA200" s="35" t="s">
        <v>26</v>
      </c>
      <c r="AB200" s="28">
        <v>-1.6263799999999999</v>
      </c>
      <c r="AC200" s="33" t="s">
        <v>100</v>
      </c>
      <c r="AD200" s="35" t="s">
        <v>26</v>
      </c>
      <c r="AE200" s="28">
        <v>-1.1723699999999999</v>
      </c>
      <c r="AF200" s="33" t="s">
        <v>100</v>
      </c>
      <c r="AG200" s="35" t="s">
        <v>26</v>
      </c>
      <c r="AH200" s="28">
        <v>-1.4801599999999999</v>
      </c>
      <c r="AI200" s="33" t="s">
        <v>100</v>
      </c>
      <c r="AJ200" s="35" t="s">
        <v>26</v>
      </c>
      <c r="AK200" s="28">
        <v>-1.0955699999999999</v>
      </c>
      <c r="AL200" s="33" t="s">
        <v>100</v>
      </c>
      <c r="AM200" s="35" t="s">
        <v>26</v>
      </c>
      <c r="AN200" s="28">
        <v>0.66485000000000005</v>
      </c>
      <c r="AO200" s="33" t="s">
        <v>100</v>
      </c>
      <c r="AP200" s="35" t="s">
        <v>26</v>
      </c>
      <c r="AQ200" s="30">
        <v>0.34703000000000001</v>
      </c>
    </row>
    <row r="201" spans="1:43" ht="17" thickBot="1" x14ac:dyDescent="0.25">
      <c r="A201" s="95"/>
      <c r="B201" s="33" t="s">
        <v>100</v>
      </c>
      <c r="C201" s="35" t="s">
        <v>28</v>
      </c>
      <c r="D201" s="28">
        <v>-0.8498</v>
      </c>
      <c r="E201" s="33" t="s">
        <v>100</v>
      </c>
      <c r="F201" s="35" t="s">
        <v>28</v>
      </c>
      <c r="G201" s="29">
        <v>0.35113</v>
      </c>
      <c r="H201" s="33" t="s">
        <v>100</v>
      </c>
      <c r="I201" s="35" t="s">
        <v>28</v>
      </c>
      <c r="J201" s="28">
        <v>0.92857000000000001</v>
      </c>
      <c r="K201" s="33" t="s">
        <v>100</v>
      </c>
      <c r="L201" s="35" t="s">
        <v>28</v>
      </c>
      <c r="M201" s="29">
        <v>0.41936000000000001</v>
      </c>
      <c r="N201" s="33" t="s">
        <v>100</v>
      </c>
      <c r="O201" s="35" t="s">
        <v>28</v>
      </c>
      <c r="P201" s="29">
        <v>7.4520000000000003E-2</v>
      </c>
      <c r="Q201" s="33" t="s">
        <v>100</v>
      </c>
      <c r="R201" s="35" t="s">
        <v>28</v>
      </c>
      <c r="S201" s="28">
        <v>-0.65130999999999994</v>
      </c>
      <c r="T201" s="33" t="s">
        <v>100</v>
      </c>
      <c r="U201" s="35" t="s">
        <v>28</v>
      </c>
      <c r="V201" s="29">
        <v>-0.22642999999999999</v>
      </c>
      <c r="W201" s="33" t="s">
        <v>100</v>
      </c>
      <c r="X201" s="35" t="s">
        <v>28</v>
      </c>
      <c r="Y201" s="28">
        <v>-0.80954000000000004</v>
      </c>
      <c r="Z201" s="33" t="s">
        <v>100</v>
      </c>
      <c r="AA201" s="35" t="s">
        <v>28</v>
      </c>
      <c r="AB201" s="29">
        <v>-0.42937999999999998</v>
      </c>
      <c r="AC201" s="33" t="s">
        <v>100</v>
      </c>
      <c r="AD201" s="35" t="s">
        <v>28</v>
      </c>
      <c r="AE201" s="29">
        <v>-0.49157000000000001</v>
      </c>
      <c r="AF201" s="33" t="s">
        <v>100</v>
      </c>
      <c r="AG201" s="35" t="s">
        <v>28</v>
      </c>
      <c r="AH201" s="28">
        <v>-1.0197000000000001</v>
      </c>
      <c r="AI201" s="33" t="s">
        <v>100</v>
      </c>
      <c r="AJ201" s="35" t="s">
        <v>28</v>
      </c>
      <c r="AK201" s="28">
        <v>-0.63890999999999998</v>
      </c>
      <c r="AL201" s="33" t="s">
        <v>100</v>
      </c>
      <c r="AM201" s="35" t="s">
        <v>28</v>
      </c>
      <c r="AN201" s="29">
        <v>0.25635000000000002</v>
      </c>
      <c r="AO201" s="33" t="s">
        <v>100</v>
      </c>
      <c r="AP201" s="35" t="s">
        <v>28</v>
      </c>
      <c r="AQ201" s="29">
        <v>0.18926000000000001</v>
      </c>
    </row>
    <row r="202" spans="1:43" ht="17" thickBot="1" x14ac:dyDescent="0.25">
      <c r="A202" s="95"/>
      <c r="B202" s="33" t="s">
        <v>100</v>
      </c>
      <c r="C202" s="35" t="s">
        <v>23</v>
      </c>
      <c r="D202" s="28">
        <v>-1.75587</v>
      </c>
      <c r="E202" s="33" t="s">
        <v>100</v>
      </c>
      <c r="F202" s="35" t="s">
        <v>23</v>
      </c>
      <c r="G202" s="29">
        <v>-6.9999999999999999E-4</v>
      </c>
      <c r="H202" s="33" t="s">
        <v>100</v>
      </c>
      <c r="I202" s="35" t="s">
        <v>23</v>
      </c>
      <c r="J202" s="28">
        <v>1.3729</v>
      </c>
      <c r="K202" s="33" t="s">
        <v>100</v>
      </c>
      <c r="L202" s="35" t="s">
        <v>23</v>
      </c>
      <c r="M202" s="29">
        <v>0.2326</v>
      </c>
      <c r="N202" s="33" t="s">
        <v>100</v>
      </c>
      <c r="O202" s="35" t="s">
        <v>23</v>
      </c>
      <c r="P202" s="29">
        <v>7.4359999999999996E-2</v>
      </c>
      <c r="Q202" s="33" t="s">
        <v>100</v>
      </c>
      <c r="R202" s="35" t="s">
        <v>23</v>
      </c>
      <c r="S202" s="29">
        <v>-0.42847000000000002</v>
      </c>
      <c r="T202" s="33" t="s">
        <v>100</v>
      </c>
      <c r="U202" s="35" t="s">
        <v>23</v>
      </c>
      <c r="V202" s="29">
        <v>-0.11158999999999999</v>
      </c>
      <c r="W202" s="33" t="s">
        <v>100</v>
      </c>
      <c r="X202" s="35" t="s">
        <v>23</v>
      </c>
      <c r="Y202" s="28">
        <v>-1.64063</v>
      </c>
      <c r="Z202" s="33" t="s">
        <v>100</v>
      </c>
      <c r="AA202" s="35" t="s">
        <v>23</v>
      </c>
      <c r="AB202" s="28">
        <v>-1.58067</v>
      </c>
      <c r="AC202" s="33" t="s">
        <v>100</v>
      </c>
      <c r="AD202" s="35" t="s">
        <v>23</v>
      </c>
      <c r="AE202" s="28">
        <v>-1.2742599999999999</v>
      </c>
      <c r="AF202" s="33" t="s">
        <v>100</v>
      </c>
      <c r="AG202" s="35" t="s">
        <v>23</v>
      </c>
      <c r="AH202" s="28">
        <v>-1.8055399999999999</v>
      </c>
      <c r="AI202" s="33" t="s">
        <v>100</v>
      </c>
      <c r="AJ202" s="35" t="s">
        <v>23</v>
      </c>
      <c r="AK202" s="28">
        <v>-1.6878599999999999</v>
      </c>
      <c r="AL202" s="33" t="s">
        <v>100</v>
      </c>
      <c r="AM202" s="35" t="s">
        <v>23</v>
      </c>
      <c r="AN202" s="29">
        <v>0.33209</v>
      </c>
      <c r="AO202" s="33" t="s">
        <v>100</v>
      </c>
      <c r="AP202" s="35" t="s">
        <v>23</v>
      </c>
      <c r="AQ202" s="29">
        <v>-3.2300000000000002E-2</v>
      </c>
    </row>
    <row r="203" spans="1:43" ht="17" thickBot="1" x14ac:dyDescent="0.25">
      <c r="A203" s="95"/>
      <c r="B203" s="33" t="s">
        <v>100</v>
      </c>
      <c r="C203" s="35" t="s">
        <v>20</v>
      </c>
      <c r="D203" s="28">
        <v>-1.06033</v>
      </c>
      <c r="E203" s="33" t="s">
        <v>100</v>
      </c>
      <c r="F203" s="35" t="s">
        <v>20</v>
      </c>
      <c r="G203" s="29">
        <v>0.16558</v>
      </c>
      <c r="H203" s="33" t="s">
        <v>100</v>
      </c>
      <c r="I203" s="35" t="s">
        <v>20</v>
      </c>
      <c r="J203" s="28">
        <v>0.89758000000000004</v>
      </c>
      <c r="K203" s="33" t="s">
        <v>100</v>
      </c>
      <c r="L203" s="35" t="s">
        <v>20</v>
      </c>
      <c r="M203" s="29">
        <v>8.0329999999999999E-2</v>
      </c>
      <c r="N203" s="33" t="s">
        <v>100</v>
      </c>
      <c r="O203" s="35" t="s">
        <v>20</v>
      </c>
      <c r="P203" s="29">
        <v>0.15242</v>
      </c>
      <c r="Q203" s="33" t="s">
        <v>100</v>
      </c>
      <c r="R203" s="35" t="s">
        <v>20</v>
      </c>
      <c r="S203" s="29">
        <v>-0.24912999999999999</v>
      </c>
      <c r="T203" s="33" t="s">
        <v>100</v>
      </c>
      <c r="U203" s="35" t="s">
        <v>20</v>
      </c>
      <c r="V203" s="29">
        <v>4.5599999999999998E-3</v>
      </c>
      <c r="W203" s="33" t="s">
        <v>100</v>
      </c>
      <c r="X203" s="35" t="s">
        <v>20</v>
      </c>
      <c r="Y203" s="28">
        <v>-0.82147999999999999</v>
      </c>
      <c r="Z203" s="33" t="s">
        <v>100</v>
      </c>
      <c r="AA203" s="35" t="s">
        <v>20</v>
      </c>
      <c r="AB203" s="29">
        <v>-0.80930999999999997</v>
      </c>
      <c r="AC203" s="33" t="s">
        <v>100</v>
      </c>
      <c r="AD203" s="35" t="s">
        <v>20</v>
      </c>
      <c r="AE203" s="28">
        <v>-0.83189999999999997</v>
      </c>
      <c r="AF203" s="33" t="s">
        <v>100</v>
      </c>
      <c r="AG203" s="35" t="s">
        <v>20</v>
      </c>
      <c r="AH203" s="28">
        <v>-0.96847000000000005</v>
      </c>
      <c r="AI203" s="33" t="s">
        <v>100</v>
      </c>
      <c r="AJ203" s="35" t="s">
        <v>20</v>
      </c>
      <c r="AK203" s="28">
        <v>-0.73043999999999998</v>
      </c>
      <c r="AL203" s="33" t="s">
        <v>100</v>
      </c>
      <c r="AM203" s="35" t="s">
        <v>20</v>
      </c>
      <c r="AN203" s="28">
        <v>0.43945000000000001</v>
      </c>
      <c r="AO203" s="33" t="s">
        <v>100</v>
      </c>
      <c r="AP203" s="35" t="s">
        <v>20</v>
      </c>
      <c r="AQ203" s="29">
        <v>0.20638999999999999</v>
      </c>
    </row>
    <row r="204" spans="1:43" ht="17" thickBot="1" x14ac:dyDescent="0.25">
      <c r="A204" s="95"/>
      <c r="B204" s="33" t="s">
        <v>101</v>
      </c>
      <c r="C204" s="35" t="s">
        <v>26</v>
      </c>
      <c r="D204" s="28">
        <v>-1.11696</v>
      </c>
      <c r="E204" s="33" t="s">
        <v>101</v>
      </c>
      <c r="F204" s="35" t="s">
        <v>26</v>
      </c>
      <c r="G204" s="28">
        <v>0.98877999999999999</v>
      </c>
      <c r="H204" s="33" t="s">
        <v>101</v>
      </c>
      <c r="I204" s="35" t="s">
        <v>26</v>
      </c>
      <c r="J204" s="29">
        <v>0.63961000000000001</v>
      </c>
      <c r="K204" s="33" t="s">
        <v>101</v>
      </c>
      <c r="L204" s="35" t="s">
        <v>26</v>
      </c>
      <c r="M204" s="29">
        <v>0.34702</v>
      </c>
      <c r="N204" s="33" t="s">
        <v>101</v>
      </c>
      <c r="O204" s="35" t="s">
        <v>26</v>
      </c>
      <c r="P204" s="29">
        <v>-0.21754999999999999</v>
      </c>
      <c r="Q204" s="33" t="s">
        <v>101</v>
      </c>
      <c r="R204" s="35" t="s">
        <v>26</v>
      </c>
      <c r="S204" s="29">
        <v>-0.7823</v>
      </c>
      <c r="T204" s="33" t="s">
        <v>101</v>
      </c>
      <c r="U204" s="35" t="s">
        <v>26</v>
      </c>
      <c r="V204" s="29">
        <v>-0.99921000000000004</v>
      </c>
      <c r="W204" s="33" t="s">
        <v>101</v>
      </c>
      <c r="X204" s="35" t="s">
        <v>26</v>
      </c>
      <c r="Y204" s="29">
        <v>-0.74317</v>
      </c>
      <c r="Z204" s="33" t="s">
        <v>101</v>
      </c>
      <c r="AA204" s="35" t="s">
        <v>26</v>
      </c>
      <c r="AB204" s="29">
        <v>-0.70938999999999997</v>
      </c>
      <c r="AC204" s="33" t="s">
        <v>101</v>
      </c>
      <c r="AD204" s="35" t="s">
        <v>26</v>
      </c>
      <c r="AE204" s="28">
        <v>0.75495999999999996</v>
      </c>
      <c r="AF204" s="33" t="s">
        <v>101</v>
      </c>
      <c r="AG204" s="35" t="s">
        <v>26</v>
      </c>
      <c r="AH204" s="28">
        <v>1.44455</v>
      </c>
      <c r="AI204" s="33" t="s">
        <v>101</v>
      </c>
      <c r="AJ204" s="35" t="s">
        <v>26</v>
      </c>
      <c r="AK204" s="29">
        <v>-0.43959999999999999</v>
      </c>
      <c r="AL204" s="33" t="s">
        <v>101</v>
      </c>
      <c r="AM204" s="35" t="s">
        <v>26</v>
      </c>
      <c r="AN204" s="29">
        <v>-0.10163</v>
      </c>
      <c r="AO204" s="33" t="s">
        <v>101</v>
      </c>
      <c r="AP204" s="35" t="s">
        <v>26</v>
      </c>
      <c r="AQ204" s="29">
        <v>-3.5929999999999997E-2</v>
      </c>
    </row>
    <row r="205" spans="1:43" ht="17" thickBot="1" x14ac:dyDescent="0.25">
      <c r="A205" s="95"/>
      <c r="B205" s="33" t="s">
        <v>101</v>
      </c>
      <c r="C205" s="35" t="s">
        <v>29</v>
      </c>
      <c r="D205" s="29">
        <v>-0.48191000000000001</v>
      </c>
      <c r="E205" s="33" t="s">
        <v>101</v>
      </c>
      <c r="F205" s="35" t="s">
        <v>29</v>
      </c>
      <c r="G205" s="29">
        <v>0.30798999999999999</v>
      </c>
      <c r="H205" s="33" t="s">
        <v>101</v>
      </c>
      <c r="I205" s="35" t="s">
        <v>29</v>
      </c>
      <c r="J205" s="29">
        <v>0.15656</v>
      </c>
      <c r="K205" s="33" t="s">
        <v>101</v>
      </c>
      <c r="L205" s="35" t="s">
        <v>29</v>
      </c>
      <c r="M205" s="29">
        <v>7.1400000000000005E-2</v>
      </c>
      <c r="N205" s="33" t="s">
        <v>101</v>
      </c>
      <c r="O205" s="35" t="s">
        <v>29</v>
      </c>
      <c r="P205" s="29">
        <v>7.5759999999999994E-2</v>
      </c>
      <c r="Q205" s="33" t="s">
        <v>101</v>
      </c>
      <c r="R205" s="35" t="s">
        <v>29</v>
      </c>
      <c r="S205" s="29">
        <v>-8.5580000000000003E-2</v>
      </c>
      <c r="T205" s="33" t="s">
        <v>101</v>
      </c>
      <c r="U205" s="35" t="s">
        <v>29</v>
      </c>
      <c r="V205" s="29">
        <v>-0.27967999999999998</v>
      </c>
      <c r="W205" s="33" t="s">
        <v>101</v>
      </c>
      <c r="X205" s="35" t="s">
        <v>29</v>
      </c>
      <c r="Y205" s="29">
        <v>-0.27850000000000003</v>
      </c>
      <c r="Z205" s="33" t="s">
        <v>101</v>
      </c>
      <c r="AA205" s="35" t="s">
        <v>29</v>
      </c>
      <c r="AB205" s="29">
        <v>-0.3306</v>
      </c>
      <c r="AC205" s="33" t="s">
        <v>101</v>
      </c>
      <c r="AD205" s="35" t="s">
        <v>29</v>
      </c>
      <c r="AE205" s="29">
        <v>0.63895999999999997</v>
      </c>
      <c r="AF205" s="33" t="s">
        <v>101</v>
      </c>
      <c r="AG205" s="35" t="s">
        <v>29</v>
      </c>
      <c r="AH205" s="30">
        <v>1.22845</v>
      </c>
      <c r="AI205" s="33" t="s">
        <v>101</v>
      </c>
      <c r="AJ205" s="35" t="s">
        <v>29</v>
      </c>
      <c r="AK205" s="29">
        <v>-7.0480000000000001E-2</v>
      </c>
      <c r="AL205" s="33" t="s">
        <v>101</v>
      </c>
      <c r="AM205" s="35" t="s">
        <v>29</v>
      </c>
      <c r="AN205" s="29">
        <v>1.0710000000000001E-2</v>
      </c>
      <c r="AO205" s="33" t="s">
        <v>101</v>
      </c>
      <c r="AP205" s="35" t="s">
        <v>29</v>
      </c>
      <c r="AQ205" s="29">
        <v>9.7960000000000005E-2</v>
      </c>
    </row>
    <row r="206" spans="1:43" ht="17" thickBot="1" x14ac:dyDescent="0.25">
      <c r="A206" s="95"/>
      <c r="B206" s="33" t="s">
        <v>101</v>
      </c>
      <c r="C206" s="35" t="s">
        <v>22</v>
      </c>
      <c r="D206" s="29">
        <v>-0.43548999999999999</v>
      </c>
      <c r="E206" s="33" t="s">
        <v>101</v>
      </c>
      <c r="F206" s="35" t="s">
        <v>22</v>
      </c>
      <c r="G206" s="29">
        <v>0.36284</v>
      </c>
      <c r="H206" s="33" t="s">
        <v>101</v>
      </c>
      <c r="I206" s="35" t="s">
        <v>22</v>
      </c>
      <c r="J206" s="29">
        <v>0.24188999999999999</v>
      </c>
      <c r="K206" s="33" t="s">
        <v>101</v>
      </c>
      <c r="L206" s="35" t="s">
        <v>22</v>
      </c>
      <c r="M206" s="29">
        <v>8.8099999999999998E-2</v>
      </c>
      <c r="N206" s="33" t="s">
        <v>101</v>
      </c>
      <c r="O206" s="35" t="s">
        <v>22</v>
      </c>
      <c r="P206" s="29">
        <v>-3.6269999999999997E-2</v>
      </c>
      <c r="Q206" s="33" t="s">
        <v>101</v>
      </c>
      <c r="R206" s="35" t="s">
        <v>22</v>
      </c>
      <c r="S206" s="29">
        <v>-0.20635000000000001</v>
      </c>
      <c r="T206" s="33" t="s">
        <v>101</v>
      </c>
      <c r="U206" s="35" t="s">
        <v>22</v>
      </c>
      <c r="V206" s="29">
        <v>-0.41586000000000001</v>
      </c>
      <c r="W206" s="33" t="s">
        <v>101</v>
      </c>
      <c r="X206" s="35" t="s">
        <v>22</v>
      </c>
      <c r="Y206" s="29">
        <v>-0.41376000000000002</v>
      </c>
      <c r="Z206" s="33" t="s">
        <v>101</v>
      </c>
      <c r="AA206" s="35" t="s">
        <v>22</v>
      </c>
      <c r="AB206" s="29">
        <v>-0.54734000000000005</v>
      </c>
      <c r="AC206" s="33" t="s">
        <v>101</v>
      </c>
      <c r="AD206" s="35" t="s">
        <v>22</v>
      </c>
      <c r="AE206" s="29">
        <v>0.41743000000000002</v>
      </c>
      <c r="AF206" s="33" t="s">
        <v>101</v>
      </c>
      <c r="AG206" s="35" t="s">
        <v>22</v>
      </c>
      <c r="AH206" s="29">
        <v>0.88861999999999997</v>
      </c>
      <c r="AI206" s="33" t="s">
        <v>101</v>
      </c>
      <c r="AJ206" s="35" t="s">
        <v>22</v>
      </c>
      <c r="AK206" s="29">
        <v>-0.17610999999999999</v>
      </c>
      <c r="AL206" s="33" t="s">
        <v>101</v>
      </c>
      <c r="AM206" s="35" t="s">
        <v>22</v>
      </c>
      <c r="AN206" s="29">
        <v>-7.3279999999999998E-2</v>
      </c>
      <c r="AO206" s="33" t="s">
        <v>101</v>
      </c>
      <c r="AP206" s="35" t="s">
        <v>22</v>
      </c>
      <c r="AQ206" s="29">
        <v>2.955E-2</v>
      </c>
    </row>
    <row r="207" spans="1:43" ht="17" thickBot="1" x14ac:dyDescent="0.25">
      <c r="A207" s="95"/>
      <c r="B207" s="33" t="s">
        <v>101</v>
      </c>
      <c r="C207" s="35" t="s">
        <v>102</v>
      </c>
      <c r="D207" s="30">
        <v>-0.95299</v>
      </c>
      <c r="E207" s="33" t="s">
        <v>101</v>
      </c>
      <c r="F207" s="35" t="s">
        <v>102</v>
      </c>
      <c r="G207" s="29">
        <v>0.28187000000000001</v>
      </c>
      <c r="H207" s="33" t="s">
        <v>101</v>
      </c>
      <c r="I207" s="35" t="s">
        <v>102</v>
      </c>
      <c r="J207" s="29">
        <v>-8.3220000000000002E-2</v>
      </c>
      <c r="K207" s="33" t="s">
        <v>101</v>
      </c>
      <c r="L207" s="35" t="s">
        <v>102</v>
      </c>
      <c r="M207" s="29">
        <v>-0.24221000000000001</v>
      </c>
      <c r="N207" s="33" t="s">
        <v>101</v>
      </c>
      <c r="O207" s="35" t="s">
        <v>102</v>
      </c>
      <c r="P207" s="29">
        <v>-0.18834000000000001</v>
      </c>
      <c r="Q207" s="33" t="s">
        <v>101</v>
      </c>
      <c r="R207" s="35" t="s">
        <v>102</v>
      </c>
      <c r="S207" s="29">
        <v>-0.12892999999999999</v>
      </c>
      <c r="T207" s="33" t="s">
        <v>101</v>
      </c>
      <c r="U207" s="35" t="s">
        <v>102</v>
      </c>
      <c r="V207" s="29">
        <v>-0.19256000000000001</v>
      </c>
      <c r="W207" s="33" t="s">
        <v>101</v>
      </c>
      <c r="X207" s="35" t="s">
        <v>102</v>
      </c>
      <c r="Y207" s="29">
        <v>-0.68184999999999996</v>
      </c>
      <c r="Z207" s="33" t="s">
        <v>101</v>
      </c>
      <c r="AA207" s="35" t="s">
        <v>102</v>
      </c>
      <c r="AB207" s="29">
        <v>-0.51258999999999999</v>
      </c>
      <c r="AC207" s="33" t="s">
        <v>101</v>
      </c>
      <c r="AD207" s="35" t="s">
        <v>102</v>
      </c>
      <c r="AE207" s="28">
        <v>1.0010399999999999</v>
      </c>
      <c r="AF207" s="33" t="s">
        <v>101</v>
      </c>
      <c r="AG207" s="35" t="s">
        <v>102</v>
      </c>
      <c r="AH207" s="28">
        <v>1.9459299999999999</v>
      </c>
      <c r="AI207" s="33" t="s">
        <v>101</v>
      </c>
      <c r="AJ207" s="35" t="s">
        <v>102</v>
      </c>
      <c r="AK207" s="29">
        <v>8.4449999999999997E-2</v>
      </c>
      <c r="AL207" s="33" t="s">
        <v>101</v>
      </c>
      <c r="AM207" s="35" t="s">
        <v>102</v>
      </c>
      <c r="AN207" s="29">
        <v>-1.6039999999999999E-2</v>
      </c>
      <c r="AO207" s="33" t="s">
        <v>101</v>
      </c>
      <c r="AP207" s="35" t="s">
        <v>102</v>
      </c>
      <c r="AQ207" s="29">
        <v>-0.10964</v>
      </c>
    </row>
    <row r="208" spans="1:43" ht="17" thickBot="1" x14ac:dyDescent="0.25">
      <c r="A208" s="95"/>
      <c r="B208" s="33" t="s">
        <v>103</v>
      </c>
      <c r="C208" s="35" t="s">
        <v>26</v>
      </c>
      <c r="D208" s="28">
        <v>-1.5980000000000001</v>
      </c>
      <c r="E208" s="33" t="s">
        <v>103</v>
      </c>
      <c r="F208" s="35" t="s">
        <v>26</v>
      </c>
      <c r="G208" s="28">
        <v>1.94252</v>
      </c>
      <c r="H208" s="33" t="s">
        <v>103</v>
      </c>
      <c r="I208" s="35" t="s">
        <v>26</v>
      </c>
      <c r="J208" s="28">
        <v>2.6525599999999998</v>
      </c>
      <c r="K208" s="33" t="s">
        <v>103</v>
      </c>
      <c r="L208" s="35" t="s">
        <v>26</v>
      </c>
      <c r="M208" s="29">
        <v>1.21634</v>
      </c>
      <c r="N208" s="33" t="s">
        <v>103</v>
      </c>
      <c r="O208" s="35" t="s">
        <v>26</v>
      </c>
      <c r="P208" s="29">
        <v>5.2740000000000002E-2</v>
      </c>
      <c r="Q208" s="33" t="s">
        <v>103</v>
      </c>
      <c r="R208" s="35" t="s">
        <v>26</v>
      </c>
      <c r="S208" s="28">
        <v>-1.1223700000000001</v>
      </c>
      <c r="T208" s="33" t="s">
        <v>103</v>
      </c>
      <c r="U208" s="35" t="s">
        <v>26</v>
      </c>
      <c r="V208" s="30">
        <v>-0.66257999999999995</v>
      </c>
      <c r="W208" s="33" t="s">
        <v>103</v>
      </c>
      <c r="X208" s="35" t="s">
        <v>26</v>
      </c>
      <c r="Y208" s="30">
        <v>-1.3405899999999999</v>
      </c>
      <c r="Z208" s="33" t="s">
        <v>103</v>
      </c>
      <c r="AA208" s="35" t="s">
        <v>26</v>
      </c>
      <c r="AB208" s="29">
        <v>-1.5775399999999999</v>
      </c>
      <c r="AC208" s="33" t="s">
        <v>103</v>
      </c>
      <c r="AD208" s="35" t="s">
        <v>26</v>
      </c>
      <c r="AE208" s="29">
        <v>0.14013</v>
      </c>
      <c r="AF208" s="33" t="s">
        <v>103</v>
      </c>
      <c r="AG208" s="35" t="s">
        <v>26</v>
      </c>
      <c r="AH208" s="30">
        <v>-0.82150999999999996</v>
      </c>
      <c r="AI208" s="33" t="s">
        <v>103</v>
      </c>
      <c r="AJ208" s="35" t="s">
        <v>26</v>
      </c>
      <c r="AK208" s="28">
        <v>-0.96791000000000005</v>
      </c>
      <c r="AL208" s="33" t="s">
        <v>103</v>
      </c>
      <c r="AM208" s="35" t="s">
        <v>26</v>
      </c>
      <c r="AN208" s="28">
        <v>0.88156999999999996</v>
      </c>
      <c r="AO208" s="33" t="s">
        <v>103</v>
      </c>
      <c r="AP208" s="35" t="s">
        <v>26</v>
      </c>
      <c r="AQ208" s="28">
        <v>0.62831999999999999</v>
      </c>
    </row>
    <row r="209" spans="1:43" ht="17" thickBot="1" x14ac:dyDescent="0.25">
      <c r="A209" s="95"/>
      <c r="B209" s="33" t="s">
        <v>103</v>
      </c>
      <c r="C209" s="35" t="s">
        <v>28</v>
      </c>
      <c r="D209" s="29">
        <v>-0.62719999999999998</v>
      </c>
      <c r="E209" s="33" t="s">
        <v>103</v>
      </c>
      <c r="F209" s="35" t="s">
        <v>28</v>
      </c>
      <c r="G209" s="28">
        <v>1.0786199999999999</v>
      </c>
      <c r="H209" s="33" t="s">
        <v>103</v>
      </c>
      <c r="I209" s="35" t="s">
        <v>28</v>
      </c>
      <c r="J209" s="28">
        <v>1.073</v>
      </c>
      <c r="K209" s="33" t="s">
        <v>103</v>
      </c>
      <c r="L209" s="35" t="s">
        <v>28</v>
      </c>
      <c r="M209" s="29">
        <v>0.90432000000000001</v>
      </c>
      <c r="N209" s="33" t="s">
        <v>103</v>
      </c>
      <c r="O209" s="35" t="s">
        <v>28</v>
      </c>
      <c r="P209" s="29">
        <v>0.49940000000000001</v>
      </c>
      <c r="Q209" s="33" t="s">
        <v>103</v>
      </c>
      <c r="R209" s="35" t="s">
        <v>28</v>
      </c>
      <c r="S209" s="29">
        <v>-7.009E-2</v>
      </c>
      <c r="T209" s="33" t="s">
        <v>103</v>
      </c>
      <c r="U209" s="35" t="s">
        <v>28</v>
      </c>
      <c r="V209" s="29">
        <v>-0.10699</v>
      </c>
      <c r="W209" s="33" t="s">
        <v>103</v>
      </c>
      <c r="X209" s="35" t="s">
        <v>28</v>
      </c>
      <c r="Y209" s="29">
        <v>9.5740000000000006E-2</v>
      </c>
      <c r="Z209" s="33" t="s">
        <v>103</v>
      </c>
      <c r="AA209" s="35" t="s">
        <v>28</v>
      </c>
      <c r="AB209" s="29">
        <v>0.31407000000000002</v>
      </c>
      <c r="AC209" s="33" t="s">
        <v>103</v>
      </c>
      <c r="AD209" s="35" t="s">
        <v>28</v>
      </c>
      <c r="AE209" s="29">
        <v>0.59979000000000005</v>
      </c>
      <c r="AF209" s="33" t="s">
        <v>103</v>
      </c>
      <c r="AG209" s="35" t="s">
        <v>28</v>
      </c>
      <c r="AH209" s="29">
        <v>-2.3900000000000001E-2</v>
      </c>
      <c r="AI209" s="33" t="s">
        <v>103</v>
      </c>
      <c r="AJ209" s="35" t="s">
        <v>28</v>
      </c>
      <c r="AK209" s="29">
        <v>9.1329999999999995E-2</v>
      </c>
      <c r="AL209" s="33" t="s">
        <v>103</v>
      </c>
      <c r="AM209" s="35" t="s">
        <v>28</v>
      </c>
      <c r="AN209" s="28">
        <v>0.38888</v>
      </c>
      <c r="AO209" s="33" t="s">
        <v>103</v>
      </c>
      <c r="AP209" s="35" t="s">
        <v>28</v>
      </c>
      <c r="AQ209" s="28">
        <v>0.33465</v>
      </c>
    </row>
    <row r="210" spans="1:43" ht="17" thickBot="1" x14ac:dyDescent="0.25">
      <c r="A210" s="95"/>
      <c r="B210" s="33" t="s">
        <v>103</v>
      </c>
      <c r="C210" s="35" t="s">
        <v>22</v>
      </c>
      <c r="D210" s="30">
        <v>-0.85494000000000003</v>
      </c>
      <c r="E210" s="33" t="s">
        <v>103</v>
      </c>
      <c r="F210" s="35" t="s">
        <v>22</v>
      </c>
      <c r="G210" s="30">
        <v>1.26092</v>
      </c>
      <c r="H210" s="33" t="s">
        <v>103</v>
      </c>
      <c r="I210" s="35" t="s">
        <v>22</v>
      </c>
      <c r="J210" s="28">
        <v>1.27285</v>
      </c>
      <c r="K210" s="33" t="s">
        <v>103</v>
      </c>
      <c r="L210" s="35" t="s">
        <v>22</v>
      </c>
      <c r="M210" s="29">
        <v>1.02319</v>
      </c>
      <c r="N210" s="33" t="s">
        <v>103</v>
      </c>
      <c r="O210" s="35" t="s">
        <v>22</v>
      </c>
      <c r="P210" s="29">
        <v>0.47419</v>
      </c>
      <c r="Q210" s="33" t="s">
        <v>103</v>
      </c>
      <c r="R210" s="35" t="s">
        <v>22</v>
      </c>
      <c r="S210" s="29">
        <v>-0.12590000000000001</v>
      </c>
      <c r="T210" s="33" t="s">
        <v>103</v>
      </c>
      <c r="U210" s="35" t="s">
        <v>22</v>
      </c>
      <c r="V210" s="29">
        <v>-0.18271999999999999</v>
      </c>
      <c r="W210" s="33" t="s">
        <v>103</v>
      </c>
      <c r="X210" s="35" t="s">
        <v>22</v>
      </c>
      <c r="Y210" s="29">
        <v>-8.1509999999999999E-2</v>
      </c>
      <c r="Z210" s="33" t="s">
        <v>103</v>
      </c>
      <c r="AA210" s="35" t="s">
        <v>22</v>
      </c>
      <c r="AB210" s="29">
        <v>-0.10397000000000001</v>
      </c>
      <c r="AC210" s="33" t="s">
        <v>103</v>
      </c>
      <c r="AD210" s="35" t="s">
        <v>22</v>
      </c>
      <c r="AE210" s="29">
        <v>0.47060000000000002</v>
      </c>
      <c r="AF210" s="33" t="s">
        <v>103</v>
      </c>
      <c r="AG210" s="35" t="s">
        <v>22</v>
      </c>
      <c r="AH210" s="29">
        <v>-8.7359999999999993E-2</v>
      </c>
      <c r="AI210" s="33" t="s">
        <v>103</v>
      </c>
      <c r="AJ210" s="35" t="s">
        <v>22</v>
      </c>
      <c r="AK210" s="29">
        <v>-0.14724999999999999</v>
      </c>
      <c r="AL210" s="33" t="s">
        <v>103</v>
      </c>
      <c r="AM210" s="35" t="s">
        <v>22</v>
      </c>
      <c r="AN210" s="30">
        <v>0.42083999999999999</v>
      </c>
      <c r="AO210" s="33" t="s">
        <v>103</v>
      </c>
      <c r="AP210" s="35" t="s">
        <v>22</v>
      </c>
      <c r="AQ210" s="30">
        <v>0.31462000000000001</v>
      </c>
    </row>
    <row r="211" spans="1:43" ht="17" thickBot="1" x14ac:dyDescent="0.25">
      <c r="A211" s="95"/>
      <c r="B211" s="33" t="s">
        <v>103</v>
      </c>
      <c r="C211" s="35" t="s">
        <v>20</v>
      </c>
      <c r="D211" s="28">
        <v>-1.3646199999999999</v>
      </c>
      <c r="E211" s="33" t="s">
        <v>103</v>
      </c>
      <c r="F211" s="35" t="s">
        <v>20</v>
      </c>
      <c r="G211" s="28">
        <v>1.3458600000000001</v>
      </c>
      <c r="H211" s="33" t="s">
        <v>103</v>
      </c>
      <c r="I211" s="35" t="s">
        <v>20</v>
      </c>
      <c r="J211" s="28">
        <v>1.74648</v>
      </c>
      <c r="K211" s="33" t="s">
        <v>103</v>
      </c>
      <c r="L211" s="35" t="s">
        <v>20</v>
      </c>
      <c r="M211" s="29">
        <v>0.67442999999999997</v>
      </c>
      <c r="N211" s="33" t="s">
        <v>103</v>
      </c>
      <c r="O211" s="35" t="s">
        <v>20</v>
      </c>
      <c r="P211" s="29">
        <v>0.60753000000000001</v>
      </c>
      <c r="Q211" s="33" t="s">
        <v>103</v>
      </c>
      <c r="R211" s="35" t="s">
        <v>20</v>
      </c>
      <c r="S211" s="29">
        <v>-5.3769999999999998E-2</v>
      </c>
      <c r="T211" s="33" t="s">
        <v>103</v>
      </c>
      <c r="U211" s="35" t="s">
        <v>20</v>
      </c>
      <c r="V211" s="29">
        <v>0.26762999999999998</v>
      </c>
      <c r="W211" s="33" t="s">
        <v>103</v>
      </c>
      <c r="X211" s="35" t="s">
        <v>20</v>
      </c>
      <c r="Y211" s="29">
        <v>-0.59011999999999998</v>
      </c>
      <c r="Z211" s="33" t="s">
        <v>103</v>
      </c>
      <c r="AA211" s="35" t="s">
        <v>20</v>
      </c>
      <c r="AB211" s="29">
        <v>-0.78656999999999999</v>
      </c>
      <c r="AC211" s="33" t="s">
        <v>103</v>
      </c>
      <c r="AD211" s="35" t="s">
        <v>20</v>
      </c>
      <c r="AE211" s="29">
        <v>0.27906999999999998</v>
      </c>
      <c r="AF211" s="33" t="s">
        <v>103</v>
      </c>
      <c r="AG211" s="35" t="s">
        <v>20</v>
      </c>
      <c r="AH211" s="29">
        <v>-0.41037000000000001</v>
      </c>
      <c r="AI211" s="33" t="s">
        <v>103</v>
      </c>
      <c r="AJ211" s="35" t="s">
        <v>20</v>
      </c>
      <c r="AK211" s="29">
        <v>-0.12182999999999999</v>
      </c>
      <c r="AL211" s="33" t="s">
        <v>103</v>
      </c>
      <c r="AM211" s="35" t="s">
        <v>20</v>
      </c>
      <c r="AN211" s="28">
        <v>1.06917</v>
      </c>
      <c r="AO211" s="33" t="s">
        <v>103</v>
      </c>
      <c r="AP211" s="35" t="s">
        <v>20</v>
      </c>
      <c r="AQ211" s="28">
        <v>0.67259000000000002</v>
      </c>
    </row>
    <row r="212" spans="1:43" ht="17" thickBot="1" x14ac:dyDescent="0.25">
      <c r="A212" s="95"/>
      <c r="B212" s="33" t="s">
        <v>104</v>
      </c>
      <c r="C212" s="35" t="s">
        <v>26</v>
      </c>
      <c r="D212" s="29">
        <v>-0.27045000000000002</v>
      </c>
      <c r="E212" s="33" t="s">
        <v>104</v>
      </c>
      <c r="F212" s="35" t="s">
        <v>26</v>
      </c>
      <c r="G212" s="29">
        <v>0.32289000000000001</v>
      </c>
      <c r="H212" s="33" t="s">
        <v>104</v>
      </c>
      <c r="I212" s="35" t="s">
        <v>26</v>
      </c>
      <c r="J212" s="29">
        <v>0.31968000000000002</v>
      </c>
      <c r="K212" s="33" t="s">
        <v>104</v>
      </c>
      <c r="L212" s="35" t="s">
        <v>26</v>
      </c>
      <c r="M212" s="29">
        <v>0.14623</v>
      </c>
      <c r="N212" s="33" t="s">
        <v>104</v>
      </c>
      <c r="O212" s="35" t="s">
        <v>26</v>
      </c>
      <c r="P212" s="29">
        <v>-0.15706999999999999</v>
      </c>
      <c r="Q212" s="33" t="s">
        <v>104</v>
      </c>
      <c r="R212" s="35" t="s">
        <v>26</v>
      </c>
      <c r="S212" s="29">
        <v>-0.30875000000000002</v>
      </c>
      <c r="T212" s="33" t="s">
        <v>104</v>
      </c>
      <c r="U212" s="35" t="s">
        <v>26</v>
      </c>
      <c r="V212" s="29">
        <v>-0.18204000000000001</v>
      </c>
      <c r="W212" s="33" t="s">
        <v>104</v>
      </c>
      <c r="X212" s="35" t="s">
        <v>26</v>
      </c>
      <c r="Y212" s="29">
        <v>-9.7449999999999995E-2</v>
      </c>
      <c r="Z212" s="33" t="s">
        <v>104</v>
      </c>
      <c r="AA212" s="35" t="s">
        <v>26</v>
      </c>
      <c r="AB212" s="29">
        <v>-6.0789999999999997E-2</v>
      </c>
      <c r="AC212" s="33" t="s">
        <v>104</v>
      </c>
      <c r="AD212" s="35" t="s">
        <v>26</v>
      </c>
      <c r="AE212" s="30">
        <v>-0.46643000000000001</v>
      </c>
      <c r="AF212" s="33" t="s">
        <v>104</v>
      </c>
      <c r="AG212" s="35" t="s">
        <v>26</v>
      </c>
      <c r="AH212" s="28">
        <v>-0.95540000000000003</v>
      </c>
      <c r="AI212" s="33" t="s">
        <v>104</v>
      </c>
      <c r="AJ212" s="35" t="s">
        <v>26</v>
      </c>
      <c r="AK212" s="29">
        <v>-0.27304</v>
      </c>
      <c r="AL212" s="33" t="s">
        <v>104</v>
      </c>
      <c r="AM212" s="35" t="s">
        <v>26</v>
      </c>
      <c r="AN212" s="29">
        <v>2.716E-2</v>
      </c>
      <c r="AO212" s="33" t="s">
        <v>104</v>
      </c>
      <c r="AP212" s="35" t="s">
        <v>26</v>
      </c>
      <c r="AQ212" s="29">
        <v>0.11327</v>
      </c>
    </row>
    <row r="213" spans="1:43" ht="17" thickBot="1" x14ac:dyDescent="0.25">
      <c r="A213" s="95"/>
      <c r="B213" s="33" t="s">
        <v>104</v>
      </c>
      <c r="C213" s="35" t="s">
        <v>28</v>
      </c>
      <c r="D213" s="29">
        <v>-0.79644999999999999</v>
      </c>
      <c r="E213" s="33" t="s">
        <v>104</v>
      </c>
      <c r="F213" s="35" t="s">
        <v>28</v>
      </c>
      <c r="G213" s="29">
        <v>-0.27268999999999999</v>
      </c>
      <c r="H213" s="33" t="s">
        <v>104</v>
      </c>
      <c r="I213" s="35" t="s">
        <v>28</v>
      </c>
      <c r="J213" s="29">
        <v>0.28356999999999999</v>
      </c>
      <c r="K213" s="33" t="s">
        <v>104</v>
      </c>
      <c r="L213" s="35" t="s">
        <v>28</v>
      </c>
      <c r="M213" s="29">
        <v>-0.40699999999999997</v>
      </c>
      <c r="N213" s="33" t="s">
        <v>104</v>
      </c>
      <c r="O213" s="35" t="s">
        <v>28</v>
      </c>
      <c r="P213" s="29">
        <v>-1.0932299999999999</v>
      </c>
      <c r="Q213" s="33" t="s">
        <v>104</v>
      </c>
      <c r="R213" s="35" t="s">
        <v>28</v>
      </c>
      <c r="S213" s="30">
        <v>-1.3761000000000001</v>
      </c>
      <c r="T213" s="33" t="s">
        <v>104</v>
      </c>
      <c r="U213" s="35" t="s">
        <v>28</v>
      </c>
      <c r="V213" s="30">
        <v>-0.77288000000000001</v>
      </c>
      <c r="W213" s="33" t="s">
        <v>104</v>
      </c>
      <c r="X213" s="35" t="s">
        <v>28</v>
      </c>
      <c r="Y213" s="29">
        <v>-0.51802000000000004</v>
      </c>
      <c r="Z213" s="33" t="s">
        <v>104</v>
      </c>
      <c r="AA213" s="35" t="s">
        <v>28</v>
      </c>
      <c r="AB213" s="29">
        <v>-0.32529999999999998</v>
      </c>
      <c r="AC213" s="33" t="s">
        <v>104</v>
      </c>
      <c r="AD213" s="35" t="s">
        <v>28</v>
      </c>
      <c r="AE213" s="28">
        <v>-1.2760400000000001</v>
      </c>
      <c r="AF213" s="33" t="s">
        <v>104</v>
      </c>
      <c r="AG213" s="35" t="s">
        <v>28</v>
      </c>
      <c r="AH213" s="28">
        <v>-2.1758199999999999</v>
      </c>
      <c r="AI213" s="33" t="s">
        <v>104</v>
      </c>
      <c r="AJ213" s="35" t="s">
        <v>28</v>
      </c>
      <c r="AK213" s="29">
        <v>-0.17926</v>
      </c>
      <c r="AL213" s="33" t="s">
        <v>104</v>
      </c>
      <c r="AM213" s="35" t="s">
        <v>28</v>
      </c>
      <c r="AN213" s="29">
        <v>-1.6039999999999999E-2</v>
      </c>
      <c r="AO213" s="33" t="s">
        <v>104</v>
      </c>
      <c r="AP213" s="35" t="s">
        <v>28</v>
      </c>
      <c r="AQ213" s="29">
        <v>0.21965999999999999</v>
      </c>
    </row>
    <row r="214" spans="1:43" ht="17" thickBot="1" x14ac:dyDescent="0.25">
      <c r="A214" s="95"/>
      <c r="B214" s="33" t="s">
        <v>104</v>
      </c>
      <c r="C214" s="35" t="s">
        <v>23</v>
      </c>
      <c r="D214" s="29">
        <v>-0.21242</v>
      </c>
      <c r="E214" s="33" t="s">
        <v>104</v>
      </c>
      <c r="F214" s="35" t="s">
        <v>23</v>
      </c>
      <c r="G214" s="29">
        <v>-0.65207999999999999</v>
      </c>
      <c r="H214" s="33" t="s">
        <v>104</v>
      </c>
      <c r="I214" s="35" t="s">
        <v>23</v>
      </c>
      <c r="J214" s="29">
        <v>0.26815</v>
      </c>
      <c r="K214" s="33" t="s">
        <v>104</v>
      </c>
      <c r="L214" s="35" t="s">
        <v>23</v>
      </c>
      <c r="M214" s="29">
        <v>-0.62938000000000005</v>
      </c>
      <c r="N214" s="33" t="s">
        <v>104</v>
      </c>
      <c r="O214" s="35" t="s">
        <v>23</v>
      </c>
      <c r="P214" s="29">
        <v>-0.59279999999999999</v>
      </c>
      <c r="Q214" s="33" t="s">
        <v>104</v>
      </c>
      <c r="R214" s="35" t="s">
        <v>23</v>
      </c>
      <c r="S214" s="30">
        <v>-1.07233</v>
      </c>
      <c r="T214" s="33" t="s">
        <v>104</v>
      </c>
      <c r="U214" s="35" t="s">
        <v>23</v>
      </c>
      <c r="V214" s="29">
        <v>-0.15983</v>
      </c>
      <c r="W214" s="33" t="s">
        <v>104</v>
      </c>
      <c r="X214" s="35" t="s">
        <v>23</v>
      </c>
      <c r="Y214" s="29">
        <v>-0.54630999999999996</v>
      </c>
      <c r="Z214" s="33" t="s">
        <v>104</v>
      </c>
      <c r="AA214" s="35" t="s">
        <v>23</v>
      </c>
      <c r="AB214" s="29">
        <v>-0.16502</v>
      </c>
      <c r="AC214" s="33" t="s">
        <v>104</v>
      </c>
      <c r="AD214" s="35" t="s">
        <v>23</v>
      </c>
      <c r="AE214" s="28">
        <v>-1.50515</v>
      </c>
      <c r="AF214" s="33" t="s">
        <v>104</v>
      </c>
      <c r="AG214" s="35" t="s">
        <v>23</v>
      </c>
      <c r="AH214" s="28">
        <v>-2.1248800000000001</v>
      </c>
      <c r="AI214" s="33" t="s">
        <v>104</v>
      </c>
      <c r="AJ214" s="35" t="s">
        <v>23</v>
      </c>
      <c r="AK214" s="29">
        <v>-0.12042</v>
      </c>
      <c r="AL214" s="33" t="s">
        <v>104</v>
      </c>
      <c r="AM214" s="35" t="s">
        <v>23</v>
      </c>
      <c r="AN214" s="29">
        <v>0.15337999999999999</v>
      </c>
      <c r="AO214" s="33" t="s">
        <v>104</v>
      </c>
      <c r="AP214" s="35" t="s">
        <v>23</v>
      </c>
      <c r="AQ214" s="29">
        <v>-0.12028</v>
      </c>
    </row>
    <row r="215" spans="1:43" ht="17" thickBot="1" x14ac:dyDescent="0.25">
      <c r="A215" s="95"/>
      <c r="B215" s="33" t="s">
        <v>104</v>
      </c>
      <c r="C215" s="35" t="s">
        <v>19</v>
      </c>
      <c r="D215" s="29">
        <v>-0.77059</v>
      </c>
      <c r="E215" s="33" t="s">
        <v>104</v>
      </c>
      <c r="F215" s="35" t="s">
        <v>19</v>
      </c>
      <c r="G215" s="29">
        <v>-0.17454</v>
      </c>
      <c r="H215" s="33" t="s">
        <v>104</v>
      </c>
      <c r="I215" s="35" t="s">
        <v>19</v>
      </c>
      <c r="J215" s="29">
        <v>8.5750000000000007E-2</v>
      </c>
      <c r="K215" s="33" t="s">
        <v>104</v>
      </c>
      <c r="L215" s="35" t="s">
        <v>19</v>
      </c>
      <c r="M215" s="29">
        <v>-0.43234</v>
      </c>
      <c r="N215" s="33" t="s">
        <v>104</v>
      </c>
      <c r="O215" s="35" t="s">
        <v>19</v>
      </c>
      <c r="P215" s="30">
        <v>-0.63549</v>
      </c>
      <c r="Q215" s="33" t="s">
        <v>104</v>
      </c>
      <c r="R215" s="35" t="s">
        <v>19</v>
      </c>
      <c r="S215" s="28">
        <v>-0.62658999999999998</v>
      </c>
      <c r="T215" s="33" t="s">
        <v>104</v>
      </c>
      <c r="U215" s="35" t="s">
        <v>19</v>
      </c>
      <c r="V215" s="29">
        <v>-0.46167999999999998</v>
      </c>
      <c r="W215" s="33" t="s">
        <v>104</v>
      </c>
      <c r="X215" s="35" t="s">
        <v>19</v>
      </c>
      <c r="Y215" s="29">
        <v>-0.32905000000000001</v>
      </c>
      <c r="Z215" s="33" t="s">
        <v>104</v>
      </c>
      <c r="AA215" s="35" t="s">
        <v>19</v>
      </c>
      <c r="AB215" s="29">
        <v>-0.34155999999999997</v>
      </c>
      <c r="AC215" s="33" t="s">
        <v>104</v>
      </c>
      <c r="AD215" s="35" t="s">
        <v>19</v>
      </c>
      <c r="AE215" s="29">
        <v>-0.57684999999999997</v>
      </c>
      <c r="AF215" s="33" t="s">
        <v>104</v>
      </c>
      <c r="AG215" s="35" t="s">
        <v>19</v>
      </c>
      <c r="AH215" s="30">
        <v>-0.81040999999999996</v>
      </c>
      <c r="AI215" s="33" t="s">
        <v>104</v>
      </c>
      <c r="AJ215" s="35" t="s">
        <v>19</v>
      </c>
      <c r="AK215" s="29">
        <v>-0.17960999999999999</v>
      </c>
      <c r="AL215" s="33" t="s">
        <v>104</v>
      </c>
      <c r="AM215" s="35" t="s">
        <v>19</v>
      </c>
      <c r="AN215" s="29">
        <v>-0.24648999999999999</v>
      </c>
      <c r="AO215" s="33" t="s">
        <v>104</v>
      </c>
      <c r="AP215" s="35" t="s">
        <v>19</v>
      </c>
      <c r="AQ215" s="29">
        <v>-7.2720000000000007E-2</v>
      </c>
    </row>
    <row r="216" spans="1:43" ht="17" thickBot="1" x14ac:dyDescent="0.25">
      <c r="A216" s="95"/>
      <c r="B216" s="33" t="s">
        <v>105</v>
      </c>
      <c r="C216" s="35" t="s">
        <v>25</v>
      </c>
      <c r="D216" s="29">
        <v>0.80830000000000002</v>
      </c>
      <c r="E216" s="33" t="s">
        <v>105</v>
      </c>
      <c r="F216" s="35" t="s">
        <v>25</v>
      </c>
      <c r="G216" s="29">
        <v>-0.29747000000000001</v>
      </c>
      <c r="H216" s="33" t="s">
        <v>105</v>
      </c>
      <c r="I216" s="35" t="s">
        <v>25</v>
      </c>
      <c r="J216" s="29">
        <v>-0.57360999999999995</v>
      </c>
      <c r="K216" s="33" t="s">
        <v>105</v>
      </c>
      <c r="L216" s="35" t="s">
        <v>25</v>
      </c>
      <c r="M216" s="29">
        <v>-0.20516000000000001</v>
      </c>
      <c r="N216" s="33" t="s">
        <v>105</v>
      </c>
      <c r="O216" s="35" t="s">
        <v>25</v>
      </c>
      <c r="P216" s="29">
        <v>0.20086000000000001</v>
      </c>
      <c r="Q216" s="33" t="s">
        <v>105</v>
      </c>
      <c r="R216" s="35" t="s">
        <v>25</v>
      </c>
      <c r="S216" s="29">
        <v>0.30563000000000001</v>
      </c>
      <c r="T216" s="33" t="s">
        <v>105</v>
      </c>
      <c r="U216" s="35" t="s">
        <v>25</v>
      </c>
      <c r="V216" s="29">
        <v>0.22628999999999999</v>
      </c>
      <c r="W216" s="33" t="s">
        <v>105</v>
      </c>
      <c r="X216" s="35" t="s">
        <v>25</v>
      </c>
      <c r="Y216" s="30">
        <v>0.94340999999999997</v>
      </c>
      <c r="Z216" s="33" t="s">
        <v>105</v>
      </c>
      <c r="AA216" s="35" t="s">
        <v>25</v>
      </c>
      <c r="AB216" s="29">
        <v>0.80293000000000003</v>
      </c>
      <c r="AC216" s="33" t="s">
        <v>105</v>
      </c>
      <c r="AD216" s="35" t="s">
        <v>25</v>
      </c>
      <c r="AE216" s="29">
        <v>0.33165</v>
      </c>
      <c r="AF216" s="33" t="s">
        <v>105</v>
      </c>
      <c r="AG216" s="35" t="s">
        <v>25</v>
      </c>
      <c r="AH216" s="29">
        <v>0.72004999999999997</v>
      </c>
      <c r="AI216" s="33" t="s">
        <v>105</v>
      </c>
      <c r="AJ216" s="35" t="s">
        <v>25</v>
      </c>
      <c r="AK216" s="30">
        <v>0.87438000000000005</v>
      </c>
      <c r="AL216" s="33" t="s">
        <v>105</v>
      </c>
      <c r="AM216" s="35" t="s">
        <v>25</v>
      </c>
      <c r="AN216" s="29">
        <v>5.5320000000000001E-2</v>
      </c>
      <c r="AO216" s="33" t="s">
        <v>105</v>
      </c>
      <c r="AP216" s="35" t="s">
        <v>25</v>
      </c>
      <c r="AQ216" s="29">
        <v>6.7000000000000004E-2</v>
      </c>
    </row>
    <row r="217" spans="1:43" ht="17" thickBot="1" x14ac:dyDescent="0.25">
      <c r="A217" s="95"/>
      <c r="B217" s="33" t="s">
        <v>105</v>
      </c>
      <c r="C217" s="35" t="s">
        <v>29</v>
      </c>
      <c r="D217" s="30">
        <v>1.2728600000000001</v>
      </c>
      <c r="E217" s="33" t="s">
        <v>105</v>
      </c>
      <c r="F217" s="35" t="s">
        <v>29</v>
      </c>
      <c r="G217" s="29">
        <v>-0.53705999999999998</v>
      </c>
      <c r="H217" s="33" t="s">
        <v>105</v>
      </c>
      <c r="I217" s="35" t="s">
        <v>29</v>
      </c>
      <c r="J217" s="29">
        <v>-1.1699600000000001</v>
      </c>
      <c r="K217" s="33" t="s">
        <v>105</v>
      </c>
      <c r="L217" s="35" t="s">
        <v>29</v>
      </c>
      <c r="M217" s="29">
        <v>-0.44057000000000002</v>
      </c>
      <c r="N217" s="33" t="s">
        <v>105</v>
      </c>
      <c r="O217" s="35" t="s">
        <v>29</v>
      </c>
      <c r="P217" s="29">
        <v>0.23649000000000001</v>
      </c>
      <c r="Q217" s="33" t="s">
        <v>105</v>
      </c>
      <c r="R217" s="35" t="s">
        <v>29</v>
      </c>
      <c r="S217" s="29">
        <v>0.48959999999999998</v>
      </c>
      <c r="T217" s="33" t="s">
        <v>105</v>
      </c>
      <c r="U217" s="35" t="s">
        <v>29</v>
      </c>
      <c r="V217" s="29">
        <v>0.42299999999999999</v>
      </c>
      <c r="W217" s="33" t="s">
        <v>105</v>
      </c>
      <c r="X217" s="35" t="s">
        <v>29</v>
      </c>
      <c r="Y217" s="28">
        <v>1.54318</v>
      </c>
      <c r="Z217" s="33" t="s">
        <v>105</v>
      </c>
      <c r="AA217" s="35" t="s">
        <v>29</v>
      </c>
      <c r="AB217" s="29">
        <v>1.22685</v>
      </c>
      <c r="AC217" s="33" t="s">
        <v>105</v>
      </c>
      <c r="AD217" s="35" t="s">
        <v>29</v>
      </c>
      <c r="AE217" s="29">
        <v>0.61529999999999996</v>
      </c>
      <c r="AF217" s="33" t="s">
        <v>105</v>
      </c>
      <c r="AG217" s="35" t="s">
        <v>29</v>
      </c>
      <c r="AH217" s="30">
        <v>1.52545</v>
      </c>
      <c r="AI217" s="33" t="s">
        <v>105</v>
      </c>
      <c r="AJ217" s="35" t="s">
        <v>29</v>
      </c>
      <c r="AK217" s="28">
        <v>1.4225000000000001</v>
      </c>
      <c r="AL217" s="33" t="s">
        <v>105</v>
      </c>
      <c r="AM217" s="35" t="s">
        <v>29</v>
      </c>
      <c r="AN217" s="29">
        <v>8.2250000000000004E-2</v>
      </c>
      <c r="AO217" s="33" t="s">
        <v>105</v>
      </c>
      <c r="AP217" s="35" t="s">
        <v>29</v>
      </c>
      <c r="AQ217" s="29">
        <v>9.3659999999999993E-2</v>
      </c>
    </row>
    <row r="218" spans="1:43" ht="17" thickBot="1" x14ac:dyDescent="0.25">
      <c r="A218" s="95"/>
      <c r="B218" s="33" t="s">
        <v>105</v>
      </c>
      <c r="C218" s="35" t="s">
        <v>22</v>
      </c>
      <c r="D218" s="28">
        <v>1.58361</v>
      </c>
      <c r="E218" s="33" t="s">
        <v>105</v>
      </c>
      <c r="F218" s="35" t="s">
        <v>22</v>
      </c>
      <c r="G218" s="29">
        <v>-0.44740999999999997</v>
      </c>
      <c r="H218" s="33" t="s">
        <v>105</v>
      </c>
      <c r="I218" s="35" t="s">
        <v>22</v>
      </c>
      <c r="J218" s="29">
        <v>-0.69342999999999999</v>
      </c>
      <c r="K218" s="33" t="s">
        <v>105</v>
      </c>
      <c r="L218" s="35" t="s">
        <v>22</v>
      </c>
      <c r="M218" s="29">
        <v>-0.14313000000000001</v>
      </c>
      <c r="N218" s="33" t="s">
        <v>105</v>
      </c>
      <c r="O218" s="35" t="s">
        <v>22</v>
      </c>
      <c r="P218" s="29">
        <v>0.42170000000000002</v>
      </c>
      <c r="Q218" s="33" t="s">
        <v>105</v>
      </c>
      <c r="R218" s="35" t="s">
        <v>22</v>
      </c>
      <c r="S218" s="29">
        <v>0.47116999999999998</v>
      </c>
      <c r="T218" s="33" t="s">
        <v>105</v>
      </c>
      <c r="U218" s="35" t="s">
        <v>22</v>
      </c>
      <c r="V218" s="29">
        <v>0.29831999999999997</v>
      </c>
      <c r="W218" s="33" t="s">
        <v>105</v>
      </c>
      <c r="X218" s="35" t="s">
        <v>22</v>
      </c>
      <c r="Y218" s="28">
        <v>1.65656</v>
      </c>
      <c r="Z218" s="33" t="s">
        <v>105</v>
      </c>
      <c r="AA218" s="35" t="s">
        <v>22</v>
      </c>
      <c r="AB218" s="30">
        <v>1.6181700000000001</v>
      </c>
      <c r="AC218" s="33" t="s">
        <v>105</v>
      </c>
      <c r="AD218" s="35" t="s">
        <v>22</v>
      </c>
      <c r="AE218" s="29">
        <v>0.65051999999999999</v>
      </c>
      <c r="AF218" s="33" t="s">
        <v>105</v>
      </c>
      <c r="AG218" s="35" t="s">
        <v>22</v>
      </c>
      <c r="AH218" s="29">
        <v>1.1266</v>
      </c>
      <c r="AI218" s="33" t="s">
        <v>105</v>
      </c>
      <c r="AJ218" s="35" t="s">
        <v>22</v>
      </c>
      <c r="AK218" s="28">
        <v>1.6962900000000001</v>
      </c>
      <c r="AL218" s="33" t="s">
        <v>105</v>
      </c>
      <c r="AM218" s="35" t="s">
        <v>22</v>
      </c>
      <c r="AN218" s="29">
        <v>6.7269999999999996E-2</v>
      </c>
      <c r="AO218" s="33" t="s">
        <v>105</v>
      </c>
      <c r="AP218" s="35" t="s">
        <v>22</v>
      </c>
      <c r="AQ218" s="29">
        <v>0.13497000000000001</v>
      </c>
    </row>
    <row r="219" spans="1:43" ht="17" thickBot="1" x14ac:dyDescent="0.25">
      <c r="A219" s="96"/>
      <c r="B219" s="34" t="s">
        <v>105</v>
      </c>
      <c r="C219" s="36" t="s">
        <v>20</v>
      </c>
      <c r="D219" s="29">
        <v>0.58503000000000005</v>
      </c>
      <c r="E219" s="34" t="s">
        <v>105</v>
      </c>
      <c r="F219" s="36" t="s">
        <v>20</v>
      </c>
      <c r="G219" s="29">
        <v>-0.11556</v>
      </c>
      <c r="H219" s="34" t="s">
        <v>105</v>
      </c>
      <c r="I219" s="36" t="s">
        <v>20</v>
      </c>
      <c r="J219" s="29">
        <v>-0.36416999999999999</v>
      </c>
      <c r="K219" s="34" t="s">
        <v>105</v>
      </c>
      <c r="L219" s="36" t="s">
        <v>20</v>
      </c>
      <c r="M219" s="29">
        <v>5.3690000000000002E-2</v>
      </c>
      <c r="N219" s="34" t="s">
        <v>105</v>
      </c>
      <c r="O219" s="36" t="s">
        <v>20</v>
      </c>
      <c r="P219" s="29">
        <v>0.48912</v>
      </c>
      <c r="Q219" s="34" t="s">
        <v>105</v>
      </c>
      <c r="R219" s="36" t="s">
        <v>20</v>
      </c>
      <c r="S219" s="30">
        <v>0.45090000000000002</v>
      </c>
      <c r="T219" s="34" t="s">
        <v>105</v>
      </c>
      <c r="U219" s="36" t="s">
        <v>20</v>
      </c>
      <c r="V219" s="30">
        <v>0.71236999999999995</v>
      </c>
      <c r="W219" s="34" t="s">
        <v>105</v>
      </c>
      <c r="X219" s="36" t="s">
        <v>20</v>
      </c>
      <c r="Y219" s="29">
        <v>0.68662000000000001</v>
      </c>
      <c r="Z219" s="34" t="s">
        <v>105</v>
      </c>
      <c r="AA219" s="36" t="s">
        <v>20</v>
      </c>
      <c r="AB219" s="29">
        <v>0.90841000000000005</v>
      </c>
      <c r="AC219" s="34" t="s">
        <v>105</v>
      </c>
      <c r="AD219" s="36" t="s">
        <v>20</v>
      </c>
      <c r="AE219" s="29">
        <v>0.33548</v>
      </c>
      <c r="AF219" s="34" t="s">
        <v>105</v>
      </c>
      <c r="AG219" s="36" t="s">
        <v>20</v>
      </c>
      <c r="AH219" s="29">
        <v>0.61845000000000006</v>
      </c>
      <c r="AI219" s="34" t="s">
        <v>105</v>
      </c>
      <c r="AJ219" s="36" t="s">
        <v>20</v>
      </c>
      <c r="AK219" s="29">
        <v>0.92020999999999997</v>
      </c>
      <c r="AL219" s="34" t="s">
        <v>105</v>
      </c>
      <c r="AM219" s="36" t="s">
        <v>20</v>
      </c>
      <c r="AN219" s="29">
        <v>0.51958000000000004</v>
      </c>
      <c r="AO219" s="34" t="s">
        <v>105</v>
      </c>
      <c r="AP219" s="36" t="s">
        <v>20</v>
      </c>
      <c r="AQ219" s="29">
        <v>0.20993000000000001</v>
      </c>
    </row>
    <row r="220" spans="1:43" ht="17" thickTop="1" x14ac:dyDescent="0.2"/>
  </sheetData>
  <mergeCells count="8">
    <mergeCell ref="P1:Q1"/>
    <mergeCell ref="A4:A11"/>
    <mergeCell ref="A12:A59"/>
    <mergeCell ref="A60:A155"/>
    <mergeCell ref="A156:A219"/>
    <mergeCell ref="B1:C1"/>
    <mergeCell ref="D1:J1"/>
    <mergeCell ref="K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0"/>
  <sheetViews>
    <sheetView topLeftCell="AD197" zoomScale="120" zoomScaleNormal="120" workbookViewId="0">
      <selection activeCell="AO109" sqref="AO109:AQ219"/>
    </sheetView>
  </sheetViews>
  <sheetFormatPr baseColWidth="10" defaultRowHeight="16" x14ac:dyDescent="0.2"/>
  <sheetData>
    <row r="1" spans="1:43" ht="18" thickTop="1" thickBot="1" x14ac:dyDescent="0.25">
      <c r="A1" s="16"/>
      <c r="B1" s="98" t="s">
        <v>0</v>
      </c>
      <c r="C1" s="99"/>
      <c r="D1" s="100" t="s">
        <v>1</v>
      </c>
      <c r="E1" s="102"/>
      <c r="F1" s="102"/>
      <c r="G1" s="102"/>
      <c r="H1" s="102"/>
      <c r="I1" s="102"/>
      <c r="J1" s="103"/>
      <c r="K1" s="100" t="s">
        <v>2</v>
      </c>
      <c r="L1" s="102"/>
      <c r="M1" s="102"/>
      <c r="N1" s="102"/>
      <c r="O1" s="103"/>
      <c r="P1" s="100" t="s">
        <v>3</v>
      </c>
      <c r="Q1" s="101"/>
    </row>
    <row r="2" spans="1:43" ht="33" thickBot="1" x14ac:dyDescent="0.25">
      <c r="A2" s="20"/>
      <c r="B2" s="17"/>
      <c r="C2" s="18"/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  <c r="I2" s="21" t="s">
        <v>9</v>
      </c>
      <c r="J2" s="22" t="s">
        <v>10</v>
      </c>
      <c r="K2" s="21" t="s">
        <v>11</v>
      </c>
      <c r="L2" s="21" t="s">
        <v>12</v>
      </c>
      <c r="M2" s="21" t="s">
        <v>13</v>
      </c>
      <c r="N2" s="21" t="s">
        <v>14</v>
      </c>
      <c r="O2" s="22" t="s">
        <v>15</v>
      </c>
      <c r="P2" s="21" t="s">
        <v>15</v>
      </c>
      <c r="Q2" s="22" t="s">
        <v>16</v>
      </c>
    </row>
    <row r="3" spans="1:43" ht="33" thickBot="1" x14ac:dyDescent="0.25">
      <c r="A3" s="37"/>
      <c r="B3" s="17"/>
      <c r="C3" s="17" t="s">
        <v>4</v>
      </c>
      <c r="D3" s="21"/>
      <c r="E3" s="21"/>
      <c r="F3" s="38" t="s">
        <v>5</v>
      </c>
      <c r="G3" s="21"/>
      <c r="H3" s="21"/>
      <c r="I3" s="38" t="s">
        <v>6</v>
      </c>
      <c r="J3" s="38"/>
      <c r="K3" s="21"/>
      <c r="L3" s="38" t="s">
        <v>7</v>
      </c>
      <c r="M3" s="21"/>
      <c r="N3" s="21"/>
      <c r="O3" s="22" t="s">
        <v>8</v>
      </c>
      <c r="P3" s="21"/>
      <c r="Q3" s="38"/>
      <c r="R3" t="s">
        <v>9</v>
      </c>
      <c r="U3" t="s">
        <v>10</v>
      </c>
      <c r="X3" t="s">
        <v>11</v>
      </c>
      <c r="AA3" t="s">
        <v>12</v>
      </c>
      <c r="AD3" t="s">
        <v>13</v>
      </c>
      <c r="AG3" t="s">
        <v>106</v>
      </c>
      <c r="AJ3" t="s">
        <v>15</v>
      </c>
      <c r="AM3" t="s">
        <v>15</v>
      </c>
      <c r="AP3" t="s">
        <v>16</v>
      </c>
    </row>
    <row r="4" spans="1:43" ht="17" thickBot="1" x14ac:dyDescent="0.25">
      <c r="A4" s="104" t="s">
        <v>17</v>
      </c>
      <c r="B4" s="33" t="s">
        <v>93</v>
      </c>
      <c r="C4" s="35" t="s">
        <v>29</v>
      </c>
      <c r="D4" s="25">
        <v>2.7553999999999998</v>
      </c>
      <c r="E4" s="33" t="s">
        <v>94</v>
      </c>
      <c r="F4" s="35" t="s">
        <v>26</v>
      </c>
      <c r="G4" s="25">
        <v>2.7319100000000001</v>
      </c>
      <c r="H4" s="33" t="s">
        <v>94</v>
      </c>
      <c r="I4" s="35" t="s">
        <v>26</v>
      </c>
      <c r="J4" s="25">
        <v>2.9857200000000002</v>
      </c>
      <c r="K4" s="33" t="s">
        <v>98</v>
      </c>
      <c r="L4" s="35" t="s">
        <v>19</v>
      </c>
      <c r="M4" s="25">
        <v>1.8517999999999999</v>
      </c>
      <c r="N4" s="33" t="s">
        <v>68</v>
      </c>
      <c r="O4" s="24" t="s">
        <v>19</v>
      </c>
      <c r="P4" s="25">
        <v>1.26132</v>
      </c>
      <c r="Q4" s="33" t="s">
        <v>89</v>
      </c>
      <c r="R4" s="35" t="s">
        <v>28</v>
      </c>
      <c r="S4" s="26">
        <v>1.2686599999999999</v>
      </c>
      <c r="T4" s="33" t="s">
        <v>89</v>
      </c>
      <c r="U4" s="35" t="s">
        <v>28</v>
      </c>
      <c r="V4" s="26">
        <v>1.0216799999999999</v>
      </c>
      <c r="W4" s="33" t="s">
        <v>89</v>
      </c>
      <c r="X4" s="35" t="s">
        <v>28</v>
      </c>
      <c r="Y4" s="26">
        <v>2.91269</v>
      </c>
      <c r="Z4" s="33" t="s">
        <v>91</v>
      </c>
      <c r="AA4" s="35" t="s">
        <v>22</v>
      </c>
      <c r="AB4" s="26">
        <v>3.2388599999999999</v>
      </c>
      <c r="AC4" s="33" t="s">
        <v>96</v>
      </c>
      <c r="AD4" s="35" t="s">
        <v>29</v>
      </c>
      <c r="AE4" s="26">
        <v>1.8432299999999999</v>
      </c>
      <c r="AF4" s="33" t="s">
        <v>96</v>
      </c>
      <c r="AG4" s="35" t="s">
        <v>29</v>
      </c>
      <c r="AH4" s="27">
        <v>3.2014300000000002</v>
      </c>
      <c r="AI4" s="33" t="s">
        <v>89</v>
      </c>
      <c r="AJ4" s="35" t="s">
        <v>28</v>
      </c>
      <c r="AK4" s="26">
        <v>2.4122699999999999</v>
      </c>
      <c r="AL4" s="33" t="s">
        <v>103</v>
      </c>
      <c r="AM4" s="35" t="s">
        <v>20</v>
      </c>
      <c r="AN4" s="25">
        <v>1.06917</v>
      </c>
      <c r="AO4" s="33" t="s">
        <v>94</v>
      </c>
      <c r="AP4" s="35" t="s">
        <v>26</v>
      </c>
      <c r="AQ4" s="25">
        <v>1.1382399999999999</v>
      </c>
    </row>
    <row r="5" spans="1:43" ht="17" thickBot="1" x14ac:dyDescent="0.25">
      <c r="A5" s="95"/>
      <c r="B5" s="33" t="s">
        <v>91</v>
      </c>
      <c r="C5" s="35" t="s">
        <v>22</v>
      </c>
      <c r="D5" s="29">
        <v>2.47498</v>
      </c>
      <c r="E5" s="33" t="s">
        <v>76</v>
      </c>
      <c r="F5" s="24" t="s">
        <v>26</v>
      </c>
      <c r="G5" s="28">
        <v>2.2808299999999999</v>
      </c>
      <c r="H5" s="33" t="s">
        <v>76</v>
      </c>
      <c r="I5" s="24" t="s">
        <v>26</v>
      </c>
      <c r="J5" s="28">
        <v>2.7953399999999999</v>
      </c>
      <c r="K5" s="33" t="s">
        <v>91</v>
      </c>
      <c r="L5" s="35" t="s">
        <v>22</v>
      </c>
      <c r="M5" s="29">
        <v>1.7521599999999999</v>
      </c>
      <c r="N5" s="33" t="s">
        <v>98</v>
      </c>
      <c r="O5" s="35" t="s">
        <v>19</v>
      </c>
      <c r="P5" s="29">
        <v>1.2323</v>
      </c>
      <c r="Q5" s="33" t="s">
        <v>97</v>
      </c>
      <c r="R5" s="35" t="s">
        <v>19</v>
      </c>
      <c r="S5" s="28">
        <v>1.21814</v>
      </c>
      <c r="T5" s="33" t="s">
        <v>89</v>
      </c>
      <c r="U5" s="35" t="s">
        <v>19</v>
      </c>
      <c r="V5" s="29">
        <v>0.98633999999999999</v>
      </c>
      <c r="W5" s="33" t="s">
        <v>91</v>
      </c>
      <c r="X5" s="35" t="s">
        <v>22</v>
      </c>
      <c r="Y5" s="29">
        <v>2.7837000000000001</v>
      </c>
      <c r="Z5" s="33" t="s">
        <v>97</v>
      </c>
      <c r="AA5" s="35" t="s">
        <v>19</v>
      </c>
      <c r="AB5" s="28">
        <v>2.9790299999999998</v>
      </c>
      <c r="AC5" s="33" t="s">
        <v>97</v>
      </c>
      <c r="AD5" s="35" t="s">
        <v>25</v>
      </c>
      <c r="AE5" s="28">
        <v>1.7030700000000001</v>
      </c>
      <c r="AF5" s="33" t="s">
        <v>97</v>
      </c>
      <c r="AG5" s="35" t="s">
        <v>29</v>
      </c>
      <c r="AH5" s="28">
        <v>2.4416699999999998</v>
      </c>
      <c r="AI5" s="33" t="s">
        <v>91</v>
      </c>
      <c r="AJ5" s="35" t="s">
        <v>22</v>
      </c>
      <c r="AK5" s="29">
        <v>1.85406</v>
      </c>
      <c r="AL5" s="33" t="s">
        <v>103</v>
      </c>
      <c r="AM5" s="35" t="s">
        <v>26</v>
      </c>
      <c r="AN5" s="28">
        <v>0.88156999999999996</v>
      </c>
      <c r="AO5" s="33" t="s">
        <v>60</v>
      </c>
      <c r="AP5" s="24" t="s">
        <v>26</v>
      </c>
      <c r="AQ5" s="28">
        <v>0.85190999999999995</v>
      </c>
    </row>
    <row r="6" spans="1:43" ht="17" thickBot="1" x14ac:dyDescent="0.25">
      <c r="A6" s="95"/>
      <c r="B6" s="33" t="s">
        <v>93</v>
      </c>
      <c r="C6" s="35" t="s">
        <v>25</v>
      </c>
      <c r="D6" s="29">
        <v>2.28071</v>
      </c>
      <c r="E6" s="33" t="s">
        <v>103</v>
      </c>
      <c r="F6" s="35" t="s">
        <v>26</v>
      </c>
      <c r="G6" s="28">
        <v>1.94252</v>
      </c>
      <c r="H6" s="33" t="s">
        <v>103</v>
      </c>
      <c r="I6" s="35" t="s">
        <v>26</v>
      </c>
      <c r="J6" s="28">
        <v>2.6525599999999998</v>
      </c>
      <c r="K6" s="33" t="s">
        <v>80</v>
      </c>
      <c r="L6" s="24" t="s">
        <v>19</v>
      </c>
      <c r="M6" s="28">
        <v>1.5585800000000001</v>
      </c>
      <c r="N6" s="33" t="s">
        <v>80</v>
      </c>
      <c r="O6" s="24" t="s">
        <v>19</v>
      </c>
      <c r="P6" s="30">
        <v>1.11409</v>
      </c>
      <c r="Q6" s="33" t="s">
        <v>97</v>
      </c>
      <c r="R6" s="35" t="s">
        <v>25</v>
      </c>
      <c r="S6" s="28">
        <v>1.19614</v>
      </c>
      <c r="T6" s="33" t="s">
        <v>93</v>
      </c>
      <c r="U6" s="35" t="s">
        <v>25</v>
      </c>
      <c r="V6" s="29">
        <v>0.90720999999999996</v>
      </c>
      <c r="W6" s="33" t="s">
        <v>97</v>
      </c>
      <c r="X6" s="35" t="s">
        <v>19</v>
      </c>
      <c r="Y6" s="28">
        <v>2.6192899999999999</v>
      </c>
      <c r="Z6" s="33" t="s">
        <v>97</v>
      </c>
      <c r="AA6" s="35" t="s">
        <v>25</v>
      </c>
      <c r="AB6" s="28">
        <v>2.8841999999999999</v>
      </c>
      <c r="AC6" s="33" t="s">
        <v>56</v>
      </c>
      <c r="AD6" s="24" t="s">
        <v>25</v>
      </c>
      <c r="AE6" s="28">
        <v>1.6605300000000001</v>
      </c>
      <c r="AF6" s="33" t="s">
        <v>85</v>
      </c>
      <c r="AG6" s="24" t="s">
        <v>29</v>
      </c>
      <c r="AH6" s="28">
        <v>2.2716099999999999</v>
      </c>
      <c r="AI6" s="33" t="s">
        <v>99</v>
      </c>
      <c r="AJ6" s="35" t="s">
        <v>25</v>
      </c>
      <c r="AK6" s="28">
        <v>1.7586599999999999</v>
      </c>
      <c r="AL6" s="33" t="s">
        <v>66</v>
      </c>
      <c r="AM6" s="24" t="s">
        <v>20</v>
      </c>
      <c r="AN6" s="28">
        <v>0.83935000000000004</v>
      </c>
      <c r="AO6" s="33" t="s">
        <v>76</v>
      </c>
      <c r="AP6" s="24" t="s">
        <v>26</v>
      </c>
      <c r="AQ6" s="28">
        <v>0.84685999999999995</v>
      </c>
    </row>
    <row r="7" spans="1:43" ht="17" thickBot="1" x14ac:dyDescent="0.25">
      <c r="A7" s="95"/>
      <c r="B7" s="33" t="s">
        <v>75</v>
      </c>
      <c r="C7" s="24" t="s">
        <v>25</v>
      </c>
      <c r="D7" s="28">
        <v>2.2720099999999999</v>
      </c>
      <c r="E7" s="33" t="s">
        <v>60</v>
      </c>
      <c r="F7" s="24" t="s">
        <v>26</v>
      </c>
      <c r="G7" s="28">
        <v>1.8655200000000001</v>
      </c>
      <c r="H7" s="33" t="s">
        <v>60</v>
      </c>
      <c r="I7" s="24" t="s">
        <v>26</v>
      </c>
      <c r="J7" s="28">
        <v>2.2843100000000001</v>
      </c>
      <c r="K7" s="33" t="s">
        <v>68</v>
      </c>
      <c r="L7" s="24" t="s">
        <v>19</v>
      </c>
      <c r="M7" s="28">
        <v>1.2845200000000001</v>
      </c>
      <c r="N7" s="33" t="s">
        <v>97</v>
      </c>
      <c r="O7" s="35" t="s">
        <v>19</v>
      </c>
      <c r="P7" s="30">
        <v>1.08127</v>
      </c>
      <c r="Q7" s="33" t="s">
        <v>56</v>
      </c>
      <c r="R7" s="24" t="s">
        <v>19</v>
      </c>
      <c r="S7" s="28">
        <v>1.12948</v>
      </c>
      <c r="T7" s="33" t="s">
        <v>93</v>
      </c>
      <c r="U7" s="35" t="s">
        <v>23</v>
      </c>
      <c r="V7" s="29">
        <v>0.85443999999999998</v>
      </c>
      <c r="W7" s="33" t="s">
        <v>97</v>
      </c>
      <c r="X7" s="35" t="s">
        <v>25</v>
      </c>
      <c r="Y7" s="28">
        <v>2.60385</v>
      </c>
      <c r="Z7" s="33" t="s">
        <v>56</v>
      </c>
      <c r="AA7" s="24" t="s">
        <v>19</v>
      </c>
      <c r="AB7" s="28">
        <v>2.8741699999999999</v>
      </c>
      <c r="AC7" s="33" t="s">
        <v>97</v>
      </c>
      <c r="AD7" s="35" t="s">
        <v>19</v>
      </c>
      <c r="AE7" s="28">
        <v>1.65086</v>
      </c>
      <c r="AF7" s="33" t="s">
        <v>97</v>
      </c>
      <c r="AG7" s="35" t="s">
        <v>25</v>
      </c>
      <c r="AH7" s="28">
        <v>2.0350999999999999</v>
      </c>
      <c r="AI7" s="33" t="s">
        <v>58</v>
      </c>
      <c r="AJ7" s="24" t="s">
        <v>22</v>
      </c>
      <c r="AK7" s="28">
        <v>1.7413700000000001</v>
      </c>
      <c r="AL7" s="33" t="s">
        <v>86</v>
      </c>
      <c r="AM7" s="24" t="s">
        <v>26</v>
      </c>
      <c r="AN7" s="28">
        <v>0.73153000000000001</v>
      </c>
      <c r="AO7" s="33" t="s">
        <v>103</v>
      </c>
      <c r="AP7" s="35" t="s">
        <v>20</v>
      </c>
      <c r="AQ7" s="28">
        <v>0.67259000000000002</v>
      </c>
    </row>
    <row r="8" spans="1:43" ht="17" thickBot="1" x14ac:dyDescent="0.25">
      <c r="A8" s="95"/>
      <c r="B8" s="33" t="s">
        <v>99</v>
      </c>
      <c r="C8" s="35" t="s">
        <v>25</v>
      </c>
      <c r="D8" s="28">
        <v>2.26911</v>
      </c>
      <c r="E8" s="33" t="s">
        <v>38</v>
      </c>
      <c r="F8" s="24" t="s">
        <v>26</v>
      </c>
      <c r="G8" s="28">
        <v>1.59894</v>
      </c>
      <c r="H8" s="33" t="s">
        <v>38</v>
      </c>
      <c r="I8" s="24" t="s">
        <v>26</v>
      </c>
      <c r="J8" s="28">
        <v>1.8588199999999999</v>
      </c>
      <c r="K8" s="33" t="s">
        <v>97</v>
      </c>
      <c r="L8" s="35" t="s">
        <v>19</v>
      </c>
      <c r="M8" s="30">
        <v>1.25807</v>
      </c>
      <c r="N8" s="33" t="s">
        <v>79</v>
      </c>
      <c r="O8" s="24" t="s">
        <v>25</v>
      </c>
      <c r="P8" s="28">
        <v>1.0758099999999999</v>
      </c>
      <c r="Q8" s="33" t="s">
        <v>89</v>
      </c>
      <c r="R8" s="35" t="s">
        <v>19</v>
      </c>
      <c r="S8" s="29">
        <v>1.1225400000000001</v>
      </c>
      <c r="T8" s="33" t="s">
        <v>89</v>
      </c>
      <c r="U8" s="35" t="s">
        <v>25</v>
      </c>
      <c r="V8" s="29">
        <v>0.82415000000000005</v>
      </c>
      <c r="W8" s="33" t="s">
        <v>56</v>
      </c>
      <c r="X8" s="24" t="s">
        <v>19</v>
      </c>
      <c r="Y8" s="28">
        <v>2.5555500000000002</v>
      </c>
      <c r="Z8" s="33" t="s">
        <v>56</v>
      </c>
      <c r="AA8" s="24" t="s">
        <v>25</v>
      </c>
      <c r="AB8" s="28">
        <v>2.7491599999999998</v>
      </c>
      <c r="AC8" s="33" t="s">
        <v>56</v>
      </c>
      <c r="AD8" s="24" t="s">
        <v>19</v>
      </c>
      <c r="AE8" s="28">
        <v>1.6505000000000001</v>
      </c>
      <c r="AF8" s="33" t="s">
        <v>56</v>
      </c>
      <c r="AG8" s="24" t="s">
        <v>25</v>
      </c>
      <c r="AH8" s="28">
        <v>1.9564600000000001</v>
      </c>
      <c r="AI8" s="33" t="s">
        <v>105</v>
      </c>
      <c r="AJ8" s="35" t="s">
        <v>22</v>
      </c>
      <c r="AK8" s="28">
        <v>1.6962900000000001</v>
      </c>
      <c r="AL8" s="33" t="s">
        <v>100</v>
      </c>
      <c r="AM8" s="35" t="s">
        <v>26</v>
      </c>
      <c r="AN8" s="28">
        <v>0.66485000000000005</v>
      </c>
      <c r="AO8" s="33" t="s">
        <v>103</v>
      </c>
      <c r="AP8" s="35" t="s">
        <v>26</v>
      </c>
      <c r="AQ8" s="28">
        <v>0.62831999999999999</v>
      </c>
    </row>
    <row r="9" spans="1:43" ht="17" thickBot="1" x14ac:dyDescent="0.25">
      <c r="A9" s="95"/>
      <c r="B9" s="33" t="s">
        <v>75</v>
      </c>
      <c r="C9" s="24" t="s">
        <v>29</v>
      </c>
      <c r="D9" s="28">
        <v>2.2265299999999999</v>
      </c>
      <c r="E9" s="33" t="s">
        <v>94</v>
      </c>
      <c r="F9" s="35" t="s">
        <v>28</v>
      </c>
      <c r="G9" s="28">
        <v>1.5872299999999999</v>
      </c>
      <c r="H9" s="33" t="s">
        <v>103</v>
      </c>
      <c r="I9" s="35" t="s">
        <v>20</v>
      </c>
      <c r="J9" s="28">
        <v>1.74648</v>
      </c>
      <c r="K9" s="33" t="s">
        <v>56</v>
      </c>
      <c r="L9" s="24" t="s">
        <v>19</v>
      </c>
      <c r="M9" s="30">
        <v>1.2172400000000001</v>
      </c>
      <c r="N9" s="33" t="s">
        <v>56</v>
      </c>
      <c r="O9" s="24" t="s">
        <v>19</v>
      </c>
      <c r="P9" s="28">
        <v>1.01708</v>
      </c>
      <c r="Q9" s="33" t="s">
        <v>87</v>
      </c>
      <c r="R9" s="24" t="s">
        <v>25</v>
      </c>
      <c r="S9" s="28">
        <v>1.1119000000000001</v>
      </c>
      <c r="T9" s="33" t="s">
        <v>93</v>
      </c>
      <c r="U9" s="35" t="s">
        <v>29</v>
      </c>
      <c r="V9" s="29">
        <v>0.82364999999999999</v>
      </c>
      <c r="W9" s="33" t="s">
        <v>56</v>
      </c>
      <c r="X9" s="24" t="s">
        <v>25</v>
      </c>
      <c r="Y9" s="28">
        <v>2.4997699999999998</v>
      </c>
      <c r="Z9" s="33" t="s">
        <v>68</v>
      </c>
      <c r="AA9" s="24" t="s">
        <v>19</v>
      </c>
      <c r="AB9" s="28">
        <v>2.5710500000000001</v>
      </c>
      <c r="AC9" s="33" t="s">
        <v>85</v>
      </c>
      <c r="AD9" s="24" t="s">
        <v>29</v>
      </c>
      <c r="AE9" s="29">
        <v>1.29383</v>
      </c>
      <c r="AF9" s="33" t="s">
        <v>101</v>
      </c>
      <c r="AG9" s="35" t="s">
        <v>102</v>
      </c>
      <c r="AH9" s="28">
        <v>1.9459299999999999</v>
      </c>
      <c r="AI9" s="33" t="s">
        <v>72</v>
      </c>
      <c r="AJ9" s="24" t="s">
        <v>22</v>
      </c>
      <c r="AK9" s="28">
        <v>1.6535599999999999</v>
      </c>
      <c r="AL9" s="33" t="s">
        <v>76</v>
      </c>
      <c r="AM9" s="24" t="s">
        <v>26</v>
      </c>
      <c r="AN9" s="28">
        <v>0.65295000000000003</v>
      </c>
      <c r="AO9" s="33" t="s">
        <v>84</v>
      </c>
      <c r="AP9" s="24" t="s">
        <v>26</v>
      </c>
      <c r="AQ9" s="28">
        <v>0.62575000000000003</v>
      </c>
    </row>
    <row r="10" spans="1:43" ht="17" thickBot="1" x14ac:dyDescent="0.25">
      <c r="A10" s="95"/>
      <c r="B10" s="33" t="s">
        <v>89</v>
      </c>
      <c r="C10" s="35" t="s">
        <v>28</v>
      </c>
      <c r="D10" s="29">
        <v>2.2008999999999999</v>
      </c>
      <c r="E10" s="33" t="s">
        <v>84</v>
      </c>
      <c r="F10" s="24" t="s">
        <v>26</v>
      </c>
      <c r="G10" s="28">
        <v>1.5274000000000001</v>
      </c>
      <c r="H10" s="33" t="s">
        <v>86</v>
      </c>
      <c r="I10" s="24" t="s">
        <v>26</v>
      </c>
      <c r="J10" s="28">
        <v>1.67631</v>
      </c>
      <c r="K10" s="33" t="s">
        <v>103</v>
      </c>
      <c r="L10" s="35" t="s">
        <v>26</v>
      </c>
      <c r="M10" s="29">
        <v>1.21634</v>
      </c>
      <c r="N10" s="33" t="s">
        <v>97</v>
      </c>
      <c r="O10" s="35" t="s">
        <v>25</v>
      </c>
      <c r="P10" s="30">
        <v>1.01048</v>
      </c>
      <c r="Q10" s="33" t="s">
        <v>56</v>
      </c>
      <c r="R10" s="24" t="s">
        <v>25</v>
      </c>
      <c r="S10" s="28">
        <v>1.10765</v>
      </c>
      <c r="T10" s="33" t="s">
        <v>105</v>
      </c>
      <c r="U10" s="35" t="s">
        <v>20</v>
      </c>
      <c r="V10" s="30">
        <v>0.71236999999999995</v>
      </c>
      <c r="W10" s="33" t="s">
        <v>68</v>
      </c>
      <c r="X10" s="24" t="s">
        <v>19</v>
      </c>
      <c r="Y10" s="28">
        <v>2.2457699999999998</v>
      </c>
      <c r="Z10" s="33" t="s">
        <v>87</v>
      </c>
      <c r="AA10" s="24" t="s">
        <v>25</v>
      </c>
      <c r="AB10" s="28">
        <v>2.37846</v>
      </c>
      <c r="AC10" s="33" t="s">
        <v>97</v>
      </c>
      <c r="AD10" s="35" t="s">
        <v>29</v>
      </c>
      <c r="AE10" s="30">
        <v>1.28427</v>
      </c>
      <c r="AF10" s="33" t="s">
        <v>97</v>
      </c>
      <c r="AG10" s="35" t="s">
        <v>19</v>
      </c>
      <c r="AH10" s="28">
        <v>1.9069499999999999</v>
      </c>
      <c r="AI10" s="33" t="s">
        <v>75</v>
      </c>
      <c r="AJ10" s="24" t="s">
        <v>25</v>
      </c>
      <c r="AK10" s="28">
        <v>1.6256200000000001</v>
      </c>
      <c r="AL10" s="33" t="s">
        <v>86</v>
      </c>
      <c r="AM10" s="24" t="s">
        <v>20</v>
      </c>
      <c r="AN10" s="28">
        <v>0.63321000000000005</v>
      </c>
      <c r="AO10" s="33" t="s">
        <v>94</v>
      </c>
      <c r="AP10" s="35" t="s">
        <v>22</v>
      </c>
      <c r="AQ10" s="28">
        <v>0.57021999999999995</v>
      </c>
    </row>
    <row r="11" spans="1:43" ht="17" thickBot="1" x14ac:dyDescent="0.25">
      <c r="A11" s="105"/>
      <c r="B11" s="34" t="s">
        <v>99</v>
      </c>
      <c r="C11" s="36" t="s">
        <v>29</v>
      </c>
      <c r="D11" s="28">
        <v>2.05023</v>
      </c>
      <c r="E11" s="34" t="s">
        <v>63</v>
      </c>
      <c r="F11" s="32" t="s">
        <v>26</v>
      </c>
      <c r="G11" s="28">
        <v>1.4656499999999999</v>
      </c>
      <c r="H11" s="34" t="s">
        <v>42</v>
      </c>
      <c r="I11" s="32" t="s">
        <v>26</v>
      </c>
      <c r="J11" s="28">
        <v>1.6688499999999999</v>
      </c>
      <c r="K11" s="34" t="s">
        <v>66</v>
      </c>
      <c r="L11" s="32" t="s">
        <v>22</v>
      </c>
      <c r="M11" s="30">
        <v>1.1689799999999999</v>
      </c>
      <c r="N11" s="34" t="s">
        <v>91</v>
      </c>
      <c r="O11" s="36" t="s">
        <v>22</v>
      </c>
      <c r="P11" s="28">
        <v>0.99292999999999998</v>
      </c>
      <c r="Q11" s="34" t="s">
        <v>99</v>
      </c>
      <c r="R11" s="36" t="s">
        <v>25</v>
      </c>
      <c r="S11" s="28">
        <v>1.0818300000000001</v>
      </c>
      <c r="T11" s="34" t="s">
        <v>75</v>
      </c>
      <c r="U11" s="32" t="s">
        <v>25</v>
      </c>
      <c r="V11" s="28">
        <v>0.71135999999999999</v>
      </c>
      <c r="W11" s="34" t="s">
        <v>87</v>
      </c>
      <c r="X11" s="32" t="s">
        <v>25</v>
      </c>
      <c r="Y11" s="28">
        <v>2.1790699999999998</v>
      </c>
      <c r="Z11" s="34" t="s">
        <v>87</v>
      </c>
      <c r="AA11" s="32" t="s">
        <v>19</v>
      </c>
      <c r="AB11" s="28">
        <v>2.2775699999999999</v>
      </c>
      <c r="AC11" s="34" t="s">
        <v>96</v>
      </c>
      <c r="AD11" s="36" t="s">
        <v>19</v>
      </c>
      <c r="AE11" s="30">
        <v>1.1672899999999999</v>
      </c>
      <c r="AF11" s="34" t="s">
        <v>56</v>
      </c>
      <c r="AG11" s="32" t="s">
        <v>19</v>
      </c>
      <c r="AH11" s="28">
        <v>1.87178</v>
      </c>
      <c r="AI11" s="34" t="s">
        <v>89</v>
      </c>
      <c r="AJ11" s="36" t="s">
        <v>19</v>
      </c>
      <c r="AK11" s="29">
        <v>1.5877699999999999</v>
      </c>
      <c r="AL11" s="34" t="s">
        <v>42</v>
      </c>
      <c r="AM11" s="32" t="s">
        <v>26</v>
      </c>
      <c r="AN11" s="28">
        <v>0.55978000000000006</v>
      </c>
      <c r="AO11" s="34" t="s">
        <v>94</v>
      </c>
      <c r="AP11" s="36" t="s">
        <v>28</v>
      </c>
      <c r="AQ11" s="28">
        <v>0.55623</v>
      </c>
    </row>
    <row r="12" spans="1:43" ht="17" thickBot="1" x14ac:dyDescent="0.25">
      <c r="A12" s="94" t="s">
        <v>30</v>
      </c>
      <c r="B12" s="33" t="s">
        <v>83</v>
      </c>
      <c r="C12" s="24" t="s">
        <v>29</v>
      </c>
      <c r="D12" s="28">
        <v>1.93177</v>
      </c>
      <c r="E12" s="33" t="s">
        <v>103</v>
      </c>
      <c r="F12" s="35" t="s">
        <v>20</v>
      </c>
      <c r="G12" s="28">
        <v>1.3458600000000001</v>
      </c>
      <c r="H12" s="33" t="s">
        <v>84</v>
      </c>
      <c r="I12" s="24" t="s">
        <v>26</v>
      </c>
      <c r="J12" s="28">
        <v>1.6527000000000001</v>
      </c>
      <c r="K12" s="33" t="s">
        <v>72</v>
      </c>
      <c r="L12" s="24" t="s">
        <v>22</v>
      </c>
      <c r="M12" s="28">
        <v>1.1290899999999999</v>
      </c>
      <c r="N12" s="33" t="s">
        <v>56</v>
      </c>
      <c r="O12" s="24" t="s">
        <v>25</v>
      </c>
      <c r="P12" s="30">
        <v>0.94601000000000002</v>
      </c>
      <c r="Q12" s="33" t="s">
        <v>80</v>
      </c>
      <c r="R12" s="24" t="s">
        <v>19</v>
      </c>
      <c r="S12" s="28">
        <v>1.0755699999999999</v>
      </c>
      <c r="T12" s="33" t="s">
        <v>99</v>
      </c>
      <c r="U12" s="35" t="s">
        <v>25</v>
      </c>
      <c r="V12" s="30">
        <v>0.64607999999999999</v>
      </c>
      <c r="W12" s="33" t="s">
        <v>72</v>
      </c>
      <c r="X12" s="24" t="s">
        <v>22</v>
      </c>
      <c r="Y12" s="28">
        <v>2.1209899999999999</v>
      </c>
      <c r="Z12" s="33" t="s">
        <v>72</v>
      </c>
      <c r="AA12" s="24" t="s">
        <v>22</v>
      </c>
      <c r="AB12" s="28">
        <v>2.2519499999999999</v>
      </c>
      <c r="AC12" s="33" t="s">
        <v>35</v>
      </c>
      <c r="AD12" s="24" t="s">
        <v>25</v>
      </c>
      <c r="AE12" s="28">
        <v>1.1252</v>
      </c>
      <c r="AF12" s="33" t="s">
        <v>54</v>
      </c>
      <c r="AG12" s="24" t="s">
        <v>29</v>
      </c>
      <c r="AH12" s="28">
        <v>1.7052</v>
      </c>
      <c r="AI12" s="33" t="s">
        <v>97</v>
      </c>
      <c r="AJ12" s="35" t="s">
        <v>25</v>
      </c>
      <c r="AK12" s="28">
        <v>1.57148</v>
      </c>
      <c r="AL12" s="33" t="s">
        <v>63</v>
      </c>
      <c r="AM12" s="24" t="s">
        <v>20</v>
      </c>
      <c r="AN12" s="28">
        <v>0.52656000000000003</v>
      </c>
      <c r="AO12" s="33" t="s">
        <v>66</v>
      </c>
      <c r="AP12" s="24" t="s">
        <v>20</v>
      </c>
      <c r="AQ12" s="28">
        <v>0.53495000000000004</v>
      </c>
    </row>
    <row r="13" spans="1:43" ht="17" thickBot="1" x14ac:dyDescent="0.25">
      <c r="A13" s="95"/>
      <c r="B13" s="33" t="s">
        <v>87</v>
      </c>
      <c r="C13" s="24" t="s">
        <v>25</v>
      </c>
      <c r="D13" s="28">
        <v>1.87094</v>
      </c>
      <c r="E13" s="33" t="s">
        <v>76</v>
      </c>
      <c r="F13" s="24" t="s">
        <v>28</v>
      </c>
      <c r="G13" s="28">
        <v>1.2966</v>
      </c>
      <c r="H13" s="33" t="s">
        <v>63</v>
      </c>
      <c r="I13" s="24" t="s">
        <v>26</v>
      </c>
      <c r="J13" s="28">
        <v>1.64608</v>
      </c>
      <c r="K13" s="33" t="s">
        <v>97</v>
      </c>
      <c r="L13" s="35" t="s">
        <v>25</v>
      </c>
      <c r="M13" s="29">
        <v>1.0944199999999999</v>
      </c>
      <c r="N13" s="33" t="s">
        <v>98</v>
      </c>
      <c r="O13" s="35" t="s">
        <v>25</v>
      </c>
      <c r="P13" s="29">
        <v>0.87851000000000001</v>
      </c>
      <c r="Q13" s="33" t="s">
        <v>98</v>
      </c>
      <c r="R13" s="35" t="s">
        <v>19</v>
      </c>
      <c r="S13" s="30">
        <v>1.06514</v>
      </c>
      <c r="T13" s="33" t="s">
        <v>59</v>
      </c>
      <c r="U13" s="24" t="s">
        <v>25</v>
      </c>
      <c r="V13" s="28">
        <v>0.62653000000000003</v>
      </c>
      <c r="W13" s="33" t="s">
        <v>79</v>
      </c>
      <c r="X13" s="24" t="s">
        <v>25</v>
      </c>
      <c r="Y13" s="28">
        <v>2.07314</v>
      </c>
      <c r="Z13" s="33" t="s">
        <v>79</v>
      </c>
      <c r="AA13" s="24" t="s">
        <v>25</v>
      </c>
      <c r="AB13" s="28">
        <v>2.24444</v>
      </c>
      <c r="AC13" s="33" t="s">
        <v>89</v>
      </c>
      <c r="AD13" s="35" t="s">
        <v>22</v>
      </c>
      <c r="AE13" s="29">
        <v>1.10337</v>
      </c>
      <c r="AF13" s="33" t="s">
        <v>96</v>
      </c>
      <c r="AG13" s="35" t="s">
        <v>26</v>
      </c>
      <c r="AH13" s="30">
        <v>1.69018</v>
      </c>
      <c r="AI13" s="33" t="s">
        <v>99</v>
      </c>
      <c r="AJ13" s="35" t="s">
        <v>29</v>
      </c>
      <c r="AK13" s="28">
        <v>1.5706</v>
      </c>
      <c r="AL13" s="33" t="s">
        <v>57</v>
      </c>
      <c r="AM13" s="24" t="s">
        <v>26</v>
      </c>
      <c r="AN13" s="28">
        <v>0.52470000000000006</v>
      </c>
      <c r="AO13" s="33" t="s">
        <v>64</v>
      </c>
      <c r="AP13" s="24" t="s">
        <v>28</v>
      </c>
      <c r="AQ13" s="28">
        <v>0.52083999999999997</v>
      </c>
    </row>
    <row r="14" spans="1:43" ht="17" thickBot="1" x14ac:dyDescent="0.25">
      <c r="A14" s="95"/>
      <c r="B14" s="33" t="s">
        <v>58</v>
      </c>
      <c r="C14" s="24" t="s">
        <v>22</v>
      </c>
      <c r="D14" s="28">
        <v>1.83829</v>
      </c>
      <c r="E14" s="33" t="s">
        <v>103</v>
      </c>
      <c r="F14" s="35" t="s">
        <v>22</v>
      </c>
      <c r="G14" s="30">
        <v>1.26092</v>
      </c>
      <c r="H14" s="33" t="s">
        <v>94</v>
      </c>
      <c r="I14" s="35" t="s">
        <v>28</v>
      </c>
      <c r="J14" s="28">
        <v>1.57372</v>
      </c>
      <c r="K14" s="33" t="s">
        <v>98</v>
      </c>
      <c r="L14" s="35" t="s">
        <v>25</v>
      </c>
      <c r="M14" s="29">
        <v>1.07497</v>
      </c>
      <c r="N14" s="33" t="s">
        <v>80</v>
      </c>
      <c r="O14" s="24" t="s">
        <v>25</v>
      </c>
      <c r="P14" s="30">
        <v>0.80303999999999998</v>
      </c>
      <c r="Q14" s="33" t="s">
        <v>91</v>
      </c>
      <c r="R14" s="35" t="s">
        <v>25</v>
      </c>
      <c r="S14" s="29">
        <v>1.0540400000000001</v>
      </c>
      <c r="T14" s="33" t="s">
        <v>83</v>
      </c>
      <c r="U14" s="24" t="s">
        <v>29</v>
      </c>
      <c r="V14" s="29">
        <v>0.60106999999999999</v>
      </c>
      <c r="W14" s="33" t="s">
        <v>89</v>
      </c>
      <c r="X14" s="35" t="s">
        <v>19</v>
      </c>
      <c r="Y14" s="30">
        <v>2.06908</v>
      </c>
      <c r="Z14" s="33" t="s">
        <v>89</v>
      </c>
      <c r="AA14" s="35" t="s">
        <v>28</v>
      </c>
      <c r="AB14" s="29">
        <v>2.2346900000000001</v>
      </c>
      <c r="AC14" s="33" t="s">
        <v>56</v>
      </c>
      <c r="AD14" s="24" t="s">
        <v>22</v>
      </c>
      <c r="AE14" s="28">
        <v>1.04209</v>
      </c>
      <c r="AF14" s="33" t="s">
        <v>96</v>
      </c>
      <c r="AG14" s="35" t="s">
        <v>19</v>
      </c>
      <c r="AH14" s="28">
        <v>1.62026</v>
      </c>
      <c r="AI14" s="33" t="s">
        <v>56</v>
      </c>
      <c r="AJ14" s="24" t="s">
        <v>25</v>
      </c>
      <c r="AK14" s="28">
        <v>1.5521100000000001</v>
      </c>
      <c r="AL14" s="33" t="s">
        <v>105</v>
      </c>
      <c r="AM14" s="35" t="s">
        <v>20</v>
      </c>
      <c r="AN14" s="29">
        <v>0.51958000000000004</v>
      </c>
      <c r="AO14" s="33" t="s">
        <v>42</v>
      </c>
      <c r="AP14" s="24" t="s">
        <v>26</v>
      </c>
      <c r="AQ14" s="28">
        <v>0.49426999999999999</v>
      </c>
    </row>
    <row r="15" spans="1:43" ht="17" thickBot="1" x14ac:dyDescent="0.25">
      <c r="A15" s="95"/>
      <c r="B15" s="33" t="s">
        <v>41</v>
      </c>
      <c r="C15" s="24" t="s">
        <v>25</v>
      </c>
      <c r="D15" s="28">
        <v>1.7561199999999999</v>
      </c>
      <c r="E15" s="33" t="s">
        <v>64</v>
      </c>
      <c r="F15" s="24" t="s">
        <v>28</v>
      </c>
      <c r="G15" s="28">
        <v>1.2427900000000001</v>
      </c>
      <c r="H15" s="33" t="s">
        <v>66</v>
      </c>
      <c r="I15" s="24" t="s">
        <v>20</v>
      </c>
      <c r="J15" s="28">
        <v>1.41601</v>
      </c>
      <c r="K15" s="33" t="s">
        <v>56</v>
      </c>
      <c r="L15" s="24" t="s">
        <v>25</v>
      </c>
      <c r="M15" s="30">
        <v>1.04932</v>
      </c>
      <c r="N15" s="33" t="s">
        <v>91</v>
      </c>
      <c r="O15" s="35" t="s">
        <v>25</v>
      </c>
      <c r="P15" s="28">
        <v>0.78946000000000005</v>
      </c>
      <c r="Q15" s="33" t="s">
        <v>31</v>
      </c>
      <c r="R15" s="24" t="s">
        <v>25</v>
      </c>
      <c r="S15" s="28">
        <v>1.0170300000000001</v>
      </c>
      <c r="T15" s="33" t="s">
        <v>83</v>
      </c>
      <c r="U15" s="24" t="s">
        <v>20</v>
      </c>
      <c r="V15" s="28">
        <v>0.57957999999999998</v>
      </c>
      <c r="W15" s="33" t="s">
        <v>35</v>
      </c>
      <c r="X15" s="24" t="s">
        <v>25</v>
      </c>
      <c r="Y15" s="28">
        <v>2.04379</v>
      </c>
      <c r="Z15" s="33" t="s">
        <v>35</v>
      </c>
      <c r="AA15" s="24" t="s">
        <v>25</v>
      </c>
      <c r="AB15" s="28">
        <v>2.1768299999999998</v>
      </c>
      <c r="AC15" s="33" t="s">
        <v>68</v>
      </c>
      <c r="AD15" s="24" t="s">
        <v>19</v>
      </c>
      <c r="AE15" s="28">
        <v>1.0085299999999999</v>
      </c>
      <c r="AF15" s="33" t="s">
        <v>69</v>
      </c>
      <c r="AG15" s="24" t="s">
        <v>29</v>
      </c>
      <c r="AH15" s="28">
        <v>1.5776300000000001</v>
      </c>
      <c r="AI15" s="33" t="s">
        <v>75</v>
      </c>
      <c r="AJ15" s="24" t="s">
        <v>29</v>
      </c>
      <c r="AK15" s="28">
        <v>1.54006</v>
      </c>
      <c r="AL15" s="33" t="s">
        <v>49</v>
      </c>
      <c r="AM15" s="24" t="s">
        <v>20</v>
      </c>
      <c r="AN15" s="28">
        <v>0.50824999999999998</v>
      </c>
      <c r="AO15" s="33" t="s">
        <v>64</v>
      </c>
      <c r="AP15" s="24" t="s">
        <v>22</v>
      </c>
      <c r="AQ15" s="28">
        <v>0.48199999999999998</v>
      </c>
    </row>
    <row r="16" spans="1:43" ht="17" thickBot="1" x14ac:dyDescent="0.25">
      <c r="A16" s="95"/>
      <c r="B16" s="33" t="s">
        <v>89</v>
      </c>
      <c r="C16" s="35" t="s">
        <v>19</v>
      </c>
      <c r="D16" s="29">
        <v>1.7269399999999999</v>
      </c>
      <c r="E16" s="33" t="s">
        <v>76</v>
      </c>
      <c r="F16" s="24" t="s">
        <v>22</v>
      </c>
      <c r="G16" s="28">
        <v>1.1237200000000001</v>
      </c>
      <c r="H16" s="33" t="s">
        <v>100</v>
      </c>
      <c r="I16" s="35" t="s">
        <v>23</v>
      </c>
      <c r="J16" s="28">
        <v>1.3729</v>
      </c>
      <c r="K16" s="33" t="s">
        <v>103</v>
      </c>
      <c r="L16" s="35" t="s">
        <v>22</v>
      </c>
      <c r="M16" s="29">
        <v>1.02319</v>
      </c>
      <c r="N16" s="33" t="s">
        <v>35</v>
      </c>
      <c r="O16" s="24" t="s">
        <v>25</v>
      </c>
      <c r="P16" s="28">
        <v>0.74407000000000001</v>
      </c>
      <c r="Q16" s="33" t="s">
        <v>68</v>
      </c>
      <c r="R16" s="24" t="s">
        <v>19</v>
      </c>
      <c r="S16" s="28">
        <v>1.0105599999999999</v>
      </c>
      <c r="T16" s="33" t="s">
        <v>75</v>
      </c>
      <c r="U16" s="24" t="s">
        <v>29</v>
      </c>
      <c r="V16" s="28">
        <v>0.57930999999999999</v>
      </c>
      <c r="W16" s="33" t="s">
        <v>58</v>
      </c>
      <c r="X16" s="24" t="s">
        <v>22</v>
      </c>
      <c r="Y16" s="28">
        <v>1.9785999999999999</v>
      </c>
      <c r="Z16" s="33" t="s">
        <v>31</v>
      </c>
      <c r="AA16" s="24" t="s">
        <v>19</v>
      </c>
      <c r="AB16" s="28">
        <v>2.1556600000000001</v>
      </c>
      <c r="AC16" s="33" t="s">
        <v>101</v>
      </c>
      <c r="AD16" s="35" t="s">
        <v>102</v>
      </c>
      <c r="AE16" s="28">
        <v>1.0010399999999999</v>
      </c>
      <c r="AF16" s="33" t="s">
        <v>105</v>
      </c>
      <c r="AG16" s="35" t="s">
        <v>29</v>
      </c>
      <c r="AH16" s="30">
        <v>1.52545</v>
      </c>
      <c r="AI16" s="33" t="s">
        <v>56</v>
      </c>
      <c r="AJ16" s="24" t="s">
        <v>19</v>
      </c>
      <c r="AK16" s="28">
        <v>1.4813799999999999</v>
      </c>
      <c r="AL16" s="33" t="s">
        <v>78</v>
      </c>
      <c r="AM16" s="24" t="s">
        <v>26</v>
      </c>
      <c r="AN16" s="28">
        <v>0.50541999999999998</v>
      </c>
      <c r="AO16" s="33" t="s">
        <v>38</v>
      </c>
      <c r="AP16" s="24" t="s">
        <v>26</v>
      </c>
      <c r="AQ16" s="28">
        <v>0.48143000000000002</v>
      </c>
    </row>
    <row r="17" spans="1:43" ht="17" thickBot="1" x14ac:dyDescent="0.25">
      <c r="A17" s="95"/>
      <c r="B17" s="33" t="s">
        <v>97</v>
      </c>
      <c r="C17" s="35" t="s">
        <v>25</v>
      </c>
      <c r="D17" s="28">
        <v>1.6386099999999999</v>
      </c>
      <c r="E17" s="33" t="s">
        <v>103</v>
      </c>
      <c r="F17" s="35" t="s">
        <v>28</v>
      </c>
      <c r="G17" s="28">
        <v>1.0786199999999999</v>
      </c>
      <c r="H17" s="33" t="s">
        <v>76</v>
      </c>
      <c r="I17" s="24" t="s">
        <v>28</v>
      </c>
      <c r="J17" s="28">
        <v>1.28759</v>
      </c>
      <c r="K17" s="33" t="s">
        <v>70</v>
      </c>
      <c r="L17" s="24" t="s">
        <v>19</v>
      </c>
      <c r="M17" s="30">
        <v>0.93813999999999997</v>
      </c>
      <c r="N17" s="33" t="s">
        <v>89</v>
      </c>
      <c r="O17" s="35" t="s">
        <v>28</v>
      </c>
      <c r="P17" s="29">
        <v>0.73111000000000004</v>
      </c>
      <c r="Q17" s="33" t="s">
        <v>72</v>
      </c>
      <c r="R17" s="24" t="s">
        <v>25</v>
      </c>
      <c r="S17" s="29">
        <v>0.98648000000000002</v>
      </c>
      <c r="T17" s="33" t="s">
        <v>92</v>
      </c>
      <c r="U17" s="35" t="s">
        <v>20</v>
      </c>
      <c r="V17" s="29">
        <v>0.56862000000000001</v>
      </c>
      <c r="W17" s="33" t="s">
        <v>87</v>
      </c>
      <c r="X17" s="24" t="s">
        <v>19</v>
      </c>
      <c r="Y17" s="28">
        <v>1.9246000000000001</v>
      </c>
      <c r="Z17" s="33" t="s">
        <v>58</v>
      </c>
      <c r="AA17" s="24" t="s">
        <v>22</v>
      </c>
      <c r="AB17" s="28">
        <v>2.0812300000000001</v>
      </c>
      <c r="AC17" s="33" t="s">
        <v>43</v>
      </c>
      <c r="AD17" s="24" t="s">
        <v>19</v>
      </c>
      <c r="AE17" s="28">
        <v>0.98924999999999996</v>
      </c>
      <c r="AF17" s="33" t="s">
        <v>73</v>
      </c>
      <c r="AG17" s="24" t="s">
        <v>29</v>
      </c>
      <c r="AH17" s="28">
        <v>1.5059499999999999</v>
      </c>
      <c r="AI17" s="33" t="s">
        <v>72</v>
      </c>
      <c r="AJ17" s="24" t="s">
        <v>28</v>
      </c>
      <c r="AK17" s="28">
        <v>1.4556199999999999</v>
      </c>
      <c r="AL17" s="33" t="s">
        <v>46</v>
      </c>
      <c r="AM17" s="24" t="s">
        <v>20</v>
      </c>
      <c r="AN17" s="28">
        <v>0.47231000000000001</v>
      </c>
      <c r="AO17" s="33" t="s">
        <v>86</v>
      </c>
      <c r="AP17" s="24" t="s">
        <v>26</v>
      </c>
      <c r="AQ17" s="28">
        <v>0.43358000000000002</v>
      </c>
    </row>
    <row r="18" spans="1:43" ht="17" thickBot="1" x14ac:dyDescent="0.25">
      <c r="A18" s="95"/>
      <c r="B18" s="33" t="s">
        <v>72</v>
      </c>
      <c r="C18" s="24" t="s">
        <v>22</v>
      </c>
      <c r="D18" s="28">
        <v>1.6290500000000001</v>
      </c>
      <c r="E18" s="33" t="s">
        <v>66</v>
      </c>
      <c r="F18" s="24" t="s">
        <v>20</v>
      </c>
      <c r="G18" s="28">
        <v>1.06647</v>
      </c>
      <c r="H18" s="33" t="s">
        <v>103</v>
      </c>
      <c r="I18" s="35" t="s">
        <v>22</v>
      </c>
      <c r="J18" s="28">
        <v>1.27285</v>
      </c>
      <c r="K18" s="33" t="s">
        <v>51</v>
      </c>
      <c r="L18" s="24" t="s">
        <v>22</v>
      </c>
      <c r="M18" s="28">
        <v>0.92479999999999996</v>
      </c>
      <c r="N18" s="33" t="s">
        <v>74</v>
      </c>
      <c r="O18" s="24" t="s">
        <v>25</v>
      </c>
      <c r="P18" s="28">
        <v>0.71647000000000005</v>
      </c>
      <c r="Q18" s="33" t="s">
        <v>62</v>
      </c>
      <c r="R18" s="24" t="s">
        <v>25</v>
      </c>
      <c r="S18" s="28">
        <v>0.96092999999999995</v>
      </c>
      <c r="T18" s="33" t="s">
        <v>87</v>
      </c>
      <c r="U18" s="24" t="s">
        <v>25</v>
      </c>
      <c r="V18" s="28">
        <v>0.56294999999999995</v>
      </c>
      <c r="W18" s="33" t="s">
        <v>31</v>
      </c>
      <c r="X18" s="24" t="s">
        <v>25</v>
      </c>
      <c r="Y18" s="28">
        <v>1.9198900000000001</v>
      </c>
      <c r="Z18" s="33" t="s">
        <v>31</v>
      </c>
      <c r="AA18" s="24" t="s">
        <v>25</v>
      </c>
      <c r="AB18" s="28">
        <v>2.03348</v>
      </c>
      <c r="AC18" s="33" t="s">
        <v>87</v>
      </c>
      <c r="AD18" s="24" t="s">
        <v>19</v>
      </c>
      <c r="AE18" s="28">
        <v>0.98358000000000001</v>
      </c>
      <c r="AF18" s="33" t="s">
        <v>101</v>
      </c>
      <c r="AG18" s="35" t="s">
        <v>26</v>
      </c>
      <c r="AH18" s="28">
        <v>1.44455</v>
      </c>
      <c r="AI18" s="33" t="s">
        <v>89</v>
      </c>
      <c r="AJ18" s="35" t="s">
        <v>22</v>
      </c>
      <c r="AK18" s="29">
        <v>1.45306</v>
      </c>
      <c r="AL18" s="33" t="s">
        <v>32</v>
      </c>
      <c r="AM18" s="24" t="s">
        <v>26</v>
      </c>
      <c r="AN18" s="28">
        <v>0.47211999999999998</v>
      </c>
      <c r="AO18" s="33" t="s">
        <v>76</v>
      </c>
      <c r="AP18" s="24" t="s">
        <v>28</v>
      </c>
      <c r="AQ18" s="28">
        <v>0.42960999999999999</v>
      </c>
    </row>
    <row r="19" spans="1:43" ht="17" thickBot="1" x14ac:dyDescent="0.25">
      <c r="A19" s="95"/>
      <c r="B19" s="33" t="s">
        <v>91</v>
      </c>
      <c r="C19" s="35" t="s">
        <v>25</v>
      </c>
      <c r="D19" s="28">
        <v>1.62592</v>
      </c>
      <c r="E19" s="33" t="s">
        <v>51</v>
      </c>
      <c r="F19" s="24" t="s">
        <v>28</v>
      </c>
      <c r="G19" s="28">
        <v>1.0217499999999999</v>
      </c>
      <c r="H19" s="33" t="s">
        <v>100</v>
      </c>
      <c r="I19" s="35" t="s">
        <v>26</v>
      </c>
      <c r="J19" s="28">
        <v>1.2424200000000001</v>
      </c>
      <c r="K19" s="33" t="s">
        <v>80</v>
      </c>
      <c r="L19" s="24" t="s">
        <v>25</v>
      </c>
      <c r="M19" s="30">
        <v>0.90708999999999995</v>
      </c>
      <c r="N19" s="33" t="s">
        <v>87</v>
      </c>
      <c r="O19" s="24" t="s">
        <v>25</v>
      </c>
      <c r="P19" s="30">
        <v>0.70245999999999997</v>
      </c>
      <c r="Q19" s="33" t="s">
        <v>31</v>
      </c>
      <c r="R19" s="24" t="s">
        <v>19</v>
      </c>
      <c r="S19" s="28">
        <v>0.92535999999999996</v>
      </c>
      <c r="T19" s="33" t="s">
        <v>41</v>
      </c>
      <c r="U19" s="24" t="s">
        <v>25</v>
      </c>
      <c r="V19" s="28">
        <v>0.55337999999999998</v>
      </c>
      <c r="W19" s="33" t="s">
        <v>31</v>
      </c>
      <c r="X19" s="24" t="s">
        <v>19</v>
      </c>
      <c r="Y19" s="28">
        <v>1.9037900000000001</v>
      </c>
      <c r="Z19" s="33" t="s">
        <v>41</v>
      </c>
      <c r="AA19" s="24" t="s">
        <v>25</v>
      </c>
      <c r="AB19" s="28">
        <v>1.97254</v>
      </c>
      <c r="AC19" s="33" t="s">
        <v>31</v>
      </c>
      <c r="AD19" s="24" t="s">
        <v>25</v>
      </c>
      <c r="AE19" s="28">
        <v>0.95015000000000005</v>
      </c>
      <c r="AF19" s="33" t="s">
        <v>71</v>
      </c>
      <c r="AG19" s="24" t="s">
        <v>20</v>
      </c>
      <c r="AH19" s="28">
        <v>1.43536</v>
      </c>
      <c r="AI19" s="33" t="s">
        <v>87</v>
      </c>
      <c r="AJ19" s="24" t="s">
        <v>25</v>
      </c>
      <c r="AK19" s="28">
        <v>1.45007</v>
      </c>
      <c r="AL19" s="33" t="s">
        <v>100</v>
      </c>
      <c r="AM19" s="35" t="s">
        <v>20</v>
      </c>
      <c r="AN19" s="28">
        <v>0.43945000000000001</v>
      </c>
      <c r="AO19" s="33" t="s">
        <v>34</v>
      </c>
      <c r="AP19" s="24" t="s">
        <v>26</v>
      </c>
      <c r="AQ19" s="28">
        <v>0.42719000000000001</v>
      </c>
    </row>
    <row r="20" spans="1:43" ht="17" thickBot="1" x14ac:dyDescent="0.25">
      <c r="A20" s="95"/>
      <c r="B20" s="33" t="s">
        <v>99</v>
      </c>
      <c r="C20" s="35" t="s">
        <v>19</v>
      </c>
      <c r="D20" s="28">
        <v>1.60883</v>
      </c>
      <c r="E20" s="33" t="s">
        <v>101</v>
      </c>
      <c r="F20" s="35" t="s">
        <v>26</v>
      </c>
      <c r="G20" s="28">
        <v>0.98877999999999999</v>
      </c>
      <c r="H20" s="33" t="s">
        <v>76</v>
      </c>
      <c r="I20" s="24" t="s">
        <v>22</v>
      </c>
      <c r="J20" s="28">
        <v>1.22451</v>
      </c>
      <c r="K20" s="33" t="s">
        <v>103</v>
      </c>
      <c r="L20" s="35" t="s">
        <v>28</v>
      </c>
      <c r="M20" s="29">
        <v>0.90432000000000001</v>
      </c>
      <c r="N20" s="33" t="s">
        <v>39</v>
      </c>
      <c r="O20" s="24" t="s">
        <v>25</v>
      </c>
      <c r="P20" s="28">
        <v>0.70009999999999994</v>
      </c>
      <c r="Q20" s="33" t="s">
        <v>99</v>
      </c>
      <c r="R20" s="35" t="s">
        <v>29</v>
      </c>
      <c r="S20" s="28">
        <v>0.92254999999999998</v>
      </c>
      <c r="T20" s="33" t="s">
        <v>83</v>
      </c>
      <c r="U20" s="24" t="s">
        <v>25</v>
      </c>
      <c r="V20" s="30">
        <v>0.52891999999999995</v>
      </c>
      <c r="W20" s="33" t="s">
        <v>80</v>
      </c>
      <c r="X20" s="24" t="s">
        <v>19</v>
      </c>
      <c r="Y20" s="28">
        <v>1.8535699999999999</v>
      </c>
      <c r="Z20" s="33" t="s">
        <v>99</v>
      </c>
      <c r="AA20" s="35" t="s">
        <v>25</v>
      </c>
      <c r="AB20" s="28">
        <v>1.9006700000000001</v>
      </c>
      <c r="AC20" s="33" t="s">
        <v>50</v>
      </c>
      <c r="AD20" s="24" t="s">
        <v>19</v>
      </c>
      <c r="AE20" s="28">
        <v>0.94133</v>
      </c>
      <c r="AF20" s="33" t="s">
        <v>27</v>
      </c>
      <c r="AG20" s="24" t="s">
        <v>29</v>
      </c>
      <c r="AH20" s="28">
        <v>1.4199900000000001</v>
      </c>
      <c r="AI20" s="33" t="s">
        <v>93</v>
      </c>
      <c r="AJ20" s="35" t="s">
        <v>29</v>
      </c>
      <c r="AK20" s="28">
        <v>1.4484600000000001</v>
      </c>
      <c r="AL20" s="33" t="s">
        <v>32</v>
      </c>
      <c r="AM20" s="24" t="s">
        <v>20</v>
      </c>
      <c r="AN20" s="28">
        <v>0.42637000000000003</v>
      </c>
      <c r="AO20" s="33" t="s">
        <v>76</v>
      </c>
      <c r="AP20" s="24" t="s">
        <v>22</v>
      </c>
      <c r="AQ20" s="28">
        <v>0.42415999999999998</v>
      </c>
    </row>
    <row r="21" spans="1:43" ht="17" thickBot="1" x14ac:dyDescent="0.25">
      <c r="A21" s="95"/>
      <c r="B21" s="33" t="s">
        <v>105</v>
      </c>
      <c r="C21" s="35" t="s">
        <v>22</v>
      </c>
      <c r="D21" s="28">
        <v>1.58361</v>
      </c>
      <c r="E21" s="33" t="s">
        <v>98</v>
      </c>
      <c r="F21" s="35" t="s">
        <v>19</v>
      </c>
      <c r="G21" s="29">
        <v>0.97028000000000003</v>
      </c>
      <c r="H21" s="33" t="s">
        <v>32</v>
      </c>
      <c r="I21" s="24" t="s">
        <v>26</v>
      </c>
      <c r="J21" s="28">
        <v>1.1831400000000001</v>
      </c>
      <c r="K21" s="33" t="s">
        <v>31</v>
      </c>
      <c r="L21" s="24" t="s">
        <v>19</v>
      </c>
      <c r="M21" s="28">
        <v>0.89731000000000005</v>
      </c>
      <c r="N21" s="33" t="s">
        <v>31</v>
      </c>
      <c r="O21" s="24" t="s">
        <v>19</v>
      </c>
      <c r="P21" s="28">
        <v>0.68545999999999996</v>
      </c>
      <c r="Q21" s="33" t="s">
        <v>89</v>
      </c>
      <c r="R21" s="35" t="s">
        <v>25</v>
      </c>
      <c r="S21" s="29">
        <v>0.91891</v>
      </c>
      <c r="T21" s="33" t="s">
        <v>37</v>
      </c>
      <c r="U21" s="24" t="s">
        <v>25</v>
      </c>
      <c r="V21" s="28">
        <v>0.52129999999999999</v>
      </c>
      <c r="W21" s="33" t="s">
        <v>41</v>
      </c>
      <c r="X21" s="24" t="s">
        <v>25</v>
      </c>
      <c r="Y21" s="28">
        <v>1.85145</v>
      </c>
      <c r="Z21" s="33" t="s">
        <v>91</v>
      </c>
      <c r="AA21" s="35" t="s">
        <v>25</v>
      </c>
      <c r="AB21" s="30">
        <v>1.8914500000000001</v>
      </c>
      <c r="AC21" s="33" t="s">
        <v>87</v>
      </c>
      <c r="AD21" s="24" t="s">
        <v>25</v>
      </c>
      <c r="AE21" s="28">
        <v>0.93532999999999999</v>
      </c>
      <c r="AF21" s="33" t="s">
        <v>35</v>
      </c>
      <c r="AG21" s="24" t="s">
        <v>25</v>
      </c>
      <c r="AH21" s="28">
        <v>1.3740399999999999</v>
      </c>
      <c r="AI21" s="33" t="s">
        <v>97</v>
      </c>
      <c r="AJ21" s="35" t="s">
        <v>19</v>
      </c>
      <c r="AK21" s="28">
        <v>1.4474</v>
      </c>
      <c r="AL21" s="33" t="s">
        <v>103</v>
      </c>
      <c r="AM21" s="35" t="s">
        <v>22</v>
      </c>
      <c r="AN21" s="30">
        <v>0.42083999999999999</v>
      </c>
      <c r="AO21" s="33" t="s">
        <v>89</v>
      </c>
      <c r="AP21" s="35" t="s">
        <v>28</v>
      </c>
      <c r="AQ21" s="30">
        <v>0.41466999999999998</v>
      </c>
    </row>
    <row r="22" spans="1:43" ht="17" thickBot="1" x14ac:dyDescent="0.25">
      <c r="A22" s="95"/>
      <c r="B22" s="33" t="s">
        <v>56</v>
      </c>
      <c r="C22" s="24" t="s">
        <v>25</v>
      </c>
      <c r="D22" s="28">
        <v>1.55691</v>
      </c>
      <c r="E22" s="33" t="s">
        <v>94</v>
      </c>
      <c r="F22" s="35" t="s">
        <v>22</v>
      </c>
      <c r="G22" s="29">
        <v>0.94079000000000002</v>
      </c>
      <c r="H22" s="33" t="s">
        <v>94</v>
      </c>
      <c r="I22" s="35" t="s">
        <v>22</v>
      </c>
      <c r="J22" s="30">
        <v>1.16004</v>
      </c>
      <c r="K22" s="33" t="s">
        <v>79</v>
      </c>
      <c r="L22" s="24" t="s">
        <v>25</v>
      </c>
      <c r="M22" s="30">
        <v>0.88573999999999997</v>
      </c>
      <c r="N22" s="33" t="s">
        <v>87</v>
      </c>
      <c r="O22" s="24" t="s">
        <v>19</v>
      </c>
      <c r="P22" s="30">
        <v>0.67425999999999997</v>
      </c>
      <c r="Q22" s="33" t="s">
        <v>35</v>
      </c>
      <c r="R22" s="24" t="s">
        <v>25</v>
      </c>
      <c r="S22" s="28">
        <v>0.90178000000000003</v>
      </c>
      <c r="T22" s="33" t="s">
        <v>59</v>
      </c>
      <c r="U22" s="24" t="s">
        <v>20</v>
      </c>
      <c r="V22" s="29">
        <v>0.52093</v>
      </c>
      <c r="W22" s="33" t="s">
        <v>91</v>
      </c>
      <c r="X22" s="35" t="s">
        <v>25</v>
      </c>
      <c r="Y22" s="28">
        <v>1.8308500000000001</v>
      </c>
      <c r="Z22" s="33" t="s">
        <v>98</v>
      </c>
      <c r="AA22" s="35" t="s">
        <v>19</v>
      </c>
      <c r="AB22" s="28">
        <v>1.88218</v>
      </c>
      <c r="AC22" s="33" t="s">
        <v>97</v>
      </c>
      <c r="AD22" s="35" t="s">
        <v>22</v>
      </c>
      <c r="AE22" s="28">
        <v>0.93130000000000002</v>
      </c>
      <c r="AF22" s="33" t="s">
        <v>71</v>
      </c>
      <c r="AG22" s="24" t="s">
        <v>29</v>
      </c>
      <c r="AH22" s="28">
        <v>1.3426800000000001</v>
      </c>
      <c r="AI22" s="33" t="s">
        <v>83</v>
      </c>
      <c r="AJ22" s="24" t="s">
        <v>29</v>
      </c>
      <c r="AK22" s="28">
        <v>1.43404</v>
      </c>
      <c r="AL22" s="33" t="s">
        <v>76</v>
      </c>
      <c r="AM22" s="24" t="s">
        <v>22</v>
      </c>
      <c r="AN22" s="28">
        <v>0.41736000000000001</v>
      </c>
      <c r="AO22" s="33" t="s">
        <v>60</v>
      </c>
      <c r="AP22" s="24" t="s">
        <v>22</v>
      </c>
      <c r="AQ22" s="28">
        <v>0.40850999999999998</v>
      </c>
    </row>
    <row r="23" spans="1:43" ht="17" thickBot="1" x14ac:dyDescent="0.25">
      <c r="A23" s="95"/>
      <c r="B23" s="33" t="s">
        <v>99</v>
      </c>
      <c r="C23" s="35" t="s">
        <v>23</v>
      </c>
      <c r="D23" s="28">
        <v>1.5519700000000001</v>
      </c>
      <c r="E23" s="33" t="s">
        <v>42</v>
      </c>
      <c r="F23" s="24" t="s">
        <v>26</v>
      </c>
      <c r="G23" s="28">
        <v>0.90834000000000004</v>
      </c>
      <c r="H23" s="33" t="s">
        <v>86</v>
      </c>
      <c r="I23" s="24" t="s">
        <v>20</v>
      </c>
      <c r="J23" s="28">
        <v>1.1587799999999999</v>
      </c>
      <c r="K23" s="33" t="s">
        <v>76</v>
      </c>
      <c r="L23" s="24" t="s">
        <v>26</v>
      </c>
      <c r="M23" s="30">
        <v>0.86902999999999997</v>
      </c>
      <c r="N23" s="33" t="s">
        <v>68</v>
      </c>
      <c r="O23" s="24" t="s">
        <v>22</v>
      </c>
      <c r="P23" s="30">
        <v>0.66342999999999996</v>
      </c>
      <c r="Q23" s="33" t="s">
        <v>79</v>
      </c>
      <c r="R23" s="24" t="s">
        <v>25</v>
      </c>
      <c r="S23" s="28">
        <v>0.88249</v>
      </c>
      <c r="T23" s="33" t="s">
        <v>33</v>
      </c>
      <c r="U23" s="24" t="s">
        <v>20</v>
      </c>
      <c r="V23" s="30">
        <v>0.50526000000000004</v>
      </c>
      <c r="W23" s="33" t="s">
        <v>98</v>
      </c>
      <c r="X23" s="35" t="s">
        <v>19</v>
      </c>
      <c r="Y23" s="28">
        <v>1.8056700000000001</v>
      </c>
      <c r="Z23" s="33" t="s">
        <v>80</v>
      </c>
      <c r="AA23" s="24" t="s">
        <v>19</v>
      </c>
      <c r="AB23" s="28">
        <v>1.8149599999999999</v>
      </c>
      <c r="AC23" s="33" t="s">
        <v>31</v>
      </c>
      <c r="AD23" s="24" t="s">
        <v>19</v>
      </c>
      <c r="AE23" s="28">
        <v>0.92381999999999997</v>
      </c>
      <c r="AF23" s="33" t="s">
        <v>50</v>
      </c>
      <c r="AG23" s="24" t="s">
        <v>29</v>
      </c>
      <c r="AH23" s="28">
        <v>1.2912300000000001</v>
      </c>
      <c r="AI23" s="33" t="s">
        <v>105</v>
      </c>
      <c r="AJ23" s="35" t="s">
        <v>29</v>
      </c>
      <c r="AK23" s="28">
        <v>1.4225000000000001</v>
      </c>
      <c r="AL23" s="33" t="s">
        <v>94</v>
      </c>
      <c r="AM23" s="35" t="s">
        <v>22</v>
      </c>
      <c r="AN23" s="29">
        <v>0.41271999999999998</v>
      </c>
      <c r="AO23" s="33" t="s">
        <v>84</v>
      </c>
      <c r="AP23" s="24" t="s">
        <v>28</v>
      </c>
      <c r="AQ23" s="30">
        <v>0.38795000000000002</v>
      </c>
    </row>
    <row r="24" spans="1:43" ht="17" thickBot="1" x14ac:dyDescent="0.25">
      <c r="A24" s="95"/>
      <c r="B24" s="33" t="s">
        <v>97</v>
      </c>
      <c r="C24" s="35" t="s">
        <v>19</v>
      </c>
      <c r="D24" s="28">
        <v>1.5301</v>
      </c>
      <c r="E24" s="33" t="s">
        <v>66</v>
      </c>
      <c r="F24" s="24" t="s">
        <v>22</v>
      </c>
      <c r="G24" s="29">
        <v>0.89359999999999995</v>
      </c>
      <c r="H24" s="33" t="s">
        <v>64</v>
      </c>
      <c r="I24" s="24" t="s">
        <v>28</v>
      </c>
      <c r="J24" s="28">
        <v>1.15161</v>
      </c>
      <c r="K24" s="33" t="s">
        <v>76</v>
      </c>
      <c r="L24" s="24" t="s">
        <v>22</v>
      </c>
      <c r="M24" s="30">
        <v>0.86643999999999999</v>
      </c>
      <c r="N24" s="33" t="s">
        <v>79</v>
      </c>
      <c r="O24" s="24" t="s">
        <v>22</v>
      </c>
      <c r="P24" s="28">
        <v>0.65873000000000004</v>
      </c>
      <c r="Q24" s="33" t="s">
        <v>87</v>
      </c>
      <c r="R24" s="24" t="s">
        <v>19</v>
      </c>
      <c r="S24" s="28">
        <v>0.88185999999999998</v>
      </c>
      <c r="T24" s="33" t="s">
        <v>92</v>
      </c>
      <c r="U24" s="35" t="s">
        <v>25</v>
      </c>
      <c r="V24" s="29">
        <v>0.50178</v>
      </c>
      <c r="W24" s="33" t="s">
        <v>99</v>
      </c>
      <c r="X24" s="35" t="s">
        <v>25</v>
      </c>
      <c r="Y24" s="28">
        <v>1.80545</v>
      </c>
      <c r="Z24" s="33" t="s">
        <v>62</v>
      </c>
      <c r="AA24" s="24" t="s">
        <v>19</v>
      </c>
      <c r="AB24" s="28">
        <v>1.7108699999999999</v>
      </c>
      <c r="AC24" s="33" t="s">
        <v>79</v>
      </c>
      <c r="AD24" s="24" t="s">
        <v>25</v>
      </c>
      <c r="AE24" s="28">
        <v>0.91374999999999995</v>
      </c>
      <c r="AF24" s="33" t="s">
        <v>40</v>
      </c>
      <c r="AG24" s="24" t="s">
        <v>29</v>
      </c>
      <c r="AH24" s="28">
        <v>1.26332</v>
      </c>
      <c r="AI24" s="33" t="s">
        <v>41</v>
      </c>
      <c r="AJ24" s="24" t="s">
        <v>25</v>
      </c>
      <c r="AK24" s="28">
        <v>1.3321700000000001</v>
      </c>
      <c r="AL24" s="33" t="s">
        <v>63</v>
      </c>
      <c r="AM24" s="24" t="s">
        <v>26</v>
      </c>
      <c r="AN24" s="30">
        <v>0.38996999999999998</v>
      </c>
      <c r="AO24" s="33" t="s">
        <v>51</v>
      </c>
      <c r="AP24" s="24" t="s">
        <v>28</v>
      </c>
      <c r="AQ24" s="28">
        <v>0.37728</v>
      </c>
    </row>
    <row r="25" spans="1:43" ht="17" thickBot="1" x14ac:dyDescent="0.25">
      <c r="A25" s="95"/>
      <c r="B25" s="33" t="s">
        <v>75</v>
      </c>
      <c r="C25" s="24" t="s">
        <v>23</v>
      </c>
      <c r="D25" s="28">
        <v>1.50545</v>
      </c>
      <c r="E25" s="33" t="s">
        <v>51</v>
      </c>
      <c r="F25" s="24" t="s">
        <v>22</v>
      </c>
      <c r="G25" s="28">
        <v>0.87595999999999996</v>
      </c>
      <c r="H25" s="33" t="s">
        <v>78</v>
      </c>
      <c r="I25" s="24" t="s">
        <v>23</v>
      </c>
      <c r="J25" s="28">
        <v>1.0967199999999999</v>
      </c>
      <c r="K25" s="33" t="s">
        <v>66</v>
      </c>
      <c r="L25" s="24" t="s">
        <v>28</v>
      </c>
      <c r="M25" s="29">
        <v>0.81881999999999999</v>
      </c>
      <c r="N25" s="33" t="s">
        <v>43</v>
      </c>
      <c r="O25" s="24" t="s">
        <v>19</v>
      </c>
      <c r="P25" s="30">
        <v>0.65298999999999996</v>
      </c>
      <c r="Q25" s="33" t="s">
        <v>80</v>
      </c>
      <c r="R25" s="24" t="s">
        <v>25</v>
      </c>
      <c r="S25" s="28">
        <v>0.82138999999999995</v>
      </c>
      <c r="T25" s="33" t="s">
        <v>99</v>
      </c>
      <c r="U25" s="35" t="s">
        <v>29</v>
      </c>
      <c r="V25" s="29">
        <v>0.49786999999999998</v>
      </c>
      <c r="W25" s="33" t="s">
        <v>72</v>
      </c>
      <c r="X25" s="24" t="s">
        <v>28</v>
      </c>
      <c r="Y25" s="28">
        <v>1.80487</v>
      </c>
      <c r="Z25" s="33" t="s">
        <v>75</v>
      </c>
      <c r="AA25" s="24" t="s">
        <v>25</v>
      </c>
      <c r="AB25" s="28">
        <v>1.7006399999999999</v>
      </c>
      <c r="AC25" s="33" t="s">
        <v>69</v>
      </c>
      <c r="AD25" s="24" t="s">
        <v>29</v>
      </c>
      <c r="AE25" s="28">
        <v>0.89802000000000004</v>
      </c>
      <c r="AF25" s="33" t="s">
        <v>101</v>
      </c>
      <c r="AG25" s="35" t="s">
        <v>29</v>
      </c>
      <c r="AH25" s="30">
        <v>1.22845</v>
      </c>
      <c r="AI25" s="33" t="s">
        <v>35</v>
      </c>
      <c r="AJ25" s="24" t="s">
        <v>25</v>
      </c>
      <c r="AK25" s="28">
        <v>1.2893300000000001</v>
      </c>
      <c r="AL25" s="33" t="s">
        <v>103</v>
      </c>
      <c r="AM25" s="35" t="s">
        <v>28</v>
      </c>
      <c r="AN25" s="28">
        <v>0.38888</v>
      </c>
      <c r="AO25" s="33" t="s">
        <v>86</v>
      </c>
      <c r="AP25" s="24" t="s">
        <v>20</v>
      </c>
      <c r="AQ25" s="28">
        <v>0.34983999999999998</v>
      </c>
    </row>
    <row r="26" spans="1:43" ht="17" thickBot="1" x14ac:dyDescent="0.25">
      <c r="A26" s="95"/>
      <c r="B26" s="33" t="s">
        <v>72</v>
      </c>
      <c r="C26" s="24" t="s">
        <v>25</v>
      </c>
      <c r="D26" s="28">
        <v>1.4974099999999999</v>
      </c>
      <c r="E26" s="33" t="s">
        <v>64</v>
      </c>
      <c r="F26" s="24" t="s">
        <v>22</v>
      </c>
      <c r="G26" s="29">
        <v>0.85392000000000001</v>
      </c>
      <c r="H26" s="33" t="s">
        <v>66</v>
      </c>
      <c r="I26" s="24" t="s">
        <v>22</v>
      </c>
      <c r="J26" s="28">
        <v>1.08589</v>
      </c>
      <c r="K26" s="33" t="s">
        <v>43</v>
      </c>
      <c r="L26" s="24" t="s">
        <v>19</v>
      </c>
      <c r="M26" s="30">
        <v>0.81252999999999997</v>
      </c>
      <c r="N26" s="33" t="s">
        <v>92</v>
      </c>
      <c r="O26" s="35" t="s">
        <v>20</v>
      </c>
      <c r="P26" s="29">
        <v>0.63958999999999999</v>
      </c>
      <c r="Q26" s="33" t="s">
        <v>41</v>
      </c>
      <c r="R26" s="24" t="s">
        <v>25</v>
      </c>
      <c r="S26" s="28">
        <v>0.82133</v>
      </c>
      <c r="T26" s="33" t="s">
        <v>58</v>
      </c>
      <c r="U26" s="24" t="s">
        <v>20</v>
      </c>
      <c r="V26" s="29">
        <v>0.47616000000000003</v>
      </c>
      <c r="W26" s="33" t="s">
        <v>72</v>
      </c>
      <c r="X26" s="24" t="s">
        <v>25</v>
      </c>
      <c r="Y26" s="28">
        <v>1.71068</v>
      </c>
      <c r="Z26" s="33" t="s">
        <v>43</v>
      </c>
      <c r="AA26" s="24" t="s">
        <v>19</v>
      </c>
      <c r="AB26" s="28">
        <v>1.68675</v>
      </c>
      <c r="AC26" s="33" t="s">
        <v>69</v>
      </c>
      <c r="AD26" s="24" t="s">
        <v>19</v>
      </c>
      <c r="AE26" s="28">
        <v>0.88995000000000002</v>
      </c>
      <c r="AF26" s="33" t="s">
        <v>79</v>
      </c>
      <c r="AG26" s="24" t="s">
        <v>29</v>
      </c>
      <c r="AH26" s="28">
        <v>1.22814</v>
      </c>
      <c r="AI26" s="33" t="s">
        <v>93</v>
      </c>
      <c r="AJ26" s="35" t="s">
        <v>25</v>
      </c>
      <c r="AK26" s="29">
        <v>1.2264999999999999</v>
      </c>
      <c r="AL26" s="33" t="s">
        <v>60</v>
      </c>
      <c r="AM26" s="24" t="s">
        <v>22</v>
      </c>
      <c r="AN26" s="30">
        <v>0.38575999999999999</v>
      </c>
      <c r="AO26" s="33" t="s">
        <v>100</v>
      </c>
      <c r="AP26" s="35" t="s">
        <v>26</v>
      </c>
      <c r="AQ26" s="30">
        <v>0.34703000000000001</v>
      </c>
    </row>
    <row r="27" spans="1:43" ht="17" thickBot="1" x14ac:dyDescent="0.25">
      <c r="A27" s="95"/>
      <c r="B27" s="33" t="s">
        <v>31</v>
      </c>
      <c r="C27" s="24" t="s">
        <v>25</v>
      </c>
      <c r="D27" s="28">
        <v>1.49522</v>
      </c>
      <c r="E27" s="33" t="s">
        <v>66</v>
      </c>
      <c r="F27" s="24" t="s">
        <v>28</v>
      </c>
      <c r="G27" s="30">
        <v>0.84492</v>
      </c>
      <c r="H27" s="33" t="s">
        <v>103</v>
      </c>
      <c r="I27" s="35" t="s">
        <v>28</v>
      </c>
      <c r="J27" s="28">
        <v>1.073</v>
      </c>
      <c r="K27" s="33" t="s">
        <v>98</v>
      </c>
      <c r="L27" s="35" t="s">
        <v>23</v>
      </c>
      <c r="M27" s="29">
        <v>0.78949000000000003</v>
      </c>
      <c r="N27" s="33" t="s">
        <v>72</v>
      </c>
      <c r="O27" s="24" t="s">
        <v>25</v>
      </c>
      <c r="P27" s="28">
        <v>0.62643000000000004</v>
      </c>
      <c r="Q27" s="33" t="s">
        <v>98</v>
      </c>
      <c r="R27" s="35" t="s">
        <v>25</v>
      </c>
      <c r="S27" s="28">
        <v>0.79971999999999999</v>
      </c>
      <c r="T27" s="33" t="s">
        <v>33</v>
      </c>
      <c r="U27" s="24" t="s">
        <v>25</v>
      </c>
      <c r="V27" s="28">
        <v>0.47298000000000001</v>
      </c>
      <c r="W27" s="33" t="s">
        <v>99</v>
      </c>
      <c r="X27" s="35" t="s">
        <v>29</v>
      </c>
      <c r="Y27" s="28">
        <v>1.6908300000000001</v>
      </c>
      <c r="Z27" s="33" t="s">
        <v>105</v>
      </c>
      <c r="AA27" s="35" t="s">
        <v>22</v>
      </c>
      <c r="AB27" s="30">
        <v>1.6181700000000001</v>
      </c>
      <c r="AC27" s="33" t="s">
        <v>35</v>
      </c>
      <c r="AD27" s="24" t="s">
        <v>22</v>
      </c>
      <c r="AE27" s="28">
        <v>0.88232999999999995</v>
      </c>
      <c r="AF27" s="33" t="s">
        <v>56</v>
      </c>
      <c r="AG27" s="24" t="s">
        <v>22</v>
      </c>
      <c r="AH27" s="28">
        <v>1.21594</v>
      </c>
      <c r="AI27" s="33" t="s">
        <v>31</v>
      </c>
      <c r="AJ27" s="24" t="s">
        <v>25</v>
      </c>
      <c r="AK27" s="28">
        <v>1.1887399999999999</v>
      </c>
      <c r="AL27" s="33" t="s">
        <v>67</v>
      </c>
      <c r="AM27" s="24" t="s">
        <v>20</v>
      </c>
      <c r="AN27" s="28">
        <v>0.38562000000000002</v>
      </c>
      <c r="AO27" s="33" t="s">
        <v>51</v>
      </c>
      <c r="AP27" s="24" t="s">
        <v>22</v>
      </c>
      <c r="AQ27" s="28">
        <v>0.3387</v>
      </c>
    </row>
    <row r="28" spans="1:43" ht="17" thickBot="1" x14ac:dyDescent="0.25">
      <c r="A28" s="95"/>
      <c r="B28" s="33" t="s">
        <v>87</v>
      </c>
      <c r="C28" s="24" t="s">
        <v>19</v>
      </c>
      <c r="D28" s="28">
        <v>1.49217</v>
      </c>
      <c r="E28" s="33" t="s">
        <v>63</v>
      </c>
      <c r="F28" s="24" t="s">
        <v>20</v>
      </c>
      <c r="G28" s="28">
        <v>0.81386000000000003</v>
      </c>
      <c r="H28" s="33" t="s">
        <v>24</v>
      </c>
      <c r="I28" s="24" t="s">
        <v>26</v>
      </c>
      <c r="J28" s="28">
        <v>1.06243</v>
      </c>
      <c r="K28" s="33" t="s">
        <v>63</v>
      </c>
      <c r="L28" s="24" t="s">
        <v>26</v>
      </c>
      <c r="M28" s="30">
        <v>0.78168000000000004</v>
      </c>
      <c r="N28" s="33" t="s">
        <v>72</v>
      </c>
      <c r="O28" s="24" t="s">
        <v>22</v>
      </c>
      <c r="P28" s="28">
        <v>0.61826999999999999</v>
      </c>
      <c r="Q28" s="33" t="s">
        <v>62</v>
      </c>
      <c r="R28" s="24" t="s">
        <v>19</v>
      </c>
      <c r="S28" s="28">
        <v>0.79900000000000004</v>
      </c>
      <c r="T28" s="33" t="s">
        <v>72</v>
      </c>
      <c r="U28" s="24" t="s">
        <v>25</v>
      </c>
      <c r="V28" s="29">
        <v>0.45789999999999997</v>
      </c>
      <c r="W28" s="33" t="s">
        <v>105</v>
      </c>
      <c r="X28" s="35" t="s">
        <v>22</v>
      </c>
      <c r="Y28" s="28">
        <v>1.65656</v>
      </c>
      <c r="Z28" s="33" t="s">
        <v>99</v>
      </c>
      <c r="AA28" s="35" t="s">
        <v>29</v>
      </c>
      <c r="AB28" s="28">
        <v>1.59996</v>
      </c>
      <c r="AC28" s="33" t="s">
        <v>89</v>
      </c>
      <c r="AD28" s="35" t="s">
        <v>28</v>
      </c>
      <c r="AE28" s="29">
        <v>0.84272999999999998</v>
      </c>
      <c r="AF28" s="33" t="s">
        <v>97</v>
      </c>
      <c r="AG28" s="35" t="s">
        <v>22</v>
      </c>
      <c r="AH28" s="28">
        <v>1.14323</v>
      </c>
      <c r="AI28" s="33" t="s">
        <v>89</v>
      </c>
      <c r="AJ28" s="35" t="s">
        <v>25</v>
      </c>
      <c r="AK28" s="29">
        <v>1.18869</v>
      </c>
      <c r="AL28" s="33" t="s">
        <v>57</v>
      </c>
      <c r="AM28" s="24" t="s">
        <v>20</v>
      </c>
      <c r="AN28" s="28">
        <v>0.36224000000000001</v>
      </c>
      <c r="AO28" s="33" t="s">
        <v>103</v>
      </c>
      <c r="AP28" s="35" t="s">
        <v>28</v>
      </c>
      <c r="AQ28" s="28">
        <v>0.33465</v>
      </c>
    </row>
    <row r="29" spans="1:43" ht="17" thickBot="1" x14ac:dyDescent="0.25">
      <c r="A29" s="95"/>
      <c r="B29" s="33" t="s">
        <v>56</v>
      </c>
      <c r="C29" s="24" t="s">
        <v>19</v>
      </c>
      <c r="D29" s="28">
        <v>1.4758800000000001</v>
      </c>
      <c r="E29" s="33" t="s">
        <v>63</v>
      </c>
      <c r="F29" s="24" t="s">
        <v>22</v>
      </c>
      <c r="G29" s="28">
        <v>0.81188000000000005</v>
      </c>
      <c r="H29" s="33" t="s">
        <v>51</v>
      </c>
      <c r="I29" s="24" t="s">
        <v>22</v>
      </c>
      <c r="J29" s="28">
        <v>1.01244</v>
      </c>
      <c r="K29" s="33" t="s">
        <v>98</v>
      </c>
      <c r="L29" s="35" t="s">
        <v>28</v>
      </c>
      <c r="M29" s="29">
        <v>0.78159999999999996</v>
      </c>
      <c r="N29" s="33" t="s">
        <v>97</v>
      </c>
      <c r="O29" s="35" t="s">
        <v>22</v>
      </c>
      <c r="P29" s="29">
        <v>0.60770999999999997</v>
      </c>
      <c r="Q29" s="33" t="s">
        <v>24</v>
      </c>
      <c r="R29" s="24" t="s">
        <v>25</v>
      </c>
      <c r="S29" s="28">
        <v>0.78334000000000004</v>
      </c>
      <c r="T29" s="33" t="s">
        <v>62</v>
      </c>
      <c r="U29" s="24" t="s">
        <v>25</v>
      </c>
      <c r="V29" s="30">
        <v>0.45615</v>
      </c>
      <c r="W29" s="33" t="s">
        <v>75</v>
      </c>
      <c r="X29" s="24" t="s">
        <v>25</v>
      </c>
      <c r="Y29" s="28">
        <v>1.6297600000000001</v>
      </c>
      <c r="Z29" s="33" t="s">
        <v>24</v>
      </c>
      <c r="AA29" s="24" t="s">
        <v>25</v>
      </c>
      <c r="AB29" s="28">
        <v>1.5979699999999999</v>
      </c>
      <c r="AC29" s="33" t="s">
        <v>54</v>
      </c>
      <c r="AD29" s="24" t="s">
        <v>29</v>
      </c>
      <c r="AE29" s="28">
        <v>0.82704999999999995</v>
      </c>
      <c r="AF29" s="33" t="s">
        <v>85</v>
      </c>
      <c r="AG29" s="24" t="s">
        <v>19</v>
      </c>
      <c r="AH29" s="30">
        <v>1.14202</v>
      </c>
      <c r="AI29" s="33" t="s">
        <v>99</v>
      </c>
      <c r="AJ29" s="35" t="s">
        <v>19</v>
      </c>
      <c r="AK29" s="28">
        <v>1.16309</v>
      </c>
      <c r="AL29" s="33" t="s">
        <v>18</v>
      </c>
      <c r="AM29" s="24" t="s">
        <v>20</v>
      </c>
      <c r="AN29" s="28">
        <v>0.35724</v>
      </c>
      <c r="AO29" s="33" t="s">
        <v>24</v>
      </c>
      <c r="AP29" s="24" t="s">
        <v>26</v>
      </c>
      <c r="AQ29" s="28">
        <v>0.32684999999999997</v>
      </c>
    </row>
    <row r="30" spans="1:43" ht="17" thickBot="1" x14ac:dyDescent="0.25">
      <c r="A30" s="95"/>
      <c r="B30" s="33" t="s">
        <v>93</v>
      </c>
      <c r="C30" s="35" t="s">
        <v>20</v>
      </c>
      <c r="D30" s="29">
        <v>1.4629700000000001</v>
      </c>
      <c r="E30" s="33" t="s">
        <v>34</v>
      </c>
      <c r="F30" s="24" t="s">
        <v>26</v>
      </c>
      <c r="G30" s="28">
        <v>0.80013000000000001</v>
      </c>
      <c r="H30" s="33" t="s">
        <v>78</v>
      </c>
      <c r="I30" s="24" t="s">
        <v>26</v>
      </c>
      <c r="J30" s="28">
        <v>1.01173</v>
      </c>
      <c r="K30" s="33" t="s">
        <v>56</v>
      </c>
      <c r="L30" s="24" t="s">
        <v>22</v>
      </c>
      <c r="M30" s="29">
        <v>0.73817999999999995</v>
      </c>
      <c r="N30" s="33" t="s">
        <v>103</v>
      </c>
      <c r="O30" s="35" t="s">
        <v>20</v>
      </c>
      <c r="P30" s="29">
        <v>0.60753000000000001</v>
      </c>
      <c r="Q30" s="33" t="s">
        <v>75</v>
      </c>
      <c r="R30" s="24" t="s">
        <v>25</v>
      </c>
      <c r="S30" s="28">
        <v>0.76017999999999997</v>
      </c>
      <c r="T30" s="33" t="s">
        <v>24</v>
      </c>
      <c r="U30" s="24" t="s">
        <v>25</v>
      </c>
      <c r="V30" s="28">
        <v>0.44518000000000002</v>
      </c>
      <c r="W30" s="33" t="s">
        <v>89</v>
      </c>
      <c r="X30" s="35" t="s">
        <v>25</v>
      </c>
      <c r="Y30" s="29">
        <v>1.5905199999999999</v>
      </c>
      <c r="Z30" s="33" t="s">
        <v>62</v>
      </c>
      <c r="AA30" s="24" t="s">
        <v>25</v>
      </c>
      <c r="AB30" s="28">
        <v>1.5904400000000001</v>
      </c>
      <c r="AC30" s="33" t="s">
        <v>85</v>
      </c>
      <c r="AD30" s="24" t="s">
        <v>19</v>
      </c>
      <c r="AE30" s="30">
        <v>0.80252999999999997</v>
      </c>
      <c r="AF30" s="33" t="s">
        <v>43</v>
      </c>
      <c r="AG30" s="24" t="s">
        <v>19</v>
      </c>
      <c r="AH30" s="28">
        <v>1.1329499999999999</v>
      </c>
      <c r="AI30" s="33" t="s">
        <v>87</v>
      </c>
      <c r="AJ30" s="24" t="s">
        <v>19</v>
      </c>
      <c r="AK30" s="28">
        <v>1.1128400000000001</v>
      </c>
      <c r="AL30" s="33" t="s">
        <v>38</v>
      </c>
      <c r="AM30" s="24" t="s">
        <v>26</v>
      </c>
      <c r="AN30" s="28">
        <v>0.34943999999999997</v>
      </c>
      <c r="AO30" s="33" t="s">
        <v>103</v>
      </c>
      <c r="AP30" s="35" t="s">
        <v>22</v>
      </c>
      <c r="AQ30" s="30">
        <v>0.31462000000000001</v>
      </c>
    </row>
    <row r="31" spans="1:43" ht="17" thickBot="1" x14ac:dyDescent="0.25">
      <c r="A31" s="95"/>
      <c r="B31" s="33" t="s">
        <v>83</v>
      </c>
      <c r="C31" s="24" t="s">
        <v>25</v>
      </c>
      <c r="D31" s="28">
        <v>1.46271</v>
      </c>
      <c r="E31" s="33" t="s">
        <v>80</v>
      </c>
      <c r="F31" s="24" t="s">
        <v>19</v>
      </c>
      <c r="G31" s="29">
        <v>0.77537999999999996</v>
      </c>
      <c r="H31" s="33" t="s">
        <v>60</v>
      </c>
      <c r="I31" s="24" t="s">
        <v>22</v>
      </c>
      <c r="J31" s="28">
        <v>1.01081</v>
      </c>
      <c r="K31" s="33" t="s">
        <v>80</v>
      </c>
      <c r="L31" s="24" t="s">
        <v>28</v>
      </c>
      <c r="M31" s="29">
        <v>0.73324</v>
      </c>
      <c r="N31" s="33" t="s">
        <v>82</v>
      </c>
      <c r="O31" s="24" t="s">
        <v>25</v>
      </c>
      <c r="P31" s="29">
        <v>0.59716999999999998</v>
      </c>
      <c r="Q31" s="33" t="s">
        <v>97</v>
      </c>
      <c r="R31" s="35" t="s">
        <v>22</v>
      </c>
      <c r="S31" s="28">
        <v>0.71035000000000004</v>
      </c>
      <c r="T31" s="33" t="s">
        <v>82</v>
      </c>
      <c r="U31" s="24" t="s">
        <v>20</v>
      </c>
      <c r="V31" s="29">
        <v>0.44445000000000001</v>
      </c>
      <c r="W31" s="33" t="s">
        <v>75</v>
      </c>
      <c r="X31" s="24" t="s">
        <v>29</v>
      </c>
      <c r="Y31" s="28">
        <v>1.5706899999999999</v>
      </c>
      <c r="Z31" s="33" t="s">
        <v>99</v>
      </c>
      <c r="AA31" s="35" t="s">
        <v>19</v>
      </c>
      <c r="AB31" s="28">
        <v>1.58239</v>
      </c>
      <c r="AC31" s="33" t="s">
        <v>99</v>
      </c>
      <c r="AD31" s="35" t="s">
        <v>19</v>
      </c>
      <c r="AE31" s="28">
        <v>0.77439000000000002</v>
      </c>
      <c r="AF31" s="33" t="s">
        <v>83</v>
      </c>
      <c r="AG31" s="24" t="s">
        <v>29</v>
      </c>
      <c r="AH31" s="28">
        <v>1.13263</v>
      </c>
      <c r="AI31" s="33" t="s">
        <v>79</v>
      </c>
      <c r="AJ31" s="24" t="s">
        <v>25</v>
      </c>
      <c r="AK31" s="28">
        <v>1.0387299999999999</v>
      </c>
      <c r="AL31" s="33" t="s">
        <v>58</v>
      </c>
      <c r="AM31" s="24" t="s">
        <v>20</v>
      </c>
      <c r="AN31" s="29">
        <v>0.34828999999999999</v>
      </c>
      <c r="AO31" s="33" t="s">
        <v>96</v>
      </c>
      <c r="AP31" s="35" t="s">
        <v>29</v>
      </c>
      <c r="AQ31" s="29">
        <v>0.31181999999999999</v>
      </c>
    </row>
    <row r="32" spans="1:43" ht="17" thickBot="1" x14ac:dyDescent="0.25">
      <c r="A32" s="95"/>
      <c r="B32" s="33" t="s">
        <v>62</v>
      </c>
      <c r="C32" s="24" t="s">
        <v>25</v>
      </c>
      <c r="D32" s="28">
        <v>1.45702</v>
      </c>
      <c r="E32" s="33" t="s">
        <v>38</v>
      </c>
      <c r="F32" s="24" t="s">
        <v>22</v>
      </c>
      <c r="G32" s="28">
        <v>0.77258000000000004</v>
      </c>
      <c r="H32" s="33" t="s">
        <v>51</v>
      </c>
      <c r="I32" s="24" t="s">
        <v>28</v>
      </c>
      <c r="J32" s="28">
        <v>1.00481</v>
      </c>
      <c r="K32" s="33" t="s">
        <v>68</v>
      </c>
      <c r="L32" s="24" t="s">
        <v>22</v>
      </c>
      <c r="M32" s="29">
        <v>0.71967000000000003</v>
      </c>
      <c r="N32" s="33" t="s">
        <v>31</v>
      </c>
      <c r="O32" s="24" t="s">
        <v>25</v>
      </c>
      <c r="P32" s="30">
        <v>0.59272999999999998</v>
      </c>
      <c r="Q32" s="33" t="s">
        <v>43</v>
      </c>
      <c r="R32" s="24" t="s">
        <v>19</v>
      </c>
      <c r="S32" s="28">
        <v>0.70118999999999998</v>
      </c>
      <c r="T32" s="33" t="s">
        <v>41</v>
      </c>
      <c r="U32" s="24" t="s">
        <v>29</v>
      </c>
      <c r="V32" s="28">
        <v>0.43759999999999999</v>
      </c>
      <c r="W32" s="33" t="s">
        <v>62</v>
      </c>
      <c r="X32" s="24" t="s">
        <v>25</v>
      </c>
      <c r="Y32" s="28">
        <v>1.5609200000000001</v>
      </c>
      <c r="Z32" s="33" t="s">
        <v>35</v>
      </c>
      <c r="AA32" s="24" t="s">
        <v>22</v>
      </c>
      <c r="AB32" s="28">
        <v>1.5510999999999999</v>
      </c>
      <c r="AC32" s="33" t="s">
        <v>79</v>
      </c>
      <c r="AD32" s="24" t="s">
        <v>22</v>
      </c>
      <c r="AE32" s="28">
        <v>0.77146999999999999</v>
      </c>
      <c r="AF32" s="33" t="s">
        <v>105</v>
      </c>
      <c r="AG32" s="35" t="s">
        <v>22</v>
      </c>
      <c r="AH32" s="29">
        <v>1.1266</v>
      </c>
      <c r="AI32" s="33" t="s">
        <v>83</v>
      </c>
      <c r="AJ32" s="24" t="s">
        <v>25</v>
      </c>
      <c r="AK32" s="28">
        <v>1.03087</v>
      </c>
      <c r="AL32" s="33" t="s">
        <v>94</v>
      </c>
      <c r="AM32" s="35" t="s">
        <v>26</v>
      </c>
      <c r="AN32" s="29">
        <v>0.34813</v>
      </c>
      <c r="AO32" s="33" t="s">
        <v>96</v>
      </c>
      <c r="AP32" s="35" t="s">
        <v>23</v>
      </c>
      <c r="AQ32" s="29">
        <v>0.30917</v>
      </c>
    </row>
    <row r="33" spans="1:43" ht="17" thickBot="1" x14ac:dyDescent="0.25">
      <c r="A33" s="95"/>
      <c r="B33" s="33" t="s">
        <v>72</v>
      </c>
      <c r="C33" s="24" t="s">
        <v>28</v>
      </c>
      <c r="D33" s="30">
        <v>1.4103699999999999</v>
      </c>
      <c r="E33" s="33" t="s">
        <v>60</v>
      </c>
      <c r="F33" s="24" t="s">
        <v>22</v>
      </c>
      <c r="G33" s="29">
        <v>0.69398000000000004</v>
      </c>
      <c r="H33" s="33" t="s">
        <v>86</v>
      </c>
      <c r="I33" s="24" t="s">
        <v>28</v>
      </c>
      <c r="J33" s="28">
        <v>0.97301000000000004</v>
      </c>
      <c r="K33" s="33" t="s">
        <v>97</v>
      </c>
      <c r="L33" s="35" t="s">
        <v>22</v>
      </c>
      <c r="M33" s="29">
        <v>0.71238000000000001</v>
      </c>
      <c r="N33" s="33" t="s">
        <v>56</v>
      </c>
      <c r="O33" s="24" t="s">
        <v>22</v>
      </c>
      <c r="P33" s="29">
        <v>0.58831</v>
      </c>
      <c r="Q33" s="33" t="s">
        <v>37</v>
      </c>
      <c r="R33" s="24" t="s">
        <v>25</v>
      </c>
      <c r="S33" s="28">
        <v>0.68400000000000005</v>
      </c>
      <c r="T33" s="33" t="s">
        <v>59</v>
      </c>
      <c r="U33" s="24" t="s">
        <v>23</v>
      </c>
      <c r="V33" s="29">
        <v>0.42907000000000001</v>
      </c>
      <c r="W33" s="33" t="s">
        <v>105</v>
      </c>
      <c r="X33" s="35" t="s">
        <v>29</v>
      </c>
      <c r="Y33" s="28">
        <v>1.54318</v>
      </c>
      <c r="Z33" s="33" t="s">
        <v>75</v>
      </c>
      <c r="AA33" s="24" t="s">
        <v>29</v>
      </c>
      <c r="AB33" s="28">
        <v>1.5461</v>
      </c>
      <c r="AC33" s="33" t="s">
        <v>72</v>
      </c>
      <c r="AD33" s="24" t="s">
        <v>22</v>
      </c>
      <c r="AE33" s="29">
        <v>0.76339000000000001</v>
      </c>
      <c r="AF33" s="33" t="s">
        <v>87</v>
      </c>
      <c r="AG33" s="24" t="s">
        <v>25</v>
      </c>
      <c r="AH33" s="28">
        <v>1.1253299999999999</v>
      </c>
      <c r="AI33" s="33" t="s">
        <v>24</v>
      </c>
      <c r="AJ33" s="24" t="s">
        <v>25</v>
      </c>
      <c r="AK33" s="28">
        <v>0.99104000000000003</v>
      </c>
      <c r="AL33" s="33" t="s">
        <v>100</v>
      </c>
      <c r="AM33" s="35" t="s">
        <v>23</v>
      </c>
      <c r="AN33" s="29">
        <v>0.33209</v>
      </c>
      <c r="AO33" s="33" t="s">
        <v>63</v>
      </c>
      <c r="AP33" s="24" t="s">
        <v>26</v>
      </c>
      <c r="AQ33" s="30">
        <v>0.29619000000000001</v>
      </c>
    </row>
    <row r="34" spans="1:43" ht="17" thickBot="1" x14ac:dyDescent="0.25">
      <c r="A34" s="95"/>
      <c r="B34" s="33" t="s">
        <v>41</v>
      </c>
      <c r="C34" s="24" t="s">
        <v>29</v>
      </c>
      <c r="D34" s="28">
        <v>1.3865400000000001</v>
      </c>
      <c r="E34" s="33" t="s">
        <v>84</v>
      </c>
      <c r="F34" s="24" t="s">
        <v>28</v>
      </c>
      <c r="G34" s="29">
        <v>0.65727000000000002</v>
      </c>
      <c r="H34" s="33" t="s">
        <v>42</v>
      </c>
      <c r="I34" s="24" t="s">
        <v>28</v>
      </c>
      <c r="J34" s="28">
        <v>0.95899999999999996</v>
      </c>
      <c r="K34" s="33" t="s">
        <v>76</v>
      </c>
      <c r="L34" s="24" t="s">
        <v>28</v>
      </c>
      <c r="M34" s="30">
        <v>0.71048999999999995</v>
      </c>
      <c r="N34" s="33" t="s">
        <v>35</v>
      </c>
      <c r="O34" s="24" t="s">
        <v>22</v>
      </c>
      <c r="P34" s="28">
        <v>0.58711999999999998</v>
      </c>
      <c r="Q34" s="33" t="s">
        <v>39</v>
      </c>
      <c r="R34" s="24" t="s">
        <v>25</v>
      </c>
      <c r="S34" s="28">
        <v>0.68359999999999999</v>
      </c>
      <c r="T34" s="33" t="s">
        <v>82</v>
      </c>
      <c r="U34" s="24" t="s">
        <v>25</v>
      </c>
      <c r="V34" s="29">
        <v>0.42720999999999998</v>
      </c>
      <c r="W34" s="33" t="s">
        <v>24</v>
      </c>
      <c r="X34" s="24" t="s">
        <v>25</v>
      </c>
      <c r="Y34" s="28">
        <v>1.5213699999999999</v>
      </c>
      <c r="Z34" s="33" t="s">
        <v>72</v>
      </c>
      <c r="AA34" s="24" t="s">
        <v>28</v>
      </c>
      <c r="AB34" s="28">
        <v>1.5297499999999999</v>
      </c>
      <c r="AC34" s="33" t="s">
        <v>101</v>
      </c>
      <c r="AD34" s="35" t="s">
        <v>26</v>
      </c>
      <c r="AE34" s="28">
        <v>0.75495999999999996</v>
      </c>
      <c r="AF34" s="33" t="s">
        <v>52</v>
      </c>
      <c r="AG34" s="24" t="s">
        <v>29</v>
      </c>
      <c r="AH34" s="28">
        <v>1.12323</v>
      </c>
      <c r="AI34" s="33" t="s">
        <v>35</v>
      </c>
      <c r="AJ34" s="24" t="s">
        <v>22</v>
      </c>
      <c r="AK34" s="28">
        <v>0.98453999999999997</v>
      </c>
      <c r="AL34" s="33" t="s">
        <v>24</v>
      </c>
      <c r="AM34" s="24" t="s">
        <v>26</v>
      </c>
      <c r="AN34" s="28">
        <v>0.31441000000000002</v>
      </c>
      <c r="AO34" s="33" t="s">
        <v>89</v>
      </c>
      <c r="AP34" s="35" t="s">
        <v>19</v>
      </c>
      <c r="AQ34" s="28">
        <v>0.28956999999999999</v>
      </c>
    </row>
    <row r="35" spans="1:43" ht="17" thickBot="1" x14ac:dyDescent="0.25">
      <c r="A35" s="95"/>
      <c r="B35" s="33" t="s">
        <v>35</v>
      </c>
      <c r="C35" s="24" t="s">
        <v>25</v>
      </c>
      <c r="D35" s="28">
        <v>1.37666</v>
      </c>
      <c r="E35" s="33" t="s">
        <v>77</v>
      </c>
      <c r="F35" s="24" t="s">
        <v>26</v>
      </c>
      <c r="G35" s="29">
        <v>0.64429999999999998</v>
      </c>
      <c r="H35" s="33" t="s">
        <v>57</v>
      </c>
      <c r="I35" s="24" t="s">
        <v>23</v>
      </c>
      <c r="J35" s="28">
        <v>0.95248999999999995</v>
      </c>
      <c r="K35" s="33" t="s">
        <v>62</v>
      </c>
      <c r="L35" s="24" t="s">
        <v>19</v>
      </c>
      <c r="M35" s="29">
        <v>0.69925999999999999</v>
      </c>
      <c r="N35" s="33" t="s">
        <v>58</v>
      </c>
      <c r="O35" s="24" t="s">
        <v>22</v>
      </c>
      <c r="P35" s="29">
        <v>0.58491000000000004</v>
      </c>
      <c r="Q35" s="33" t="s">
        <v>56</v>
      </c>
      <c r="R35" s="24" t="s">
        <v>22</v>
      </c>
      <c r="S35" s="28">
        <v>0.66296999999999995</v>
      </c>
      <c r="T35" s="33" t="s">
        <v>105</v>
      </c>
      <c r="U35" s="35" t="s">
        <v>29</v>
      </c>
      <c r="V35" s="29">
        <v>0.42299999999999999</v>
      </c>
      <c r="W35" s="33" t="s">
        <v>43</v>
      </c>
      <c r="X35" s="24" t="s">
        <v>19</v>
      </c>
      <c r="Y35" s="28">
        <v>1.5026999999999999</v>
      </c>
      <c r="Z35" s="33" t="s">
        <v>50</v>
      </c>
      <c r="AA35" s="24" t="s">
        <v>19</v>
      </c>
      <c r="AB35" s="28">
        <v>1.52759</v>
      </c>
      <c r="AC35" s="33" t="s">
        <v>96</v>
      </c>
      <c r="AD35" s="35" t="s">
        <v>26</v>
      </c>
      <c r="AE35" s="29">
        <v>0.74619999999999997</v>
      </c>
      <c r="AF35" s="33" t="s">
        <v>85</v>
      </c>
      <c r="AG35" s="24" t="s">
        <v>26</v>
      </c>
      <c r="AH35" s="29">
        <v>1.12236</v>
      </c>
      <c r="AI35" s="33" t="s">
        <v>62</v>
      </c>
      <c r="AJ35" s="24" t="s">
        <v>25</v>
      </c>
      <c r="AK35" s="28">
        <v>0.96379999999999999</v>
      </c>
      <c r="AL35" s="23" t="s">
        <v>95</v>
      </c>
      <c r="AM35" s="24" t="s">
        <v>22</v>
      </c>
      <c r="AN35" s="29">
        <v>0.30486000000000002</v>
      </c>
      <c r="AO35" s="33" t="s">
        <v>78</v>
      </c>
      <c r="AP35" s="24" t="s">
        <v>26</v>
      </c>
      <c r="AQ35" s="30">
        <v>0.28859000000000001</v>
      </c>
    </row>
    <row r="36" spans="1:43" ht="17" thickBot="1" x14ac:dyDescent="0.25">
      <c r="A36" s="95"/>
      <c r="B36" s="33" t="s">
        <v>89</v>
      </c>
      <c r="C36" s="35" t="s">
        <v>25</v>
      </c>
      <c r="D36" s="29">
        <v>1.3688899999999999</v>
      </c>
      <c r="E36" s="33" t="s">
        <v>86</v>
      </c>
      <c r="F36" s="24" t="s">
        <v>26</v>
      </c>
      <c r="G36" s="30">
        <v>0.62261999999999995</v>
      </c>
      <c r="H36" s="33" t="s">
        <v>84</v>
      </c>
      <c r="I36" s="24" t="s">
        <v>28</v>
      </c>
      <c r="J36" s="28">
        <v>0.92864000000000002</v>
      </c>
      <c r="K36" s="33" t="s">
        <v>47</v>
      </c>
      <c r="L36" s="24" t="s">
        <v>19</v>
      </c>
      <c r="M36" s="30">
        <v>0.69467000000000001</v>
      </c>
      <c r="N36" s="33" t="s">
        <v>89</v>
      </c>
      <c r="O36" s="35" t="s">
        <v>19</v>
      </c>
      <c r="P36" s="29">
        <v>0.58214999999999995</v>
      </c>
      <c r="Q36" s="33" t="s">
        <v>80</v>
      </c>
      <c r="R36" s="24" t="s">
        <v>28</v>
      </c>
      <c r="S36" s="29">
        <v>0.65347999999999995</v>
      </c>
      <c r="T36" s="33" t="s">
        <v>72</v>
      </c>
      <c r="U36" s="24" t="s">
        <v>28</v>
      </c>
      <c r="V36" s="29">
        <v>0.41994999999999999</v>
      </c>
      <c r="W36" s="33" t="s">
        <v>62</v>
      </c>
      <c r="X36" s="24" t="s">
        <v>19</v>
      </c>
      <c r="Y36" s="28">
        <v>1.5003200000000001</v>
      </c>
      <c r="Z36" s="33" t="s">
        <v>72</v>
      </c>
      <c r="AA36" s="24" t="s">
        <v>25</v>
      </c>
      <c r="AB36" s="28">
        <v>1.51756</v>
      </c>
      <c r="AC36" s="33" t="s">
        <v>71</v>
      </c>
      <c r="AD36" s="24" t="s">
        <v>20</v>
      </c>
      <c r="AE36" s="28">
        <v>0.74505999999999994</v>
      </c>
      <c r="AF36" s="33" t="s">
        <v>77</v>
      </c>
      <c r="AG36" s="24" t="s">
        <v>26</v>
      </c>
      <c r="AH36" s="28">
        <v>1.0962099999999999</v>
      </c>
      <c r="AI36" s="33" t="s">
        <v>41</v>
      </c>
      <c r="AJ36" s="24" t="s">
        <v>29</v>
      </c>
      <c r="AK36" s="28">
        <v>0.93359000000000003</v>
      </c>
      <c r="AL36" s="33" t="s">
        <v>86</v>
      </c>
      <c r="AM36" s="24" t="s">
        <v>28</v>
      </c>
      <c r="AN36" s="30">
        <v>0.29713000000000001</v>
      </c>
      <c r="AO36" s="33" t="s">
        <v>42</v>
      </c>
      <c r="AP36" s="24" t="s">
        <v>28</v>
      </c>
      <c r="AQ36" s="28">
        <v>0.28260999999999997</v>
      </c>
    </row>
    <row r="37" spans="1:43" ht="17" thickBot="1" x14ac:dyDescent="0.25">
      <c r="A37" s="95"/>
      <c r="B37" s="33" t="s">
        <v>93</v>
      </c>
      <c r="C37" s="35" t="s">
        <v>23</v>
      </c>
      <c r="D37" s="29">
        <v>1.3658699999999999</v>
      </c>
      <c r="E37" s="33" t="s">
        <v>42</v>
      </c>
      <c r="F37" s="24" t="s">
        <v>28</v>
      </c>
      <c r="G37" s="28">
        <v>0.60096000000000005</v>
      </c>
      <c r="H37" s="33" t="s">
        <v>100</v>
      </c>
      <c r="I37" s="35" t="s">
        <v>28</v>
      </c>
      <c r="J37" s="28">
        <v>0.92857000000000001</v>
      </c>
      <c r="K37" s="33" t="s">
        <v>35</v>
      </c>
      <c r="L37" s="24" t="s">
        <v>25</v>
      </c>
      <c r="M37" s="29">
        <v>0.68011999999999995</v>
      </c>
      <c r="N37" s="33" t="s">
        <v>66</v>
      </c>
      <c r="O37" s="24" t="s">
        <v>22</v>
      </c>
      <c r="P37" s="30">
        <v>0.57794000000000001</v>
      </c>
      <c r="Q37" s="33" t="s">
        <v>79</v>
      </c>
      <c r="R37" s="24" t="s">
        <v>22</v>
      </c>
      <c r="S37" s="28">
        <v>0.64929000000000003</v>
      </c>
      <c r="T37" s="33" t="s">
        <v>93</v>
      </c>
      <c r="U37" s="35" t="s">
        <v>20</v>
      </c>
      <c r="V37" s="29">
        <v>0.41360000000000002</v>
      </c>
      <c r="W37" s="33" t="s">
        <v>89</v>
      </c>
      <c r="X37" s="35" t="s">
        <v>22</v>
      </c>
      <c r="Y37" s="29">
        <v>1.45828</v>
      </c>
      <c r="Z37" s="33" t="s">
        <v>89</v>
      </c>
      <c r="AA37" s="35" t="s">
        <v>19</v>
      </c>
      <c r="AB37" s="28">
        <v>1.5124599999999999</v>
      </c>
      <c r="AC37" s="33" t="s">
        <v>99</v>
      </c>
      <c r="AD37" s="35" t="s">
        <v>25</v>
      </c>
      <c r="AE37" s="30">
        <v>0.71257999999999999</v>
      </c>
      <c r="AF37" s="33" t="s">
        <v>79</v>
      </c>
      <c r="AG37" s="24" t="s">
        <v>25</v>
      </c>
      <c r="AH37" s="28">
        <v>1.08718</v>
      </c>
      <c r="AI37" s="33" t="s">
        <v>105</v>
      </c>
      <c r="AJ37" s="35" t="s">
        <v>20</v>
      </c>
      <c r="AK37" s="29">
        <v>0.92020999999999997</v>
      </c>
      <c r="AL37" s="33" t="s">
        <v>36</v>
      </c>
      <c r="AM37" s="24" t="s">
        <v>26</v>
      </c>
      <c r="AN37" s="30">
        <v>0.29104999999999998</v>
      </c>
      <c r="AO37" s="33" t="s">
        <v>63</v>
      </c>
      <c r="AP37" s="24" t="s">
        <v>20</v>
      </c>
      <c r="AQ37" s="30">
        <v>0.28148000000000001</v>
      </c>
    </row>
    <row r="38" spans="1:43" ht="17" thickBot="1" x14ac:dyDescent="0.25">
      <c r="A38" s="95"/>
      <c r="B38" s="33" t="s">
        <v>24</v>
      </c>
      <c r="C38" s="24" t="s">
        <v>25</v>
      </c>
      <c r="D38" s="28">
        <v>1.29636</v>
      </c>
      <c r="E38" s="33" t="s">
        <v>89</v>
      </c>
      <c r="F38" s="35" t="s">
        <v>22</v>
      </c>
      <c r="G38" s="29">
        <v>0.59330000000000005</v>
      </c>
      <c r="H38" s="33" t="s">
        <v>64</v>
      </c>
      <c r="I38" s="24" t="s">
        <v>22</v>
      </c>
      <c r="J38" s="28">
        <v>0.92062999999999995</v>
      </c>
      <c r="K38" s="33" t="s">
        <v>103</v>
      </c>
      <c r="L38" s="35" t="s">
        <v>20</v>
      </c>
      <c r="M38" s="29">
        <v>0.67442999999999997</v>
      </c>
      <c r="N38" s="33" t="s">
        <v>80</v>
      </c>
      <c r="O38" s="24" t="s">
        <v>28</v>
      </c>
      <c r="P38" s="29">
        <v>0.56103000000000003</v>
      </c>
      <c r="Q38" s="33" t="s">
        <v>50</v>
      </c>
      <c r="R38" s="24" t="s">
        <v>19</v>
      </c>
      <c r="S38" s="28">
        <v>0.64161000000000001</v>
      </c>
      <c r="T38" s="33" t="s">
        <v>92</v>
      </c>
      <c r="U38" s="35" t="s">
        <v>28</v>
      </c>
      <c r="V38" s="29">
        <v>0.39673999999999998</v>
      </c>
      <c r="W38" s="33" t="s">
        <v>35</v>
      </c>
      <c r="X38" s="24" t="s">
        <v>22</v>
      </c>
      <c r="Y38" s="28">
        <v>1.4055299999999999</v>
      </c>
      <c r="Z38" s="33" t="s">
        <v>93</v>
      </c>
      <c r="AA38" s="35" t="s">
        <v>29</v>
      </c>
      <c r="AB38" s="28">
        <v>1.3845400000000001</v>
      </c>
      <c r="AC38" s="33" t="s">
        <v>68</v>
      </c>
      <c r="AD38" s="24" t="s">
        <v>22</v>
      </c>
      <c r="AE38" s="30">
        <v>0.70170999999999994</v>
      </c>
      <c r="AF38" s="33" t="s">
        <v>68</v>
      </c>
      <c r="AG38" s="24" t="s">
        <v>19</v>
      </c>
      <c r="AH38" s="28">
        <v>1.0433600000000001</v>
      </c>
      <c r="AI38" s="33" t="s">
        <v>68</v>
      </c>
      <c r="AJ38" s="24" t="s">
        <v>19</v>
      </c>
      <c r="AK38" s="28">
        <v>0.90902000000000005</v>
      </c>
      <c r="AL38" s="33" t="s">
        <v>44</v>
      </c>
      <c r="AM38" s="24" t="s">
        <v>20</v>
      </c>
      <c r="AN38" s="28">
        <v>0.28759000000000001</v>
      </c>
      <c r="AO38" s="33" t="s">
        <v>32</v>
      </c>
      <c r="AP38" s="24" t="s">
        <v>26</v>
      </c>
      <c r="AQ38" s="28">
        <v>0.28034999999999999</v>
      </c>
    </row>
    <row r="39" spans="1:43" ht="17" thickBot="1" x14ac:dyDescent="0.25">
      <c r="A39" s="95"/>
      <c r="B39" s="33" t="s">
        <v>105</v>
      </c>
      <c r="C39" s="35" t="s">
        <v>29</v>
      </c>
      <c r="D39" s="30">
        <v>1.2728600000000001</v>
      </c>
      <c r="E39" s="33" t="s">
        <v>24</v>
      </c>
      <c r="F39" s="24" t="s">
        <v>26</v>
      </c>
      <c r="G39" s="28">
        <v>0.58894999999999997</v>
      </c>
      <c r="H39" s="33" t="s">
        <v>100</v>
      </c>
      <c r="I39" s="35" t="s">
        <v>20</v>
      </c>
      <c r="J39" s="28">
        <v>0.89758000000000004</v>
      </c>
      <c r="K39" s="33" t="s">
        <v>74</v>
      </c>
      <c r="L39" s="24" t="s">
        <v>25</v>
      </c>
      <c r="M39" s="30">
        <v>0.66732000000000002</v>
      </c>
      <c r="N39" s="33" t="s">
        <v>92</v>
      </c>
      <c r="O39" s="35" t="s">
        <v>25</v>
      </c>
      <c r="P39" s="29">
        <v>0.55442999999999998</v>
      </c>
      <c r="Q39" s="33" t="s">
        <v>72</v>
      </c>
      <c r="R39" s="24" t="s">
        <v>28</v>
      </c>
      <c r="S39" s="29">
        <v>0.62814000000000003</v>
      </c>
      <c r="T39" s="33" t="s">
        <v>79</v>
      </c>
      <c r="U39" s="24" t="s">
        <v>25</v>
      </c>
      <c r="V39" s="30">
        <v>0.39539000000000002</v>
      </c>
      <c r="W39" s="33" t="s">
        <v>83</v>
      </c>
      <c r="X39" s="24" t="s">
        <v>29</v>
      </c>
      <c r="Y39" s="28">
        <v>1.3952100000000001</v>
      </c>
      <c r="Z39" s="33" t="s">
        <v>79</v>
      </c>
      <c r="AA39" s="24" t="s">
        <v>22</v>
      </c>
      <c r="AB39" s="28">
        <v>1.3412299999999999</v>
      </c>
      <c r="AC39" s="33" t="s">
        <v>41</v>
      </c>
      <c r="AD39" s="24" t="s">
        <v>25</v>
      </c>
      <c r="AE39" s="28">
        <v>0.67978000000000005</v>
      </c>
      <c r="AF39" s="33" t="s">
        <v>41</v>
      </c>
      <c r="AG39" s="24" t="s">
        <v>29</v>
      </c>
      <c r="AH39" s="28">
        <v>1.03216</v>
      </c>
      <c r="AI39" s="33" t="s">
        <v>72</v>
      </c>
      <c r="AJ39" s="24" t="s">
        <v>25</v>
      </c>
      <c r="AK39" s="30">
        <v>0.90368999999999999</v>
      </c>
      <c r="AL39" s="33" t="s">
        <v>78</v>
      </c>
      <c r="AM39" s="24" t="s">
        <v>23</v>
      </c>
      <c r="AN39" s="29">
        <v>0.28741</v>
      </c>
      <c r="AO39" s="33" t="s">
        <v>64</v>
      </c>
      <c r="AP39" s="24" t="s">
        <v>19</v>
      </c>
      <c r="AQ39" s="28">
        <v>0.27117000000000002</v>
      </c>
    </row>
    <row r="40" spans="1:43" ht="17" thickBot="1" x14ac:dyDescent="0.25">
      <c r="A40" s="95"/>
      <c r="B40" s="33" t="s">
        <v>79</v>
      </c>
      <c r="C40" s="24" t="s">
        <v>25</v>
      </c>
      <c r="D40" s="28">
        <v>1.24024</v>
      </c>
      <c r="E40" s="33" t="s">
        <v>86</v>
      </c>
      <c r="F40" s="24" t="s">
        <v>28</v>
      </c>
      <c r="G40" s="28">
        <v>0.57496999999999998</v>
      </c>
      <c r="H40" s="33" t="s">
        <v>66</v>
      </c>
      <c r="I40" s="24" t="s">
        <v>28</v>
      </c>
      <c r="J40" s="28">
        <v>0.88736000000000004</v>
      </c>
      <c r="K40" s="33" t="s">
        <v>51</v>
      </c>
      <c r="L40" s="24" t="s">
        <v>28</v>
      </c>
      <c r="M40" s="28">
        <v>0.66286999999999996</v>
      </c>
      <c r="N40" s="33" t="s">
        <v>82</v>
      </c>
      <c r="O40" s="24" t="s">
        <v>20</v>
      </c>
      <c r="P40" s="29">
        <v>0.55018</v>
      </c>
      <c r="Q40" s="33" t="s">
        <v>75</v>
      </c>
      <c r="R40" s="24" t="s">
        <v>29</v>
      </c>
      <c r="S40" s="28">
        <v>0.62577000000000005</v>
      </c>
      <c r="T40" s="33" t="s">
        <v>31</v>
      </c>
      <c r="U40" s="24" t="s">
        <v>25</v>
      </c>
      <c r="V40" s="28">
        <v>0.38907000000000003</v>
      </c>
      <c r="W40" s="33" t="s">
        <v>80</v>
      </c>
      <c r="X40" s="24" t="s">
        <v>25</v>
      </c>
      <c r="Y40" s="28">
        <v>1.2995399999999999</v>
      </c>
      <c r="Z40" s="33" t="s">
        <v>99</v>
      </c>
      <c r="AA40" s="35" t="s">
        <v>23</v>
      </c>
      <c r="AB40" s="28">
        <v>1.3055600000000001</v>
      </c>
      <c r="AC40" s="33" t="s">
        <v>43</v>
      </c>
      <c r="AD40" s="24" t="s">
        <v>22</v>
      </c>
      <c r="AE40" s="28">
        <v>0.65264</v>
      </c>
      <c r="AF40" s="33" t="s">
        <v>35</v>
      </c>
      <c r="AG40" s="24" t="s">
        <v>22</v>
      </c>
      <c r="AH40" s="28">
        <v>1.0286200000000001</v>
      </c>
      <c r="AI40" s="33" t="s">
        <v>105</v>
      </c>
      <c r="AJ40" s="35" t="s">
        <v>25</v>
      </c>
      <c r="AK40" s="30">
        <v>0.87438000000000005</v>
      </c>
      <c r="AL40" s="33" t="s">
        <v>66</v>
      </c>
      <c r="AM40" s="24" t="s">
        <v>28</v>
      </c>
      <c r="AN40" s="29">
        <v>0.28441</v>
      </c>
      <c r="AO40" s="33" t="s">
        <v>57</v>
      </c>
      <c r="AP40" s="24" t="s">
        <v>26</v>
      </c>
      <c r="AQ40" s="30">
        <v>0.27022000000000002</v>
      </c>
    </row>
    <row r="41" spans="1:43" ht="17" thickBot="1" x14ac:dyDescent="0.25">
      <c r="A41" s="95"/>
      <c r="B41" s="33" t="s">
        <v>37</v>
      </c>
      <c r="C41" s="24" t="s">
        <v>25</v>
      </c>
      <c r="D41" s="28">
        <v>1.2236899999999999</v>
      </c>
      <c r="E41" s="33" t="s">
        <v>46</v>
      </c>
      <c r="F41" s="24" t="s">
        <v>20</v>
      </c>
      <c r="G41" s="30">
        <v>0.53659999999999997</v>
      </c>
      <c r="H41" s="33" t="s">
        <v>57</v>
      </c>
      <c r="I41" s="24" t="s">
        <v>26</v>
      </c>
      <c r="J41" s="28">
        <v>0.88685999999999998</v>
      </c>
      <c r="K41" s="33" t="s">
        <v>94</v>
      </c>
      <c r="L41" s="35" t="s">
        <v>22</v>
      </c>
      <c r="M41" s="29">
        <v>0.65744000000000002</v>
      </c>
      <c r="N41" s="33" t="s">
        <v>92</v>
      </c>
      <c r="O41" s="35" t="s">
        <v>28</v>
      </c>
      <c r="P41" s="29">
        <v>0.52581999999999995</v>
      </c>
      <c r="Q41" s="33" t="s">
        <v>74</v>
      </c>
      <c r="R41" s="24" t="s">
        <v>25</v>
      </c>
      <c r="S41" s="28">
        <v>0.61629</v>
      </c>
      <c r="T41" s="33" t="s">
        <v>68</v>
      </c>
      <c r="U41" s="24" t="s">
        <v>19</v>
      </c>
      <c r="V41" s="30">
        <v>0.38051000000000001</v>
      </c>
      <c r="W41" s="33" t="s">
        <v>99</v>
      </c>
      <c r="X41" s="35" t="s">
        <v>19</v>
      </c>
      <c r="Y41" s="28">
        <v>1.2713099999999999</v>
      </c>
      <c r="Z41" s="33" t="s">
        <v>83</v>
      </c>
      <c r="AA41" s="24" t="s">
        <v>29</v>
      </c>
      <c r="AB41" s="28">
        <v>1.2969299999999999</v>
      </c>
      <c r="AC41" s="33" t="s">
        <v>105</v>
      </c>
      <c r="AD41" s="35" t="s">
        <v>22</v>
      </c>
      <c r="AE41" s="29">
        <v>0.65051999999999999</v>
      </c>
      <c r="AF41" s="33" t="s">
        <v>81</v>
      </c>
      <c r="AG41" s="24" t="s">
        <v>20</v>
      </c>
      <c r="AH41" s="28">
        <v>1.0267299999999999</v>
      </c>
      <c r="AI41" s="33" t="s">
        <v>31</v>
      </c>
      <c r="AJ41" s="24" t="s">
        <v>19</v>
      </c>
      <c r="AK41" s="28">
        <v>0.86860999999999999</v>
      </c>
      <c r="AL41" s="33" t="s">
        <v>92</v>
      </c>
      <c r="AM41" s="35" t="s">
        <v>20</v>
      </c>
      <c r="AN41" s="29">
        <v>0.27796999999999999</v>
      </c>
      <c r="AO41" s="33" t="s">
        <v>94</v>
      </c>
      <c r="AP41" s="35" t="s">
        <v>19</v>
      </c>
      <c r="AQ41" s="29">
        <v>0.26504</v>
      </c>
    </row>
    <row r="42" spans="1:43" ht="17" thickBot="1" x14ac:dyDescent="0.25">
      <c r="A42" s="95"/>
      <c r="B42" s="33" t="s">
        <v>31</v>
      </c>
      <c r="C42" s="24" t="s">
        <v>19</v>
      </c>
      <c r="D42" s="28">
        <v>1.21035</v>
      </c>
      <c r="E42" s="33" t="s">
        <v>86</v>
      </c>
      <c r="F42" s="24" t="s">
        <v>20</v>
      </c>
      <c r="G42" s="29">
        <v>0.52873999999999999</v>
      </c>
      <c r="H42" s="33" t="s">
        <v>49</v>
      </c>
      <c r="I42" s="24" t="s">
        <v>20</v>
      </c>
      <c r="J42" s="28">
        <v>0.87488999999999995</v>
      </c>
      <c r="K42" s="33" t="s">
        <v>43</v>
      </c>
      <c r="L42" s="24" t="s">
        <v>22</v>
      </c>
      <c r="M42" s="30">
        <v>0.65581999999999996</v>
      </c>
      <c r="N42" s="33" t="s">
        <v>74</v>
      </c>
      <c r="O42" s="24" t="s">
        <v>28</v>
      </c>
      <c r="P42" s="29">
        <v>0.52451999999999999</v>
      </c>
      <c r="Q42" s="33" t="s">
        <v>68</v>
      </c>
      <c r="R42" s="24" t="s">
        <v>22</v>
      </c>
      <c r="S42" s="30">
        <v>0.6149</v>
      </c>
      <c r="T42" s="33" t="s">
        <v>87</v>
      </c>
      <c r="U42" s="24" t="s">
        <v>29</v>
      </c>
      <c r="V42" s="30">
        <v>0.37363000000000002</v>
      </c>
      <c r="W42" s="33" t="s">
        <v>41</v>
      </c>
      <c r="X42" s="24" t="s">
        <v>29</v>
      </c>
      <c r="Y42" s="28">
        <v>1.2547200000000001</v>
      </c>
      <c r="Z42" s="33" t="s">
        <v>37</v>
      </c>
      <c r="AA42" s="24" t="s">
        <v>25</v>
      </c>
      <c r="AB42" s="28">
        <v>1.2703899999999999</v>
      </c>
      <c r="AC42" s="33" t="s">
        <v>63</v>
      </c>
      <c r="AD42" s="24" t="s">
        <v>20</v>
      </c>
      <c r="AE42" s="30">
        <v>0.64005999999999996</v>
      </c>
      <c r="AF42" s="33" t="s">
        <v>79</v>
      </c>
      <c r="AG42" s="24" t="s">
        <v>22</v>
      </c>
      <c r="AH42" s="28">
        <v>1.02427</v>
      </c>
      <c r="AI42" s="33" t="s">
        <v>43</v>
      </c>
      <c r="AJ42" s="24" t="s">
        <v>19</v>
      </c>
      <c r="AK42" s="28">
        <v>0.86024</v>
      </c>
      <c r="AL42" s="33" t="s">
        <v>60</v>
      </c>
      <c r="AM42" s="24" t="s">
        <v>26</v>
      </c>
      <c r="AN42" s="29">
        <v>0.26837</v>
      </c>
      <c r="AO42" s="33" t="s">
        <v>66</v>
      </c>
      <c r="AP42" s="24" t="s">
        <v>28</v>
      </c>
      <c r="AQ42" s="30">
        <v>0.26243</v>
      </c>
    </row>
    <row r="43" spans="1:43" ht="17" thickBot="1" x14ac:dyDescent="0.25">
      <c r="A43" s="95"/>
      <c r="B43" s="33" t="s">
        <v>68</v>
      </c>
      <c r="C43" s="24" t="s">
        <v>19</v>
      </c>
      <c r="D43" s="28">
        <v>1.1782999999999999</v>
      </c>
      <c r="E43" s="33" t="s">
        <v>70</v>
      </c>
      <c r="F43" s="24" t="s">
        <v>19</v>
      </c>
      <c r="G43" s="29">
        <v>0.51234999999999997</v>
      </c>
      <c r="H43" s="33" t="s">
        <v>38</v>
      </c>
      <c r="I43" s="24" t="s">
        <v>22</v>
      </c>
      <c r="J43" s="28">
        <v>0.84184999999999999</v>
      </c>
      <c r="K43" s="33" t="s">
        <v>87</v>
      </c>
      <c r="L43" s="24" t="s">
        <v>19</v>
      </c>
      <c r="M43" s="29">
        <v>0.64803999999999995</v>
      </c>
      <c r="N43" s="33" t="s">
        <v>98</v>
      </c>
      <c r="O43" s="35" t="s">
        <v>28</v>
      </c>
      <c r="P43" s="29">
        <v>0.52322999999999997</v>
      </c>
      <c r="Q43" s="33" t="s">
        <v>87</v>
      </c>
      <c r="R43" s="24" t="s">
        <v>29</v>
      </c>
      <c r="S43" s="28">
        <v>0.60607</v>
      </c>
      <c r="T43" s="33" t="s">
        <v>39</v>
      </c>
      <c r="U43" s="24" t="s">
        <v>25</v>
      </c>
      <c r="V43" s="29">
        <v>0.37153999999999998</v>
      </c>
      <c r="W43" s="33" t="s">
        <v>98</v>
      </c>
      <c r="X43" s="35" t="s">
        <v>25</v>
      </c>
      <c r="Y43" s="28">
        <v>1.2348699999999999</v>
      </c>
      <c r="Z43" s="33" t="s">
        <v>56</v>
      </c>
      <c r="AA43" s="24" t="s">
        <v>22</v>
      </c>
      <c r="AB43" s="30">
        <v>1.2656499999999999</v>
      </c>
      <c r="AC43" s="33" t="s">
        <v>101</v>
      </c>
      <c r="AD43" s="35" t="s">
        <v>29</v>
      </c>
      <c r="AE43" s="29">
        <v>0.63895999999999997</v>
      </c>
      <c r="AF43" s="33" t="s">
        <v>99</v>
      </c>
      <c r="AG43" s="35" t="s">
        <v>25</v>
      </c>
      <c r="AH43" s="28">
        <v>1.0073300000000001</v>
      </c>
      <c r="AI43" s="33" t="s">
        <v>99</v>
      </c>
      <c r="AJ43" s="35" t="s">
        <v>23</v>
      </c>
      <c r="AK43" s="28">
        <v>0.85465000000000002</v>
      </c>
      <c r="AL43" s="33" t="s">
        <v>76</v>
      </c>
      <c r="AM43" s="24" t="s">
        <v>28</v>
      </c>
      <c r="AN43" s="30">
        <v>0.26655000000000001</v>
      </c>
      <c r="AO43" s="33" t="s">
        <v>38</v>
      </c>
      <c r="AP43" s="24" t="s">
        <v>22</v>
      </c>
      <c r="AQ43" s="28">
        <v>0.25089</v>
      </c>
    </row>
    <row r="44" spans="1:43" ht="17" thickBot="1" x14ac:dyDescent="0.25">
      <c r="A44" s="95"/>
      <c r="B44" s="33" t="s">
        <v>87</v>
      </c>
      <c r="C44" s="24" t="s">
        <v>29</v>
      </c>
      <c r="D44" s="28">
        <v>1.1731799999999999</v>
      </c>
      <c r="E44" s="33" t="s">
        <v>47</v>
      </c>
      <c r="F44" s="24" t="s">
        <v>28</v>
      </c>
      <c r="G44" s="29">
        <v>0.49393999999999999</v>
      </c>
      <c r="H44" s="33" t="s">
        <v>63</v>
      </c>
      <c r="I44" s="24" t="s">
        <v>20</v>
      </c>
      <c r="J44" s="28">
        <v>0.83162999999999998</v>
      </c>
      <c r="K44" s="33" t="s">
        <v>64</v>
      </c>
      <c r="L44" s="24" t="s">
        <v>22</v>
      </c>
      <c r="M44" s="29">
        <v>0.61958000000000002</v>
      </c>
      <c r="N44" s="33" t="s">
        <v>39</v>
      </c>
      <c r="O44" s="24" t="s">
        <v>28</v>
      </c>
      <c r="P44" s="29">
        <v>0.51751000000000003</v>
      </c>
      <c r="Q44" s="33" t="s">
        <v>99</v>
      </c>
      <c r="R44" s="35" t="s">
        <v>19</v>
      </c>
      <c r="S44" s="30">
        <v>0.59938999999999998</v>
      </c>
      <c r="T44" s="33" t="s">
        <v>74</v>
      </c>
      <c r="U44" s="24" t="s">
        <v>25</v>
      </c>
      <c r="V44" s="29">
        <v>0.35235</v>
      </c>
      <c r="W44" s="33" t="s">
        <v>99</v>
      </c>
      <c r="X44" s="35" t="s">
        <v>23</v>
      </c>
      <c r="Y44" s="28">
        <v>1.2168099999999999</v>
      </c>
      <c r="Z44" s="33" t="s">
        <v>89</v>
      </c>
      <c r="AA44" s="35" t="s">
        <v>22</v>
      </c>
      <c r="AB44" s="29">
        <v>1.2650300000000001</v>
      </c>
      <c r="AC44" s="33" t="s">
        <v>54</v>
      </c>
      <c r="AD44" s="24" t="s">
        <v>22</v>
      </c>
      <c r="AE44" s="28">
        <v>0.63707999999999998</v>
      </c>
      <c r="AF44" s="33" t="s">
        <v>87</v>
      </c>
      <c r="AG44" s="24" t="s">
        <v>29</v>
      </c>
      <c r="AH44" s="28">
        <v>0.99285000000000001</v>
      </c>
      <c r="AI44" s="33" t="s">
        <v>37</v>
      </c>
      <c r="AJ44" s="24" t="s">
        <v>25</v>
      </c>
      <c r="AK44" s="28">
        <v>0.81361000000000006</v>
      </c>
      <c r="AL44" s="33" t="s">
        <v>100</v>
      </c>
      <c r="AM44" s="35" t="s">
        <v>28</v>
      </c>
      <c r="AN44" s="29">
        <v>0.25635000000000002</v>
      </c>
      <c r="AO44" s="33" t="s">
        <v>46</v>
      </c>
      <c r="AP44" s="24" t="s">
        <v>20</v>
      </c>
      <c r="AQ44" s="30">
        <v>0.24009</v>
      </c>
    </row>
    <row r="45" spans="1:43" ht="17" thickBot="1" x14ac:dyDescent="0.25">
      <c r="A45" s="95"/>
      <c r="B45" s="33" t="s">
        <v>69</v>
      </c>
      <c r="C45" s="24" t="s">
        <v>23</v>
      </c>
      <c r="D45" s="28">
        <v>1.10633</v>
      </c>
      <c r="E45" s="33" t="s">
        <v>32</v>
      </c>
      <c r="F45" s="24" t="s">
        <v>26</v>
      </c>
      <c r="G45" s="30">
        <v>0.49108000000000002</v>
      </c>
      <c r="H45" s="33" t="s">
        <v>67</v>
      </c>
      <c r="I45" s="24" t="s">
        <v>23</v>
      </c>
      <c r="J45" s="28">
        <v>0.82110000000000005</v>
      </c>
      <c r="K45" s="33" t="s">
        <v>35</v>
      </c>
      <c r="L45" s="24" t="s">
        <v>22</v>
      </c>
      <c r="M45" s="29">
        <v>0.61924999999999997</v>
      </c>
      <c r="N45" s="33" t="s">
        <v>66</v>
      </c>
      <c r="O45" s="24" t="s">
        <v>20</v>
      </c>
      <c r="P45" s="29">
        <v>0.51558000000000004</v>
      </c>
      <c r="Q45" s="33" t="s">
        <v>35</v>
      </c>
      <c r="R45" s="24" t="s">
        <v>22</v>
      </c>
      <c r="S45" s="28">
        <v>0.56555</v>
      </c>
      <c r="T45" s="33" t="s">
        <v>97</v>
      </c>
      <c r="U45" s="35" t="s">
        <v>19</v>
      </c>
      <c r="V45" s="29">
        <v>0.32434000000000002</v>
      </c>
      <c r="W45" s="33" t="s">
        <v>50</v>
      </c>
      <c r="X45" s="24" t="s">
        <v>19</v>
      </c>
      <c r="Y45" s="28">
        <v>1.2143999999999999</v>
      </c>
      <c r="Z45" s="33" t="s">
        <v>105</v>
      </c>
      <c r="AA45" s="35" t="s">
        <v>29</v>
      </c>
      <c r="AB45" s="29">
        <v>1.22685</v>
      </c>
      <c r="AC45" s="33" t="s">
        <v>27</v>
      </c>
      <c r="AD45" s="24" t="s">
        <v>29</v>
      </c>
      <c r="AE45" s="28">
        <v>0.63334000000000001</v>
      </c>
      <c r="AF45" s="33" t="s">
        <v>71</v>
      </c>
      <c r="AG45" s="24" t="s">
        <v>22</v>
      </c>
      <c r="AH45" s="28">
        <v>0.98014999999999997</v>
      </c>
      <c r="AI45" s="33" t="s">
        <v>58</v>
      </c>
      <c r="AJ45" s="24" t="s">
        <v>25</v>
      </c>
      <c r="AK45" s="28">
        <v>0.80132000000000003</v>
      </c>
      <c r="AL45" s="33" t="s">
        <v>64</v>
      </c>
      <c r="AM45" s="24" t="s">
        <v>22</v>
      </c>
      <c r="AN45" s="29">
        <v>0.25022</v>
      </c>
      <c r="AO45" s="33" t="s">
        <v>86</v>
      </c>
      <c r="AP45" s="24" t="s">
        <v>28</v>
      </c>
      <c r="AQ45" s="30">
        <v>0.23400000000000001</v>
      </c>
    </row>
    <row r="46" spans="1:43" ht="17" thickBot="1" x14ac:dyDescent="0.25">
      <c r="A46" s="95"/>
      <c r="B46" s="33" t="s">
        <v>62</v>
      </c>
      <c r="C46" s="24" t="s">
        <v>19</v>
      </c>
      <c r="D46" s="28">
        <v>1.0459700000000001</v>
      </c>
      <c r="E46" s="33" t="s">
        <v>43</v>
      </c>
      <c r="F46" s="24" t="s">
        <v>22</v>
      </c>
      <c r="G46" s="29">
        <v>0.47731000000000001</v>
      </c>
      <c r="H46" s="33" t="s">
        <v>34</v>
      </c>
      <c r="I46" s="24" t="s">
        <v>26</v>
      </c>
      <c r="J46" s="28">
        <v>0.80196000000000001</v>
      </c>
      <c r="K46" s="33" t="s">
        <v>38</v>
      </c>
      <c r="L46" s="24" t="s">
        <v>26</v>
      </c>
      <c r="M46" s="30">
        <v>0.60612999999999995</v>
      </c>
      <c r="N46" s="33" t="s">
        <v>41</v>
      </c>
      <c r="O46" s="24" t="s">
        <v>25</v>
      </c>
      <c r="P46" s="30">
        <v>0.5081</v>
      </c>
      <c r="Q46" s="33" t="s">
        <v>82</v>
      </c>
      <c r="R46" s="24" t="s">
        <v>25</v>
      </c>
      <c r="S46" s="29">
        <v>0.54581000000000002</v>
      </c>
      <c r="T46" s="33" t="s">
        <v>79</v>
      </c>
      <c r="U46" s="24" t="s">
        <v>22</v>
      </c>
      <c r="V46" s="30">
        <v>0.32340000000000002</v>
      </c>
      <c r="W46" s="33" t="s">
        <v>93</v>
      </c>
      <c r="X46" s="35" t="s">
        <v>29</v>
      </c>
      <c r="Y46" s="28">
        <v>1.2102599999999999</v>
      </c>
      <c r="Z46" s="33" t="s">
        <v>18</v>
      </c>
      <c r="AA46" s="24" t="s">
        <v>19</v>
      </c>
      <c r="AB46" s="28">
        <v>1.1875100000000001</v>
      </c>
      <c r="AC46" s="33" t="s">
        <v>71</v>
      </c>
      <c r="AD46" s="24" t="s">
        <v>29</v>
      </c>
      <c r="AE46" s="29">
        <v>0.62985999999999998</v>
      </c>
      <c r="AF46" s="33" t="s">
        <v>77</v>
      </c>
      <c r="AG46" s="24" t="s">
        <v>29</v>
      </c>
      <c r="AH46" s="30">
        <v>0.97216999999999998</v>
      </c>
      <c r="AI46" s="33" t="s">
        <v>75</v>
      </c>
      <c r="AJ46" s="24" t="s">
        <v>23</v>
      </c>
      <c r="AK46" s="28">
        <v>0.78898000000000001</v>
      </c>
      <c r="AL46" s="33" t="s">
        <v>49</v>
      </c>
      <c r="AM46" s="24" t="s">
        <v>28</v>
      </c>
      <c r="AN46" s="30">
        <v>0.25008000000000002</v>
      </c>
      <c r="AO46" s="33" t="s">
        <v>85</v>
      </c>
      <c r="AP46" s="24" t="s">
        <v>29</v>
      </c>
      <c r="AQ46" s="29">
        <v>0.22449</v>
      </c>
    </row>
    <row r="47" spans="1:43" ht="17" thickBot="1" x14ac:dyDescent="0.25">
      <c r="A47" s="95"/>
      <c r="B47" s="33" t="s">
        <v>58</v>
      </c>
      <c r="C47" s="24" t="s">
        <v>25</v>
      </c>
      <c r="D47" s="28">
        <v>1.0419099999999999</v>
      </c>
      <c r="E47" s="33" t="s">
        <v>21</v>
      </c>
      <c r="F47" s="24" t="s">
        <v>22</v>
      </c>
      <c r="G47" s="30">
        <v>0.43247999999999998</v>
      </c>
      <c r="H47" s="33" t="s">
        <v>78</v>
      </c>
      <c r="I47" s="24" t="s">
        <v>28</v>
      </c>
      <c r="J47" s="28">
        <v>0.76732</v>
      </c>
      <c r="K47" s="33" t="s">
        <v>39</v>
      </c>
      <c r="L47" s="24" t="s">
        <v>25</v>
      </c>
      <c r="M47" s="30">
        <v>0.60463999999999996</v>
      </c>
      <c r="N47" s="33" t="s">
        <v>24</v>
      </c>
      <c r="O47" s="24" t="s">
        <v>25</v>
      </c>
      <c r="P47" s="28">
        <v>0.50143000000000004</v>
      </c>
      <c r="Q47" s="33" t="s">
        <v>18</v>
      </c>
      <c r="R47" s="24" t="s">
        <v>19</v>
      </c>
      <c r="S47" s="28">
        <v>0.53412000000000004</v>
      </c>
      <c r="T47" s="33" t="s">
        <v>97</v>
      </c>
      <c r="U47" s="35" t="s">
        <v>25</v>
      </c>
      <c r="V47" s="29">
        <v>0.3165</v>
      </c>
      <c r="W47" s="33" t="s">
        <v>37</v>
      </c>
      <c r="X47" s="24" t="s">
        <v>25</v>
      </c>
      <c r="Y47" s="28">
        <v>1.2020299999999999</v>
      </c>
      <c r="Z47" s="33" t="s">
        <v>97</v>
      </c>
      <c r="AA47" s="35" t="s">
        <v>22</v>
      </c>
      <c r="AB47" s="30">
        <v>1.1771400000000001</v>
      </c>
      <c r="AC47" s="33" t="s">
        <v>105</v>
      </c>
      <c r="AD47" s="35" t="s">
        <v>29</v>
      </c>
      <c r="AE47" s="29">
        <v>0.61529999999999996</v>
      </c>
      <c r="AF47" s="33" t="s">
        <v>41</v>
      </c>
      <c r="AG47" s="24" t="s">
        <v>25</v>
      </c>
      <c r="AH47" s="28">
        <v>0.96930000000000005</v>
      </c>
      <c r="AI47" s="33" t="s">
        <v>50</v>
      </c>
      <c r="AJ47" s="24" t="s">
        <v>19</v>
      </c>
      <c r="AK47" s="28">
        <v>0.77403999999999995</v>
      </c>
      <c r="AL47" s="33" t="s">
        <v>38</v>
      </c>
      <c r="AM47" s="24" t="s">
        <v>22</v>
      </c>
      <c r="AN47" s="30">
        <v>0.24443999999999999</v>
      </c>
      <c r="AO47" s="33" t="s">
        <v>66</v>
      </c>
      <c r="AP47" s="24" t="s">
        <v>22</v>
      </c>
      <c r="AQ47" s="29">
        <v>0.22406999999999999</v>
      </c>
    </row>
    <row r="48" spans="1:43" ht="17" thickBot="1" x14ac:dyDescent="0.25">
      <c r="A48" s="95"/>
      <c r="B48" s="33" t="s">
        <v>83</v>
      </c>
      <c r="C48" s="24" t="s">
        <v>20</v>
      </c>
      <c r="D48" s="29">
        <v>0.97523000000000004</v>
      </c>
      <c r="E48" s="33" t="s">
        <v>46</v>
      </c>
      <c r="F48" s="24" t="s">
        <v>22</v>
      </c>
      <c r="G48" s="29">
        <v>0.41746</v>
      </c>
      <c r="H48" s="33" t="s">
        <v>63</v>
      </c>
      <c r="I48" s="24" t="s">
        <v>22</v>
      </c>
      <c r="J48" s="28">
        <v>0.75736999999999999</v>
      </c>
      <c r="K48" s="33" t="s">
        <v>66</v>
      </c>
      <c r="L48" s="24" t="s">
        <v>20</v>
      </c>
      <c r="M48" s="29">
        <v>0.59894999999999998</v>
      </c>
      <c r="N48" s="33" t="s">
        <v>103</v>
      </c>
      <c r="O48" s="35" t="s">
        <v>28</v>
      </c>
      <c r="P48" s="29">
        <v>0.49940000000000001</v>
      </c>
      <c r="Q48" s="33" t="s">
        <v>58</v>
      </c>
      <c r="R48" s="24" t="s">
        <v>25</v>
      </c>
      <c r="S48" s="30">
        <v>0.51946000000000003</v>
      </c>
      <c r="T48" s="33" t="s">
        <v>80</v>
      </c>
      <c r="U48" s="24" t="s">
        <v>25</v>
      </c>
      <c r="V48" s="29">
        <v>0.31586999999999998</v>
      </c>
      <c r="W48" s="33" t="s">
        <v>87</v>
      </c>
      <c r="X48" s="24" t="s">
        <v>29</v>
      </c>
      <c r="Y48" s="28">
        <v>1.19974</v>
      </c>
      <c r="Z48" s="33" t="s">
        <v>98</v>
      </c>
      <c r="AA48" s="35" t="s">
        <v>25</v>
      </c>
      <c r="AB48" s="28">
        <v>1.1768000000000001</v>
      </c>
      <c r="AC48" s="33" t="s">
        <v>50</v>
      </c>
      <c r="AD48" s="24" t="s">
        <v>29</v>
      </c>
      <c r="AE48" s="28">
        <v>0.61214999999999997</v>
      </c>
      <c r="AF48" s="33" t="s">
        <v>50</v>
      </c>
      <c r="AG48" s="24" t="s">
        <v>19</v>
      </c>
      <c r="AH48" s="28">
        <v>0.95955000000000001</v>
      </c>
      <c r="AI48" s="33" t="s">
        <v>83</v>
      </c>
      <c r="AJ48" s="24" t="s">
        <v>20</v>
      </c>
      <c r="AK48" s="29">
        <v>0.76468999999999998</v>
      </c>
      <c r="AL48" s="33" t="s">
        <v>94</v>
      </c>
      <c r="AM48" s="35" t="s">
        <v>19</v>
      </c>
      <c r="AN48" s="29">
        <v>0.24443999999999999</v>
      </c>
      <c r="AO48" s="33" t="s">
        <v>36</v>
      </c>
      <c r="AP48" s="24" t="s">
        <v>26</v>
      </c>
      <c r="AQ48" s="30">
        <v>0.2238</v>
      </c>
    </row>
    <row r="49" spans="1:43" ht="17" thickBot="1" x14ac:dyDescent="0.25">
      <c r="A49" s="95"/>
      <c r="B49" s="33" t="s">
        <v>65</v>
      </c>
      <c r="C49" s="24" t="s">
        <v>29</v>
      </c>
      <c r="D49" s="29">
        <v>0.97372000000000003</v>
      </c>
      <c r="E49" s="33" t="s">
        <v>27</v>
      </c>
      <c r="F49" s="24" t="s">
        <v>28</v>
      </c>
      <c r="G49" s="30">
        <v>0.41478999999999999</v>
      </c>
      <c r="H49" s="33" t="s">
        <v>32</v>
      </c>
      <c r="I49" s="24" t="s">
        <v>20</v>
      </c>
      <c r="J49" s="28">
        <v>0.72648000000000001</v>
      </c>
      <c r="K49" s="33" t="s">
        <v>86</v>
      </c>
      <c r="L49" s="24" t="s">
        <v>28</v>
      </c>
      <c r="M49" s="30">
        <v>0.56857999999999997</v>
      </c>
      <c r="N49" s="33" t="s">
        <v>105</v>
      </c>
      <c r="O49" s="35" t="s">
        <v>20</v>
      </c>
      <c r="P49" s="29">
        <v>0.48912</v>
      </c>
      <c r="Q49" s="33" t="s">
        <v>98</v>
      </c>
      <c r="R49" s="35" t="s">
        <v>28</v>
      </c>
      <c r="S49" s="29">
        <v>0.51678000000000002</v>
      </c>
      <c r="T49" s="33" t="s">
        <v>68</v>
      </c>
      <c r="U49" s="24" t="s">
        <v>22</v>
      </c>
      <c r="V49" s="30">
        <v>0.30520000000000003</v>
      </c>
      <c r="W49" s="33" t="s">
        <v>79</v>
      </c>
      <c r="X49" s="24" t="s">
        <v>22</v>
      </c>
      <c r="Y49" s="28">
        <v>1.1990400000000001</v>
      </c>
      <c r="Z49" s="33" t="s">
        <v>80</v>
      </c>
      <c r="AA49" s="24" t="s">
        <v>25</v>
      </c>
      <c r="AB49" s="28">
        <v>1.1707700000000001</v>
      </c>
      <c r="AC49" s="33" t="s">
        <v>103</v>
      </c>
      <c r="AD49" s="35" t="s">
        <v>28</v>
      </c>
      <c r="AE49" s="29">
        <v>0.59979000000000005</v>
      </c>
      <c r="AF49" s="33" t="s">
        <v>54</v>
      </c>
      <c r="AG49" s="24" t="s">
        <v>22</v>
      </c>
      <c r="AH49" s="28">
        <v>0.94428999999999996</v>
      </c>
      <c r="AI49" s="33" t="s">
        <v>69</v>
      </c>
      <c r="AJ49" s="24" t="s">
        <v>29</v>
      </c>
      <c r="AK49" s="30">
        <v>0.75597000000000003</v>
      </c>
      <c r="AL49" s="33" t="s">
        <v>57</v>
      </c>
      <c r="AM49" s="24" t="s">
        <v>23</v>
      </c>
      <c r="AN49" s="29">
        <v>0.24293999999999999</v>
      </c>
      <c r="AO49" s="33" t="s">
        <v>89</v>
      </c>
      <c r="AP49" s="35" t="s">
        <v>25</v>
      </c>
      <c r="AQ49" s="29">
        <v>0.22133</v>
      </c>
    </row>
    <row r="50" spans="1:43" ht="17" thickBot="1" x14ac:dyDescent="0.25">
      <c r="A50" s="95"/>
      <c r="B50" s="33" t="s">
        <v>62</v>
      </c>
      <c r="C50" s="24" t="s">
        <v>23</v>
      </c>
      <c r="D50" s="28">
        <v>0.96955999999999998</v>
      </c>
      <c r="E50" s="33" t="s">
        <v>98</v>
      </c>
      <c r="F50" s="35" t="s">
        <v>25</v>
      </c>
      <c r="G50" s="29">
        <v>0.39950000000000002</v>
      </c>
      <c r="H50" s="33" t="s">
        <v>49</v>
      </c>
      <c r="I50" s="24" t="s">
        <v>28</v>
      </c>
      <c r="J50" s="28">
        <v>0.70216999999999996</v>
      </c>
      <c r="K50" s="33" t="s">
        <v>21</v>
      </c>
      <c r="L50" s="24" t="s">
        <v>22</v>
      </c>
      <c r="M50" s="28">
        <v>0.56479000000000001</v>
      </c>
      <c r="N50" s="33" t="s">
        <v>72</v>
      </c>
      <c r="O50" s="24" t="s">
        <v>28</v>
      </c>
      <c r="P50" s="30">
        <v>0.48592999999999997</v>
      </c>
      <c r="Q50" s="33" t="s">
        <v>105</v>
      </c>
      <c r="R50" s="35" t="s">
        <v>29</v>
      </c>
      <c r="S50" s="29">
        <v>0.48959999999999998</v>
      </c>
      <c r="T50" s="33" t="s">
        <v>105</v>
      </c>
      <c r="U50" s="35" t="s">
        <v>22</v>
      </c>
      <c r="V50" s="29">
        <v>0.29831999999999997</v>
      </c>
      <c r="W50" s="33" t="s">
        <v>58</v>
      </c>
      <c r="X50" s="24" t="s">
        <v>25</v>
      </c>
      <c r="Y50" s="28">
        <v>1.1969700000000001</v>
      </c>
      <c r="Z50" s="33" t="s">
        <v>89</v>
      </c>
      <c r="AA50" s="35" t="s">
        <v>25</v>
      </c>
      <c r="AB50" s="29">
        <v>1.14367</v>
      </c>
      <c r="AC50" s="33" t="s">
        <v>18</v>
      </c>
      <c r="AD50" s="24" t="s">
        <v>19</v>
      </c>
      <c r="AE50" s="28">
        <v>0.59175999999999995</v>
      </c>
      <c r="AF50" s="33" t="s">
        <v>89</v>
      </c>
      <c r="AG50" s="35" t="s">
        <v>22</v>
      </c>
      <c r="AH50" s="29">
        <v>0.93886000000000003</v>
      </c>
      <c r="AI50" s="33" t="s">
        <v>58</v>
      </c>
      <c r="AJ50" s="24" t="s">
        <v>20</v>
      </c>
      <c r="AK50" s="29">
        <v>0.74597999999999998</v>
      </c>
      <c r="AL50" s="33" t="s">
        <v>67</v>
      </c>
      <c r="AM50" s="24" t="s">
        <v>28</v>
      </c>
      <c r="AN50" s="29">
        <v>0.23737</v>
      </c>
      <c r="AO50" s="33" t="s">
        <v>104</v>
      </c>
      <c r="AP50" s="35" t="s">
        <v>28</v>
      </c>
      <c r="AQ50" s="29">
        <v>0.21965999999999999</v>
      </c>
    </row>
    <row r="51" spans="1:43" ht="17" thickBot="1" x14ac:dyDescent="0.25">
      <c r="A51" s="95"/>
      <c r="B51" s="33" t="s">
        <v>50</v>
      </c>
      <c r="C51" s="24" t="s">
        <v>19</v>
      </c>
      <c r="D51" s="28">
        <v>0.95093000000000005</v>
      </c>
      <c r="E51" s="33" t="s">
        <v>47</v>
      </c>
      <c r="F51" s="24" t="s">
        <v>19</v>
      </c>
      <c r="G51" s="29">
        <v>0.39832000000000001</v>
      </c>
      <c r="H51" s="33" t="s">
        <v>67</v>
      </c>
      <c r="I51" s="24" t="s">
        <v>20</v>
      </c>
      <c r="J51" s="28">
        <v>0.67447999999999997</v>
      </c>
      <c r="K51" s="33" t="s">
        <v>63</v>
      </c>
      <c r="L51" s="24" t="s">
        <v>22</v>
      </c>
      <c r="M51" s="29">
        <v>0.55564000000000002</v>
      </c>
      <c r="N51" s="33" t="s">
        <v>70</v>
      </c>
      <c r="O51" s="24" t="s">
        <v>19</v>
      </c>
      <c r="P51" s="29">
        <v>0.48518</v>
      </c>
      <c r="Q51" s="33" t="s">
        <v>41</v>
      </c>
      <c r="R51" s="24" t="s">
        <v>29</v>
      </c>
      <c r="S51" s="28">
        <v>0.47904000000000002</v>
      </c>
      <c r="T51" s="33" t="s">
        <v>79</v>
      </c>
      <c r="U51" s="24" t="s">
        <v>29</v>
      </c>
      <c r="V51" s="29">
        <v>0.29587999999999998</v>
      </c>
      <c r="W51" s="33" t="s">
        <v>80</v>
      </c>
      <c r="X51" s="24" t="s">
        <v>28</v>
      </c>
      <c r="Y51" s="28">
        <v>1.19377</v>
      </c>
      <c r="Z51" s="33" t="s">
        <v>80</v>
      </c>
      <c r="AA51" s="24" t="s">
        <v>28</v>
      </c>
      <c r="AB51" s="28">
        <v>1.12273</v>
      </c>
      <c r="AC51" s="33" t="s">
        <v>58</v>
      </c>
      <c r="AD51" s="24" t="s">
        <v>22</v>
      </c>
      <c r="AE51" s="29">
        <v>0.58562999999999998</v>
      </c>
      <c r="AF51" s="33" t="s">
        <v>48</v>
      </c>
      <c r="AG51" s="24" t="s">
        <v>29</v>
      </c>
      <c r="AH51" s="28">
        <v>0.92022999999999999</v>
      </c>
      <c r="AI51" s="33" t="s">
        <v>97</v>
      </c>
      <c r="AJ51" s="35" t="s">
        <v>29</v>
      </c>
      <c r="AK51" s="29">
        <v>0.73902000000000001</v>
      </c>
      <c r="AL51" s="33" t="s">
        <v>51</v>
      </c>
      <c r="AM51" s="24" t="s">
        <v>22</v>
      </c>
      <c r="AN51" s="29">
        <v>0.22599</v>
      </c>
      <c r="AO51" s="33" t="s">
        <v>89</v>
      </c>
      <c r="AP51" s="35" t="s">
        <v>22</v>
      </c>
      <c r="AQ51" s="29">
        <v>0.21734000000000001</v>
      </c>
    </row>
    <row r="52" spans="1:43" ht="17" thickBot="1" x14ac:dyDescent="0.25">
      <c r="A52" s="95"/>
      <c r="B52" s="33" t="s">
        <v>43</v>
      </c>
      <c r="C52" s="24" t="s">
        <v>19</v>
      </c>
      <c r="D52" s="28">
        <v>0.92157999999999995</v>
      </c>
      <c r="E52" s="33" t="s">
        <v>49</v>
      </c>
      <c r="F52" s="24" t="s">
        <v>28</v>
      </c>
      <c r="G52" s="29">
        <v>0.36558000000000002</v>
      </c>
      <c r="H52" s="33" t="s">
        <v>57</v>
      </c>
      <c r="I52" s="24" t="s">
        <v>20</v>
      </c>
      <c r="J52" s="28">
        <v>0.65919000000000005</v>
      </c>
      <c r="K52" s="33" t="s">
        <v>38</v>
      </c>
      <c r="L52" s="24" t="s">
        <v>22</v>
      </c>
      <c r="M52" s="30">
        <v>0.54442999999999997</v>
      </c>
      <c r="N52" s="33" t="s">
        <v>62</v>
      </c>
      <c r="O52" s="24" t="s">
        <v>19</v>
      </c>
      <c r="P52" s="29">
        <v>0.48018</v>
      </c>
      <c r="Q52" s="33" t="s">
        <v>97</v>
      </c>
      <c r="R52" s="35" t="s">
        <v>29</v>
      </c>
      <c r="S52" s="29">
        <v>0.47782000000000002</v>
      </c>
      <c r="T52" s="33" t="s">
        <v>64</v>
      </c>
      <c r="U52" s="24" t="s">
        <v>19</v>
      </c>
      <c r="V52" s="29">
        <v>0.29278999999999999</v>
      </c>
      <c r="W52" s="33" t="s">
        <v>93</v>
      </c>
      <c r="X52" s="35" t="s">
        <v>25</v>
      </c>
      <c r="Y52" s="30">
        <v>1.1026800000000001</v>
      </c>
      <c r="Z52" s="33" t="s">
        <v>58</v>
      </c>
      <c r="AA52" s="24" t="s">
        <v>25</v>
      </c>
      <c r="AB52" s="30">
        <v>1.1139300000000001</v>
      </c>
      <c r="AC52" s="33" t="s">
        <v>24</v>
      </c>
      <c r="AD52" s="24" t="s">
        <v>25</v>
      </c>
      <c r="AE52" s="28">
        <v>0.58296000000000003</v>
      </c>
      <c r="AF52" s="33" t="s">
        <v>68</v>
      </c>
      <c r="AG52" s="24" t="s">
        <v>29</v>
      </c>
      <c r="AH52" s="28">
        <v>0.91669999999999996</v>
      </c>
      <c r="AI52" s="33" t="s">
        <v>87</v>
      </c>
      <c r="AJ52" s="24" t="s">
        <v>29</v>
      </c>
      <c r="AK52" s="28">
        <v>0.73777000000000004</v>
      </c>
      <c r="AL52" s="33" t="s">
        <v>83</v>
      </c>
      <c r="AM52" s="24" t="s">
        <v>20</v>
      </c>
      <c r="AN52" s="29">
        <v>0.21876000000000001</v>
      </c>
      <c r="AO52" s="33" t="s">
        <v>49</v>
      </c>
      <c r="AP52" s="24" t="s">
        <v>20</v>
      </c>
      <c r="AQ52" s="30">
        <v>0.21041000000000001</v>
      </c>
    </row>
    <row r="53" spans="1:43" ht="17" thickBot="1" x14ac:dyDescent="0.25">
      <c r="A53" s="95"/>
      <c r="B53" s="33" t="s">
        <v>33</v>
      </c>
      <c r="C53" s="24" t="s">
        <v>25</v>
      </c>
      <c r="D53" s="28">
        <v>0.91507000000000005</v>
      </c>
      <c r="E53" s="33" t="s">
        <v>101</v>
      </c>
      <c r="F53" s="35" t="s">
        <v>22</v>
      </c>
      <c r="G53" s="29">
        <v>0.36284</v>
      </c>
      <c r="H53" s="33" t="s">
        <v>101</v>
      </c>
      <c r="I53" s="35" t="s">
        <v>26</v>
      </c>
      <c r="J53" s="29">
        <v>0.63961000000000001</v>
      </c>
      <c r="K53" s="33" t="s">
        <v>74</v>
      </c>
      <c r="L53" s="24" t="s">
        <v>28</v>
      </c>
      <c r="M53" s="29">
        <v>0.52954000000000001</v>
      </c>
      <c r="N53" s="33" t="s">
        <v>103</v>
      </c>
      <c r="O53" s="35" t="s">
        <v>22</v>
      </c>
      <c r="P53" s="29">
        <v>0.47419</v>
      </c>
      <c r="Q53" s="33" t="s">
        <v>105</v>
      </c>
      <c r="R53" s="35" t="s">
        <v>22</v>
      </c>
      <c r="S53" s="29">
        <v>0.47116999999999998</v>
      </c>
      <c r="T53" s="33" t="s">
        <v>82</v>
      </c>
      <c r="U53" s="24" t="s">
        <v>28</v>
      </c>
      <c r="V53" s="29">
        <v>0.29155999999999999</v>
      </c>
      <c r="W53" s="33" t="s">
        <v>56</v>
      </c>
      <c r="X53" s="24" t="s">
        <v>22</v>
      </c>
      <c r="Y53" s="28">
        <v>1.0969500000000001</v>
      </c>
      <c r="Z53" s="33" t="s">
        <v>93</v>
      </c>
      <c r="AA53" s="35" t="s">
        <v>25</v>
      </c>
      <c r="AB53" s="29">
        <v>1.10056</v>
      </c>
      <c r="AC53" s="33" t="s">
        <v>21</v>
      </c>
      <c r="AD53" s="24" t="s">
        <v>22</v>
      </c>
      <c r="AE53" s="28">
        <v>0.54986999999999997</v>
      </c>
      <c r="AF53" s="33" t="s">
        <v>31</v>
      </c>
      <c r="AG53" s="24" t="s">
        <v>25</v>
      </c>
      <c r="AH53" s="28">
        <v>0.90964999999999996</v>
      </c>
      <c r="AI53" s="33" t="s">
        <v>79</v>
      </c>
      <c r="AJ53" s="24" t="s">
        <v>22</v>
      </c>
      <c r="AK53" s="28">
        <v>0.71362000000000003</v>
      </c>
      <c r="AL53" s="33" t="s">
        <v>42</v>
      </c>
      <c r="AM53" s="24" t="s">
        <v>28</v>
      </c>
      <c r="AN53" s="29">
        <v>0.21709999999999999</v>
      </c>
      <c r="AO53" s="33" t="s">
        <v>105</v>
      </c>
      <c r="AP53" s="35" t="s">
        <v>20</v>
      </c>
      <c r="AQ53" s="29">
        <v>0.20993000000000001</v>
      </c>
    </row>
    <row r="54" spans="1:43" ht="17" thickBot="1" x14ac:dyDescent="0.25">
      <c r="A54" s="95"/>
      <c r="B54" s="33" t="s">
        <v>35</v>
      </c>
      <c r="C54" s="24" t="s">
        <v>22</v>
      </c>
      <c r="D54" s="28">
        <v>0.88109000000000004</v>
      </c>
      <c r="E54" s="33" t="s">
        <v>49</v>
      </c>
      <c r="F54" s="24" t="s">
        <v>20</v>
      </c>
      <c r="G54" s="29">
        <v>0.36280000000000001</v>
      </c>
      <c r="H54" s="33" t="s">
        <v>67</v>
      </c>
      <c r="I54" s="24" t="s">
        <v>28</v>
      </c>
      <c r="J54" s="28">
        <v>0.63358000000000003</v>
      </c>
      <c r="K54" s="33" t="s">
        <v>79</v>
      </c>
      <c r="L54" s="24" t="s">
        <v>22</v>
      </c>
      <c r="M54" s="29">
        <v>0.52554999999999996</v>
      </c>
      <c r="N54" s="33" t="s">
        <v>82</v>
      </c>
      <c r="O54" s="24" t="s">
        <v>28</v>
      </c>
      <c r="P54" s="29">
        <v>0.47399000000000002</v>
      </c>
      <c r="Q54" s="33" t="s">
        <v>105</v>
      </c>
      <c r="R54" s="35" t="s">
        <v>20</v>
      </c>
      <c r="S54" s="30">
        <v>0.45090000000000002</v>
      </c>
      <c r="T54" s="33" t="s">
        <v>56</v>
      </c>
      <c r="U54" s="24" t="s">
        <v>19</v>
      </c>
      <c r="V54" s="29">
        <v>0.28299999999999997</v>
      </c>
      <c r="W54" s="33" t="s">
        <v>75</v>
      </c>
      <c r="X54" s="24" t="s">
        <v>23</v>
      </c>
      <c r="Y54" s="28">
        <v>1.09484</v>
      </c>
      <c r="Z54" s="33" t="s">
        <v>41</v>
      </c>
      <c r="AA54" s="24" t="s">
        <v>29</v>
      </c>
      <c r="AB54" s="28">
        <v>1.0642799999999999</v>
      </c>
      <c r="AC54" s="33" t="s">
        <v>94</v>
      </c>
      <c r="AD54" s="35" t="s">
        <v>26</v>
      </c>
      <c r="AE54" s="30">
        <v>0.54886000000000001</v>
      </c>
      <c r="AF54" s="33" t="s">
        <v>87</v>
      </c>
      <c r="AG54" s="24" t="s">
        <v>19</v>
      </c>
      <c r="AH54" s="28">
        <v>0.90402000000000005</v>
      </c>
      <c r="AI54" s="33" t="s">
        <v>69</v>
      </c>
      <c r="AJ54" s="24" t="s">
        <v>19</v>
      </c>
      <c r="AK54" s="28">
        <v>0.67081000000000002</v>
      </c>
      <c r="AL54" s="33" t="s">
        <v>33</v>
      </c>
      <c r="AM54" s="24" t="s">
        <v>20</v>
      </c>
      <c r="AN54" s="29">
        <v>0.21553</v>
      </c>
      <c r="AO54" s="33" t="s">
        <v>32</v>
      </c>
      <c r="AP54" s="24" t="s">
        <v>20</v>
      </c>
      <c r="AQ54" s="30">
        <v>0.2089</v>
      </c>
    </row>
    <row r="55" spans="1:43" ht="17" thickBot="1" x14ac:dyDescent="0.25">
      <c r="A55" s="95"/>
      <c r="B55" s="33" t="s">
        <v>59</v>
      </c>
      <c r="C55" s="24" t="s">
        <v>25</v>
      </c>
      <c r="D55" s="30">
        <v>0.84677000000000002</v>
      </c>
      <c r="E55" s="33" t="s">
        <v>100</v>
      </c>
      <c r="F55" s="35" t="s">
        <v>28</v>
      </c>
      <c r="G55" s="29">
        <v>0.35113</v>
      </c>
      <c r="H55" s="33" t="s">
        <v>27</v>
      </c>
      <c r="I55" s="24" t="s">
        <v>28</v>
      </c>
      <c r="J55" s="28">
        <v>0.59984999999999999</v>
      </c>
      <c r="K55" s="33" t="s">
        <v>39</v>
      </c>
      <c r="L55" s="24" t="s">
        <v>28</v>
      </c>
      <c r="M55" s="29">
        <v>0.52347999999999995</v>
      </c>
      <c r="N55" s="33" t="s">
        <v>89</v>
      </c>
      <c r="O55" s="35" t="s">
        <v>25</v>
      </c>
      <c r="P55" s="29">
        <v>0.46339999999999998</v>
      </c>
      <c r="Q55" s="33" t="s">
        <v>39</v>
      </c>
      <c r="R55" s="24" t="s">
        <v>28</v>
      </c>
      <c r="S55" s="29">
        <v>0.439</v>
      </c>
      <c r="T55" s="33" t="s">
        <v>56</v>
      </c>
      <c r="U55" s="24" t="s">
        <v>25</v>
      </c>
      <c r="V55" s="29">
        <v>0.28071000000000002</v>
      </c>
      <c r="W55" s="33" t="s">
        <v>18</v>
      </c>
      <c r="X55" s="24" t="s">
        <v>19</v>
      </c>
      <c r="Y55" s="28">
        <v>1.02626</v>
      </c>
      <c r="Z55" s="33" t="s">
        <v>62</v>
      </c>
      <c r="AA55" s="24" t="s">
        <v>23</v>
      </c>
      <c r="AB55" s="28">
        <v>1.03424</v>
      </c>
      <c r="AC55" s="33" t="s">
        <v>77</v>
      </c>
      <c r="AD55" s="24" t="s">
        <v>26</v>
      </c>
      <c r="AE55" s="30">
        <v>0.54246000000000005</v>
      </c>
      <c r="AF55" s="33" t="s">
        <v>99</v>
      </c>
      <c r="AG55" s="35" t="s">
        <v>29</v>
      </c>
      <c r="AH55" s="28">
        <v>0.90105000000000002</v>
      </c>
      <c r="AI55" s="33" t="s">
        <v>33</v>
      </c>
      <c r="AJ55" s="24" t="s">
        <v>25</v>
      </c>
      <c r="AK55" s="28">
        <v>0.65161000000000002</v>
      </c>
      <c r="AL55" s="33" t="s">
        <v>82</v>
      </c>
      <c r="AM55" s="24" t="s">
        <v>20</v>
      </c>
      <c r="AN55" s="29">
        <v>0.21289</v>
      </c>
      <c r="AO55" s="33" t="s">
        <v>100</v>
      </c>
      <c r="AP55" s="35" t="s">
        <v>20</v>
      </c>
      <c r="AQ55" s="29">
        <v>0.20638999999999999</v>
      </c>
    </row>
    <row r="56" spans="1:43" ht="17" thickBot="1" x14ac:dyDescent="0.25">
      <c r="A56" s="95"/>
      <c r="B56" s="33" t="s">
        <v>105</v>
      </c>
      <c r="C56" s="35" t="s">
        <v>25</v>
      </c>
      <c r="D56" s="29">
        <v>0.80830000000000002</v>
      </c>
      <c r="E56" s="33" t="s">
        <v>56</v>
      </c>
      <c r="F56" s="24" t="s">
        <v>19</v>
      </c>
      <c r="G56" s="29">
        <v>0.35028999999999999</v>
      </c>
      <c r="H56" s="33" t="s">
        <v>36</v>
      </c>
      <c r="I56" s="24" t="s">
        <v>23</v>
      </c>
      <c r="J56" s="28">
        <v>0.59867000000000004</v>
      </c>
      <c r="K56" s="33" t="s">
        <v>60</v>
      </c>
      <c r="L56" s="24" t="s">
        <v>22</v>
      </c>
      <c r="M56" s="29">
        <v>0.52200000000000002</v>
      </c>
      <c r="N56" s="33" t="s">
        <v>66</v>
      </c>
      <c r="O56" s="24" t="s">
        <v>28</v>
      </c>
      <c r="P56" s="30">
        <v>0.44767000000000001</v>
      </c>
      <c r="Q56" s="33" t="s">
        <v>92</v>
      </c>
      <c r="R56" s="35" t="s">
        <v>25</v>
      </c>
      <c r="S56" s="29">
        <v>0.43286999999999998</v>
      </c>
      <c r="T56" s="33" t="s">
        <v>97</v>
      </c>
      <c r="U56" s="35" t="s">
        <v>22</v>
      </c>
      <c r="V56" s="29">
        <v>0.27444000000000002</v>
      </c>
      <c r="W56" s="33" t="s">
        <v>83</v>
      </c>
      <c r="X56" s="24" t="s">
        <v>25</v>
      </c>
      <c r="Y56" s="28">
        <v>1.0141899999999999</v>
      </c>
      <c r="Z56" s="33" t="s">
        <v>75</v>
      </c>
      <c r="AA56" s="24" t="s">
        <v>23</v>
      </c>
      <c r="AB56" s="30">
        <v>1.00346</v>
      </c>
      <c r="AC56" s="33" t="s">
        <v>46</v>
      </c>
      <c r="AD56" s="24" t="s">
        <v>20</v>
      </c>
      <c r="AE56" s="30">
        <v>0.52614000000000005</v>
      </c>
      <c r="AF56" s="33" t="s">
        <v>69</v>
      </c>
      <c r="AG56" s="24" t="s">
        <v>19</v>
      </c>
      <c r="AH56" s="28">
        <v>0.89546999999999999</v>
      </c>
      <c r="AI56" s="33" t="s">
        <v>91</v>
      </c>
      <c r="AJ56" s="35" t="s">
        <v>25</v>
      </c>
      <c r="AK56" s="29">
        <v>0.61868999999999996</v>
      </c>
      <c r="AL56" s="33" t="s">
        <v>64</v>
      </c>
      <c r="AM56" s="24" t="s">
        <v>19</v>
      </c>
      <c r="AN56" s="29">
        <v>0.2104</v>
      </c>
      <c r="AO56" s="33" t="s">
        <v>60</v>
      </c>
      <c r="AP56" s="24" t="s">
        <v>19</v>
      </c>
      <c r="AQ56" s="29">
        <v>0.20247000000000001</v>
      </c>
    </row>
    <row r="57" spans="1:43" ht="17" thickBot="1" x14ac:dyDescent="0.25">
      <c r="A57" s="95"/>
      <c r="B57" s="33" t="s">
        <v>89</v>
      </c>
      <c r="C57" s="35" t="s">
        <v>22</v>
      </c>
      <c r="D57" s="29">
        <v>0.78312000000000004</v>
      </c>
      <c r="E57" s="33" t="s">
        <v>56</v>
      </c>
      <c r="F57" s="24" t="s">
        <v>22</v>
      </c>
      <c r="G57" s="29">
        <v>0.34398000000000001</v>
      </c>
      <c r="H57" s="23" t="s">
        <v>95</v>
      </c>
      <c r="I57" s="24" t="s">
        <v>22</v>
      </c>
      <c r="J57" s="29">
        <v>0.56311</v>
      </c>
      <c r="K57" s="33" t="s">
        <v>18</v>
      </c>
      <c r="L57" s="24" t="s">
        <v>19</v>
      </c>
      <c r="M57" s="30">
        <v>0.52166999999999997</v>
      </c>
      <c r="N57" s="33" t="s">
        <v>105</v>
      </c>
      <c r="O57" s="35" t="s">
        <v>22</v>
      </c>
      <c r="P57" s="29">
        <v>0.42170000000000002</v>
      </c>
      <c r="Q57" s="33" t="s">
        <v>98</v>
      </c>
      <c r="R57" s="35" t="s">
        <v>23</v>
      </c>
      <c r="S57" s="29">
        <v>0.40583000000000002</v>
      </c>
      <c r="T57" s="33" t="s">
        <v>103</v>
      </c>
      <c r="U57" s="35" t="s">
        <v>20</v>
      </c>
      <c r="V57" s="29">
        <v>0.26762999999999998</v>
      </c>
      <c r="W57" s="33" t="s">
        <v>62</v>
      </c>
      <c r="X57" s="24" t="s">
        <v>23</v>
      </c>
      <c r="Y57" s="28">
        <v>0.99970999999999999</v>
      </c>
      <c r="Z57" s="33" t="s">
        <v>39</v>
      </c>
      <c r="AA57" s="24" t="s">
        <v>25</v>
      </c>
      <c r="AB57" s="28">
        <v>1.00241</v>
      </c>
      <c r="AC57" s="33" t="s">
        <v>62</v>
      </c>
      <c r="AD57" s="24" t="s">
        <v>25</v>
      </c>
      <c r="AE57" s="30">
        <v>0.51039000000000001</v>
      </c>
      <c r="AF57" s="33" t="s">
        <v>40</v>
      </c>
      <c r="AG57" s="24" t="s">
        <v>26</v>
      </c>
      <c r="AH57" s="28">
        <v>0.89419999999999999</v>
      </c>
      <c r="AI57" s="33" t="s">
        <v>93</v>
      </c>
      <c r="AJ57" s="35" t="s">
        <v>23</v>
      </c>
      <c r="AK57" s="29">
        <v>0.59194999999999998</v>
      </c>
      <c r="AL57" s="33" t="s">
        <v>66</v>
      </c>
      <c r="AM57" s="24" t="s">
        <v>22</v>
      </c>
      <c r="AN57" s="29">
        <v>0.20660000000000001</v>
      </c>
      <c r="AO57" s="33" t="s">
        <v>47</v>
      </c>
      <c r="AP57" s="24" t="s">
        <v>28</v>
      </c>
      <c r="AQ57" s="29">
        <v>0.20113</v>
      </c>
    </row>
    <row r="58" spans="1:43" ht="17" thickBot="1" x14ac:dyDescent="0.25">
      <c r="A58" s="95"/>
      <c r="B58" s="33" t="s">
        <v>69</v>
      </c>
      <c r="C58" s="24" t="s">
        <v>19</v>
      </c>
      <c r="D58" s="29">
        <v>0.77705999999999997</v>
      </c>
      <c r="E58" s="33" t="s">
        <v>98</v>
      </c>
      <c r="F58" s="35" t="s">
        <v>28</v>
      </c>
      <c r="G58" s="29">
        <v>0.33939000000000002</v>
      </c>
      <c r="H58" s="33" t="s">
        <v>77</v>
      </c>
      <c r="I58" s="24" t="s">
        <v>26</v>
      </c>
      <c r="J58" s="29">
        <v>0.54769999999999996</v>
      </c>
      <c r="K58" s="33" t="s">
        <v>89</v>
      </c>
      <c r="L58" s="35" t="s">
        <v>28</v>
      </c>
      <c r="M58" s="29">
        <v>0.51558999999999999</v>
      </c>
      <c r="N58" s="33" t="s">
        <v>50</v>
      </c>
      <c r="O58" s="24" t="s">
        <v>19</v>
      </c>
      <c r="P58" s="29">
        <v>0.40312999999999999</v>
      </c>
      <c r="Q58" s="33" t="s">
        <v>74</v>
      </c>
      <c r="R58" s="24" t="s">
        <v>28</v>
      </c>
      <c r="S58" s="29">
        <v>0.39695999999999998</v>
      </c>
      <c r="T58" s="33" t="s">
        <v>35</v>
      </c>
      <c r="U58" s="24" t="s">
        <v>25</v>
      </c>
      <c r="V58" s="29">
        <v>0.2482</v>
      </c>
      <c r="W58" s="33" t="s">
        <v>97</v>
      </c>
      <c r="X58" s="35" t="s">
        <v>29</v>
      </c>
      <c r="Y58" s="30">
        <v>0.98709000000000002</v>
      </c>
      <c r="Z58" s="33" t="s">
        <v>68</v>
      </c>
      <c r="AA58" s="24" t="s">
        <v>22</v>
      </c>
      <c r="AB58" s="29">
        <v>0.99738000000000004</v>
      </c>
      <c r="AC58" s="33" t="s">
        <v>66</v>
      </c>
      <c r="AD58" s="24" t="s">
        <v>28</v>
      </c>
      <c r="AE58" s="29">
        <v>0.50853999999999999</v>
      </c>
      <c r="AF58" s="33" t="s">
        <v>101</v>
      </c>
      <c r="AG58" s="35" t="s">
        <v>22</v>
      </c>
      <c r="AH58" s="29">
        <v>0.88861999999999997</v>
      </c>
      <c r="AI58" s="33" t="s">
        <v>54</v>
      </c>
      <c r="AJ58" s="24" t="s">
        <v>29</v>
      </c>
      <c r="AK58" s="30">
        <v>0.57896000000000003</v>
      </c>
      <c r="AL58" s="33" t="s">
        <v>67</v>
      </c>
      <c r="AM58" s="24" t="s">
        <v>23</v>
      </c>
      <c r="AN58" s="29">
        <v>0.20072000000000001</v>
      </c>
      <c r="AO58" s="33" t="s">
        <v>78</v>
      </c>
      <c r="AP58" s="24" t="s">
        <v>28</v>
      </c>
      <c r="AQ58" s="29">
        <v>0.19686000000000001</v>
      </c>
    </row>
    <row r="59" spans="1:43" ht="17" thickBot="1" x14ac:dyDescent="0.25">
      <c r="A59" s="105"/>
      <c r="B59" s="34" t="s">
        <v>97</v>
      </c>
      <c r="C59" s="36" t="s">
        <v>29</v>
      </c>
      <c r="D59" s="29">
        <v>0.72148999999999996</v>
      </c>
      <c r="E59" s="34" t="s">
        <v>104</v>
      </c>
      <c r="F59" s="36" t="s">
        <v>26</v>
      </c>
      <c r="G59" s="29">
        <v>0.32289000000000001</v>
      </c>
      <c r="H59" s="34" t="s">
        <v>36</v>
      </c>
      <c r="I59" s="32" t="s">
        <v>26</v>
      </c>
      <c r="J59" s="28">
        <v>0.53151000000000004</v>
      </c>
      <c r="K59" s="34" t="s">
        <v>46</v>
      </c>
      <c r="L59" s="32" t="s">
        <v>22</v>
      </c>
      <c r="M59" s="29">
        <v>0.50778000000000001</v>
      </c>
      <c r="N59" s="34" t="s">
        <v>43</v>
      </c>
      <c r="O59" s="32" t="s">
        <v>22</v>
      </c>
      <c r="P59" s="29">
        <v>0.39539999999999997</v>
      </c>
      <c r="Q59" s="34" t="s">
        <v>92</v>
      </c>
      <c r="R59" s="36" t="s">
        <v>20</v>
      </c>
      <c r="S59" s="29">
        <v>0.39308999999999999</v>
      </c>
      <c r="T59" s="34" t="s">
        <v>92</v>
      </c>
      <c r="U59" s="36" t="s">
        <v>23</v>
      </c>
      <c r="V59" s="29">
        <v>0.24001</v>
      </c>
      <c r="W59" s="34" t="s">
        <v>39</v>
      </c>
      <c r="X59" s="32" t="s">
        <v>25</v>
      </c>
      <c r="Y59" s="28">
        <v>0.98343999999999998</v>
      </c>
      <c r="Z59" s="34" t="s">
        <v>70</v>
      </c>
      <c r="AA59" s="32" t="s">
        <v>19</v>
      </c>
      <c r="AB59" s="28">
        <v>0.99268999999999996</v>
      </c>
      <c r="AC59" s="34" t="s">
        <v>71</v>
      </c>
      <c r="AD59" s="32" t="s">
        <v>22</v>
      </c>
      <c r="AE59" s="29">
        <v>0.50707999999999998</v>
      </c>
      <c r="AF59" s="34" t="s">
        <v>75</v>
      </c>
      <c r="AG59" s="32" t="s">
        <v>25</v>
      </c>
      <c r="AH59" s="28">
        <v>0.85141999999999995</v>
      </c>
      <c r="AI59" s="34" t="s">
        <v>56</v>
      </c>
      <c r="AJ59" s="32" t="s">
        <v>22</v>
      </c>
      <c r="AK59" s="29">
        <v>0.57701999999999998</v>
      </c>
      <c r="AL59" s="34" t="s">
        <v>92</v>
      </c>
      <c r="AM59" s="36" t="s">
        <v>28</v>
      </c>
      <c r="AN59" s="29">
        <v>0.19939000000000001</v>
      </c>
      <c r="AO59" s="34" t="s">
        <v>72</v>
      </c>
      <c r="AP59" s="32" t="s">
        <v>28</v>
      </c>
      <c r="AQ59" s="29">
        <v>0.19413</v>
      </c>
    </row>
    <row r="60" spans="1:43" ht="17" thickBot="1" x14ac:dyDescent="0.25">
      <c r="A60" s="94" t="s">
        <v>55</v>
      </c>
      <c r="B60" s="33" t="s">
        <v>52</v>
      </c>
      <c r="C60" s="24" t="s">
        <v>29</v>
      </c>
      <c r="D60" s="29">
        <v>0.68318000000000001</v>
      </c>
      <c r="E60" s="33" t="s">
        <v>80</v>
      </c>
      <c r="F60" s="24" t="s">
        <v>28</v>
      </c>
      <c r="G60" s="29">
        <v>0.31577</v>
      </c>
      <c r="H60" s="33" t="s">
        <v>46</v>
      </c>
      <c r="I60" s="24" t="s">
        <v>20</v>
      </c>
      <c r="J60" s="29">
        <v>0.50753999999999999</v>
      </c>
      <c r="K60" s="33" t="s">
        <v>89</v>
      </c>
      <c r="L60" s="35" t="s">
        <v>22</v>
      </c>
      <c r="M60" s="29">
        <v>0.50600999999999996</v>
      </c>
      <c r="N60" s="33" t="s">
        <v>47</v>
      </c>
      <c r="O60" s="24" t="s">
        <v>19</v>
      </c>
      <c r="P60" s="29">
        <v>0.39350000000000002</v>
      </c>
      <c r="Q60" s="33" t="s">
        <v>70</v>
      </c>
      <c r="R60" s="24" t="s">
        <v>19</v>
      </c>
      <c r="S60" s="29">
        <v>0.38845000000000002</v>
      </c>
      <c r="T60" s="33" t="s">
        <v>56</v>
      </c>
      <c r="U60" s="24" t="s">
        <v>22</v>
      </c>
      <c r="V60" s="29">
        <v>0.22972000000000001</v>
      </c>
      <c r="W60" s="33" t="s">
        <v>97</v>
      </c>
      <c r="X60" s="35" t="s">
        <v>22</v>
      </c>
      <c r="Y60" s="28">
        <v>0.97340000000000004</v>
      </c>
      <c r="Z60" s="33" t="s">
        <v>87</v>
      </c>
      <c r="AA60" s="24" t="s">
        <v>29</v>
      </c>
      <c r="AB60" s="30">
        <v>0.97323999999999999</v>
      </c>
      <c r="AC60" s="33" t="s">
        <v>99</v>
      </c>
      <c r="AD60" s="35" t="s">
        <v>29</v>
      </c>
      <c r="AE60" s="29">
        <v>0.50417999999999996</v>
      </c>
      <c r="AF60" s="33" t="s">
        <v>75</v>
      </c>
      <c r="AG60" s="24" t="s">
        <v>29</v>
      </c>
      <c r="AH60" s="28">
        <v>0.83618999999999999</v>
      </c>
      <c r="AI60" s="33" t="s">
        <v>59</v>
      </c>
      <c r="AJ60" s="24" t="s">
        <v>25</v>
      </c>
      <c r="AK60" s="30">
        <v>0.57099999999999995</v>
      </c>
      <c r="AL60" s="33" t="s">
        <v>51</v>
      </c>
      <c r="AM60" s="24" t="s">
        <v>28</v>
      </c>
      <c r="AN60" s="29">
        <v>0.19094</v>
      </c>
      <c r="AO60" s="33" t="s">
        <v>100</v>
      </c>
      <c r="AP60" s="35" t="s">
        <v>28</v>
      </c>
      <c r="AQ60" s="29">
        <v>0.18926000000000001</v>
      </c>
    </row>
    <row r="61" spans="1:43" ht="17" thickBot="1" x14ac:dyDescent="0.25">
      <c r="A61" s="95"/>
      <c r="B61" s="33" t="s">
        <v>37</v>
      </c>
      <c r="C61" s="24" t="s">
        <v>23</v>
      </c>
      <c r="D61" s="28">
        <v>0.67905000000000004</v>
      </c>
      <c r="E61" s="33" t="s">
        <v>101</v>
      </c>
      <c r="F61" s="35" t="s">
        <v>29</v>
      </c>
      <c r="G61" s="29">
        <v>0.30798999999999999</v>
      </c>
      <c r="H61" s="33" t="s">
        <v>53</v>
      </c>
      <c r="I61" s="24" t="s">
        <v>23</v>
      </c>
      <c r="J61" s="28">
        <v>0.50463999999999998</v>
      </c>
      <c r="K61" s="33" t="s">
        <v>72</v>
      </c>
      <c r="L61" s="24" t="s">
        <v>28</v>
      </c>
      <c r="M61" s="29">
        <v>0.49619999999999997</v>
      </c>
      <c r="N61" s="33" t="s">
        <v>58</v>
      </c>
      <c r="O61" s="24" t="s">
        <v>20</v>
      </c>
      <c r="P61" s="29">
        <v>0.3916</v>
      </c>
      <c r="Q61" s="33" t="s">
        <v>58</v>
      </c>
      <c r="R61" s="24" t="s">
        <v>22</v>
      </c>
      <c r="S61" s="29">
        <v>0.38463000000000003</v>
      </c>
      <c r="T61" s="33" t="s">
        <v>105</v>
      </c>
      <c r="U61" s="35" t="s">
        <v>25</v>
      </c>
      <c r="V61" s="29">
        <v>0.22628999999999999</v>
      </c>
      <c r="W61" s="33" t="s">
        <v>70</v>
      </c>
      <c r="X61" s="24" t="s">
        <v>19</v>
      </c>
      <c r="Y61" s="28">
        <v>0.95177999999999996</v>
      </c>
      <c r="Z61" s="33" t="s">
        <v>83</v>
      </c>
      <c r="AA61" s="24" t="s">
        <v>25</v>
      </c>
      <c r="AB61" s="30">
        <v>0.93520999999999999</v>
      </c>
      <c r="AC61" s="33" t="s">
        <v>76</v>
      </c>
      <c r="AD61" s="24" t="s">
        <v>28</v>
      </c>
      <c r="AE61" s="28">
        <v>0.50161999999999995</v>
      </c>
      <c r="AF61" s="33" t="s">
        <v>68</v>
      </c>
      <c r="AG61" s="24" t="s">
        <v>22</v>
      </c>
      <c r="AH61" s="28">
        <v>0.79393999999999998</v>
      </c>
      <c r="AI61" s="33" t="s">
        <v>93</v>
      </c>
      <c r="AJ61" s="35" t="s">
        <v>20</v>
      </c>
      <c r="AK61" s="29">
        <v>0.57028999999999996</v>
      </c>
      <c r="AL61" s="33" t="s">
        <v>71</v>
      </c>
      <c r="AM61" s="24" t="s">
        <v>20</v>
      </c>
      <c r="AN61" s="29">
        <v>0.18997</v>
      </c>
      <c r="AO61" s="33" t="s">
        <v>63</v>
      </c>
      <c r="AP61" s="24" t="s">
        <v>22</v>
      </c>
      <c r="AQ61" s="29">
        <v>0.17208999999999999</v>
      </c>
    </row>
    <row r="62" spans="1:43" ht="17" thickBot="1" x14ac:dyDescent="0.25">
      <c r="A62" s="95"/>
      <c r="B62" s="33" t="s">
        <v>52</v>
      </c>
      <c r="C62" s="24" t="s">
        <v>23</v>
      </c>
      <c r="D62" s="29">
        <v>0.65315000000000001</v>
      </c>
      <c r="E62" s="33" t="s">
        <v>97</v>
      </c>
      <c r="F62" s="35" t="s">
        <v>19</v>
      </c>
      <c r="G62" s="29">
        <v>0.30136000000000002</v>
      </c>
      <c r="H62" s="33" t="s">
        <v>94</v>
      </c>
      <c r="I62" s="35" t="s">
        <v>19</v>
      </c>
      <c r="J62" s="29">
        <v>0.45222000000000001</v>
      </c>
      <c r="K62" s="33" t="s">
        <v>91</v>
      </c>
      <c r="L62" s="35" t="s">
        <v>25</v>
      </c>
      <c r="M62" s="29">
        <v>0.49354999999999999</v>
      </c>
      <c r="N62" s="33" t="s">
        <v>62</v>
      </c>
      <c r="O62" s="24" t="s">
        <v>25</v>
      </c>
      <c r="P62" s="29">
        <v>0.37402999999999997</v>
      </c>
      <c r="Q62" s="33" t="s">
        <v>45</v>
      </c>
      <c r="R62" s="24" t="s">
        <v>19</v>
      </c>
      <c r="S62" s="29">
        <v>0.37306</v>
      </c>
      <c r="T62" s="33" t="s">
        <v>87</v>
      </c>
      <c r="U62" s="24" t="s">
        <v>19</v>
      </c>
      <c r="V62" s="29">
        <v>0.21573999999999999</v>
      </c>
      <c r="W62" s="33" t="s">
        <v>105</v>
      </c>
      <c r="X62" s="35" t="s">
        <v>25</v>
      </c>
      <c r="Y62" s="30">
        <v>0.94340999999999997</v>
      </c>
      <c r="Z62" s="33" t="s">
        <v>105</v>
      </c>
      <c r="AA62" s="35" t="s">
        <v>20</v>
      </c>
      <c r="AB62" s="29">
        <v>0.90841000000000005</v>
      </c>
      <c r="AC62" s="33" t="s">
        <v>51</v>
      </c>
      <c r="AD62" s="24" t="s">
        <v>28</v>
      </c>
      <c r="AE62" s="30">
        <v>0.49973000000000001</v>
      </c>
      <c r="AF62" s="33" t="s">
        <v>81</v>
      </c>
      <c r="AG62" s="24" t="s">
        <v>29</v>
      </c>
      <c r="AH62" s="28">
        <v>0.79278999999999999</v>
      </c>
      <c r="AI62" s="33" t="s">
        <v>27</v>
      </c>
      <c r="AJ62" s="24" t="s">
        <v>29</v>
      </c>
      <c r="AK62" s="28">
        <v>0.54978000000000005</v>
      </c>
      <c r="AL62" s="33" t="s">
        <v>78</v>
      </c>
      <c r="AM62" s="24" t="s">
        <v>28</v>
      </c>
      <c r="AN62" s="29">
        <v>0.18826000000000001</v>
      </c>
      <c r="AO62" s="33" t="s">
        <v>57</v>
      </c>
      <c r="AP62" s="24" t="s">
        <v>20</v>
      </c>
      <c r="AQ62" s="29">
        <v>0.16245000000000001</v>
      </c>
    </row>
    <row r="63" spans="1:43" ht="17" thickBot="1" x14ac:dyDescent="0.25">
      <c r="A63" s="95"/>
      <c r="B63" s="33" t="s">
        <v>79</v>
      </c>
      <c r="C63" s="24" t="s">
        <v>22</v>
      </c>
      <c r="D63" s="29">
        <v>0.65037999999999996</v>
      </c>
      <c r="E63" s="33" t="s">
        <v>80</v>
      </c>
      <c r="F63" s="24" t="s">
        <v>25</v>
      </c>
      <c r="G63" s="29">
        <v>0.30113000000000001</v>
      </c>
      <c r="H63" s="33" t="s">
        <v>47</v>
      </c>
      <c r="I63" s="24" t="s">
        <v>28</v>
      </c>
      <c r="J63" s="29">
        <v>0.43525000000000003</v>
      </c>
      <c r="K63" s="33" t="s">
        <v>49</v>
      </c>
      <c r="L63" s="24" t="s">
        <v>28</v>
      </c>
      <c r="M63" s="30">
        <v>0.49281000000000003</v>
      </c>
      <c r="N63" s="33" t="s">
        <v>51</v>
      </c>
      <c r="O63" s="24" t="s">
        <v>22</v>
      </c>
      <c r="P63" s="29">
        <v>0.37380999999999998</v>
      </c>
      <c r="Q63" s="33" t="s">
        <v>69</v>
      </c>
      <c r="R63" s="24" t="s">
        <v>19</v>
      </c>
      <c r="S63" s="29">
        <v>0.35948000000000002</v>
      </c>
      <c r="T63" s="33" t="s">
        <v>39</v>
      </c>
      <c r="U63" s="24" t="s">
        <v>28</v>
      </c>
      <c r="V63" s="29">
        <v>0.21157000000000001</v>
      </c>
      <c r="W63" s="33" t="s">
        <v>79</v>
      </c>
      <c r="X63" s="24" t="s">
        <v>29</v>
      </c>
      <c r="Y63" s="28">
        <v>0.93874000000000002</v>
      </c>
      <c r="Z63" s="33" t="s">
        <v>74</v>
      </c>
      <c r="AA63" s="24" t="s">
        <v>25</v>
      </c>
      <c r="AB63" s="28">
        <v>0.88793999999999995</v>
      </c>
      <c r="AC63" s="33" t="s">
        <v>77</v>
      </c>
      <c r="AD63" s="24" t="s">
        <v>29</v>
      </c>
      <c r="AE63" s="29">
        <v>0.49523</v>
      </c>
      <c r="AF63" s="33" t="s">
        <v>81</v>
      </c>
      <c r="AG63" s="24" t="s">
        <v>26</v>
      </c>
      <c r="AH63" s="28">
        <v>0.78773000000000004</v>
      </c>
      <c r="AI63" s="33" t="s">
        <v>71</v>
      </c>
      <c r="AJ63" s="24" t="s">
        <v>22</v>
      </c>
      <c r="AK63" s="29">
        <v>0.54403999999999997</v>
      </c>
      <c r="AL63" s="33" t="s">
        <v>84</v>
      </c>
      <c r="AM63" s="24" t="s">
        <v>26</v>
      </c>
      <c r="AN63" s="29">
        <v>0.18764</v>
      </c>
      <c r="AO63" s="33" t="s">
        <v>27</v>
      </c>
      <c r="AP63" s="24" t="s">
        <v>28</v>
      </c>
      <c r="AQ63" s="29">
        <v>0.15304999999999999</v>
      </c>
    </row>
    <row r="64" spans="1:43" ht="17" thickBot="1" x14ac:dyDescent="0.25">
      <c r="A64" s="95"/>
      <c r="B64" s="33" t="s">
        <v>91</v>
      </c>
      <c r="C64" s="35" t="s">
        <v>28</v>
      </c>
      <c r="D64" s="29">
        <v>0.61983999999999995</v>
      </c>
      <c r="E64" s="33" t="s">
        <v>32</v>
      </c>
      <c r="F64" s="24" t="s">
        <v>20</v>
      </c>
      <c r="G64" s="29">
        <v>0.29210999999999998</v>
      </c>
      <c r="H64" s="33" t="s">
        <v>53</v>
      </c>
      <c r="I64" s="24" t="s">
        <v>28</v>
      </c>
      <c r="J64" s="28">
        <v>0.42630000000000001</v>
      </c>
      <c r="K64" s="33" t="s">
        <v>91</v>
      </c>
      <c r="L64" s="35" t="s">
        <v>28</v>
      </c>
      <c r="M64" s="29">
        <v>0.47682000000000002</v>
      </c>
      <c r="N64" s="33" t="s">
        <v>49</v>
      </c>
      <c r="O64" s="24" t="s">
        <v>20</v>
      </c>
      <c r="P64" s="29">
        <v>0.36907000000000001</v>
      </c>
      <c r="Q64" s="33" t="s">
        <v>47</v>
      </c>
      <c r="R64" s="24" t="s">
        <v>19</v>
      </c>
      <c r="S64" s="29">
        <v>0.35071000000000002</v>
      </c>
      <c r="T64" s="33" t="s">
        <v>98</v>
      </c>
      <c r="U64" s="35" t="s">
        <v>25</v>
      </c>
      <c r="V64" s="29">
        <v>0.20291999999999999</v>
      </c>
      <c r="W64" s="33" t="s">
        <v>68</v>
      </c>
      <c r="X64" s="24" t="s">
        <v>22</v>
      </c>
      <c r="Y64" s="30">
        <v>0.82438999999999996</v>
      </c>
      <c r="Z64" s="33" t="s">
        <v>33</v>
      </c>
      <c r="AA64" s="24" t="s">
        <v>25</v>
      </c>
      <c r="AB64" s="28">
        <v>0.87956999999999996</v>
      </c>
      <c r="AC64" s="33" t="s">
        <v>72</v>
      </c>
      <c r="AD64" s="24" t="s">
        <v>28</v>
      </c>
      <c r="AE64" s="29">
        <v>0.49313000000000001</v>
      </c>
      <c r="AF64" s="33" t="s">
        <v>63</v>
      </c>
      <c r="AG64" s="24" t="s">
        <v>20</v>
      </c>
      <c r="AH64" s="29">
        <v>0.76778000000000002</v>
      </c>
      <c r="AI64" s="33" t="s">
        <v>52</v>
      </c>
      <c r="AJ64" s="24" t="s">
        <v>29</v>
      </c>
      <c r="AK64" s="30">
        <v>0.52512999999999999</v>
      </c>
      <c r="AL64" s="33" t="s">
        <v>36</v>
      </c>
      <c r="AM64" s="24" t="s">
        <v>23</v>
      </c>
      <c r="AN64" s="29">
        <v>0.17996000000000001</v>
      </c>
      <c r="AO64" s="33" t="s">
        <v>58</v>
      </c>
      <c r="AP64" s="24" t="s">
        <v>20</v>
      </c>
      <c r="AQ64" s="29">
        <v>0.14548</v>
      </c>
    </row>
    <row r="65" spans="1:43" ht="17" thickBot="1" x14ac:dyDescent="0.25">
      <c r="A65" s="95"/>
      <c r="B65" s="33" t="s">
        <v>18</v>
      </c>
      <c r="C65" s="24" t="s">
        <v>19</v>
      </c>
      <c r="D65" s="28">
        <v>0.61533000000000004</v>
      </c>
      <c r="E65" s="33" t="s">
        <v>101</v>
      </c>
      <c r="F65" s="35" t="s">
        <v>102</v>
      </c>
      <c r="G65" s="29">
        <v>0.28187000000000001</v>
      </c>
      <c r="H65" s="33" t="s">
        <v>18</v>
      </c>
      <c r="I65" s="24" t="s">
        <v>20</v>
      </c>
      <c r="J65" s="28">
        <v>0.41359000000000001</v>
      </c>
      <c r="K65" s="33" t="s">
        <v>64</v>
      </c>
      <c r="L65" s="24" t="s">
        <v>28</v>
      </c>
      <c r="M65" s="29">
        <v>0.46794000000000002</v>
      </c>
      <c r="N65" s="33" t="s">
        <v>58</v>
      </c>
      <c r="O65" s="24" t="s">
        <v>25</v>
      </c>
      <c r="P65" s="29">
        <v>0.36903000000000002</v>
      </c>
      <c r="Q65" s="33" t="s">
        <v>69</v>
      </c>
      <c r="R65" s="24" t="s">
        <v>29</v>
      </c>
      <c r="S65" s="29">
        <v>0.34875</v>
      </c>
      <c r="T65" s="33" t="s">
        <v>68</v>
      </c>
      <c r="U65" s="24" t="s">
        <v>29</v>
      </c>
      <c r="V65" s="29">
        <v>0.19395000000000001</v>
      </c>
      <c r="W65" s="33" t="s">
        <v>33</v>
      </c>
      <c r="X65" s="24" t="s">
        <v>25</v>
      </c>
      <c r="Y65" s="28">
        <v>0.82343</v>
      </c>
      <c r="Z65" s="33" t="s">
        <v>98</v>
      </c>
      <c r="AA65" s="35" t="s">
        <v>28</v>
      </c>
      <c r="AB65" s="30">
        <v>0.87563000000000002</v>
      </c>
      <c r="AC65" s="33" t="s">
        <v>64</v>
      </c>
      <c r="AD65" s="24" t="s">
        <v>28</v>
      </c>
      <c r="AE65" s="29">
        <v>0.48873</v>
      </c>
      <c r="AF65" s="33" t="s">
        <v>48</v>
      </c>
      <c r="AG65" s="24" t="s">
        <v>20</v>
      </c>
      <c r="AH65" s="28">
        <v>0.73350000000000004</v>
      </c>
      <c r="AI65" s="33" t="s">
        <v>71</v>
      </c>
      <c r="AJ65" s="24" t="s">
        <v>29</v>
      </c>
      <c r="AK65" s="29">
        <v>0.50373999999999997</v>
      </c>
      <c r="AL65" s="33" t="s">
        <v>63</v>
      </c>
      <c r="AM65" s="24" t="s">
        <v>22</v>
      </c>
      <c r="AN65" s="29">
        <v>0.17377999999999999</v>
      </c>
      <c r="AO65" s="33" t="s">
        <v>46</v>
      </c>
      <c r="AP65" s="24" t="s">
        <v>22</v>
      </c>
      <c r="AQ65" s="29">
        <v>0.13704</v>
      </c>
    </row>
    <row r="66" spans="1:43" ht="17" thickBot="1" x14ac:dyDescent="0.25">
      <c r="A66" s="95"/>
      <c r="B66" s="33" t="s">
        <v>45</v>
      </c>
      <c r="C66" s="24" t="s">
        <v>23</v>
      </c>
      <c r="D66" s="30">
        <v>0.60219</v>
      </c>
      <c r="E66" s="33" t="s">
        <v>77</v>
      </c>
      <c r="F66" s="24" t="s">
        <v>22</v>
      </c>
      <c r="G66" s="29">
        <v>0.28098000000000001</v>
      </c>
      <c r="H66" s="33" t="s">
        <v>46</v>
      </c>
      <c r="I66" s="24" t="s">
        <v>22</v>
      </c>
      <c r="J66" s="29">
        <v>0.40551999999999999</v>
      </c>
      <c r="K66" s="33" t="s">
        <v>50</v>
      </c>
      <c r="L66" s="24" t="s">
        <v>19</v>
      </c>
      <c r="M66" s="29">
        <v>0.46610000000000001</v>
      </c>
      <c r="N66" s="33" t="s">
        <v>21</v>
      </c>
      <c r="O66" s="24" t="s">
        <v>22</v>
      </c>
      <c r="P66" s="30">
        <v>0.35629</v>
      </c>
      <c r="Q66" s="33" t="s">
        <v>54</v>
      </c>
      <c r="R66" s="24" t="s">
        <v>22</v>
      </c>
      <c r="S66" s="29">
        <v>0.34444000000000002</v>
      </c>
      <c r="T66" s="33" t="s">
        <v>67</v>
      </c>
      <c r="U66" s="24" t="s">
        <v>20</v>
      </c>
      <c r="V66" s="29">
        <v>0.19258</v>
      </c>
      <c r="W66" s="33" t="s">
        <v>74</v>
      </c>
      <c r="X66" s="24" t="s">
        <v>25</v>
      </c>
      <c r="Y66" s="28">
        <v>0.82182999999999995</v>
      </c>
      <c r="Z66" s="33" t="s">
        <v>45</v>
      </c>
      <c r="AA66" s="24" t="s">
        <v>19</v>
      </c>
      <c r="AB66" s="28">
        <v>0.85294999999999999</v>
      </c>
      <c r="AC66" s="33" t="s">
        <v>46</v>
      </c>
      <c r="AD66" s="24" t="s">
        <v>22</v>
      </c>
      <c r="AE66" s="30">
        <v>0.48710999999999999</v>
      </c>
      <c r="AF66" s="33" t="s">
        <v>73</v>
      </c>
      <c r="AG66" s="24" t="s">
        <v>26</v>
      </c>
      <c r="AH66" s="30">
        <v>0.72585999999999995</v>
      </c>
      <c r="AI66" s="33" t="s">
        <v>91</v>
      </c>
      <c r="AJ66" s="35" t="s">
        <v>28</v>
      </c>
      <c r="AK66" s="29">
        <v>0.49897000000000002</v>
      </c>
      <c r="AL66" s="33" t="s">
        <v>60</v>
      </c>
      <c r="AM66" s="24" t="s">
        <v>19</v>
      </c>
      <c r="AN66" s="29">
        <v>0.16872999999999999</v>
      </c>
      <c r="AO66" s="33" t="s">
        <v>105</v>
      </c>
      <c r="AP66" s="35" t="s">
        <v>22</v>
      </c>
      <c r="AQ66" s="29">
        <v>0.13497000000000001</v>
      </c>
    </row>
    <row r="67" spans="1:43" ht="17" thickBot="1" x14ac:dyDescent="0.25">
      <c r="A67" s="95"/>
      <c r="B67" s="33" t="s">
        <v>80</v>
      </c>
      <c r="C67" s="24" t="s">
        <v>28</v>
      </c>
      <c r="D67" s="29">
        <v>0.59831999999999996</v>
      </c>
      <c r="E67" s="33" t="s">
        <v>94</v>
      </c>
      <c r="F67" s="35" t="s">
        <v>19</v>
      </c>
      <c r="G67" s="29">
        <v>0.27992</v>
      </c>
      <c r="H67" s="33" t="s">
        <v>44</v>
      </c>
      <c r="I67" s="24" t="s">
        <v>23</v>
      </c>
      <c r="J67" s="29">
        <v>0.4022</v>
      </c>
      <c r="K67" s="33" t="s">
        <v>94</v>
      </c>
      <c r="L67" s="35" t="s">
        <v>28</v>
      </c>
      <c r="M67" s="29">
        <v>0.45205000000000001</v>
      </c>
      <c r="N67" s="33" t="s">
        <v>37</v>
      </c>
      <c r="O67" s="24" t="s">
        <v>25</v>
      </c>
      <c r="P67" s="29">
        <v>0.35126000000000002</v>
      </c>
      <c r="Q67" s="33" t="s">
        <v>33</v>
      </c>
      <c r="R67" s="24" t="s">
        <v>25</v>
      </c>
      <c r="S67" s="29">
        <v>0.33563999999999999</v>
      </c>
      <c r="T67" s="33" t="s">
        <v>49</v>
      </c>
      <c r="U67" s="24" t="s">
        <v>20</v>
      </c>
      <c r="V67" s="29">
        <v>0.19222</v>
      </c>
      <c r="W67" s="33" t="s">
        <v>98</v>
      </c>
      <c r="X67" s="35" t="s">
        <v>28</v>
      </c>
      <c r="Y67" s="29">
        <v>0.81179000000000001</v>
      </c>
      <c r="Z67" s="33" t="s">
        <v>82</v>
      </c>
      <c r="AA67" s="24" t="s">
        <v>25</v>
      </c>
      <c r="AB67" s="28">
        <v>0.83404999999999996</v>
      </c>
      <c r="AC67" s="33" t="s">
        <v>62</v>
      </c>
      <c r="AD67" s="24" t="s">
        <v>19</v>
      </c>
      <c r="AE67" s="29">
        <v>0.47397</v>
      </c>
      <c r="AF67" s="33" t="s">
        <v>105</v>
      </c>
      <c r="AG67" s="35" t="s">
        <v>25</v>
      </c>
      <c r="AH67" s="29">
        <v>0.72004999999999997</v>
      </c>
      <c r="AI67" s="33" t="s">
        <v>62</v>
      </c>
      <c r="AJ67" s="24" t="s">
        <v>19</v>
      </c>
      <c r="AK67" s="29">
        <v>0.48927999999999999</v>
      </c>
      <c r="AL67" s="33" t="s">
        <v>90</v>
      </c>
      <c r="AM67" s="35" t="s">
        <v>26</v>
      </c>
      <c r="AN67" s="29">
        <v>0.16431999999999999</v>
      </c>
      <c r="AO67" s="33" t="s">
        <v>21</v>
      </c>
      <c r="AP67" s="24" t="s">
        <v>22</v>
      </c>
      <c r="AQ67" s="29">
        <v>0.13070000000000001</v>
      </c>
    </row>
    <row r="68" spans="1:43" ht="17" thickBot="1" x14ac:dyDescent="0.25">
      <c r="A68" s="95"/>
      <c r="B68" s="33" t="s">
        <v>105</v>
      </c>
      <c r="C68" s="35" t="s">
        <v>20</v>
      </c>
      <c r="D68" s="29">
        <v>0.58503000000000005</v>
      </c>
      <c r="E68" s="33" t="s">
        <v>43</v>
      </c>
      <c r="F68" s="24" t="s">
        <v>19</v>
      </c>
      <c r="G68" s="29">
        <v>0.27377000000000001</v>
      </c>
      <c r="H68" s="33" t="s">
        <v>44</v>
      </c>
      <c r="I68" s="24" t="s">
        <v>20</v>
      </c>
      <c r="J68" s="29">
        <v>0.35671999999999998</v>
      </c>
      <c r="K68" s="33" t="s">
        <v>27</v>
      </c>
      <c r="L68" s="24" t="s">
        <v>28</v>
      </c>
      <c r="M68" s="30">
        <v>0.44283</v>
      </c>
      <c r="N68" s="33" t="s">
        <v>33</v>
      </c>
      <c r="O68" s="24" t="s">
        <v>25</v>
      </c>
      <c r="P68" s="29">
        <v>0.33357999999999999</v>
      </c>
      <c r="Q68" s="33" t="s">
        <v>79</v>
      </c>
      <c r="R68" s="24" t="s">
        <v>29</v>
      </c>
      <c r="S68" s="29">
        <v>0.33230999999999999</v>
      </c>
      <c r="T68" s="33" t="s">
        <v>66</v>
      </c>
      <c r="U68" s="24" t="s">
        <v>20</v>
      </c>
      <c r="V68" s="29">
        <v>0.19123999999999999</v>
      </c>
      <c r="W68" s="33" t="s">
        <v>93</v>
      </c>
      <c r="X68" s="35" t="s">
        <v>23</v>
      </c>
      <c r="Y68" s="29">
        <v>0.72890999999999995</v>
      </c>
      <c r="Z68" s="33" t="s">
        <v>91</v>
      </c>
      <c r="AA68" s="35" t="s">
        <v>28</v>
      </c>
      <c r="AB68" s="29">
        <v>0.82481000000000004</v>
      </c>
      <c r="AC68" s="33" t="s">
        <v>103</v>
      </c>
      <c r="AD68" s="35" t="s">
        <v>22</v>
      </c>
      <c r="AE68" s="29">
        <v>0.47060000000000002</v>
      </c>
      <c r="AF68" s="33" t="s">
        <v>43</v>
      </c>
      <c r="AG68" s="24" t="s">
        <v>22</v>
      </c>
      <c r="AH68" s="28">
        <v>0.70184999999999997</v>
      </c>
      <c r="AI68" s="33" t="s">
        <v>18</v>
      </c>
      <c r="AJ68" s="24" t="s">
        <v>19</v>
      </c>
      <c r="AK68" s="28">
        <v>0.48139999999999999</v>
      </c>
      <c r="AL68" s="33" t="s">
        <v>90</v>
      </c>
      <c r="AM68" s="35" t="s">
        <v>20</v>
      </c>
      <c r="AN68" s="29">
        <v>0.16370000000000001</v>
      </c>
      <c r="AO68" s="33" t="s">
        <v>18</v>
      </c>
      <c r="AP68" s="24" t="s">
        <v>20</v>
      </c>
      <c r="AQ68" s="29">
        <v>0.12941</v>
      </c>
    </row>
    <row r="69" spans="1:43" ht="17" thickBot="1" x14ac:dyDescent="0.25">
      <c r="A69" s="95"/>
      <c r="B69" s="33" t="s">
        <v>80</v>
      </c>
      <c r="C69" s="24" t="s">
        <v>19</v>
      </c>
      <c r="D69" s="29">
        <v>0.55576000000000003</v>
      </c>
      <c r="E69" s="33" t="s">
        <v>81</v>
      </c>
      <c r="F69" s="24" t="s">
        <v>26</v>
      </c>
      <c r="G69" s="29">
        <v>0.26307000000000003</v>
      </c>
      <c r="H69" s="33" t="s">
        <v>91</v>
      </c>
      <c r="I69" s="35" t="s">
        <v>22</v>
      </c>
      <c r="J69" s="29">
        <v>0.33804000000000001</v>
      </c>
      <c r="K69" s="33" t="s">
        <v>74</v>
      </c>
      <c r="L69" s="24" t="s">
        <v>23</v>
      </c>
      <c r="M69" s="29">
        <v>0.42429</v>
      </c>
      <c r="N69" s="33" t="s">
        <v>33</v>
      </c>
      <c r="O69" s="24" t="s">
        <v>20</v>
      </c>
      <c r="P69" s="29">
        <v>0.33135999999999999</v>
      </c>
      <c r="Q69" s="33" t="s">
        <v>43</v>
      </c>
      <c r="R69" s="24" t="s">
        <v>22</v>
      </c>
      <c r="S69" s="29">
        <v>0.31957000000000002</v>
      </c>
      <c r="T69" s="33" t="s">
        <v>58</v>
      </c>
      <c r="U69" s="24" t="s">
        <v>25</v>
      </c>
      <c r="V69" s="29">
        <v>0.18781999999999999</v>
      </c>
      <c r="W69" s="33" t="s">
        <v>47</v>
      </c>
      <c r="X69" s="24" t="s">
        <v>19</v>
      </c>
      <c r="Y69" s="30">
        <v>0.72019999999999995</v>
      </c>
      <c r="Z69" s="33" t="s">
        <v>105</v>
      </c>
      <c r="AA69" s="35" t="s">
        <v>25</v>
      </c>
      <c r="AB69" s="29">
        <v>0.80293000000000003</v>
      </c>
      <c r="AC69" s="33" t="s">
        <v>66</v>
      </c>
      <c r="AD69" s="24" t="s">
        <v>22</v>
      </c>
      <c r="AE69" s="29">
        <v>0.46116000000000001</v>
      </c>
      <c r="AF69" s="33" t="s">
        <v>58</v>
      </c>
      <c r="AG69" s="24" t="s">
        <v>22</v>
      </c>
      <c r="AH69" s="29">
        <v>0.68072999999999995</v>
      </c>
      <c r="AI69" s="33" t="s">
        <v>54</v>
      </c>
      <c r="AJ69" s="24" t="s">
        <v>22</v>
      </c>
      <c r="AK69" s="29">
        <v>0.43502999999999997</v>
      </c>
      <c r="AL69" s="33" t="s">
        <v>104</v>
      </c>
      <c r="AM69" s="35" t="s">
        <v>23</v>
      </c>
      <c r="AN69" s="29">
        <v>0.15337999999999999</v>
      </c>
      <c r="AO69" s="33" t="s">
        <v>43</v>
      </c>
      <c r="AP69" s="24" t="s">
        <v>22</v>
      </c>
      <c r="AQ69" s="29">
        <v>0.12787999999999999</v>
      </c>
    </row>
    <row r="70" spans="1:43" ht="17" thickBot="1" x14ac:dyDescent="0.25">
      <c r="A70" s="95"/>
      <c r="B70" s="33" t="s">
        <v>80</v>
      </c>
      <c r="C70" s="24" t="s">
        <v>25</v>
      </c>
      <c r="D70" s="29">
        <v>0.55508999999999997</v>
      </c>
      <c r="E70" s="33" t="s">
        <v>97</v>
      </c>
      <c r="F70" s="35" t="s">
        <v>22</v>
      </c>
      <c r="G70" s="29">
        <v>0.26011000000000001</v>
      </c>
      <c r="H70" s="33" t="s">
        <v>81</v>
      </c>
      <c r="I70" s="24" t="s">
        <v>26</v>
      </c>
      <c r="J70" s="29">
        <v>0.32833000000000001</v>
      </c>
      <c r="K70" s="33" t="s">
        <v>100</v>
      </c>
      <c r="L70" s="35" t="s">
        <v>28</v>
      </c>
      <c r="M70" s="29">
        <v>0.41936000000000001</v>
      </c>
      <c r="N70" s="33" t="s">
        <v>46</v>
      </c>
      <c r="O70" s="24" t="s">
        <v>22</v>
      </c>
      <c r="P70" s="29">
        <v>0.33034000000000002</v>
      </c>
      <c r="Q70" s="33" t="s">
        <v>82</v>
      </c>
      <c r="R70" s="24" t="s">
        <v>20</v>
      </c>
      <c r="S70" s="29">
        <v>0.31942999999999999</v>
      </c>
      <c r="T70" s="33" t="s">
        <v>43</v>
      </c>
      <c r="U70" s="24" t="s">
        <v>19</v>
      </c>
      <c r="V70" s="29">
        <v>0.18534999999999999</v>
      </c>
      <c r="W70" s="33" t="s">
        <v>98</v>
      </c>
      <c r="X70" s="35" t="s">
        <v>23</v>
      </c>
      <c r="Y70" s="29">
        <v>0.71023999999999998</v>
      </c>
      <c r="Z70" s="33" t="s">
        <v>58</v>
      </c>
      <c r="AA70" s="24" t="s">
        <v>20</v>
      </c>
      <c r="AB70" s="29">
        <v>0.79447000000000001</v>
      </c>
      <c r="AC70" s="33" t="s">
        <v>40</v>
      </c>
      <c r="AD70" s="24" t="s">
        <v>29</v>
      </c>
      <c r="AE70" s="29">
        <v>0.44835000000000003</v>
      </c>
      <c r="AF70" s="33" t="s">
        <v>77</v>
      </c>
      <c r="AG70" s="24" t="s">
        <v>22</v>
      </c>
      <c r="AH70" s="29">
        <v>0.66749000000000003</v>
      </c>
      <c r="AI70" s="33" t="s">
        <v>46</v>
      </c>
      <c r="AJ70" s="24" t="s">
        <v>22</v>
      </c>
      <c r="AK70" s="29">
        <v>0.41750999999999999</v>
      </c>
      <c r="AL70" s="33" t="s">
        <v>59</v>
      </c>
      <c r="AM70" s="24" t="s">
        <v>20</v>
      </c>
      <c r="AN70" s="29">
        <v>0.14405000000000001</v>
      </c>
      <c r="AO70" s="33" t="s">
        <v>96</v>
      </c>
      <c r="AP70" s="35" t="s">
        <v>26</v>
      </c>
      <c r="AQ70" s="29">
        <v>0.12434000000000001</v>
      </c>
    </row>
    <row r="71" spans="1:43" ht="17" thickBot="1" x14ac:dyDescent="0.25">
      <c r="A71" s="95"/>
      <c r="B71" s="33" t="s">
        <v>27</v>
      </c>
      <c r="C71" s="24" t="s">
        <v>29</v>
      </c>
      <c r="D71" s="30">
        <v>0.55508000000000002</v>
      </c>
      <c r="E71" s="33" t="s">
        <v>56</v>
      </c>
      <c r="F71" s="24" t="s">
        <v>25</v>
      </c>
      <c r="G71" s="29">
        <v>0.25706000000000001</v>
      </c>
      <c r="H71" s="33" t="s">
        <v>60</v>
      </c>
      <c r="I71" s="24" t="s">
        <v>19</v>
      </c>
      <c r="J71" s="29">
        <v>0.32307000000000002</v>
      </c>
      <c r="K71" s="33" t="s">
        <v>92</v>
      </c>
      <c r="L71" s="35" t="s">
        <v>20</v>
      </c>
      <c r="M71" s="29">
        <v>0.41281000000000001</v>
      </c>
      <c r="N71" s="33" t="s">
        <v>18</v>
      </c>
      <c r="O71" s="24" t="s">
        <v>19</v>
      </c>
      <c r="P71" s="29">
        <v>0.32601999999999998</v>
      </c>
      <c r="Q71" s="33" t="s">
        <v>58</v>
      </c>
      <c r="R71" s="24" t="s">
        <v>20</v>
      </c>
      <c r="S71" s="29">
        <v>0.31863999999999998</v>
      </c>
      <c r="T71" s="33" t="s">
        <v>46</v>
      </c>
      <c r="U71" s="24" t="s">
        <v>20</v>
      </c>
      <c r="V71" s="29">
        <v>0.17102999999999999</v>
      </c>
      <c r="W71" s="33" t="s">
        <v>91</v>
      </c>
      <c r="X71" s="35" t="s">
        <v>28</v>
      </c>
      <c r="Y71" s="29">
        <v>0.69703999999999999</v>
      </c>
      <c r="Z71" s="33" t="s">
        <v>39</v>
      </c>
      <c r="AA71" s="24" t="s">
        <v>28</v>
      </c>
      <c r="AB71" s="28">
        <v>0.78869</v>
      </c>
      <c r="AC71" s="33" t="s">
        <v>63</v>
      </c>
      <c r="AD71" s="24" t="s">
        <v>26</v>
      </c>
      <c r="AE71" s="29">
        <v>0.44755</v>
      </c>
      <c r="AF71" s="33" t="s">
        <v>46</v>
      </c>
      <c r="AG71" s="24" t="s">
        <v>20</v>
      </c>
      <c r="AH71" s="30">
        <v>0.66444999999999999</v>
      </c>
      <c r="AI71" s="33" t="s">
        <v>69</v>
      </c>
      <c r="AJ71" s="24" t="s">
        <v>23</v>
      </c>
      <c r="AK71" s="29">
        <v>0.41166999999999998</v>
      </c>
      <c r="AL71" s="33" t="s">
        <v>82</v>
      </c>
      <c r="AM71" s="24" t="s">
        <v>28</v>
      </c>
      <c r="AN71" s="29">
        <v>0.13886999999999999</v>
      </c>
      <c r="AO71" s="33" t="s">
        <v>49</v>
      </c>
      <c r="AP71" s="24" t="s">
        <v>28</v>
      </c>
      <c r="AQ71" s="29">
        <v>0.12317</v>
      </c>
    </row>
    <row r="72" spans="1:43" ht="17" thickBot="1" x14ac:dyDescent="0.25">
      <c r="A72" s="95"/>
      <c r="B72" s="33" t="s">
        <v>48</v>
      </c>
      <c r="C72" s="24" t="s">
        <v>29</v>
      </c>
      <c r="D72" s="29">
        <v>0.55083000000000004</v>
      </c>
      <c r="E72" s="33" t="s">
        <v>31</v>
      </c>
      <c r="F72" s="24" t="s">
        <v>19</v>
      </c>
      <c r="G72" s="29">
        <v>0.25128</v>
      </c>
      <c r="H72" s="33" t="s">
        <v>104</v>
      </c>
      <c r="I72" s="35" t="s">
        <v>26</v>
      </c>
      <c r="J72" s="29">
        <v>0.31968000000000002</v>
      </c>
      <c r="K72" s="33" t="s">
        <v>31</v>
      </c>
      <c r="L72" s="24" t="s">
        <v>25</v>
      </c>
      <c r="M72" s="29">
        <v>0.41217999999999999</v>
      </c>
      <c r="N72" s="33" t="s">
        <v>54</v>
      </c>
      <c r="O72" s="24" t="s">
        <v>22</v>
      </c>
      <c r="P72" s="29">
        <v>0.32140000000000002</v>
      </c>
      <c r="Q72" s="33" t="s">
        <v>105</v>
      </c>
      <c r="R72" s="35" t="s">
        <v>25</v>
      </c>
      <c r="S72" s="29">
        <v>0.30563000000000001</v>
      </c>
      <c r="T72" s="33" t="s">
        <v>74</v>
      </c>
      <c r="U72" s="24" t="s">
        <v>28</v>
      </c>
      <c r="V72" s="29">
        <v>0.16527</v>
      </c>
      <c r="W72" s="33" t="s">
        <v>105</v>
      </c>
      <c r="X72" s="35" t="s">
        <v>20</v>
      </c>
      <c r="Y72" s="29">
        <v>0.68662000000000001</v>
      </c>
      <c r="Z72" s="33" t="s">
        <v>59</v>
      </c>
      <c r="AA72" s="24" t="s">
        <v>25</v>
      </c>
      <c r="AB72" s="30">
        <v>0.75338000000000005</v>
      </c>
      <c r="AC72" s="33" t="s">
        <v>75</v>
      </c>
      <c r="AD72" s="24" t="s">
        <v>25</v>
      </c>
      <c r="AE72" s="29">
        <v>0.44581999999999999</v>
      </c>
      <c r="AF72" s="33" t="s">
        <v>24</v>
      </c>
      <c r="AG72" s="24" t="s">
        <v>25</v>
      </c>
      <c r="AH72" s="28">
        <v>0.65512999999999999</v>
      </c>
      <c r="AI72" s="33" t="s">
        <v>71</v>
      </c>
      <c r="AJ72" s="24" t="s">
        <v>20</v>
      </c>
      <c r="AK72" s="29">
        <v>0.40589999999999998</v>
      </c>
      <c r="AL72" s="33" t="s">
        <v>44</v>
      </c>
      <c r="AM72" s="24" t="s">
        <v>23</v>
      </c>
      <c r="AN72" s="29">
        <v>0.13844000000000001</v>
      </c>
      <c r="AO72" s="33" t="s">
        <v>73</v>
      </c>
      <c r="AP72" s="24" t="s">
        <v>23</v>
      </c>
      <c r="AQ72" s="29">
        <v>0.12062</v>
      </c>
    </row>
    <row r="73" spans="1:43" ht="17" thickBot="1" x14ac:dyDescent="0.25">
      <c r="A73" s="95"/>
      <c r="B73" s="33" t="s">
        <v>79</v>
      </c>
      <c r="C73" s="24" t="s">
        <v>29</v>
      </c>
      <c r="D73" s="29">
        <v>0.54654999999999998</v>
      </c>
      <c r="E73" s="33" t="s">
        <v>98</v>
      </c>
      <c r="F73" s="35" t="s">
        <v>23</v>
      </c>
      <c r="G73" s="29">
        <v>0.22603999999999999</v>
      </c>
      <c r="H73" s="33" t="s">
        <v>77</v>
      </c>
      <c r="I73" s="24" t="s">
        <v>22</v>
      </c>
      <c r="J73" s="29">
        <v>0.30614000000000002</v>
      </c>
      <c r="K73" s="33" t="s">
        <v>94</v>
      </c>
      <c r="L73" s="35" t="s">
        <v>26</v>
      </c>
      <c r="M73" s="29">
        <v>0.40594999999999998</v>
      </c>
      <c r="N73" s="33" t="s">
        <v>67</v>
      </c>
      <c r="O73" s="24" t="s">
        <v>20</v>
      </c>
      <c r="P73" s="29">
        <v>0.31480999999999998</v>
      </c>
      <c r="Q73" s="33" t="s">
        <v>50</v>
      </c>
      <c r="R73" s="24" t="s">
        <v>29</v>
      </c>
      <c r="S73" s="29">
        <v>0.29433999999999999</v>
      </c>
      <c r="T73" s="33" t="s">
        <v>50</v>
      </c>
      <c r="U73" s="24" t="s">
        <v>29</v>
      </c>
      <c r="V73" s="29">
        <v>0.16406000000000001</v>
      </c>
      <c r="W73" s="33" t="s">
        <v>39</v>
      </c>
      <c r="X73" s="24" t="s">
        <v>28</v>
      </c>
      <c r="Y73" s="30">
        <v>0.67359000000000002</v>
      </c>
      <c r="Z73" s="33" t="s">
        <v>69</v>
      </c>
      <c r="AA73" s="24" t="s">
        <v>19</v>
      </c>
      <c r="AB73" s="29">
        <v>0.72965000000000002</v>
      </c>
      <c r="AC73" s="33" t="s">
        <v>85</v>
      </c>
      <c r="AD73" s="24" t="s">
        <v>26</v>
      </c>
      <c r="AE73" s="29">
        <v>0.44513000000000003</v>
      </c>
      <c r="AF73" s="33" t="s">
        <v>93</v>
      </c>
      <c r="AG73" s="35" t="s">
        <v>29</v>
      </c>
      <c r="AH73" s="29">
        <v>0.64161000000000001</v>
      </c>
      <c r="AI73" s="33" t="s">
        <v>97</v>
      </c>
      <c r="AJ73" s="35" t="s">
        <v>22</v>
      </c>
      <c r="AK73" s="29">
        <v>0.39832000000000001</v>
      </c>
      <c r="AL73" s="33" t="s">
        <v>43</v>
      </c>
      <c r="AM73" s="24" t="s">
        <v>22</v>
      </c>
      <c r="AN73" s="29">
        <v>0.12642999999999999</v>
      </c>
      <c r="AO73" s="33" t="s">
        <v>61</v>
      </c>
      <c r="AP73" s="24" t="s">
        <v>26</v>
      </c>
      <c r="AQ73" s="29">
        <v>0.1183</v>
      </c>
    </row>
    <row r="74" spans="1:43" ht="17" thickBot="1" x14ac:dyDescent="0.25">
      <c r="A74" s="95"/>
      <c r="B74" s="33" t="s">
        <v>58</v>
      </c>
      <c r="C74" s="24" t="s">
        <v>20</v>
      </c>
      <c r="D74" s="29">
        <v>0.52707000000000004</v>
      </c>
      <c r="E74" s="33" t="s">
        <v>97</v>
      </c>
      <c r="F74" s="35" t="s">
        <v>25</v>
      </c>
      <c r="G74" s="29">
        <v>0.22392000000000001</v>
      </c>
      <c r="H74" s="33" t="s">
        <v>21</v>
      </c>
      <c r="I74" s="24" t="s">
        <v>22</v>
      </c>
      <c r="J74" s="29">
        <v>0.29897000000000001</v>
      </c>
      <c r="K74" s="33" t="s">
        <v>58</v>
      </c>
      <c r="L74" s="24" t="s">
        <v>22</v>
      </c>
      <c r="M74" s="29">
        <v>0.39838000000000001</v>
      </c>
      <c r="N74" s="33" t="s">
        <v>59</v>
      </c>
      <c r="O74" s="24" t="s">
        <v>25</v>
      </c>
      <c r="P74" s="29">
        <v>0.31447999999999998</v>
      </c>
      <c r="Q74" s="33" t="s">
        <v>64</v>
      </c>
      <c r="R74" s="24" t="s">
        <v>19</v>
      </c>
      <c r="S74" s="29">
        <v>0.27994999999999998</v>
      </c>
      <c r="T74" s="33" t="s">
        <v>35</v>
      </c>
      <c r="U74" s="24" t="s">
        <v>22</v>
      </c>
      <c r="V74" s="29">
        <v>0.16270999999999999</v>
      </c>
      <c r="W74" s="33" t="s">
        <v>45</v>
      </c>
      <c r="X74" s="24" t="s">
        <v>19</v>
      </c>
      <c r="Y74" s="30">
        <v>0.67230000000000001</v>
      </c>
      <c r="Z74" s="33" t="s">
        <v>47</v>
      </c>
      <c r="AA74" s="24" t="s">
        <v>19</v>
      </c>
      <c r="AB74" s="28">
        <v>0.69325000000000003</v>
      </c>
      <c r="AC74" s="33" t="s">
        <v>63</v>
      </c>
      <c r="AD74" s="24" t="s">
        <v>22</v>
      </c>
      <c r="AE74" s="29">
        <v>0.44401000000000002</v>
      </c>
      <c r="AF74" s="33" t="s">
        <v>105</v>
      </c>
      <c r="AG74" s="35" t="s">
        <v>20</v>
      </c>
      <c r="AH74" s="29">
        <v>0.61845000000000006</v>
      </c>
      <c r="AI74" s="33" t="s">
        <v>50</v>
      </c>
      <c r="AJ74" s="24" t="s">
        <v>29</v>
      </c>
      <c r="AK74" s="29">
        <v>0.36968000000000001</v>
      </c>
      <c r="AL74" s="33" t="s">
        <v>48</v>
      </c>
      <c r="AM74" s="24" t="s">
        <v>20</v>
      </c>
      <c r="AN74" s="29">
        <v>0.12443</v>
      </c>
      <c r="AO74" s="33" t="s">
        <v>104</v>
      </c>
      <c r="AP74" s="35" t="s">
        <v>26</v>
      </c>
      <c r="AQ74" s="29">
        <v>0.11327</v>
      </c>
    </row>
    <row r="75" spans="1:43" ht="17" thickBot="1" x14ac:dyDescent="0.25">
      <c r="A75" s="95"/>
      <c r="B75" s="33" t="s">
        <v>39</v>
      </c>
      <c r="C75" s="24" t="s">
        <v>25</v>
      </c>
      <c r="D75" s="30">
        <v>0.51105</v>
      </c>
      <c r="E75" s="33" t="s">
        <v>77</v>
      </c>
      <c r="F75" s="24" t="s">
        <v>29</v>
      </c>
      <c r="G75" s="29">
        <v>0.21010999999999999</v>
      </c>
      <c r="H75" s="33" t="s">
        <v>64</v>
      </c>
      <c r="I75" s="24" t="s">
        <v>19</v>
      </c>
      <c r="J75" s="29">
        <v>0.28549000000000002</v>
      </c>
      <c r="K75" s="33" t="s">
        <v>42</v>
      </c>
      <c r="L75" s="24" t="s">
        <v>28</v>
      </c>
      <c r="M75" s="29">
        <v>0.39613999999999999</v>
      </c>
      <c r="N75" s="33" t="s">
        <v>76</v>
      </c>
      <c r="O75" s="24" t="s">
        <v>22</v>
      </c>
      <c r="P75" s="29">
        <v>0.30397000000000002</v>
      </c>
      <c r="Q75" s="33" t="s">
        <v>92</v>
      </c>
      <c r="R75" s="35" t="s">
        <v>28</v>
      </c>
      <c r="S75" s="29">
        <v>0.27715000000000001</v>
      </c>
      <c r="T75" s="33" t="s">
        <v>71</v>
      </c>
      <c r="U75" s="24" t="s">
        <v>20</v>
      </c>
      <c r="V75" s="29">
        <v>0.15548999999999999</v>
      </c>
      <c r="W75" s="33" t="s">
        <v>82</v>
      </c>
      <c r="X75" s="24" t="s">
        <v>25</v>
      </c>
      <c r="Y75" s="30">
        <v>0.66735</v>
      </c>
      <c r="Z75" s="33" t="s">
        <v>37</v>
      </c>
      <c r="AA75" s="24" t="s">
        <v>23</v>
      </c>
      <c r="AB75" s="28">
        <v>0.68713999999999997</v>
      </c>
      <c r="AC75" s="33" t="s">
        <v>91</v>
      </c>
      <c r="AD75" s="35" t="s">
        <v>22</v>
      </c>
      <c r="AE75" s="29">
        <v>0.42341000000000001</v>
      </c>
      <c r="AF75" s="33" t="s">
        <v>99</v>
      </c>
      <c r="AG75" s="35" t="s">
        <v>19</v>
      </c>
      <c r="AH75" s="28">
        <v>0.59347000000000005</v>
      </c>
      <c r="AI75" s="33" t="s">
        <v>48</v>
      </c>
      <c r="AJ75" s="24" t="s">
        <v>29</v>
      </c>
      <c r="AK75" s="29">
        <v>0.35003000000000001</v>
      </c>
      <c r="AL75" s="33" t="s">
        <v>89</v>
      </c>
      <c r="AM75" s="35" t="s">
        <v>25</v>
      </c>
      <c r="AN75" s="29">
        <v>0.11312999999999999</v>
      </c>
      <c r="AO75" s="33" t="s">
        <v>101</v>
      </c>
      <c r="AP75" s="35" t="s">
        <v>29</v>
      </c>
      <c r="AQ75" s="29">
        <v>9.7960000000000005E-2</v>
      </c>
    </row>
    <row r="76" spans="1:43" ht="17" thickBot="1" x14ac:dyDescent="0.25">
      <c r="A76" s="95"/>
      <c r="B76" s="33" t="s">
        <v>69</v>
      </c>
      <c r="C76" s="24" t="s">
        <v>29</v>
      </c>
      <c r="D76" s="29">
        <v>0.49517</v>
      </c>
      <c r="E76" s="33" t="s">
        <v>89</v>
      </c>
      <c r="F76" s="35" t="s">
        <v>28</v>
      </c>
      <c r="G76" s="29">
        <v>0.20948</v>
      </c>
      <c r="H76" s="33" t="s">
        <v>104</v>
      </c>
      <c r="I76" s="35" t="s">
        <v>28</v>
      </c>
      <c r="J76" s="29">
        <v>0.28356999999999999</v>
      </c>
      <c r="K76" s="33" t="s">
        <v>82</v>
      </c>
      <c r="L76" s="24" t="s">
        <v>20</v>
      </c>
      <c r="M76" s="29">
        <v>0.39176</v>
      </c>
      <c r="N76" s="33" t="s">
        <v>59</v>
      </c>
      <c r="O76" s="24" t="s">
        <v>20</v>
      </c>
      <c r="P76" s="29">
        <v>0.29892000000000002</v>
      </c>
      <c r="Q76" s="33" t="s">
        <v>54</v>
      </c>
      <c r="R76" s="24" t="s">
        <v>29</v>
      </c>
      <c r="S76" s="29">
        <v>0.27543000000000001</v>
      </c>
      <c r="T76" s="23" t="s">
        <v>95</v>
      </c>
      <c r="U76" s="24" t="s">
        <v>22</v>
      </c>
      <c r="V76" s="29">
        <v>0.14238999999999999</v>
      </c>
      <c r="W76" s="33" t="s">
        <v>37</v>
      </c>
      <c r="X76" s="24" t="s">
        <v>23</v>
      </c>
      <c r="Y76" s="28">
        <v>0.66134999999999999</v>
      </c>
      <c r="Z76" s="33" t="s">
        <v>98</v>
      </c>
      <c r="AA76" s="35" t="s">
        <v>23</v>
      </c>
      <c r="AB76" s="29">
        <v>0.67247999999999997</v>
      </c>
      <c r="AC76" s="33" t="s">
        <v>101</v>
      </c>
      <c r="AD76" s="35" t="s">
        <v>22</v>
      </c>
      <c r="AE76" s="29">
        <v>0.41743000000000002</v>
      </c>
      <c r="AF76" s="33" t="s">
        <v>21</v>
      </c>
      <c r="AG76" s="24" t="s">
        <v>22</v>
      </c>
      <c r="AH76" s="28">
        <v>0.57118999999999998</v>
      </c>
      <c r="AI76" s="33" t="s">
        <v>80</v>
      </c>
      <c r="AJ76" s="24" t="s">
        <v>28</v>
      </c>
      <c r="AK76" s="29">
        <v>0.34794999999999998</v>
      </c>
      <c r="AL76" s="33" t="s">
        <v>89</v>
      </c>
      <c r="AM76" s="35" t="s">
        <v>19</v>
      </c>
      <c r="AN76" s="29">
        <v>0.10828</v>
      </c>
      <c r="AO76" s="33" t="s">
        <v>71</v>
      </c>
      <c r="AP76" s="24" t="s">
        <v>29</v>
      </c>
      <c r="AQ76" s="29">
        <v>9.6310000000000007E-2</v>
      </c>
    </row>
    <row r="77" spans="1:43" ht="17" thickBot="1" x14ac:dyDescent="0.25">
      <c r="A77" s="95"/>
      <c r="B77" s="23" t="s">
        <v>95</v>
      </c>
      <c r="C77" s="24" t="s">
        <v>26</v>
      </c>
      <c r="D77" s="29">
        <v>0.49092999999999998</v>
      </c>
      <c r="E77" s="33" t="s">
        <v>68</v>
      </c>
      <c r="F77" s="24" t="s">
        <v>22</v>
      </c>
      <c r="G77" s="29">
        <v>0.20734</v>
      </c>
      <c r="H77" s="33" t="s">
        <v>72</v>
      </c>
      <c r="I77" s="24" t="s">
        <v>22</v>
      </c>
      <c r="J77" s="29">
        <v>0.27021000000000001</v>
      </c>
      <c r="K77" s="33" t="s">
        <v>67</v>
      </c>
      <c r="L77" s="24" t="s">
        <v>28</v>
      </c>
      <c r="M77" s="29">
        <v>0.37206</v>
      </c>
      <c r="N77" s="33" t="s">
        <v>86</v>
      </c>
      <c r="O77" s="24" t="s">
        <v>20</v>
      </c>
      <c r="P77" s="29">
        <v>0.29246</v>
      </c>
      <c r="Q77" s="33" t="s">
        <v>62</v>
      </c>
      <c r="R77" s="24" t="s">
        <v>23</v>
      </c>
      <c r="S77" s="29">
        <v>0.25530000000000003</v>
      </c>
      <c r="T77" s="33" t="s">
        <v>69</v>
      </c>
      <c r="U77" s="24" t="s">
        <v>29</v>
      </c>
      <c r="V77" s="29">
        <v>0.14121</v>
      </c>
      <c r="W77" s="33" t="s">
        <v>83</v>
      </c>
      <c r="X77" s="24" t="s">
        <v>20</v>
      </c>
      <c r="Y77" s="29">
        <v>0.65324000000000004</v>
      </c>
      <c r="Z77" s="33" t="s">
        <v>54</v>
      </c>
      <c r="AA77" s="24" t="s">
        <v>22</v>
      </c>
      <c r="AB77" s="29">
        <v>0.64088999999999996</v>
      </c>
      <c r="AC77" s="33" t="s">
        <v>38</v>
      </c>
      <c r="AD77" s="24" t="s">
        <v>26</v>
      </c>
      <c r="AE77" s="30">
        <v>0.40994999999999998</v>
      </c>
      <c r="AF77" s="33" t="s">
        <v>83</v>
      </c>
      <c r="AG77" s="24" t="s">
        <v>25</v>
      </c>
      <c r="AH77" s="29">
        <v>0.57055999999999996</v>
      </c>
      <c r="AI77" s="33" t="s">
        <v>82</v>
      </c>
      <c r="AJ77" s="24" t="s">
        <v>25</v>
      </c>
      <c r="AK77" s="29">
        <v>0.34131</v>
      </c>
      <c r="AL77" s="33" t="s">
        <v>94</v>
      </c>
      <c r="AM77" s="35" t="s">
        <v>28</v>
      </c>
      <c r="AN77" s="29">
        <v>0.10345</v>
      </c>
      <c r="AO77" s="33" t="s">
        <v>84</v>
      </c>
      <c r="AP77" s="24" t="s">
        <v>19</v>
      </c>
      <c r="AQ77" s="29">
        <v>9.6159999999999995E-2</v>
      </c>
    </row>
    <row r="78" spans="1:43" ht="17" thickBot="1" x14ac:dyDescent="0.25">
      <c r="A78" s="95"/>
      <c r="B78" s="33" t="s">
        <v>82</v>
      </c>
      <c r="C78" s="24" t="s">
        <v>25</v>
      </c>
      <c r="D78" s="29">
        <v>0.46700999999999998</v>
      </c>
      <c r="E78" s="33" t="s">
        <v>78</v>
      </c>
      <c r="F78" s="24" t="s">
        <v>28</v>
      </c>
      <c r="G78" s="29">
        <v>0.19517000000000001</v>
      </c>
      <c r="H78" s="33" t="s">
        <v>84</v>
      </c>
      <c r="I78" s="24" t="s">
        <v>19</v>
      </c>
      <c r="J78" s="29">
        <v>0.26898</v>
      </c>
      <c r="K78" s="33" t="s">
        <v>47</v>
      </c>
      <c r="L78" s="24" t="s">
        <v>28</v>
      </c>
      <c r="M78" s="29">
        <v>0.36242999999999997</v>
      </c>
      <c r="N78" s="33" t="s">
        <v>49</v>
      </c>
      <c r="O78" s="24" t="s">
        <v>28</v>
      </c>
      <c r="P78" s="29">
        <v>0.28515000000000001</v>
      </c>
      <c r="Q78" s="33" t="s">
        <v>74</v>
      </c>
      <c r="R78" s="24" t="s">
        <v>23</v>
      </c>
      <c r="S78" s="29">
        <v>0.25340000000000001</v>
      </c>
      <c r="T78" s="33" t="s">
        <v>80</v>
      </c>
      <c r="U78" s="24" t="s">
        <v>28</v>
      </c>
      <c r="V78" s="29">
        <v>0.13159000000000001</v>
      </c>
      <c r="W78" s="33" t="s">
        <v>59</v>
      </c>
      <c r="X78" s="24" t="s">
        <v>25</v>
      </c>
      <c r="Y78" s="30">
        <v>0.62229999999999996</v>
      </c>
      <c r="Z78" s="33" t="s">
        <v>97</v>
      </c>
      <c r="AA78" s="35" t="s">
        <v>29</v>
      </c>
      <c r="AB78" s="29">
        <v>0.63312000000000002</v>
      </c>
      <c r="AC78" s="33" t="s">
        <v>73</v>
      </c>
      <c r="AD78" s="24" t="s">
        <v>29</v>
      </c>
      <c r="AE78" s="29">
        <v>0.40927999999999998</v>
      </c>
      <c r="AF78" s="33" t="s">
        <v>89</v>
      </c>
      <c r="AG78" s="35" t="s">
        <v>28</v>
      </c>
      <c r="AH78" s="29">
        <v>0.48851</v>
      </c>
      <c r="AI78" s="33" t="s">
        <v>79</v>
      </c>
      <c r="AJ78" s="24" t="s">
        <v>29</v>
      </c>
      <c r="AK78" s="29">
        <v>0.32712000000000002</v>
      </c>
      <c r="AL78" s="33" t="s">
        <v>27</v>
      </c>
      <c r="AM78" s="24" t="s">
        <v>28</v>
      </c>
      <c r="AN78" s="29">
        <v>0.10329000000000001</v>
      </c>
      <c r="AO78" s="33" t="s">
        <v>73</v>
      </c>
      <c r="AP78" s="24" t="s">
        <v>26</v>
      </c>
      <c r="AQ78" s="29">
        <v>9.4210000000000002E-2</v>
      </c>
    </row>
    <row r="79" spans="1:43" ht="17" thickBot="1" x14ac:dyDescent="0.25">
      <c r="A79" s="95"/>
      <c r="B79" s="33" t="s">
        <v>64</v>
      </c>
      <c r="C79" s="24" t="s">
        <v>19</v>
      </c>
      <c r="D79" s="29">
        <v>0.41458</v>
      </c>
      <c r="E79" s="33" t="s">
        <v>62</v>
      </c>
      <c r="F79" s="24" t="s">
        <v>19</v>
      </c>
      <c r="G79" s="29">
        <v>0.18998999999999999</v>
      </c>
      <c r="H79" s="33" t="s">
        <v>104</v>
      </c>
      <c r="I79" s="35" t="s">
        <v>23</v>
      </c>
      <c r="J79" s="29">
        <v>0.26815</v>
      </c>
      <c r="K79" s="33" t="s">
        <v>45</v>
      </c>
      <c r="L79" s="24" t="s">
        <v>19</v>
      </c>
      <c r="M79" s="29">
        <v>0.35487999999999997</v>
      </c>
      <c r="N79" s="33" t="s">
        <v>46</v>
      </c>
      <c r="O79" s="24" t="s">
        <v>20</v>
      </c>
      <c r="P79" s="29">
        <v>0.26499</v>
      </c>
      <c r="Q79" s="33" t="s">
        <v>33</v>
      </c>
      <c r="R79" s="24" t="s">
        <v>20</v>
      </c>
      <c r="S79" s="29">
        <v>0.24970999999999999</v>
      </c>
      <c r="T79" s="33" t="s">
        <v>43</v>
      </c>
      <c r="U79" s="24" t="s">
        <v>22</v>
      </c>
      <c r="V79" s="29">
        <v>0.11892999999999999</v>
      </c>
      <c r="W79" s="33" t="s">
        <v>69</v>
      </c>
      <c r="X79" s="24" t="s">
        <v>23</v>
      </c>
      <c r="Y79" s="29">
        <v>0.62073999999999996</v>
      </c>
      <c r="Z79" s="33" t="s">
        <v>74</v>
      </c>
      <c r="AA79" s="24" t="s">
        <v>28</v>
      </c>
      <c r="AB79" s="30">
        <v>0.62400999999999995</v>
      </c>
      <c r="AC79" s="33" t="s">
        <v>52</v>
      </c>
      <c r="AD79" s="24" t="s">
        <v>29</v>
      </c>
      <c r="AE79" s="29">
        <v>0.40690999999999999</v>
      </c>
      <c r="AF79" s="33" t="s">
        <v>46</v>
      </c>
      <c r="AG79" s="24" t="s">
        <v>22</v>
      </c>
      <c r="AH79" s="29">
        <v>0.48587999999999998</v>
      </c>
      <c r="AI79" s="33" t="s">
        <v>91</v>
      </c>
      <c r="AJ79" s="35" t="s">
        <v>20</v>
      </c>
      <c r="AK79" s="29">
        <v>0.31041999999999997</v>
      </c>
      <c r="AL79" s="33" t="s">
        <v>21</v>
      </c>
      <c r="AM79" s="24" t="s">
        <v>22</v>
      </c>
      <c r="AN79" s="29">
        <v>0.10129000000000001</v>
      </c>
      <c r="AO79" s="33" t="s">
        <v>105</v>
      </c>
      <c r="AP79" s="35" t="s">
        <v>29</v>
      </c>
      <c r="AQ79" s="29">
        <v>9.3659999999999993E-2</v>
      </c>
    </row>
    <row r="80" spans="1:43" ht="17" thickBot="1" x14ac:dyDescent="0.25">
      <c r="A80" s="95"/>
      <c r="B80" s="33" t="s">
        <v>54</v>
      </c>
      <c r="C80" s="24" t="s">
        <v>29</v>
      </c>
      <c r="D80" s="29">
        <v>0.40526000000000001</v>
      </c>
      <c r="E80" s="33" t="s">
        <v>67</v>
      </c>
      <c r="F80" s="24" t="s">
        <v>28</v>
      </c>
      <c r="G80" s="29">
        <v>0.18804999999999999</v>
      </c>
      <c r="H80" s="33" t="s">
        <v>101</v>
      </c>
      <c r="I80" s="35" t="s">
        <v>22</v>
      </c>
      <c r="J80" s="29">
        <v>0.24188999999999999</v>
      </c>
      <c r="K80" s="33" t="s">
        <v>53</v>
      </c>
      <c r="L80" s="24" t="s">
        <v>28</v>
      </c>
      <c r="M80" s="29">
        <v>0.34853000000000001</v>
      </c>
      <c r="N80" s="33" t="s">
        <v>98</v>
      </c>
      <c r="O80" s="35" t="s">
        <v>23</v>
      </c>
      <c r="P80" s="29">
        <v>0.25741999999999998</v>
      </c>
      <c r="Q80" s="33" t="s">
        <v>59</v>
      </c>
      <c r="R80" s="24" t="s">
        <v>25</v>
      </c>
      <c r="S80" s="29">
        <v>0.23666000000000001</v>
      </c>
      <c r="T80" s="33" t="s">
        <v>91</v>
      </c>
      <c r="U80" s="35" t="s">
        <v>25</v>
      </c>
      <c r="V80" s="29">
        <v>9.1639999999999999E-2</v>
      </c>
      <c r="W80" s="33" t="s">
        <v>58</v>
      </c>
      <c r="X80" s="24" t="s">
        <v>20</v>
      </c>
      <c r="Y80" s="29">
        <v>0.61323000000000005</v>
      </c>
      <c r="Z80" s="33" t="s">
        <v>92</v>
      </c>
      <c r="AA80" s="35" t="s">
        <v>25</v>
      </c>
      <c r="AB80" s="29">
        <v>0.59907999999999995</v>
      </c>
      <c r="AC80" s="33" t="s">
        <v>75</v>
      </c>
      <c r="AD80" s="24" t="s">
        <v>29</v>
      </c>
      <c r="AE80" s="29">
        <v>0.40512999999999999</v>
      </c>
      <c r="AF80" s="33" t="s">
        <v>31</v>
      </c>
      <c r="AG80" s="24" t="s">
        <v>19</v>
      </c>
      <c r="AH80" s="29">
        <v>0.47986000000000001</v>
      </c>
      <c r="AI80" s="33" t="s">
        <v>62</v>
      </c>
      <c r="AJ80" s="24" t="s">
        <v>23</v>
      </c>
      <c r="AK80" s="29">
        <v>0.29877999999999999</v>
      </c>
      <c r="AL80" s="33" t="s">
        <v>68</v>
      </c>
      <c r="AM80" s="24" t="s">
        <v>22</v>
      </c>
      <c r="AN80" s="29">
        <v>9.11E-2</v>
      </c>
      <c r="AO80" s="33" t="s">
        <v>67</v>
      </c>
      <c r="AP80" s="24" t="s">
        <v>20</v>
      </c>
      <c r="AQ80" s="29">
        <v>9.0209999999999999E-2</v>
      </c>
    </row>
    <row r="81" spans="1:43" ht="17" thickBot="1" x14ac:dyDescent="0.25">
      <c r="A81" s="95"/>
      <c r="B81" s="33" t="s">
        <v>91</v>
      </c>
      <c r="C81" s="35" t="s">
        <v>20</v>
      </c>
      <c r="D81" s="29">
        <v>0.38216</v>
      </c>
      <c r="E81" s="33" t="s">
        <v>64</v>
      </c>
      <c r="F81" s="24" t="s">
        <v>19</v>
      </c>
      <c r="G81" s="29">
        <v>0.18451999999999999</v>
      </c>
      <c r="H81" s="33" t="s">
        <v>92</v>
      </c>
      <c r="I81" s="35" t="s">
        <v>20</v>
      </c>
      <c r="J81" s="29">
        <v>0.22828000000000001</v>
      </c>
      <c r="K81" s="33" t="s">
        <v>101</v>
      </c>
      <c r="L81" s="35" t="s">
        <v>26</v>
      </c>
      <c r="M81" s="29">
        <v>0.34702</v>
      </c>
      <c r="N81" s="33" t="s">
        <v>89</v>
      </c>
      <c r="O81" s="35" t="s">
        <v>22</v>
      </c>
      <c r="P81" s="29">
        <v>0.24360000000000001</v>
      </c>
      <c r="Q81" s="33" t="s">
        <v>82</v>
      </c>
      <c r="R81" s="24" t="s">
        <v>28</v>
      </c>
      <c r="S81" s="29">
        <v>0.22450999999999999</v>
      </c>
      <c r="T81" s="33" t="s">
        <v>18</v>
      </c>
      <c r="U81" s="24" t="s">
        <v>20</v>
      </c>
      <c r="V81" s="29">
        <v>8.9590000000000003E-2</v>
      </c>
      <c r="W81" s="33" t="s">
        <v>93</v>
      </c>
      <c r="X81" s="35" t="s">
        <v>20</v>
      </c>
      <c r="Y81" s="29">
        <v>0.61150000000000004</v>
      </c>
      <c r="Z81" s="33" t="s">
        <v>79</v>
      </c>
      <c r="AA81" s="24" t="s">
        <v>29</v>
      </c>
      <c r="AB81" s="29">
        <v>0.58245999999999998</v>
      </c>
      <c r="AC81" s="33" t="s">
        <v>87</v>
      </c>
      <c r="AD81" s="24" t="s">
        <v>29</v>
      </c>
      <c r="AE81" s="29">
        <v>0.40468999999999999</v>
      </c>
      <c r="AF81" s="33" t="s">
        <v>58</v>
      </c>
      <c r="AG81" s="24" t="s">
        <v>20</v>
      </c>
      <c r="AH81" s="29">
        <v>0.42825999999999997</v>
      </c>
      <c r="AI81" s="33" t="s">
        <v>21</v>
      </c>
      <c r="AJ81" s="24" t="s">
        <v>22</v>
      </c>
      <c r="AK81" s="29">
        <v>0.28494999999999998</v>
      </c>
      <c r="AL81" s="33" t="s">
        <v>105</v>
      </c>
      <c r="AM81" s="35" t="s">
        <v>29</v>
      </c>
      <c r="AN81" s="29">
        <v>8.2250000000000004E-2</v>
      </c>
      <c r="AO81" s="33" t="s">
        <v>85</v>
      </c>
      <c r="AP81" s="24" t="s">
        <v>26</v>
      </c>
      <c r="AQ81" s="29">
        <v>8.6790000000000006E-2</v>
      </c>
    </row>
    <row r="82" spans="1:43" ht="17" thickBot="1" x14ac:dyDescent="0.25">
      <c r="A82" s="95"/>
      <c r="B82" s="33" t="s">
        <v>98</v>
      </c>
      <c r="C82" s="35" t="s">
        <v>25</v>
      </c>
      <c r="D82" s="29">
        <v>0.37425000000000003</v>
      </c>
      <c r="E82" s="33" t="s">
        <v>100</v>
      </c>
      <c r="F82" s="35" t="s">
        <v>20</v>
      </c>
      <c r="G82" s="29">
        <v>0.16558</v>
      </c>
      <c r="H82" s="33" t="s">
        <v>82</v>
      </c>
      <c r="I82" s="24" t="s">
        <v>20</v>
      </c>
      <c r="J82" s="29">
        <v>0.20388000000000001</v>
      </c>
      <c r="K82" s="33" t="s">
        <v>72</v>
      </c>
      <c r="L82" s="24" t="s">
        <v>25</v>
      </c>
      <c r="M82" s="29">
        <v>0.3226</v>
      </c>
      <c r="N82" s="33" t="s">
        <v>91</v>
      </c>
      <c r="O82" s="35" t="s">
        <v>28</v>
      </c>
      <c r="P82" s="29">
        <v>0.24074999999999999</v>
      </c>
      <c r="Q82" s="33" t="s">
        <v>68</v>
      </c>
      <c r="R82" s="24" t="s">
        <v>29</v>
      </c>
      <c r="S82" s="29">
        <v>0.22317999999999999</v>
      </c>
      <c r="T82" s="33" t="s">
        <v>50</v>
      </c>
      <c r="U82" s="24" t="s">
        <v>19</v>
      </c>
      <c r="V82" s="29">
        <v>8.5800000000000001E-2</v>
      </c>
      <c r="W82" s="33" t="s">
        <v>54</v>
      </c>
      <c r="X82" s="24" t="s">
        <v>29</v>
      </c>
      <c r="Y82" s="29">
        <v>0.60277000000000003</v>
      </c>
      <c r="Z82" s="33" t="s">
        <v>83</v>
      </c>
      <c r="AA82" s="24" t="s">
        <v>20</v>
      </c>
      <c r="AB82" s="29">
        <v>0.57565999999999995</v>
      </c>
      <c r="AC82" s="33" t="s">
        <v>41</v>
      </c>
      <c r="AD82" s="24" t="s">
        <v>29</v>
      </c>
      <c r="AE82" s="29">
        <v>0.40050999999999998</v>
      </c>
      <c r="AF82" s="33" t="s">
        <v>65</v>
      </c>
      <c r="AG82" s="24" t="s">
        <v>29</v>
      </c>
      <c r="AH82" s="30">
        <v>0.42097000000000001</v>
      </c>
      <c r="AI82" s="33" t="s">
        <v>92</v>
      </c>
      <c r="AJ82" s="35" t="s">
        <v>25</v>
      </c>
      <c r="AK82" s="29">
        <v>0.27966999999999997</v>
      </c>
      <c r="AL82" s="33" t="s">
        <v>46</v>
      </c>
      <c r="AM82" s="24" t="s">
        <v>22</v>
      </c>
      <c r="AN82" s="29">
        <v>7.8960000000000002E-2</v>
      </c>
      <c r="AO82" s="33" t="s">
        <v>77</v>
      </c>
      <c r="AP82" s="24" t="s">
        <v>29</v>
      </c>
      <c r="AQ82" s="29">
        <v>7.9600000000000004E-2</v>
      </c>
    </row>
    <row r="83" spans="1:43" ht="17" thickBot="1" x14ac:dyDescent="0.25">
      <c r="A83" s="95"/>
      <c r="B83" s="33" t="s">
        <v>50</v>
      </c>
      <c r="C83" s="24" t="s">
        <v>29</v>
      </c>
      <c r="D83" s="29">
        <v>0.36773</v>
      </c>
      <c r="E83" s="33" t="s">
        <v>68</v>
      </c>
      <c r="F83" s="24" t="s">
        <v>19</v>
      </c>
      <c r="G83" s="29">
        <v>0.16131999999999999</v>
      </c>
      <c r="H83" s="33" t="s">
        <v>89</v>
      </c>
      <c r="I83" s="35" t="s">
        <v>22</v>
      </c>
      <c r="J83" s="29">
        <v>0.20238</v>
      </c>
      <c r="K83" s="33" t="s">
        <v>82</v>
      </c>
      <c r="L83" s="24" t="s">
        <v>28</v>
      </c>
      <c r="M83" s="29">
        <v>0.31370999999999999</v>
      </c>
      <c r="N83" s="33" t="s">
        <v>105</v>
      </c>
      <c r="O83" s="35" t="s">
        <v>29</v>
      </c>
      <c r="P83" s="29">
        <v>0.23649000000000001</v>
      </c>
      <c r="Q83" s="33" t="s">
        <v>59</v>
      </c>
      <c r="R83" s="24" t="s">
        <v>20</v>
      </c>
      <c r="S83" s="29">
        <v>0.21259</v>
      </c>
      <c r="T83" s="33" t="s">
        <v>54</v>
      </c>
      <c r="U83" s="24" t="s">
        <v>22</v>
      </c>
      <c r="V83" s="29">
        <v>8.5559999999999997E-2</v>
      </c>
      <c r="W83" s="33" t="s">
        <v>54</v>
      </c>
      <c r="X83" s="24" t="s">
        <v>22</v>
      </c>
      <c r="Y83" s="30">
        <v>0.58962000000000003</v>
      </c>
      <c r="Z83" s="33" t="s">
        <v>66</v>
      </c>
      <c r="AA83" s="24" t="s">
        <v>22</v>
      </c>
      <c r="AB83" s="29">
        <v>0.56459999999999999</v>
      </c>
      <c r="AC83" s="33" t="s">
        <v>79</v>
      </c>
      <c r="AD83" s="24" t="s">
        <v>29</v>
      </c>
      <c r="AE83" s="29">
        <v>0.39588000000000001</v>
      </c>
      <c r="AF83" s="33" t="s">
        <v>63</v>
      </c>
      <c r="AG83" s="24" t="s">
        <v>22</v>
      </c>
      <c r="AH83" s="29">
        <v>0.40062999999999999</v>
      </c>
      <c r="AI83" s="33" t="s">
        <v>33</v>
      </c>
      <c r="AJ83" s="24" t="s">
        <v>20</v>
      </c>
      <c r="AK83" s="29">
        <v>0.27190999999999999</v>
      </c>
      <c r="AL83" s="33" t="s">
        <v>64</v>
      </c>
      <c r="AM83" s="24" t="s">
        <v>28</v>
      </c>
      <c r="AN83" s="29">
        <v>7.4109999999999995E-2</v>
      </c>
      <c r="AO83" s="33" t="s">
        <v>61</v>
      </c>
      <c r="AP83" s="24" t="s">
        <v>23</v>
      </c>
      <c r="AQ83" s="29">
        <v>7.492E-2</v>
      </c>
    </row>
    <row r="84" spans="1:43" ht="17" thickBot="1" x14ac:dyDescent="0.25">
      <c r="A84" s="95"/>
      <c r="B84" s="33" t="s">
        <v>56</v>
      </c>
      <c r="C84" s="24" t="s">
        <v>22</v>
      </c>
      <c r="D84" s="29">
        <v>0.36567</v>
      </c>
      <c r="E84" s="33" t="s">
        <v>53</v>
      </c>
      <c r="F84" s="24" t="s">
        <v>28</v>
      </c>
      <c r="G84" s="29">
        <v>0.15465999999999999</v>
      </c>
      <c r="H84" s="33" t="s">
        <v>43</v>
      </c>
      <c r="I84" s="24" t="s">
        <v>22</v>
      </c>
      <c r="J84" s="29">
        <v>0.20191999999999999</v>
      </c>
      <c r="K84" s="33" t="s">
        <v>70</v>
      </c>
      <c r="L84" s="24" t="s">
        <v>28</v>
      </c>
      <c r="M84" s="29">
        <v>0.30615999999999999</v>
      </c>
      <c r="N84" s="33" t="s">
        <v>67</v>
      </c>
      <c r="O84" s="24" t="s">
        <v>28</v>
      </c>
      <c r="P84" s="29">
        <v>0.22495000000000001</v>
      </c>
      <c r="Q84" s="33" t="s">
        <v>89</v>
      </c>
      <c r="R84" s="35" t="s">
        <v>22</v>
      </c>
      <c r="S84" s="29">
        <v>0.20365</v>
      </c>
      <c r="T84" s="33" t="s">
        <v>86</v>
      </c>
      <c r="U84" s="24" t="s">
        <v>20</v>
      </c>
      <c r="V84" s="29">
        <v>8.5500000000000007E-2</v>
      </c>
      <c r="W84" s="33" t="s">
        <v>68</v>
      </c>
      <c r="X84" s="24" t="s">
        <v>29</v>
      </c>
      <c r="Y84" s="29">
        <v>0.57145999999999997</v>
      </c>
      <c r="Z84" s="33" t="s">
        <v>43</v>
      </c>
      <c r="AA84" s="24" t="s">
        <v>22</v>
      </c>
      <c r="AB84" s="29">
        <v>0.54556000000000004</v>
      </c>
      <c r="AC84" s="33" t="s">
        <v>83</v>
      </c>
      <c r="AD84" s="24" t="s">
        <v>29</v>
      </c>
      <c r="AE84" s="29">
        <v>0.38982</v>
      </c>
      <c r="AF84" s="33" t="s">
        <v>93</v>
      </c>
      <c r="AG84" s="35" t="s">
        <v>25</v>
      </c>
      <c r="AH84" s="29">
        <v>0.38371</v>
      </c>
      <c r="AI84" s="33" t="s">
        <v>66</v>
      </c>
      <c r="AJ84" s="24" t="s">
        <v>22</v>
      </c>
      <c r="AK84" s="29">
        <v>0.25301000000000001</v>
      </c>
      <c r="AL84" s="33" t="s">
        <v>81</v>
      </c>
      <c r="AM84" s="24" t="s">
        <v>20</v>
      </c>
      <c r="AN84" s="29">
        <v>6.7839999999999998E-2</v>
      </c>
      <c r="AO84" s="33" t="s">
        <v>90</v>
      </c>
      <c r="AP84" s="35" t="s">
        <v>26</v>
      </c>
      <c r="AQ84" s="29">
        <v>7.2690000000000005E-2</v>
      </c>
    </row>
    <row r="85" spans="1:43" ht="17" thickBot="1" x14ac:dyDescent="0.25">
      <c r="A85" s="95"/>
      <c r="B85" s="33" t="s">
        <v>45</v>
      </c>
      <c r="C85" s="24" t="s">
        <v>19</v>
      </c>
      <c r="D85" s="29">
        <v>0.35143999999999997</v>
      </c>
      <c r="E85" s="33" t="s">
        <v>60</v>
      </c>
      <c r="F85" s="24" t="s">
        <v>19</v>
      </c>
      <c r="G85" s="29">
        <v>0.14943000000000001</v>
      </c>
      <c r="H85" s="23" t="s">
        <v>95</v>
      </c>
      <c r="I85" s="24" t="s">
        <v>26</v>
      </c>
      <c r="J85" s="29">
        <v>0.18004999999999999</v>
      </c>
      <c r="K85" s="33" t="s">
        <v>82</v>
      </c>
      <c r="L85" s="24" t="s">
        <v>25</v>
      </c>
      <c r="M85" s="29">
        <v>0.30220000000000002</v>
      </c>
      <c r="N85" s="33" t="s">
        <v>64</v>
      </c>
      <c r="O85" s="24" t="s">
        <v>19</v>
      </c>
      <c r="P85" s="29">
        <v>0.22159000000000001</v>
      </c>
      <c r="Q85" s="33" t="s">
        <v>72</v>
      </c>
      <c r="R85" s="24" t="s">
        <v>22</v>
      </c>
      <c r="S85" s="29">
        <v>0.18595999999999999</v>
      </c>
      <c r="T85" s="33" t="s">
        <v>80</v>
      </c>
      <c r="U85" s="24" t="s">
        <v>19</v>
      </c>
      <c r="V85" s="29">
        <v>8.448E-2</v>
      </c>
      <c r="W85" s="33" t="s">
        <v>66</v>
      </c>
      <c r="X85" s="24" t="s">
        <v>22</v>
      </c>
      <c r="Y85" s="29">
        <v>0.49153000000000002</v>
      </c>
      <c r="Z85" s="33" t="s">
        <v>91</v>
      </c>
      <c r="AA85" s="35" t="s">
        <v>20</v>
      </c>
      <c r="AB85" s="29">
        <v>0.50963000000000003</v>
      </c>
      <c r="AC85" s="33" t="s">
        <v>51</v>
      </c>
      <c r="AD85" s="24" t="s">
        <v>22</v>
      </c>
      <c r="AE85" s="29">
        <v>0.38585000000000003</v>
      </c>
      <c r="AF85" s="33" t="s">
        <v>99</v>
      </c>
      <c r="AG85" s="35" t="s">
        <v>23</v>
      </c>
      <c r="AH85" s="30">
        <v>0.35497000000000001</v>
      </c>
      <c r="AI85" s="33" t="s">
        <v>39</v>
      </c>
      <c r="AJ85" s="24" t="s">
        <v>25</v>
      </c>
      <c r="AK85" s="29">
        <v>0.23943999999999999</v>
      </c>
      <c r="AL85" s="33" t="s">
        <v>105</v>
      </c>
      <c r="AM85" s="35" t="s">
        <v>22</v>
      </c>
      <c r="AN85" s="29">
        <v>6.7269999999999996E-2</v>
      </c>
      <c r="AO85" s="33" t="s">
        <v>67</v>
      </c>
      <c r="AP85" s="24" t="s">
        <v>28</v>
      </c>
      <c r="AQ85" s="29">
        <v>7.1590000000000001E-2</v>
      </c>
    </row>
    <row r="86" spans="1:43" ht="17" thickBot="1" x14ac:dyDescent="0.25">
      <c r="A86" s="95"/>
      <c r="B86" s="33" t="s">
        <v>71</v>
      </c>
      <c r="C86" s="24" t="s">
        <v>22</v>
      </c>
      <c r="D86" s="29">
        <v>0.34109</v>
      </c>
      <c r="E86" s="33" t="s">
        <v>18</v>
      </c>
      <c r="F86" s="24" t="s">
        <v>19</v>
      </c>
      <c r="G86" s="29">
        <v>0.13908000000000001</v>
      </c>
      <c r="H86" s="33" t="s">
        <v>101</v>
      </c>
      <c r="I86" s="35" t="s">
        <v>29</v>
      </c>
      <c r="J86" s="29">
        <v>0.15656</v>
      </c>
      <c r="K86" s="33" t="s">
        <v>49</v>
      </c>
      <c r="L86" s="24" t="s">
        <v>20</v>
      </c>
      <c r="M86" s="29">
        <v>0.30137000000000003</v>
      </c>
      <c r="N86" s="33" t="s">
        <v>63</v>
      </c>
      <c r="O86" s="24" t="s">
        <v>22</v>
      </c>
      <c r="P86" s="29">
        <v>0.21895999999999999</v>
      </c>
      <c r="Q86" s="33" t="s">
        <v>91</v>
      </c>
      <c r="R86" s="35" t="s">
        <v>22</v>
      </c>
      <c r="S86" s="29">
        <v>0.16827</v>
      </c>
      <c r="T86" s="33" t="s">
        <v>75</v>
      </c>
      <c r="U86" s="24" t="s">
        <v>23</v>
      </c>
      <c r="V86" s="29">
        <v>7.7450000000000005E-2</v>
      </c>
      <c r="W86" s="33" t="s">
        <v>46</v>
      </c>
      <c r="X86" s="24" t="s">
        <v>22</v>
      </c>
      <c r="Y86" s="29">
        <v>0.42992000000000002</v>
      </c>
      <c r="Z86" s="33" t="s">
        <v>21</v>
      </c>
      <c r="AA86" s="24" t="s">
        <v>22</v>
      </c>
      <c r="AB86" s="29">
        <v>0.46705000000000002</v>
      </c>
      <c r="AC86" s="33" t="s">
        <v>45</v>
      </c>
      <c r="AD86" s="24" t="s">
        <v>19</v>
      </c>
      <c r="AE86" s="29">
        <v>0.38527</v>
      </c>
      <c r="AF86" s="33" t="s">
        <v>59</v>
      </c>
      <c r="AG86" s="24" t="s">
        <v>25</v>
      </c>
      <c r="AH86" s="29">
        <v>0.32802999999999999</v>
      </c>
      <c r="AI86" s="33" t="s">
        <v>39</v>
      </c>
      <c r="AJ86" s="24" t="s">
        <v>28</v>
      </c>
      <c r="AK86" s="29">
        <v>0.22797000000000001</v>
      </c>
      <c r="AL86" s="33" t="s">
        <v>53</v>
      </c>
      <c r="AM86" s="24" t="s">
        <v>28</v>
      </c>
      <c r="AN86" s="29">
        <v>6.5729999999999997E-2</v>
      </c>
      <c r="AO86" s="33" t="s">
        <v>83</v>
      </c>
      <c r="AP86" s="24" t="s">
        <v>20</v>
      </c>
      <c r="AQ86" s="29">
        <v>7.1099999999999997E-2</v>
      </c>
    </row>
    <row r="87" spans="1:43" ht="17" thickBot="1" x14ac:dyDescent="0.25">
      <c r="A87" s="95"/>
      <c r="B87" s="33" t="s">
        <v>97</v>
      </c>
      <c r="C87" s="35" t="s">
        <v>22</v>
      </c>
      <c r="D87" s="29">
        <v>0.29707</v>
      </c>
      <c r="E87" s="33" t="s">
        <v>71</v>
      </c>
      <c r="F87" s="24" t="s">
        <v>20</v>
      </c>
      <c r="G87" s="29">
        <v>0.12901000000000001</v>
      </c>
      <c r="H87" s="33" t="s">
        <v>91</v>
      </c>
      <c r="I87" s="35" t="s">
        <v>28</v>
      </c>
      <c r="J87" s="29">
        <v>0.14482</v>
      </c>
      <c r="K87" s="33" t="s">
        <v>91</v>
      </c>
      <c r="L87" s="35" t="s">
        <v>20</v>
      </c>
      <c r="M87" s="29">
        <v>0.29703000000000002</v>
      </c>
      <c r="N87" s="33" t="s">
        <v>74</v>
      </c>
      <c r="O87" s="24" t="s">
        <v>23</v>
      </c>
      <c r="P87" s="29">
        <v>0.21495</v>
      </c>
      <c r="Q87" s="33" t="s">
        <v>83</v>
      </c>
      <c r="R87" s="24" t="s">
        <v>20</v>
      </c>
      <c r="S87" s="29">
        <v>0.16449</v>
      </c>
      <c r="T87" s="33" t="s">
        <v>31</v>
      </c>
      <c r="U87" s="24" t="s">
        <v>19</v>
      </c>
      <c r="V87" s="29">
        <v>7.3370000000000005E-2</v>
      </c>
      <c r="W87" s="33" t="s">
        <v>91</v>
      </c>
      <c r="X87" s="35" t="s">
        <v>20</v>
      </c>
      <c r="Y87" s="29">
        <v>0.42975000000000002</v>
      </c>
      <c r="Z87" s="33" t="s">
        <v>33</v>
      </c>
      <c r="AA87" s="24" t="s">
        <v>20</v>
      </c>
      <c r="AB87" s="29">
        <v>0.45963999999999999</v>
      </c>
      <c r="AC87" s="33" t="s">
        <v>94</v>
      </c>
      <c r="AD87" s="35" t="s">
        <v>28</v>
      </c>
      <c r="AE87" s="28">
        <v>0.37073</v>
      </c>
      <c r="AF87" s="33" t="s">
        <v>18</v>
      </c>
      <c r="AG87" s="24" t="s">
        <v>19</v>
      </c>
      <c r="AH87" s="29">
        <v>0.32490000000000002</v>
      </c>
      <c r="AI87" s="33" t="s">
        <v>64</v>
      </c>
      <c r="AJ87" s="24" t="s">
        <v>19</v>
      </c>
      <c r="AK87" s="29">
        <v>0.22545999999999999</v>
      </c>
      <c r="AL87" s="33" t="s">
        <v>79</v>
      </c>
      <c r="AM87" s="24" t="s">
        <v>22</v>
      </c>
      <c r="AN87" s="29">
        <v>5.6939999999999998E-2</v>
      </c>
      <c r="AO87" s="33" t="s">
        <v>71</v>
      </c>
      <c r="AP87" s="24" t="s">
        <v>22</v>
      </c>
      <c r="AQ87" s="29">
        <v>7.0099999999999996E-2</v>
      </c>
    </row>
    <row r="88" spans="1:43" ht="17" thickBot="1" x14ac:dyDescent="0.25">
      <c r="A88" s="95"/>
      <c r="B88" s="33" t="s">
        <v>98</v>
      </c>
      <c r="C88" s="35" t="s">
        <v>19</v>
      </c>
      <c r="D88" s="29">
        <v>0.29549999999999998</v>
      </c>
      <c r="E88" s="33" t="s">
        <v>78</v>
      </c>
      <c r="F88" s="24" t="s">
        <v>26</v>
      </c>
      <c r="G88" s="29">
        <v>0.10773000000000001</v>
      </c>
      <c r="H88" s="33" t="s">
        <v>77</v>
      </c>
      <c r="I88" s="24" t="s">
        <v>29</v>
      </c>
      <c r="J88" s="29">
        <v>0.12271</v>
      </c>
      <c r="K88" s="33" t="s">
        <v>54</v>
      </c>
      <c r="L88" s="24" t="s">
        <v>22</v>
      </c>
      <c r="M88" s="29">
        <v>0.28471999999999997</v>
      </c>
      <c r="N88" s="33" t="s">
        <v>63</v>
      </c>
      <c r="O88" s="24" t="s">
        <v>20</v>
      </c>
      <c r="P88" s="29">
        <v>0.20959</v>
      </c>
      <c r="Q88" s="33" t="s">
        <v>21</v>
      </c>
      <c r="R88" s="24" t="s">
        <v>22</v>
      </c>
      <c r="S88" s="29">
        <v>0.15684999999999999</v>
      </c>
      <c r="T88" s="33" t="s">
        <v>94</v>
      </c>
      <c r="U88" s="35" t="s">
        <v>19</v>
      </c>
      <c r="V88" s="29">
        <v>6.1609999999999998E-2</v>
      </c>
      <c r="W88" s="33" t="s">
        <v>45</v>
      </c>
      <c r="X88" s="24" t="s">
        <v>23</v>
      </c>
      <c r="Y88" s="29">
        <v>0.42709000000000003</v>
      </c>
      <c r="Z88" s="33" t="s">
        <v>82</v>
      </c>
      <c r="AA88" s="24" t="s">
        <v>28</v>
      </c>
      <c r="AB88" s="29">
        <v>0.45466000000000001</v>
      </c>
      <c r="AC88" s="33" t="s">
        <v>99</v>
      </c>
      <c r="AD88" s="35" t="s">
        <v>23</v>
      </c>
      <c r="AE88" s="29">
        <v>0.36924000000000001</v>
      </c>
      <c r="AF88" s="33" t="s">
        <v>33</v>
      </c>
      <c r="AG88" s="24" t="s">
        <v>25</v>
      </c>
      <c r="AH88" s="29">
        <v>0.31556000000000001</v>
      </c>
      <c r="AI88" s="33" t="s">
        <v>37</v>
      </c>
      <c r="AJ88" s="24" t="s">
        <v>23</v>
      </c>
      <c r="AK88" s="29">
        <v>0.22120000000000001</v>
      </c>
      <c r="AL88" s="33" t="s">
        <v>105</v>
      </c>
      <c r="AM88" s="35" t="s">
        <v>25</v>
      </c>
      <c r="AN88" s="29">
        <v>5.5320000000000001E-2</v>
      </c>
      <c r="AO88" s="33" t="s">
        <v>105</v>
      </c>
      <c r="AP88" s="35" t="s">
        <v>25</v>
      </c>
      <c r="AQ88" s="29">
        <v>6.7000000000000004E-2</v>
      </c>
    </row>
    <row r="89" spans="1:43" ht="17" thickBot="1" x14ac:dyDescent="0.25">
      <c r="A89" s="95"/>
      <c r="B89" s="33" t="s">
        <v>54</v>
      </c>
      <c r="C89" s="24" t="s">
        <v>22</v>
      </c>
      <c r="D89" s="29">
        <v>0.29228999999999999</v>
      </c>
      <c r="E89" s="33" t="s">
        <v>67</v>
      </c>
      <c r="F89" s="24" t="s">
        <v>20</v>
      </c>
      <c r="G89" s="29">
        <v>0.10218000000000001</v>
      </c>
      <c r="H89" s="33" t="s">
        <v>91</v>
      </c>
      <c r="I89" s="35" t="s">
        <v>20</v>
      </c>
      <c r="J89" s="29">
        <v>9.4109999999999999E-2</v>
      </c>
      <c r="K89" s="33" t="s">
        <v>92</v>
      </c>
      <c r="L89" s="35" t="s">
        <v>28</v>
      </c>
      <c r="M89" s="29">
        <v>0.27746999999999999</v>
      </c>
      <c r="N89" s="33" t="s">
        <v>86</v>
      </c>
      <c r="O89" s="24" t="s">
        <v>28</v>
      </c>
      <c r="P89" s="29">
        <v>0.20524999999999999</v>
      </c>
      <c r="Q89" s="33" t="s">
        <v>83</v>
      </c>
      <c r="R89" s="24" t="s">
        <v>29</v>
      </c>
      <c r="S89" s="29">
        <v>0.15440999999999999</v>
      </c>
      <c r="T89" s="33" t="s">
        <v>44</v>
      </c>
      <c r="U89" s="24" t="s">
        <v>20</v>
      </c>
      <c r="V89" s="29">
        <v>4.0289999999999999E-2</v>
      </c>
      <c r="W89" s="33" t="s">
        <v>69</v>
      </c>
      <c r="X89" s="24" t="s">
        <v>19</v>
      </c>
      <c r="Y89" s="29">
        <v>0.42570000000000002</v>
      </c>
      <c r="Z89" s="33" t="s">
        <v>69</v>
      </c>
      <c r="AA89" s="24" t="s">
        <v>23</v>
      </c>
      <c r="AB89" s="29">
        <v>0.42779</v>
      </c>
      <c r="AC89" s="33" t="s">
        <v>77</v>
      </c>
      <c r="AD89" s="24" t="s">
        <v>22</v>
      </c>
      <c r="AE89" s="29">
        <v>0.33707999999999999</v>
      </c>
      <c r="AF89" s="33" t="s">
        <v>63</v>
      </c>
      <c r="AG89" s="24" t="s">
        <v>26</v>
      </c>
      <c r="AH89" s="29">
        <v>0.31152000000000002</v>
      </c>
      <c r="AI89" s="33" t="s">
        <v>46</v>
      </c>
      <c r="AJ89" s="24" t="s">
        <v>20</v>
      </c>
      <c r="AK89" s="29">
        <v>0.21404000000000001</v>
      </c>
      <c r="AL89" s="33" t="s">
        <v>65</v>
      </c>
      <c r="AM89" s="24" t="s">
        <v>20</v>
      </c>
      <c r="AN89" s="29">
        <v>4.6989999999999997E-2</v>
      </c>
      <c r="AO89" s="33" t="s">
        <v>34</v>
      </c>
      <c r="AP89" s="24" t="s">
        <v>19</v>
      </c>
      <c r="AQ89" s="29">
        <v>6.6780000000000006E-2</v>
      </c>
    </row>
    <row r="90" spans="1:43" ht="17" thickBot="1" x14ac:dyDescent="0.25">
      <c r="A90" s="95"/>
      <c r="B90" s="33" t="s">
        <v>74</v>
      </c>
      <c r="C90" s="24" t="s">
        <v>25</v>
      </c>
      <c r="D90" s="29">
        <v>0.29186000000000001</v>
      </c>
      <c r="E90" s="33" t="s">
        <v>74</v>
      </c>
      <c r="F90" s="24" t="s">
        <v>28</v>
      </c>
      <c r="G90" s="29">
        <v>0.10063999999999999</v>
      </c>
      <c r="H90" s="33" t="s">
        <v>104</v>
      </c>
      <c r="I90" s="35" t="s">
        <v>19</v>
      </c>
      <c r="J90" s="29">
        <v>8.5750000000000007E-2</v>
      </c>
      <c r="K90" s="33" t="s">
        <v>84</v>
      </c>
      <c r="L90" s="24" t="s">
        <v>26</v>
      </c>
      <c r="M90" s="29">
        <v>0.27609</v>
      </c>
      <c r="N90" s="33" t="s">
        <v>105</v>
      </c>
      <c r="O90" s="35" t="s">
        <v>25</v>
      </c>
      <c r="P90" s="29">
        <v>0.20086000000000001</v>
      </c>
      <c r="Q90" s="33" t="s">
        <v>37</v>
      </c>
      <c r="R90" s="24" t="s">
        <v>23</v>
      </c>
      <c r="S90" s="29">
        <v>0.15289</v>
      </c>
      <c r="T90" s="33" t="s">
        <v>58</v>
      </c>
      <c r="U90" s="24" t="s">
        <v>22</v>
      </c>
      <c r="V90" s="29">
        <v>3.8260000000000002E-2</v>
      </c>
      <c r="W90" s="33" t="s">
        <v>74</v>
      </c>
      <c r="X90" s="24" t="s">
        <v>28</v>
      </c>
      <c r="Y90" s="29">
        <v>0.42219000000000001</v>
      </c>
      <c r="Z90" s="33" t="s">
        <v>66</v>
      </c>
      <c r="AA90" s="24" t="s">
        <v>28</v>
      </c>
      <c r="AB90" s="29">
        <v>0.41621999999999998</v>
      </c>
      <c r="AC90" s="33" t="s">
        <v>105</v>
      </c>
      <c r="AD90" s="35" t="s">
        <v>20</v>
      </c>
      <c r="AE90" s="29">
        <v>0.33548</v>
      </c>
      <c r="AF90" s="33" t="s">
        <v>92</v>
      </c>
      <c r="AG90" s="35" t="s">
        <v>25</v>
      </c>
      <c r="AH90" s="29">
        <v>0.30329</v>
      </c>
      <c r="AI90" s="33" t="s">
        <v>68</v>
      </c>
      <c r="AJ90" s="24" t="s">
        <v>22</v>
      </c>
      <c r="AK90" s="29">
        <v>0.20782999999999999</v>
      </c>
      <c r="AL90" s="33" t="s">
        <v>83</v>
      </c>
      <c r="AM90" s="24" t="s">
        <v>29</v>
      </c>
      <c r="AN90" s="29">
        <v>4.5010000000000001E-2</v>
      </c>
      <c r="AO90" s="33" t="s">
        <v>44</v>
      </c>
      <c r="AP90" s="24" t="s">
        <v>20</v>
      </c>
      <c r="AQ90" s="29">
        <v>6.2429999999999999E-2</v>
      </c>
    </row>
    <row r="91" spans="1:43" ht="17" thickBot="1" x14ac:dyDescent="0.25">
      <c r="A91" s="95"/>
      <c r="B91" s="33" t="s">
        <v>39</v>
      </c>
      <c r="C91" s="24" t="s">
        <v>28</v>
      </c>
      <c r="D91" s="29">
        <v>0.28170000000000001</v>
      </c>
      <c r="E91" s="33" t="s">
        <v>70</v>
      </c>
      <c r="F91" s="24" t="s">
        <v>28</v>
      </c>
      <c r="G91" s="29">
        <v>9.4560000000000005E-2</v>
      </c>
      <c r="H91" s="33" t="s">
        <v>82</v>
      </c>
      <c r="I91" s="24" t="s">
        <v>28</v>
      </c>
      <c r="J91" s="29">
        <v>6.2E-2</v>
      </c>
      <c r="K91" s="33" t="s">
        <v>86</v>
      </c>
      <c r="L91" s="24" t="s">
        <v>20</v>
      </c>
      <c r="M91" s="29">
        <v>0.26312999999999998</v>
      </c>
      <c r="N91" s="33" t="s">
        <v>38</v>
      </c>
      <c r="O91" s="24" t="s">
        <v>22</v>
      </c>
      <c r="P91" s="29">
        <v>0.17327999999999999</v>
      </c>
      <c r="Q91" s="33" t="s">
        <v>99</v>
      </c>
      <c r="R91" s="35" t="s">
        <v>23</v>
      </c>
      <c r="S91" s="29">
        <v>0.1424</v>
      </c>
      <c r="T91" s="33" t="s">
        <v>63</v>
      </c>
      <c r="U91" s="24" t="s">
        <v>20</v>
      </c>
      <c r="V91" s="29">
        <v>3.7539999999999997E-2</v>
      </c>
      <c r="W91" s="33" t="s">
        <v>71</v>
      </c>
      <c r="X91" s="24" t="s">
        <v>29</v>
      </c>
      <c r="Y91" s="29">
        <v>0.42214000000000002</v>
      </c>
      <c r="Z91" s="33" t="s">
        <v>46</v>
      </c>
      <c r="AA91" s="24" t="s">
        <v>22</v>
      </c>
      <c r="AB91" s="29">
        <v>0.40687000000000001</v>
      </c>
      <c r="AC91" s="33" t="s">
        <v>60</v>
      </c>
      <c r="AD91" s="24" t="s">
        <v>26</v>
      </c>
      <c r="AE91" s="29">
        <v>0.33476</v>
      </c>
      <c r="AF91" s="33" t="s">
        <v>90</v>
      </c>
      <c r="AG91" s="35" t="s">
        <v>29</v>
      </c>
      <c r="AH91" s="29">
        <v>0.29488999999999999</v>
      </c>
      <c r="AI91" s="33" t="s">
        <v>45</v>
      </c>
      <c r="AJ91" s="24" t="s">
        <v>19</v>
      </c>
      <c r="AK91" s="29">
        <v>0.20763000000000001</v>
      </c>
      <c r="AL91" s="33" t="s">
        <v>84</v>
      </c>
      <c r="AM91" s="24" t="s">
        <v>28</v>
      </c>
      <c r="AN91" s="29">
        <v>4.3709999999999999E-2</v>
      </c>
      <c r="AO91" s="33" t="s">
        <v>53</v>
      </c>
      <c r="AP91" s="24" t="s">
        <v>28</v>
      </c>
      <c r="AQ91" s="29">
        <v>5.6959999999999997E-2</v>
      </c>
    </row>
    <row r="92" spans="1:43" ht="17" thickBot="1" x14ac:dyDescent="0.25">
      <c r="A92" s="95"/>
      <c r="B92" s="33" t="s">
        <v>98</v>
      </c>
      <c r="C92" s="35" t="s">
        <v>28</v>
      </c>
      <c r="D92" s="29">
        <v>0.24218999999999999</v>
      </c>
      <c r="E92" s="33" t="s">
        <v>39</v>
      </c>
      <c r="F92" s="24" t="s">
        <v>28</v>
      </c>
      <c r="G92" s="29">
        <v>9.3210000000000001E-2</v>
      </c>
      <c r="H92" s="33" t="s">
        <v>70</v>
      </c>
      <c r="I92" s="24" t="s">
        <v>28</v>
      </c>
      <c r="J92" s="29">
        <v>5.3199999999999997E-2</v>
      </c>
      <c r="K92" s="33" t="s">
        <v>42</v>
      </c>
      <c r="L92" s="24" t="s">
        <v>26</v>
      </c>
      <c r="M92" s="29">
        <v>0.26052999999999998</v>
      </c>
      <c r="N92" s="33" t="s">
        <v>92</v>
      </c>
      <c r="O92" s="35" t="s">
        <v>23</v>
      </c>
      <c r="P92" s="29">
        <v>0.17247999999999999</v>
      </c>
      <c r="Q92" s="33" t="s">
        <v>71</v>
      </c>
      <c r="R92" s="24" t="s">
        <v>29</v>
      </c>
      <c r="S92" s="29">
        <v>0.13564000000000001</v>
      </c>
      <c r="T92" s="33" t="s">
        <v>54</v>
      </c>
      <c r="U92" s="24" t="s">
        <v>29</v>
      </c>
      <c r="V92" s="29">
        <v>3.3980000000000003E-2</v>
      </c>
      <c r="W92" s="33" t="s">
        <v>21</v>
      </c>
      <c r="X92" s="24" t="s">
        <v>22</v>
      </c>
      <c r="Y92" s="29">
        <v>0.41905999999999999</v>
      </c>
      <c r="Z92" s="33" t="s">
        <v>74</v>
      </c>
      <c r="AA92" s="24" t="s">
        <v>23</v>
      </c>
      <c r="AB92" s="29">
        <v>0.40595999999999999</v>
      </c>
      <c r="AC92" s="33" t="s">
        <v>105</v>
      </c>
      <c r="AD92" s="35" t="s">
        <v>25</v>
      </c>
      <c r="AE92" s="29">
        <v>0.33165</v>
      </c>
      <c r="AF92" s="33" t="s">
        <v>61</v>
      </c>
      <c r="AG92" s="24" t="s">
        <v>19</v>
      </c>
      <c r="AH92" s="29">
        <v>0.29443999999999998</v>
      </c>
      <c r="AI92" s="23" t="s">
        <v>95</v>
      </c>
      <c r="AJ92" s="24" t="s">
        <v>26</v>
      </c>
      <c r="AK92" s="29">
        <v>0.18357000000000001</v>
      </c>
      <c r="AL92" s="33" t="s">
        <v>71</v>
      </c>
      <c r="AM92" s="24" t="s">
        <v>29</v>
      </c>
      <c r="AN92" s="29">
        <v>3.823E-2</v>
      </c>
      <c r="AO92" s="33" t="s">
        <v>58</v>
      </c>
      <c r="AP92" s="24" t="s">
        <v>22</v>
      </c>
      <c r="AQ92" s="29">
        <v>5.6939999999999998E-2</v>
      </c>
    </row>
    <row r="93" spans="1:43" ht="17" thickBot="1" x14ac:dyDescent="0.25">
      <c r="A93" s="95"/>
      <c r="B93" s="33" t="s">
        <v>33</v>
      </c>
      <c r="C93" s="24" t="s">
        <v>20</v>
      </c>
      <c r="D93" s="29">
        <v>0.22214999999999999</v>
      </c>
      <c r="E93" s="33" t="s">
        <v>18</v>
      </c>
      <c r="F93" s="24" t="s">
        <v>20</v>
      </c>
      <c r="G93" s="29">
        <v>9.0810000000000002E-2</v>
      </c>
      <c r="H93" s="33" t="s">
        <v>90</v>
      </c>
      <c r="I93" s="35" t="s">
        <v>20</v>
      </c>
      <c r="J93" s="29">
        <v>4.6190000000000002E-2</v>
      </c>
      <c r="K93" s="33" t="s">
        <v>92</v>
      </c>
      <c r="L93" s="35" t="s">
        <v>25</v>
      </c>
      <c r="M93" s="29">
        <v>0.25968000000000002</v>
      </c>
      <c r="N93" s="33" t="s">
        <v>100</v>
      </c>
      <c r="O93" s="35" t="s">
        <v>20</v>
      </c>
      <c r="P93" s="29">
        <v>0.15242</v>
      </c>
      <c r="Q93" s="33" t="s">
        <v>92</v>
      </c>
      <c r="R93" s="35" t="s">
        <v>23</v>
      </c>
      <c r="S93" s="29">
        <v>0.10097</v>
      </c>
      <c r="T93" s="33" t="s">
        <v>97</v>
      </c>
      <c r="U93" s="35" t="s">
        <v>29</v>
      </c>
      <c r="V93" s="29">
        <v>2.9000000000000001E-2</v>
      </c>
      <c r="W93" s="33" t="s">
        <v>43</v>
      </c>
      <c r="X93" s="24" t="s">
        <v>22</v>
      </c>
      <c r="Y93" s="29">
        <v>0.41108</v>
      </c>
      <c r="Z93" s="33" t="s">
        <v>70</v>
      </c>
      <c r="AA93" s="24" t="s">
        <v>28</v>
      </c>
      <c r="AB93" s="29">
        <v>0.39526</v>
      </c>
      <c r="AC93" s="33" t="s">
        <v>76</v>
      </c>
      <c r="AD93" s="24" t="s">
        <v>26</v>
      </c>
      <c r="AE93" s="29">
        <v>0.31530000000000002</v>
      </c>
      <c r="AF93" s="33" t="s">
        <v>58</v>
      </c>
      <c r="AG93" s="24" t="s">
        <v>25</v>
      </c>
      <c r="AH93" s="29">
        <v>0.29239999999999999</v>
      </c>
      <c r="AI93" s="33" t="s">
        <v>66</v>
      </c>
      <c r="AJ93" s="24" t="s">
        <v>28</v>
      </c>
      <c r="AK93" s="29">
        <v>0.17286000000000001</v>
      </c>
      <c r="AL93" s="33" t="s">
        <v>61</v>
      </c>
      <c r="AM93" s="24" t="s">
        <v>23</v>
      </c>
      <c r="AN93" s="29">
        <v>3.6810000000000002E-2</v>
      </c>
      <c r="AO93" s="33" t="s">
        <v>90</v>
      </c>
      <c r="AP93" s="35" t="s">
        <v>20</v>
      </c>
      <c r="AQ93" s="29">
        <v>4.9459999999999997E-2</v>
      </c>
    </row>
    <row r="94" spans="1:43" ht="17" thickBot="1" x14ac:dyDescent="0.25">
      <c r="A94" s="95"/>
      <c r="B94" s="33" t="s">
        <v>59</v>
      </c>
      <c r="C94" s="24" t="s">
        <v>23</v>
      </c>
      <c r="D94" s="29">
        <v>0.20976</v>
      </c>
      <c r="E94" s="33" t="s">
        <v>45</v>
      </c>
      <c r="F94" s="24" t="s">
        <v>19</v>
      </c>
      <c r="G94" s="29">
        <v>9.0690000000000007E-2</v>
      </c>
      <c r="H94" s="33" t="s">
        <v>92</v>
      </c>
      <c r="I94" s="35" t="s">
        <v>28</v>
      </c>
      <c r="J94" s="29">
        <v>4.36E-2</v>
      </c>
      <c r="K94" s="33" t="s">
        <v>87</v>
      </c>
      <c r="L94" s="24" t="s">
        <v>25</v>
      </c>
      <c r="M94" s="29">
        <v>0.25635000000000002</v>
      </c>
      <c r="N94" s="33" t="s">
        <v>91</v>
      </c>
      <c r="O94" s="35" t="s">
        <v>20</v>
      </c>
      <c r="P94" s="29">
        <v>0.14779999999999999</v>
      </c>
      <c r="Q94" s="33" t="s">
        <v>71</v>
      </c>
      <c r="R94" s="24" t="s">
        <v>20</v>
      </c>
      <c r="S94" s="29">
        <v>9.4079999999999997E-2</v>
      </c>
      <c r="T94" s="33" t="s">
        <v>60</v>
      </c>
      <c r="U94" s="24" t="s">
        <v>19</v>
      </c>
      <c r="V94" s="29">
        <v>2.665E-2</v>
      </c>
      <c r="W94" s="33" t="s">
        <v>92</v>
      </c>
      <c r="X94" s="35" t="s">
        <v>25</v>
      </c>
      <c r="Y94" s="29">
        <v>0.40878999999999999</v>
      </c>
      <c r="Z94" s="33" t="s">
        <v>45</v>
      </c>
      <c r="AA94" s="24" t="s">
        <v>23</v>
      </c>
      <c r="AB94" s="29">
        <v>0.38546000000000002</v>
      </c>
      <c r="AC94" s="33" t="s">
        <v>37</v>
      </c>
      <c r="AD94" s="24" t="s">
        <v>25</v>
      </c>
      <c r="AE94" s="29">
        <v>0.30891000000000002</v>
      </c>
      <c r="AF94" s="33" t="s">
        <v>37</v>
      </c>
      <c r="AG94" s="24" t="s">
        <v>25</v>
      </c>
      <c r="AH94" s="29">
        <v>0.28702</v>
      </c>
      <c r="AI94" s="33" t="s">
        <v>65</v>
      </c>
      <c r="AJ94" s="24" t="s">
        <v>29</v>
      </c>
      <c r="AK94" s="29">
        <v>0.16836999999999999</v>
      </c>
      <c r="AL94" s="23" t="s">
        <v>95</v>
      </c>
      <c r="AM94" s="24" t="s">
        <v>26</v>
      </c>
      <c r="AN94" s="29">
        <v>2.911E-2</v>
      </c>
      <c r="AO94" s="33" t="s">
        <v>40</v>
      </c>
      <c r="AP94" s="24" t="s">
        <v>29</v>
      </c>
      <c r="AQ94" s="29">
        <v>4.3319999999999997E-2</v>
      </c>
    </row>
    <row r="95" spans="1:43" ht="17" thickBot="1" x14ac:dyDescent="0.25">
      <c r="A95" s="95"/>
      <c r="B95" s="33" t="s">
        <v>92</v>
      </c>
      <c r="C95" s="35" t="s">
        <v>25</v>
      </c>
      <c r="D95" s="29">
        <v>0.20946999999999999</v>
      </c>
      <c r="E95" s="33" t="s">
        <v>54</v>
      </c>
      <c r="F95" s="24" t="s">
        <v>22</v>
      </c>
      <c r="G95" s="29">
        <v>8.3199999999999996E-2</v>
      </c>
      <c r="H95" s="33" t="s">
        <v>47</v>
      </c>
      <c r="I95" s="24" t="s">
        <v>19</v>
      </c>
      <c r="J95" s="29">
        <v>1.7160000000000002E-2</v>
      </c>
      <c r="K95" s="33" t="s">
        <v>60</v>
      </c>
      <c r="L95" s="24" t="s">
        <v>26</v>
      </c>
      <c r="M95" s="29">
        <v>0.25502000000000002</v>
      </c>
      <c r="N95" s="33" t="s">
        <v>71</v>
      </c>
      <c r="O95" s="24" t="s">
        <v>22</v>
      </c>
      <c r="P95" s="29">
        <v>0.13986999999999999</v>
      </c>
      <c r="Q95" s="33" t="s">
        <v>83</v>
      </c>
      <c r="R95" s="24" t="s">
        <v>25</v>
      </c>
      <c r="S95" s="29">
        <v>7.8770000000000007E-2</v>
      </c>
      <c r="T95" s="33" t="s">
        <v>37</v>
      </c>
      <c r="U95" s="24" t="s">
        <v>23</v>
      </c>
      <c r="V95" s="29">
        <v>1.149E-2</v>
      </c>
      <c r="W95" s="33" t="s">
        <v>71</v>
      </c>
      <c r="X95" s="24" t="s">
        <v>22</v>
      </c>
      <c r="Y95" s="29">
        <v>0.38252000000000003</v>
      </c>
      <c r="Z95" s="33" t="s">
        <v>54</v>
      </c>
      <c r="AA95" s="24" t="s">
        <v>29</v>
      </c>
      <c r="AB95" s="29">
        <v>0.37970999999999999</v>
      </c>
      <c r="AC95" s="33" t="s">
        <v>38</v>
      </c>
      <c r="AD95" s="24" t="s">
        <v>22</v>
      </c>
      <c r="AE95" s="29">
        <v>0.30259999999999998</v>
      </c>
      <c r="AF95" s="33" t="s">
        <v>62</v>
      </c>
      <c r="AG95" s="24" t="s">
        <v>25</v>
      </c>
      <c r="AH95" s="29">
        <v>0.26162999999999997</v>
      </c>
      <c r="AI95" s="33" t="s">
        <v>43</v>
      </c>
      <c r="AJ95" s="24" t="s">
        <v>22</v>
      </c>
      <c r="AK95" s="29">
        <v>0.14452999999999999</v>
      </c>
      <c r="AL95" s="33" t="s">
        <v>104</v>
      </c>
      <c r="AM95" s="35" t="s">
        <v>26</v>
      </c>
      <c r="AN95" s="29">
        <v>2.716E-2</v>
      </c>
      <c r="AO95" s="33" t="s">
        <v>72</v>
      </c>
      <c r="AP95" s="24" t="s">
        <v>22</v>
      </c>
      <c r="AQ95" s="29">
        <v>3.9600000000000003E-2</v>
      </c>
    </row>
    <row r="96" spans="1:43" ht="17" thickBot="1" x14ac:dyDescent="0.25">
      <c r="A96" s="95"/>
      <c r="B96" s="33" t="s">
        <v>68</v>
      </c>
      <c r="C96" s="24" t="s">
        <v>22</v>
      </c>
      <c r="D96" s="29">
        <v>0.20302999999999999</v>
      </c>
      <c r="E96" s="33" t="s">
        <v>72</v>
      </c>
      <c r="F96" s="24" t="s">
        <v>28</v>
      </c>
      <c r="G96" s="29">
        <v>5.9790000000000003E-2</v>
      </c>
      <c r="H96" s="33" t="s">
        <v>72</v>
      </c>
      <c r="I96" s="24" t="s">
        <v>28</v>
      </c>
      <c r="J96" s="29">
        <v>1.507E-2</v>
      </c>
      <c r="K96" s="33" t="s">
        <v>86</v>
      </c>
      <c r="L96" s="24" t="s">
        <v>26</v>
      </c>
      <c r="M96" s="29">
        <v>0.25335000000000002</v>
      </c>
      <c r="N96" s="33" t="s">
        <v>71</v>
      </c>
      <c r="O96" s="24" t="s">
        <v>29</v>
      </c>
      <c r="P96" s="29">
        <v>0.13758000000000001</v>
      </c>
      <c r="Q96" s="23" t="s">
        <v>95</v>
      </c>
      <c r="R96" s="24" t="s">
        <v>26</v>
      </c>
      <c r="S96" s="29">
        <v>5.5840000000000001E-2</v>
      </c>
      <c r="T96" s="33" t="s">
        <v>67</v>
      </c>
      <c r="U96" s="24" t="s">
        <v>23</v>
      </c>
      <c r="V96" s="29">
        <v>5.6100000000000004E-3</v>
      </c>
      <c r="W96" s="33" t="s">
        <v>64</v>
      </c>
      <c r="X96" s="24" t="s">
        <v>19</v>
      </c>
      <c r="Y96" s="29">
        <v>0.28598000000000001</v>
      </c>
      <c r="Z96" s="33" t="s">
        <v>92</v>
      </c>
      <c r="AA96" s="35" t="s">
        <v>28</v>
      </c>
      <c r="AB96" s="29">
        <v>0.37240000000000001</v>
      </c>
      <c r="AC96" s="33" t="s">
        <v>64</v>
      </c>
      <c r="AD96" s="24" t="s">
        <v>22</v>
      </c>
      <c r="AE96" s="29">
        <v>0.29170000000000001</v>
      </c>
      <c r="AF96" s="33" t="s">
        <v>72</v>
      </c>
      <c r="AG96" s="24" t="s">
        <v>22</v>
      </c>
      <c r="AH96" s="29">
        <v>0.25245000000000001</v>
      </c>
      <c r="AI96" s="33" t="s">
        <v>80</v>
      </c>
      <c r="AJ96" s="24" t="s">
        <v>25</v>
      </c>
      <c r="AK96" s="29">
        <v>0.13757</v>
      </c>
      <c r="AL96" s="33" t="s">
        <v>92</v>
      </c>
      <c r="AM96" s="35" t="s">
        <v>25</v>
      </c>
      <c r="AN96" s="29">
        <v>2.4580000000000001E-2</v>
      </c>
      <c r="AO96" s="33" t="s">
        <v>40</v>
      </c>
      <c r="AP96" s="24" t="s">
        <v>26</v>
      </c>
      <c r="AQ96" s="29">
        <v>3.7679999999999998E-2</v>
      </c>
    </row>
    <row r="97" spans="1:43" ht="17" thickBot="1" x14ac:dyDescent="0.25">
      <c r="A97" s="95"/>
      <c r="B97" s="33" t="s">
        <v>68</v>
      </c>
      <c r="C97" s="24" t="s">
        <v>29</v>
      </c>
      <c r="D97" s="29">
        <v>0.20108000000000001</v>
      </c>
      <c r="E97" s="33" t="s">
        <v>35</v>
      </c>
      <c r="F97" s="24" t="s">
        <v>22</v>
      </c>
      <c r="G97" s="29">
        <v>5.4170000000000003E-2</v>
      </c>
      <c r="H97" s="33" t="s">
        <v>40</v>
      </c>
      <c r="I97" s="24" t="s">
        <v>26</v>
      </c>
      <c r="J97" s="29">
        <v>1.499E-2</v>
      </c>
      <c r="K97" s="33" t="s">
        <v>89</v>
      </c>
      <c r="L97" s="35" t="s">
        <v>19</v>
      </c>
      <c r="M97" s="29">
        <v>0.23912</v>
      </c>
      <c r="N97" s="33" t="s">
        <v>64</v>
      </c>
      <c r="O97" s="24" t="s">
        <v>22</v>
      </c>
      <c r="P97" s="29">
        <v>0.11865000000000001</v>
      </c>
      <c r="Q97" s="33" t="s">
        <v>71</v>
      </c>
      <c r="R97" s="24" t="s">
        <v>22</v>
      </c>
      <c r="S97" s="29">
        <v>5.423E-2</v>
      </c>
      <c r="T97" s="33" t="s">
        <v>100</v>
      </c>
      <c r="U97" s="35" t="s">
        <v>20</v>
      </c>
      <c r="V97" s="29">
        <v>4.5599999999999998E-3</v>
      </c>
      <c r="W97" s="33" t="s">
        <v>70</v>
      </c>
      <c r="X97" s="24" t="s">
        <v>28</v>
      </c>
      <c r="Y97" s="29">
        <v>0.27987000000000001</v>
      </c>
      <c r="Z97" s="33" t="s">
        <v>82</v>
      </c>
      <c r="AA97" s="24" t="s">
        <v>20</v>
      </c>
      <c r="AB97" s="29">
        <v>0.36470000000000002</v>
      </c>
      <c r="AC97" s="33" t="s">
        <v>103</v>
      </c>
      <c r="AD97" s="35" t="s">
        <v>20</v>
      </c>
      <c r="AE97" s="29">
        <v>0.27906999999999998</v>
      </c>
      <c r="AF97" s="33" t="s">
        <v>69</v>
      </c>
      <c r="AG97" s="24" t="s">
        <v>23</v>
      </c>
      <c r="AH97" s="29">
        <v>0.25042999999999999</v>
      </c>
      <c r="AI97" s="33" t="s">
        <v>82</v>
      </c>
      <c r="AJ97" s="24" t="s">
        <v>28</v>
      </c>
      <c r="AK97" s="29">
        <v>0.108</v>
      </c>
      <c r="AL97" s="33" t="s">
        <v>81</v>
      </c>
      <c r="AM97" s="24" t="s">
        <v>26</v>
      </c>
      <c r="AN97" s="29">
        <v>2.248E-2</v>
      </c>
      <c r="AO97" s="33" t="s">
        <v>70</v>
      </c>
      <c r="AP97" s="24" t="s">
        <v>28</v>
      </c>
      <c r="AQ97" s="29">
        <v>3.0609999999999998E-2</v>
      </c>
    </row>
    <row r="98" spans="1:43" ht="17" thickBot="1" x14ac:dyDescent="0.25">
      <c r="A98" s="95"/>
      <c r="B98" s="33" t="s">
        <v>98</v>
      </c>
      <c r="C98" s="35" t="s">
        <v>23</v>
      </c>
      <c r="D98" s="29">
        <v>0.19300999999999999</v>
      </c>
      <c r="E98" s="33" t="s">
        <v>84</v>
      </c>
      <c r="F98" s="24" t="s">
        <v>19</v>
      </c>
      <c r="G98" s="29">
        <v>5.2690000000000001E-2</v>
      </c>
      <c r="H98" s="33" t="s">
        <v>81</v>
      </c>
      <c r="I98" s="24" t="s">
        <v>29</v>
      </c>
      <c r="J98" s="29">
        <v>1.1010000000000001E-2</v>
      </c>
      <c r="K98" s="33" t="s">
        <v>64</v>
      </c>
      <c r="L98" s="24" t="s">
        <v>19</v>
      </c>
      <c r="M98" s="29">
        <v>0.23818</v>
      </c>
      <c r="N98" s="33" t="s">
        <v>79</v>
      </c>
      <c r="O98" s="24" t="s">
        <v>29</v>
      </c>
      <c r="P98" s="29">
        <v>0.11647</v>
      </c>
      <c r="Q98" s="33" t="s">
        <v>69</v>
      </c>
      <c r="R98" s="24" t="s">
        <v>23</v>
      </c>
      <c r="S98" s="29">
        <v>5.3830000000000003E-2</v>
      </c>
      <c r="T98" s="33" t="s">
        <v>89</v>
      </c>
      <c r="U98" s="35" t="s">
        <v>22</v>
      </c>
      <c r="V98" s="29">
        <v>3.46E-3</v>
      </c>
      <c r="W98" s="33" t="s">
        <v>74</v>
      </c>
      <c r="X98" s="24" t="s">
        <v>23</v>
      </c>
      <c r="Y98" s="29">
        <v>0.27601999999999999</v>
      </c>
      <c r="Z98" s="33" t="s">
        <v>70</v>
      </c>
      <c r="AA98" s="24" t="s">
        <v>23</v>
      </c>
      <c r="AB98" s="29">
        <v>0.33748</v>
      </c>
      <c r="AC98" s="33" t="s">
        <v>76</v>
      </c>
      <c r="AD98" s="24" t="s">
        <v>22</v>
      </c>
      <c r="AE98" s="29">
        <v>0.27798</v>
      </c>
      <c r="AF98" s="33" t="s">
        <v>61</v>
      </c>
      <c r="AG98" s="24" t="s">
        <v>26</v>
      </c>
      <c r="AH98" s="29">
        <v>0.24712999999999999</v>
      </c>
      <c r="AI98" s="33" t="s">
        <v>52</v>
      </c>
      <c r="AJ98" s="24" t="s">
        <v>23</v>
      </c>
      <c r="AK98" s="29">
        <v>9.7229999999999997E-2</v>
      </c>
      <c r="AL98" s="33" t="s">
        <v>53</v>
      </c>
      <c r="AM98" s="24" t="s">
        <v>23</v>
      </c>
      <c r="AN98" s="29">
        <v>1.7260000000000001E-2</v>
      </c>
      <c r="AO98" s="33" t="s">
        <v>101</v>
      </c>
      <c r="AP98" s="35" t="s">
        <v>22</v>
      </c>
      <c r="AQ98" s="29">
        <v>2.955E-2</v>
      </c>
    </row>
    <row r="99" spans="1:43" ht="17" thickBot="1" x14ac:dyDescent="0.25">
      <c r="A99" s="95"/>
      <c r="B99" s="33" t="s">
        <v>71</v>
      </c>
      <c r="C99" s="24" t="s">
        <v>29</v>
      </c>
      <c r="D99" s="29">
        <v>0.193</v>
      </c>
      <c r="E99" s="33" t="s">
        <v>71</v>
      </c>
      <c r="F99" s="24" t="s">
        <v>22</v>
      </c>
      <c r="G99" s="29">
        <v>5.1200000000000002E-2</v>
      </c>
      <c r="H99" s="33" t="s">
        <v>34</v>
      </c>
      <c r="I99" s="24" t="s">
        <v>19</v>
      </c>
      <c r="J99" s="29">
        <v>-5.7400000000000003E-3</v>
      </c>
      <c r="K99" s="33" t="s">
        <v>77</v>
      </c>
      <c r="L99" s="24" t="s">
        <v>26</v>
      </c>
      <c r="M99" s="29">
        <v>0.23805999999999999</v>
      </c>
      <c r="N99" s="33" t="s">
        <v>67</v>
      </c>
      <c r="O99" s="24" t="s">
        <v>23</v>
      </c>
      <c r="P99" s="29">
        <v>0.10706</v>
      </c>
      <c r="Q99" s="33" t="s">
        <v>75</v>
      </c>
      <c r="R99" s="24" t="s">
        <v>23</v>
      </c>
      <c r="S99" s="29">
        <v>3.9820000000000001E-2</v>
      </c>
      <c r="T99" s="33" t="s">
        <v>18</v>
      </c>
      <c r="U99" s="24" t="s">
        <v>19</v>
      </c>
      <c r="V99" s="29">
        <v>-2E-3</v>
      </c>
      <c r="W99" s="33" t="s">
        <v>33</v>
      </c>
      <c r="X99" s="24" t="s">
        <v>20</v>
      </c>
      <c r="Y99" s="29">
        <v>0.26595999999999997</v>
      </c>
      <c r="Z99" s="33" t="s">
        <v>92</v>
      </c>
      <c r="AA99" s="35" t="s">
        <v>20</v>
      </c>
      <c r="AB99" s="29">
        <v>0.33250000000000002</v>
      </c>
      <c r="AC99" s="33" t="s">
        <v>58</v>
      </c>
      <c r="AD99" s="24" t="s">
        <v>20</v>
      </c>
      <c r="AE99" s="29">
        <v>0.26577000000000001</v>
      </c>
      <c r="AF99" s="33" t="s">
        <v>83</v>
      </c>
      <c r="AG99" s="24" t="s">
        <v>20</v>
      </c>
      <c r="AH99" s="29">
        <v>0.24478</v>
      </c>
      <c r="AI99" s="33" t="s">
        <v>59</v>
      </c>
      <c r="AJ99" s="24" t="s">
        <v>23</v>
      </c>
      <c r="AK99" s="29">
        <v>9.5880000000000007E-2</v>
      </c>
      <c r="AL99" s="33" t="s">
        <v>90</v>
      </c>
      <c r="AM99" s="35" t="s">
        <v>23</v>
      </c>
      <c r="AN99" s="29">
        <v>1.372E-2</v>
      </c>
      <c r="AO99" s="33" t="s">
        <v>96</v>
      </c>
      <c r="AP99" s="35" t="s">
        <v>19</v>
      </c>
      <c r="AQ99" s="29">
        <v>1.7090000000000001E-2</v>
      </c>
    </row>
    <row r="100" spans="1:43" ht="17" thickBot="1" x14ac:dyDescent="0.25">
      <c r="A100" s="95"/>
      <c r="B100" s="23" t="s">
        <v>95</v>
      </c>
      <c r="C100" s="24" t="s">
        <v>19</v>
      </c>
      <c r="D100" s="29">
        <v>0.15198</v>
      </c>
      <c r="E100" s="33" t="s">
        <v>74</v>
      </c>
      <c r="F100" s="24" t="s">
        <v>25</v>
      </c>
      <c r="G100" s="29">
        <v>4.2419999999999999E-2</v>
      </c>
      <c r="H100" s="23" t="s">
        <v>95</v>
      </c>
      <c r="I100" s="24" t="s">
        <v>29</v>
      </c>
      <c r="J100" s="29">
        <v>-1.269E-2</v>
      </c>
      <c r="K100" s="33" t="s">
        <v>94</v>
      </c>
      <c r="L100" s="35" t="s">
        <v>19</v>
      </c>
      <c r="M100" s="29">
        <v>0.23785999999999999</v>
      </c>
      <c r="N100" s="33" t="s">
        <v>94</v>
      </c>
      <c r="O100" s="35" t="s">
        <v>19</v>
      </c>
      <c r="P100" s="29">
        <v>0.1014</v>
      </c>
      <c r="Q100" s="33" t="s">
        <v>46</v>
      </c>
      <c r="R100" s="24" t="s">
        <v>20</v>
      </c>
      <c r="S100" s="29">
        <v>3.3430000000000001E-2</v>
      </c>
      <c r="T100" s="33" t="s">
        <v>71</v>
      </c>
      <c r="U100" s="24" t="s">
        <v>29</v>
      </c>
      <c r="V100" s="29">
        <v>-9.4199999999999996E-3</v>
      </c>
      <c r="W100" s="33" t="s">
        <v>66</v>
      </c>
      <c r="X100" s="24" t="s">
        <v>28</v>
      </c>
      <c r="Y100" s="29">
        <v>0.216</v>
      </c>
      <c r="Z100" s="33" t="s">
        <v>103</v>
      </c>
      <c r="AA100" s="35" t="s">
        <v>28</v>
      </c>
      <c r="AB100" s="29">
        <v>0.31407000000000002</v>
      </c>
      <c r="AC100" s="33" t="s">
        <v>89</v>
      </c>
      <c r="AD100" s="35" t="s">
        <v>19</v>
      </c>
      <c r="AE100" s="29">
        <v>0.24914</v>
      </c>
      <c r="AF100" s="33" t="s">
        <v>38</v>
      </c>
      <c r="AG100" s="24" t="s">
        <v>22</v>
      </c>
      <c r="AH100" s="29">
        <v>0.22256999999999999</v>
      </c>
      <c r="AI100" s="33" t="s">
        <v>74</v>
      </c>
      <c r="AJ100" s="24" t="s">
        <v>25</v>
      </c>
      <c r="AK100" s="29">
        <v>9.1829999999999995E-2</v>
      </c>
      <c r="AL100" s="33" t="s">
        <v>97</v>
      </c>
      <c r="AM100" s="35" t="s">
        <v>22</v>
      </c>
      <c r="AN100" s="29">
        <v>1.089E-2</v>
      </c>
      <c r="AO100" s="33" t="s">
        <v>85</v>
      </c>
      <c r="AP100" s="24" t="s">
        <v>19</v>
      </c>
      <c r="AQ100" s="29">
        <v>1.6420000000000001E-2</v>
      </c>
    </row>
    <row r="101" spans="1:43" ht="17" thickBot="1" x14ac:dyDescent="0.25">
      <c r="A101" s="95"/>
      <c r="B101" s="23" t="s">
        <v>95</v>
      </c>
      <c r="C101" s="24" t="s">
        <v>29</v>
      </c>
      <c r="D101" s="29">
        <v>0.11677999999999999</v>
      </c>
      <c r="E101" s="33" t="s">
        <v>40</v>
      </c>
      <c r="F101" s="24" t="s">
        <v>26</v>
      </c>
      <c r="G101" s="29">
        <v>3.7260000000000001E-2</v>
      </c>
      <c r="H101" s="33" t="s">
        <v>39</v>
      </c>
      <c r="I101" s="24" t="s">
        <v>28</v>
      </c>
      <c r="J101" s="29">
        <v>-2.0490000000000001E-2</v>
      </c>
      <c r="K101" s="33" t="s">
        <v>100</v>
      </c>
      <c r="L101" s="35" t="s">
        <v>23</v>
      </c>
      <c r="M101" s="29">
        <v>0.2326</v>
      </c>
      <c r="N101" s="33" t="s">
        <v>53</v>
      </c>
      <c r="O101" s="24" t="s">
        <v>28</v>
      </c>
      <c r="P101" s="29">
        <v>0.10056</v>
      </c>
      <c r="Q101" s="33" t="s">
        <v>27</v>
      </c>
      <c r="R101" s="24" t="s">
        <v>29</v>
      </c>
      <c r="S101" s="29">
        <v>2.4199999999999999E-2</v>
      </c>
      <c r="T101" s="33" t="s">
        <v>99</v>
      </c>
      <c r="U101" s="35" t="s">
        <v>19</v>
      </c>
      <c r="V101" s="29">
        <v>-1.175E-2</v>
      </c>
      <c r="W101" s="33" t="s">
        <v>27</v>
      </c>
      <c r="X101" s="24" t="s">
        <v>29</v>
      </c>
      <c r="Y101" s="29">
        <v>0.21385999999999999</v>
      </c>
      <c r="Z101" s="33" t="s">
        <v>71</v>
      </c>
      <c r="AA101" s="24" t="s">
        <v>22</v>
      </c>
      <c r="AB101" s="29">
        <v>0.28555000000000003</v>
      </c>
      <c r="AC101" s="33" t="s">
        <v>66</v>
      </c>
      <c r="AD101" s="24" t="s">
        <v>20</v>
      </c>
      <c r="AE101" s="29">
        <v>0.24156</v>
      </c>
      <c r="AF101" s="33" t="s">
        <v>72</v>
      </c>
      <c r="AG101" s="24" t="s">
        <v>28</v>
      </c>
      <c r="AH101" s="29">
        <v>0.20412</v>
      </c>
      <c r="AI101" s="33" t="s">
        <v>103</v>
      </c>
      <c r="AJ101" s="35" t="s">
        <v>28</v>
      </c>
      <c r="AK101" s="29">
        <v>9.1329999999999995E-2</v>
      </c>
      <c r="AL101" s="33" t="s">
        <v>101</v>
      </c>
      <c r="AM101" s="35" t="s">
        <v>29</v>
      </c>
      <c r="AN101" s="29">
        <v>1.0710000000000001E-2</v>
      </c>
      <c r="AO101" s="33" t="s">
        <v>81</v>
      </c>
      <c r="AP101" s="24" t="s">
        <v>26</v>
      </c>
      <c r="AQ101" s="29">
        <v>1.4760000000000001E-2</v>
      </c>
    </row>
    <row r="102" spans="1:43" ht="17" thickBot="1" x14ac:dyDescent="0.25">
      <c r="A102" s="95"/>
      <c r="B102" s="33" t="s">
        <v>46</v>
      </c>
      <c r="C102" s="24" t="s">
        <v>22</v>
      </c>
      <c r="D102" s="29">
        <v>0.11064</v>
      </c>
      <c r="E102" s="33" t="s">
        <v>100</v>
      </c>
      <c r="F102" s="35" t="s">
        <v>26</v>
      </c>
      <c r="G102" s="29">
        <v>3.5999999999999997E-2</v>
      </c>
      <c r="H102" s="33" t="s">
        <v>81</v>
      </c>
      <c r="I102" s="24" t="s">
        <v>20</v>
      </c>
      <c r="J102" s="29">
        <v>-2.283E-2</v>
      </c>
      <c r="K102" s="33" t="s">
        <v>70</v>
      </c>
      <c r="L102" s="24" t="s">
        <v>23</v>
      </c>
      <c r="M102" s="29">
        <v>0.22194</v>
      </c>
      <c r="N102" s="23" t="s">
        <v>95</v>
      </c>
      <c r="O102" s="24" t="s">
        <v>22</v>
      </c>
      <c r="P102" s="29">
        <v>9.6710000000000004E-2</v>
      </c>
      <c r="Q102" s="23" t="s">
        <v>95</v>
      </c>
      <c r="R102" s="24" t="s">
        <v>19</v>
      </c>
      <c r="S102" s="29">
        <v>2.3609999999999999E-2</v>
      </c>
      <c r="T102" s="33" t="s">
        <v>67</v>
      </c>
      <c r="U102" s="24" t="s">
        <v>28</v>
      </c>
      <c r="V102" s="29">
        <v>-1.8700000000000001E-2</v>
      </c>
      <c r="W102" s="33" t="s">
        <v>50</v>
      </c>
      <c r="X102" s="24" t="s">
        <v>29</v>
      </c>
      <c r="Y102" s="29">
        <v>0.21209</v>
      </c>
      <c r="Z102" s="33" t="s">
        <v>59</v>
      </c>
      <c r="AA102" s="24" t="s">
        <v>20</v>
      </c>
      <c r="AB102" s="29">
        <v>0.27933999999999998</v>
      </c>
      <c r="AC102" s="33" t="s">
        <v>98</v>
      </c>
      <c r="AD102" s="35" t="s">
        <v>25</v>
      </c>
      <c r="AE102" s="29">
        <v>0.24082000000000001</v>
      </c>
      <c r="AF102" s="33" t="s">
        <v>38</v>
      </c>
      <c r="AG102" s="24" t="s">
        <v>26</v>
      </c>
      <c r="AH102" s="29">
        <v>0.17261000000000001</v>
      </c>
      <c r="AI102" s="23" t="s">
        <v>95</v>
      </c>
      <c r="AJ102" s="24" t="s">
        <v>19</v>
      </c>
      <c r="AK102" s="29">
        <v>8.9499999999999996E-2</v>
      </c>
      <c r="AL102" s="33" t="s">
        <v>77</v>
      </c>
      <c r="AM102" s="24" t="s">
        <v>29</v>
      </c>
      <c r="AN102" s="29">
        <v>3.7200000000000002E-3</v>
      </c>
      <c r="AO102" s="23" t="s">
        <v>95</v>
      </c>
      <c r="AP102" s="24" t="s">
        <v>19</v>
      </c>
      <c r="AQ102" s="29">
        <v>1.4749999999999999E-2</v>
      </c>
    </row>
    <row r="103" spans="1:43" ht="17" thickBot="1" x14ac:dyDescent="0.25">
      <c r="A103" s="95"/>
      <c r="B103" s="33" t="s">
        <v>21</v>
      </c>
      <c r="C103" s="24" t="s">
        <v>22</v>
      </c>
      <c r="D103" s="29">
        <v>0.10639</v>
      </c>
      <c r="E103" s="33" t="s">
        <v>79</v>
      </c>
      <c r="F103" s="24" t="s">
        <v>22</v>
      </c>
      <c r="G103" s="29">
        <v>3.4459999999999998E-2</v>
      </c>
      <c r="H103" s="33" t="s">
        <v>90</v>
      </c>
      <c r="I103" s="35" t="s">
        <v>26</v>
      </c>
      <c r="J103" s="29">
        <v>-2.742E-2</v>
      </c>
      <c r="K103" s="33" t="s">
        <v>63</v>
      </c>
      <c r="L103" s="24" t="s">
        <v>20</v>
      </c>
      <c r="M103" s="29">
        <v>0.21611</v>
      </c>
      <c r="N103" s="33" t="s">
        <v>45</v>
      </c>
      <c r="O103" s="24" t="s">
        <v>19</v>
      </c>
      <c r="P103" s="29">
        <v>9.2950000000000005E-2</v>
      </c>
      <c r="Q103" s="23" t="s">
        <v>95</v>
      </c>
      <c r="R103" s="24" t="s">
        <v>29</v>
      </c>
      <c r="S103" s="29">
        <v>1.6199999999999999E-2</v>
      </c>
      <c r="T103" s="33" t="s">
        <v>100</v>
      </c>
      <c r="U103" s="35" t="s">
        <v>26</v>
      </c>
      <c r="V103" s="29">
        <v>-1.8790000000000001E-2</v>
      </c>
      <c r="W103" s="23" t="s">
        <v>95</v>
      </c>
      <c r="X103" s="24" t="s">
        <v>26</v>
      </c>
      <c r="Y103" s="29">
        <v>0.20848</v>
      </c>
      <c r="Z103" s="33" t="s">
        <v>71</v>
      </c>
      <c r="AA103" s="24" t="s">
        <v>29</v>
      </c>
      <c r="AB103" s="29">
        <v>0.26841999999999999</v>
      </c>
      <c r="AC103" s="33" t="s">
        <v>68</v>
      </c>
      <c r="AD103" s="24" t="s">
        <v>29</v>
      </c>
      <c r="AE103" s="29">
        <v>0.23832999999999999</v>
      </c>
      <c r="AF103" s="33" t="s">
        <v>92</v>
      </c>
      <c r="AG103" s="35" t="s">
        <v>23</v>
      </c>
      <c r="AH103" s="29">
        <v>0.16385</v>
      </c>
      <c r="AI103" s="33" t="s">
        <v>101</v>
      </c>
      <c r="AJ103" s="35" t="s">
        <v>102</v>
      </c>
      <c r="AK103" s="29">
        <v>8.4449999999999997E-2</v>
      </c>
      <c r="AL103" s="33" t="s">
        <v>77</v>
      </c>
      <c r="AM103" s="24" t="s">
        <v>22</v>
      </c>
      <c r="AN103" s="29">
        <v>2.3500000000000001E-3</v>
      </c>
      <c r="AO103" s="33" t="s">
        <v>71</v>
      </c>
      <c r="AP103" s="24" t="s">
        <v>20</v>
      </c>
      <c r="AQ103" s="29">
        <v>1.3270000000000001E-2</v>
      </c>
    </row>
    <row r="104" spans="1:43" ht="17" thickBot="1" x14ac:dyDescent="0.25">
      <c r="A104" s="95"/>
      <c r="B104" s="33" t="s">
        <v>64</v>
      </c>
      <c r="C104" s="24" t="s">
        <v>28</v>
      </c>
      <c r="D104" s="29">
        <v>9.8110000000000003E-2</v>
      </c>
      <c r="E104" s="33" t="s">
        <v>61</v>
      </c>
      <c r="F104" s="24" t="s">
        <v>26</v>
      </c>
      <c r="G104" s="29">
        <v>2.53E-2</v>
      </c>
      <c r="H104" s="33" t="s">
        <v>74</v>
      </c>
      <c r="I104" s="24" t="s">
        <v>28</v>
      </c>
      <c r="J104" s="29">
        <v>-2.8389999999999999E-2</v>
      </c>
      <c r="K104" s="33" t="s">
        <v>78</v>
      </c>
      <c r="L104" s="24" t="s">
        <v>28</v>
      </c>
      <c r="M104" s="29">
        <v>0.21276999999999999</v>
      </c>
      <c r="N104" s="33" t="s">
        <v>60</v>
      </c>
      <c r="O104" s="24" t="s">
        <v>22</v>
      </c>
      <c r="P104" s="29">
        <v>8.1930000000000003E-2</v>
      </c>
      <c r="Q104" s="33" t="s">
        <v>60</v>
      </c>
      <c r="R104" s="24" t="s">
        <v>19</v>
      </c>
      <c r="S104" s="29">
        <v>5.2199999999999998E-3</v>
      </c>
      <c r="T104" s="33" t="s">
        <v>27</v>
      </c>
      <c r="U104" s="24" t="s">
        <v>29</v>
      </c>
      <c r="V104" s="29">
        <v>-2.707E-2</v>
      </c>
      <c r="W104" s="33" t="s">
        <v>70</v>
      </c>
      <c r="X104" s="24" t="s">
        <v>23</v>
      </c>
      <c r="Y104" s="29">
        <v>0.20762</v>
      </c>
      <c r="Z104" s="33" t="s">
        <v>68</v>
      </c>
      <c r="AA104" s="24" t="s">
        <v>29</v>
      </c>
      <c r="AB104" s="29">
        <v>0.24468000000000001</v>
      </c>
      <c r="AC104" s="33" t="s">
        <v>61</v>
      </c>
      <c r="AD104" s="24" t="s">
        <v>19</v>
      </c>
      <c r="AE104" s="29">
        <v>0.21593999999999999</v>
      </c>
      <c r="AF104" s="33" t="s">
        <v>90</v>
      </c>
      <c r="AG104" s="35" t="s">
        <v>23</v>
      </c>
      <c r="AH104" s="29">
        <v>0.16106999999999999</v>
      </c>
      <c r="AI104" s="33" t="s">
        <v>45</v>
      </c>
      <c r="AJ104" s="24" t="s">
        <v>23</v>
      </c>
      <c r="AK104" s="29">
        <v>7.17E-2</v>
      </c>
      <c r="AL104" s="33" t="s">
        <v>84</v>
      </c>
      <c r="AM104" s="24" t="s">
        <v>19</v>
      </c>
      <c r="AN104" s="29">
        <v>-1.0300000000000001E-3</v>
      </c>
      <c r="AO104" s="33" t="s">
        <v>73</v>
      </c>
      <c r="AP104" s="24" t="s">
        <v>29</v>
      </c>
      <c r="AQ104" s="29">
        <v>1.3089999999999999E-2</v>
      </c>
    </row>
    <row r="105" spans="1:43" ht="17" thickBot="1" x14ac:dyDescent="0.25">
      <c r="A105" s="95"/>
      <c r="B105" s="33" t="s">
        <v>43</v>
      </c>
      <c r="C105" s="24" t="s">
        <v>22</v>
      </c>
      <c r="D105" s="29">
        <v>8.8840000000000002E-2</v>
      </c>
      <c r="E105" s="33" t="s">
        <v>72</v>
      </c>
      <c r="F105" s="24" t="s">
        <v>22</v>
      </c>
      <c r="G105" s="29">
        <v>8.8199999999999997E-3</v>
      </c>
      <c r="H105" s="33" t="s">
        <v>21</v>
      </c>
      <c r="I105" s="24" t="s">
        <v>23</v>
      </c>
      <c r="J105" s="29">
        <v>-6.0409999999999998E-2</v>
      </c>
      <c r="K105" s="33" t="s">
        <v>53</v>
      </c>
      <c r="L105" s="24" t="s">
        <v>23</v>
      </c>
      <c r="M105" s="29">
        <v>0.19161</v>
      </c>
      <c r="N105" s="33" t="s">
        <v>18</v>
      </c>
      <c r="O105" s="24" t="s">
        <v>20</v>
      </c>
      <c r="P105" s="29">
        <v>7.9600000000000004E-2</v>
      </c>
      <c r="Q105" s="33" t="s">
        <v>46</v>
      </c>
      <c r="R105" s="24" t="s">
        <v>22</v>
      </c>
      <c r="S105" s="29">
        <v>1.49E-3</v>
      </c>
      <c r="T105" s="33" t="s">
        <v>21</v>
      </c>
      <c r="U105" s="24" t="s">
        <v>22</v>
      </c>
      <c r="V105" s="29">
        <v>-3.7990000000000003E-2</v>
      </c>
      <c r="W105" s="33" t="s">
        <v>82</v>
      </c>
      <c r="X105" s="24" t="s">
        <v>28</v>
      </c>
      <c r="Y105" s="29">
        <v>0.15340999999999999</v>
      </c>
      <c r="Z105" s="33" t="s">
        <v>51</v>
      </c>
      <c r="AA105" s="24" t="s">
        <v>22</v>
      </c>
      <c r="AB105" s="29">
        <v>0.19900999999999999</v>
      </c>
      <c r="AC105" s="33" t="s">
        <v>80</v>
      </c>
      <c r="AD105" s="24" t="s">
        <v>25</v>
      </c>
      <c r="AE105" s="29">
        <v>0.21576999999999999</v>
      </c>
      <c r="AF105" s="33" t="s">
        <v>64</v>
      </c>
      <c r="AG105" s="24" t="s">
        <v>22</v>
      </c>
      <c r="AH105" s="29">
        <v>0.15543000000000001</v>
      </c>
      <c r="AI105" s="33" t="s">
        <v>51</v>
      </c>
      <c r="AJ105" s="24" t="s">
        <v>22</v>
      </c>
      <c r="AK105" s="29">
        <v>6.6930000000000003E-2</v>
      </c>
      <c r="AL105" s="33" t="s">
        <v>93</v>
      </c>
      <c r="AM105" s="35" t="s">
        <v>29</v>
      </c>
      <c r="AN105" s="29">
        <v>-1.56E-3</v>
      </c>
      <c r="AO105" s="33" t="s">
        <v>77</v>
      </c>
      <c r="AP105" s="24" t="s">
        <v>22</v>
      </c>
      <c r="AQ105" s="29">
        <v>8.3199999999999993E-3</v>
      </c>
    </row>
    <row r="106" spans="1:43" ht="17" thickBot="1" x14ac:dyDescent="0.25">
      <c r="A106" s="95"/>
      <c r="B106" s="23" t="s">
        <v>95</v>
      </c>
      <c r="C106" s="24" t="s">
        <v>22</v>
      </c>
      <c r="D106" s="29">
        <v>7.5639999999999999E-2</v>
      </c>
      <c r="E106" s="33" t="s">
        <v>34</v>
      </c>
      <c r="F106" s="24" t="s">
        <v>19</v>
      </c>
      <c r="G106" s="29">
        <v>5.6800000000000002E-3</v>
      </c>
      <c r="H106" s="23" t="s">
        <v>95</v>
      </c>
      <c r="I106" s="24" t="s">
        <v>19</v>
      </c>
      <c r="J106" s="29">
        <v>-6.4390000000000003E-2</v>
      </c>
      <c r="K106" s="33" t="s">
        <v>67</v>
      </c>
      <c r="L106" s="24" t="s">
        <v>20</v>
      </c>
      <c r="M106" s="29">
        <v>0.19114999999999999</v>
      </c>
      <c r="N106" s="33" t="s">
        <v>27</v>
      </c>
      <c r="O106" s="24" t="s">
        <v>28</v>
      </c>
      <c r="P106" s="29">
        <v>7.9280000000000003E-2</v>
      </c>
      <c r="Q106" s="33" t="s">
        <v>94</v>
      </c>
      <c r="R106" s="35" t="s">
        <v>19</v>
      </c>
      <c r="S106" s="29">
        <v>-9.1E-4</v>
      </c>
      <c r="T106" s="33" t="s">
        <v>49</v>
      </c>
      <c r="U106" s="24" t="s">
        <v>28</v>
      </c>
      <c r="V106" s="29">
        <v>-4.6609999999999999E-2</v>
      </c>
      <c r="W106" s="33" t="s">
        <v>51</v>
      </c>
      <c r="X106" s="24" t="s">
        <v>22</v>
      </c>
      <c r="Y106" s="29">
        <v>0.13272</v>
      </c>
      <c r="Z106" s="33" t="s">
        <v>93</v>
      </c>
      <c r="AA106" s="35" t="s">
        <v>20</v>
      </c>
      <c r="AB106" s="29">
        <v>0.15973999999999999</v>
      </c>
      <c r="AC106" s="33" t="s">
        <v>34</v>
      </c>
      <c r="AD106" s="24" t="s">
        <v>26</v>
      </c>
      <c r="AE106" s="29">
        <v>0.19003</v>
      </c>
      <c r="AF106" s="33" t="s">
        <v>34</v>
      </c>
      <c r="AG106" s="24" t="s">
        <v>19</v>
      </c>
      <c r="AH106" s="29">
        <v>0.14198</v>
      </c>
      <c r="AI106" s="23" t="s">
        <v>95</v>
      </c>
      <c r="AJ106" s="24" t="s">
        <v>29</v>
      </c>
      <c r="AK106" s="29">
        <v>5.876E-2</v>
      </c>
      <c r="AL106" s="33" t="s">
        <v>54</v>
      </c>
      <c r="AM106" s="24" t="s">
        <v>22</v>
      </c>
      <c r="AN106" s="29">
        <v>-4.1999999999999997E-3</v>
      </c>
      <c r="AO106" s="23" t="s">
        <v>95</v>
      </c>
      <c r="AP106" s="24" t="s">
        <v>29</v>
      </c>
      <c r="AQ106" s="29">
        <v>6.1399999999999996E-3</v>
      </c>
    </row>
    <row r="107" spans="1:43" ht="17" thickBot="1" x14ac:dyDescent="0.25">
      <c r="A107" s="95"/>
      <c r="B107" s="33" t="s">
        <v>47</v>
      </c>
      <c r="C107" s="24" t="s">
        <v>19</v>
      </c>
      <c r="D107" s="29">
        <v>5.8810000000000001E-2</v>
      </c>
      <c r="E107" s="33" t="s">
        <v>79</v>
      </c>
      <c r="F107" s="24" t="s">
        <v>25</v>
      </c>
      <c r="G107" s="29">
        <v>3.6000000000000002E-4</v>
      </c>
      <c r="H107" s="33" t="s">
        <v>70</v>
      </c>
      <c r="I107" s="24" t="s">
        <v>23</v>
      </c>
      <c r="J107" s="29">
        <v>-6.4990000000000006E-2</v>
      </c>
      <c r="K107" s="33" t="s">
        <v>46</v>
      </c>
      <c r="L107" s="24" t="s">
        <v>20</v>
      </c>
      <c r="M107" s="29">
        <v>0.18784000000000001</v>
      </c>
      <c r="N107" s="33" t="s">
        <v>94</v>
      </c>
      <c r="O107" s="35" t="s">
        <v>22</v>
      </c>
      <c r="P107" s="29">
        <v>7.6999999999999999E-2</v>
      </c>
      <c r="Q107" s="33" t="s">
        <v>91</v>
      </c>
      <c r="R107" s="35" t="s">
        <v>20</v>
      </c>
      <c r="S107" s="29">
        <v>-1.201E-2</v>
      </c>
      <c r="T107" s="33" t="s">
        <v>74</v>
      </c>
      <c r="U107" s="24" t="s">
        <v>23</v>
      </c>
      <c r="V107" s="29">
        <v>-4.7149999999999997E-2</v>
      </c>
      <c r="W107" s="33" t="s">
        <v>59</v>
      </c>
      <c r="X107" s="24" t="s">
        <v>23</v>
      </c>
      <c r="Y107" s="29">
        <v>0.11476</v>
      </c>
      <c r="Z107" s="33" t="s">
        <v>92</v>
      </c>
      <c r="AA107" s="35" t="s">
        <v>23</v>
      </c>
      <c r="AB107" s="29">
        <v>0.13944000000000001</v>
      </c>
      <c r="AC107" s="33" t="s">
        <v>74</v>
      </c>
      <c r="AD107" s="24" t="s">
        <v>25</v>
      </c>
      <c r="AE107" s="29">
        <v>0.18720999999999999</v>
      </c>
      <c r="AF107" s="33" t="s">
        <v>64</v>
      </c>
      <c r="AG107" s="24" t="s">
        <v>28</v>
      </c>
      <c r="AH107" s="29">
        <v>0.11548</v>
      </c>
      <c r="AI107" s="33" t="s">
        <v>51</v>
      </c>
      <c r="AJ107" s="24" t="s">
        <v>28</v>
      </c>
      <c r="AK107" s="29">
        <v>5.8450000000000002E-2</v>
      </c>
      <c r="AL107" s="33" t="s">
        <v>83</v>
      </c>
      <c r="AM107" s="24" t="s">
        <v>25</v>
      </c>
      <c r="AN107" s="29">
        <v>-9.6399999999999993E-3</v>
      </c>
      <c r="AO107" s="33" t="s">
        <v>48</v>
      </c>
      <c r="AP107" s="24" t="s">
        <v>20</v>
      </c>
      <c r="AQ107" s="29">
        <v>4.5399999999999998E-3</v>
      </c>
    </row>
    <row r="108" spans="1:43" ht="17" thickBot="1" x14ac:dyDescent="0.25">
      <c r="A108" s="95"/>
      <c r="B108" s="33" t="s">
        <v>59</v>
      </c>
      <c r="C108" s="24" t="s">
        <v>20</v>
      </c>
      <c r="D108" s="29">
        <v>5.7970000000000001E-2</v>
      </c>
      <c r="E108" s="33" t="s">
        <v>100</v>
      </c>
      <c r="F108" s="35" t="s">
        <v>23</v>
      </c>
      <c r="G108" s="29">
        <v>-6.9999999999999999E-4</v>
      </c>
      <c r="H108" s="33" t="s">
        <v>101</v>
      </c>
      <c r="I108" s="35" t="s">
        <v>102</v>
      </c>
      <c r="J108" s="29">
        <v>-8.3220000000000002E-2</v>
      </c>
      <c r="K108" s="33" t="s">
        <v>67</v>
      </c>
      <c r="L108" s="24" t="s">
        <v>23</v>
      </c>
      <c r="M108" s="29">
        <v>0.17476</v>
      </c>
      <c r="N108" s="33" t="s">
        <v>101</v>
      </c>
      <c r="O108" s="35" t="s">
        <v>29</v>
      </c>
      <c r="P108" s="29">
        <v>7.5759999999999994E-2</v>
      </c>
      <c r="Q108" s="33" t="s">
        <v>91</v>
      </c>
      <c r="R108" s="35" t="s">
        <v>28</v>
      </c>
      <c r="S108" s="29">
        <v>-1.239E-2</v>
      </c>
      <c r="T108" s="23" t="s">
        <v>95</v>
      </c>
      <c r="U108" s="24" t="s">
        <v>29</v>
      </c>
      <c r="V108" s="29">
        <v>-4.8890000000000003E-2</v>
      </c>
      <c r="W108" s="33" t="s">
        <v>52</v>
      </c>
      <c r="X108" s="24" t="s">
        <v>23</v>
      </c>
      <c r="Y108" s="29">
        <v>0.10446999999999999</v>
      </c>
      <c r="Z108" s="33" t="s">
        <v>64</v>
      </c>
      <c r="AA108" s="24" t="s">
        <v>19</v>
      </c>
      <c r="AB108" s="29">
        <v>0.13181000000000001</v>
      </c>
      <c r="AC108" s="33" t="s">
        <v>48</v>
      </c>
      <c r="AD108" s="24" t="s">
        <v>29</v>
      </c>
      <c r="AE108" s="29">
        <v>0.17979999999999999</v>
      </c>
      <c r="AF108" s="33" t="s">
        <v>82</v>
      </c>
      <c r="AG108" s="24" t="s">
        <v>25</v>
      </c>
      <c r="AH108" s="29">
        <v>0.10692</v>
      </c>
      <c r="AI108" s="33" t="s">
        <v>92</v>
      </c>
      <c r="AJ108" s="35" t="s">
        <v>28</v>
      </c>
      <c r="AK108" s="29">
        <v>2.112E-2</v>
      </c>
      <c r="AL108" s="33" t="s">
        <v>59</v>
      </c>
      <c r="AM108" s="24" t="s">
        <v>25</v>
      </c>
      <c r="AN108" s="29">
        <v>-1.093E-2</v>
      </c>
      <c r="AO108" s="33" t="s">
        <v>36</v>
      </c>
      <c r="AP108" s="24" t="s">
        <v>23</v>
      </c>
      <c r="AQ108" s="29">
        <v>4.0099999999999997E-3</v>
      </c>
    </row>
    <row r="109" spans="1:43" ht="17" thickBot="1" x14ac:dyDescent="0.25">
      <c r="A109" s="95"/>
      <c r="B109" s="33" t="s">
        <v>96</v>
      </c>
      <c r="C109" s="35" t="s">
        <v>23</v>
      </c>
      <c r="D109" s="29">
        <v>3.678E-2</v>
      </c>
      <c r="E109" s="33" t="s">
        <v>81</v>
      </c>
      <c r="F109" s="24" t="s">
        <v>29</v>
      </c>
      <c r="G109" s="29">
        <v>-4.9699999999999996E-3</v>
      </c>
      <c r="H109" s="33" t="s">
        <v>98</v>
      </c>
      <c r="I109" s="35" t="s">
        <v>28</v>
      </c>
      <c r="J109" s="29">
        <v>-0.10038999999999999</v>
      </c>
      <c r="K109" s="33" t="s">
        <v>60</v>
      </c>
      <c r="L109" s="24" t="s">
        <v>19</v>
      </c>
      <c r="M109" s="29">
        <v>0.15489</v>
      </c>
      <c r="N109" s="33" t="s">
        <v>100</v>
      </c>
      <c r="O109" s="35" t="s">
        <v>28</v>
      </c>
      <c r="P109" s="29">
        <v>7.4520000000000003E-2</v>
      </c>
      <c r="Q109" s="33" t="s">
        <v>59</v>
      </c>
      <c r="R109" s="24" t="s">
        <v>23</v>
      </c>
      <c r="S109" s="29">
        <v>-1.2540000000000001E-2</v>
      </c>
      <c r="T109" s="33" t="s">
        <v>62</v>
      </c>
      <c r="U109" s="24" t="s">
        <v>19</v>
      </c>
      <c r="V109" s="29">
        <v>-5.6399999999999999E-2</v>
      </c>
      <c r="W109" s="33" t="s">
        <v>103</v>
      </c>
      <c r="X109" s="35" t="s">
        <v>28</v>
      </c>
      <c r="Y109" s="29">
        <v>9.5740000000000006E-2</v>
      </c>
      <c r="Z109" s="33" t="s">
        <v>59</v>
      </c>
      <c r="AA109" s="24" t="s">
        <v>23</v>
      </c>
      <c r="AB109" s="29">
        <v>0.12642999999999999</v>
      </c>
      <c r="AC109" s="33" t="s">
        <v>40</v>
      </c>
      <c r="AD109" s="24" t="s">
        <v>26</v>
      </c>
      <c r="AE109" s="29">
        <v>0.15212999999999999</v>
      </c>
      <c r="AF109" s="33" t="s">
        <v>75</v>
      </c>
      <c r="AG109" s="24" t="s">
        <v>23</v>
      </c>
      <c r="AH109" s="29">
        <v>0.10531</v>
      </c>
      <c r="AI109" s="33" t="s">
        <v>59</v>
      </c>
      <c r="AJ109" s="24" t="s">
        <v>20</v>
      </c>
      <c r="AK109" s="29">
        <v>1.6629999999999999E-2</v>
      </c>
      <c r="AL109" s="33" t="s">
        <v>89</v>
      </c>
      <c r="AM109" s="35" t="s">
        <v>28</v>
      </c>
      <c r="AN109" s="29">
        <v>-1.389E-2</v>
      </c>
      <c r="AO109" s="33" t="s">
        <v>80</v>
      </c>
      <c r="AP109" s="24" t="s">
        <v>28</v>
      </c>
      <c r="AQ109" s="29">
        <v>-2.6800000000000001E-3</v>
      </c>
    </row>
    <row r="110" spans="1:43" ht="17" thickBot="1" x14ac:dyDescent="0.25">
      <c r="A110" s="95"/>
      <c r="B110" s="33" t="s">
        <v>74</v>
      </c>
      <c r="C110" s="24" t="s">
        <v>28</v>
      </c>
      <c r="D110" s="29">
        <v>3.0880000000000001E-2</v>
      </c>
      <c r="E110" s="33" t="s">
        <v>96</v>
      </c>
      <c r="F110" s="35" t="s">
        <v>19</v>
      </c>
      <c r="G110" s="29">
        <v>-8.0700000000000008E-3</v>
      </c>
      <c r="H110" s="33" t="s">
        <v>80</v>
      </c>
      <c r="I110" s="24" t="s">
        <v>28</v>
      </c>
      <c r="J110" s="29">
        <v>-0.10299</v>
      </c>
      <c r="K110" s="33" t="s">
        <v>24</v>
      </c>
      <c r="L110" s="24" t="s">
        <v>25</v>
      </c>
      <c r="M110" s="29">
        <v>0.15426999999999999</v>
      </c>
      <c r="N110" s="33" t="s">
        <v>100</v>
      </c>
      <c r="O110" s="35" t="s">
        <v>23</v>
      </c>
      <c r="P110" s="29">
        <v>7.4359999999999996E-2</v>
      </c>
      <c r="Q110" s="23" t="s">
        <v>95</v>
      </c>
      <c r="R110" s="24" t="s">
        <v>22</v>
      </c>
      <c r="S110" s="29">
        <v>-1.9560000000000001E-2</v>
      </c>
      <c r="T110" s="33" t="s">
        <v>52</v>
      </c>
      <c r="U110" s="24" t="s">
        <v>29</v>
      </c>
      <c r="V110" s="29">
        <v>-5.774E-2</v>
      </c>
      <c r="W110" s="23" t="s">
        <v>95</v>
      </c>
      <c r="X110" s="24" t="s">
        <v>19</v>
      </c>
      <c r="Y110" s="29">
        <v>9.2480000000000007E-2</v>
      </c>
      <c r="Z110" s="33" t="s">
        <v>50</v>
      </c>
      <c r="AA110" s="24" t="s">
        <v>29</v>
      </c>
      <c r="AB110" s="29">
        <v>0.10413</v>
      </c>
      <c r="AC110" s="33" t="s">
        <v>91</v>
      </c>
      <c r="AD110" s="35" t="s">
        <v>28</v>
      </c>
      <c r="AE110" s="29">
        <v>0.14352999999999999</v>
      </c>
      <c r="AF110" s="33" t="s">
        <v>52</v>
      </c>
      <c r="AG110" s="24" t="s">
        <v>23</v>
      </c>
      <c r="AH110" s="29">
        <v>0.10036</v>
      </c>
      <c r="AI110" s="33" t="s">
        <v>48</v>
      </c>
      <c r="AJ110" s="24" t="s">
        <v>20</v>
      </c>
      <c r="AK110" s="29">
        <v>8.2000000000000007E-3</v>
      </c>
      <c r="AL110" s="33" t="s">
        <v>65</v>
      </c>
      <c r="AM110" s="24" t="s">
        <v>23</v>
      </c>
      <c r="AN110" s="29">
        <v>-1.444E-2</v>
      </c>
      <c r="AO110" s="33" t="s">
        <v>79</v>
      </c>
      <c r="AP110" s="24" t="s">
        <v>22</v>
      </c>
      <c r="AQ110" s="29">
        <v>-5.2399999999999999E-3</v>
      </c>
    </row>
    <row r="111" spans="1:43" ht="17" thickBot="1" x14ac:dyDescent="0.25">
      <c r="A111" s="95"/>
      <c r="B111" s="33" t="s">
        <v>70</v>
      </c>
      <c r="C111" s="24" t="s">
        <v>23</v>
      </c>
      <c r="D111" s="29">
        <v>3.0839999999999999E-2</v>
      </c>
      <c r="E111" s="33" t="s">
        <v>71</v>
      </c>
      <c r="F111" s="24" t="s">
        <v>29</v>
      </c>
      <c r="G111" s="29">
        <v>-1.703E-2</v>
      </c>
      <c r="H111" s="33" t="s">
        <v>89</v>
      </c>
      <c r="I111" s="35" t="s">
        <v>28</v>
      </c>
      <c r="J111" s="29">
        <v>-0.11469</v>
      </c>
      <c r="K111" s="33" t="s">
        <v>89</v>
      </c>
      <c r="L111" s="35" t="s">
        <v>25</v>
      </c>
      <c r="M111" s="29">
        <v>0.15164</v>
      </c>
      <c r="N111" s="33" t="s">
        <v>71</v>
      </c>
      <c r="O111" s="24" t="s">
        <v>20</v>
      </c>
      <c r="P111" s="29">
        <v>7.2220000000000006E-2</v>
      </c>
      <c r="Q111" s="33" t="s">
        <v>67</v>
      </c>
      <c r="R111" s="24" t="s">
        <v>20</v>
      </c>
      <c r="S111" s="29">
        <v>-3.5060000000000001E-2</v>
      </c>
      <c r="T111" s="33" t="s">
        <v>78</v>
      </c>
      <c r="U111" s="24" t="s">
        <v>26</v>
      </c>
      <c r="V111" s="29">
        <v>-5.96E-2</v>
      </c>
      <c r="W111" s="33" t="s">
        <v>59</v>
      </c>
      <c r="X111" s="24" t="s">
        <v>20</v>
      </c>
      <c r="Y111" s="29">
        <v>7.8960000000000002E-2</v>
      </c>
      <c r="Z111" s="33" t="s">
        <v>47</v>
      </c>
      <c r="AA111" s="24" t="s">
        <v>28</v>
      </c>
      <c r="AB111" s="29">
        <v>9.7509999999999999E-2</v>
      </c>
      <c r="AC111" s="33" t="s">
        <v>103</v>
      </c>
      <c r="AD111" s="35" t="s">
        <v>26</v>
      </c>
      <c r="AE111" s="29">
        <v>0.14013</v>
      </c>
      <c r="AF111" s="33" t="s">
        <v>34</v>
      </c>
      <c r="AG111" s="24" t="s">
        <v>26</v>
      </c>
      <c r="AH111" s="29">
        <v>9.8780000000000007E-2</v>
      </c>
      <c r="AI111" s="33" t="s">
        <v>63</v>
      </c>
      <c r="AJ111" s="24" t="s">
        <v>20</v>
      </c>
      <c r="AK111" s="29">
        <v>-1.8689999999999998E-2</v>
      </c>
      <c r="AL111" s="33" t="s">
        <v>101</v>
      </c>
      <c r="AM111" s="35" t="s">
        <v>102</v>
      </c>
      <c r="AN111" s="29">
        <v>-1.6039999999999999E-2</v>
      </c>
      <c r="AO111" s="33" t="s">
        <v>72</v>
      </c>
      <c r="AP111" s="24" t="s">
        <v>25</v>
      </c>
      <c r="AQ111" s="29">
        <v>-5.5100000000000001E-3</v>
      </c>
    </row>
    <row r="112" spans="1:43" ht="17" thickBot="1" x14ac:dyDescent="0.25">
      <c r="A112" s="95"/>
      <c r="B112" s="33" t="s">
        <v>60</v>
      </c>
      <c r="C112" s="24" t="s">
        <v>19</v>
      </c>
      <c r="D112" s="29">
        <v>2.0840000000000001E-2</v>
      </c>
      <c r="E112" s="33" t="s">
        <v>92</v>
      </c>
      <c r="F112" s="35" t="s">
        <v>20</v>
      </c>
      <c r="G112" s="29">
        <v>-2.461E-2</v>
      </c>
      <c r="H112" s="33" t="s">
        <v>71</v>
      </c>
      <c r="I112" s="24" t="s">
        <v>22</v>
      </c>
      <c r="J112" s="29">
        <v>-0.11785</v>
      </c>
      <c r="K112" s="33" t="s">
        <v>104</v>
      </c>
      <c r="L112" s="35" t="s">
        <v>26</v>
      </c>
      <c r="M112" s="29">
        <v>0.14623</v>
      </c>
      <c r="N112" s="33" t="s">
        <v>83</v>
      </c>
      <c r="O112" s="24" t="s">
        <v>20</v>
      </c>
      <c r="P112" s="29">
        <v>6.3920000000000005E-2</v>
      </c>
      <c r="Q112" s="33" t="s">
        <v>49</v>
      </c>
      <c r="R112" s="24" t="s">
        <v>20</v>
      </c>
      <c r="S112" s="29">
        <v>-3.7859999999999998E-2</v>
      </c>
      <c r="T112" s="33" t="s">
        <v>60</v>
      </c>
      <c r="U112" s="24" t="s">
        <v>22</v>
      </c>
      <c r="V112" s="29">
        <v>-6.1109999999999998E-2</v>
      </c>
      <c r="W112" s="23" t="s">
        <v>95</v>
      </c>
      <c r="X112" s="24" t="s">
        <v>29</v>
      </c>
      <c r="Y112" s="29">
        <v>6.25E-2</v>
      </c>
      <c r="Z112" s="33" t="s">
        <v>93</v>
      </c>
      <c r="AA112" s="35" t="s">
        <v>23</v>
      </c>
      <c r="AB112" s="29">
        <v>9.715E-2</v>
      </c>
      <c r="AC112" s="33" t="s">
        <v>92</v>
      </c>
      <c r="AD112" s="35" t="s">
        <v>25</v>
      </c>
      <c r="AE112" s="29">
        <v>0.13361000000000001</v>
      </c>
      <c r="AF112" s="33" t="s">
        <v>73</v>
      </c>
      <c r="AG112" s="24" t="s">
        <v>23</v>
      </c>
      <c r="AH112" s="29">
        <v>9.3759999999999996E-2</v>
      </c>
      <c r="AI112" s="33" t="s">
        <v>66</v>
      </c>
      <c r="AJ112" s="24" t="s">
        <v>20</v>
      </c>
      <c r="AK112" s="29">
        <v>-3.5380000000000002E-2</v>
      </c>
      <c r="AL112" s="33" t="s">
        <v>104</v>
      </c>
      <c r="AM112" s="35" t="s">
        <v>28</v>
      </c>
      <c r="AN112" s="29">
        <v>-1.6039999999999999E-2</v>
      </c>
      <c r="AO112" s="33" t="s">
        <v>65</v>
      </c>
      <c r="AP112" s="24" t="s">
        <v>20</v>
      </c>
      <c r="AQ112" s="29">
        <v>-5.77E-3</v>
      </c>
    </row>
    <row r="113" spans="1:43" ht="17" thickBot="1" x14ac:dyDescent="0.25">
      <c r="A113" s="95"/>
      <c r="B113" s="33" t="s">
        <v>94</v>
      </c>
      <c r="C113" s="35" t="s">
        <v>19</v>
      </c>
      <c r="D113" s="29">
        <v>-2.2880000000000001E-2</v>
      </c>
      <c r="E113" s="33" t="s">
        <v>82</v>
      </c>
      <c r="F113" s="24" t="s">
        <v>20</v>
      </c>
      <c r="G113" s="29">
        <v>-2.9420000000000002E-2</v>
      </c>
      <c r="H113" s="33" t="s">
        <v>70</v>
      </c>
      <c r="I113" s="24" t="s">
        <v>19</v>
      </c>
      <c r="J113" s="29">
        <v>-0.12595000000000001</v>
      </c>
      <c r="K113" s="33" t="s">
        <v>58</v>
      </c>
      <c r="L113" s="24" t="s">
        <v>20</v>
      </c>
      <c r="M113" s="29">
        <v>0.12321</v>
      </c>
      <c r="N113" s="33" t="s">
        <v>60</v>
      </c>
      <c r="O113" s="24" t="s">
        <v>19</v>
      </c>
      <c r="P113" s="29">
        <v>6.1339999999999999E-2</v>
      </c>
      <c r="Q113" s="33" t="s">
        <v>66</v>
      </c>
      <c r="R113" s="24" t="s">
        <v>20</v>
      </c>
      <c r="S113" s="29">
        <v>-4.5409999999999999E-2</v>
      </c>
      <c r="T113" s="33" t="s">
        <v>47</v>
      </c>
      <c r="U113" s="24" t="s">
        <v>19</v>
      </c>
      <c r="V113" s="29">
        <v>-6.3960000000000003E-2</v>
      </c>
      <c r="W113" s="33" t="s">
        <v>48</v>
      </c>
      <c r="X113" s="24" t="s">
        <v>29</v>
      </c>
      <c r="Y113" s="29">
        <v>3.5770000000000003E-2</v>
      </c>
      <c r="Z113" s="33" t="s">
        <v>27</v>
      </c>
      <c r="AA113" s="24" t="s">
        <v>29</v>
      </c>
      <c r="AB113" s="29">
        <v>5.5939999999999997E-2</v>
      </c>
      <c r="AC113" s="33" t="s">
        <v>58</v>
      </c>
      <c r="AD113" s="24" t="s">
        <v>25</v>
      </c>
      <c r="AE113" s="29">
        <v>0.13102</v>
      </c>
      <c r="AF113" s="33" t="s">
        <v>90</v>
      </c>
      <c r="AG113" s="35" t="s">
        <v>26</v>
      </c>
      <c r="AH113" s="29">
        <v>3.7060000000000003E-2</v>
      </c>
      <c r="AI113" s="33" t="s">
        <v>77</v>
      </c>
      <c r="AJ113" s="24" t="s">
        <v>29</v>
      </c>
      <c r="AK113" s="29">
        <v>-4.4630000000000003E-2</v>
      </c>
      <c r="AL113" s="33" t="s">
        <v>71</v>
      </c>
      <c r="AM113" s="24" t="s">
        <v>22</v>
      </c>
      <c r="AN113" s="29">
        <v>-1.9220000000000001E-2</v>
      </c>
      <c r="AO113" s="23" t="s">
        <v>95</v>
      </c>
      <c r="AP113" s="24" t="s">
        <v>26</v>
      </c>
      <c r="AQ113" s="29">
        <v>-7.0899999999999999E-3</v>
      </c>
    </row>
    <row r="114" spans="1:43" ht="17" thickBot="1" x14ac:dyDescent="0.25">
      <c r="A114" s="95"/>
      <c r="B114" s="33" t="s">
        <v>82</v>
      </c>
      <c r="C114" s="24" t="s">
        <v>28</v>
      </c>
      <c r="D114" s="29">
        <v>-3.492E-2</v>
      </c>
      <c r="E114" s="33" t="s">
        <v>74</v>
      </c>
      <c r="F114" s="24" t="s">
        <v>23</v>
      </c>
      <c r="G114" s="29">
        <v>-3.4279999999999998E-2</v>
      </c>
      <c r="H114" s="33" t="s">
        <v>90</v>
      </c>
      <c r="I114" s="35" t="s">
        <v>23</v>
      </c>
      <c r="J114" s="29">
        <v>-0.12858</v>
      </c>
      <c r="K114" s="23" t="s">
        <v>95</v>
      </c>
      <c r="L114" s="24" t="s">
        <v>22</v>
      </c>
      <c r="M114" s="29">
        <v>0.11567</v>
      </c>
      <c r="N114" s="33" t="s">
        <v>77</v>
      </c>
      <c r="O114" s="24" t="s">
        <v>29</v>
      </c>
      <c r="P114" s="29">
        <v>5.3129999999999997E-2</v>
      </c>
      <c r="Q114" s="33" t="s">
        <v>103</v>
      </c>
      <c r="R114" s="35" t="s">
        <v>20</v>
      </c>
      <c r="S114" s="29">
        <v>-5.3769999999999998E-2</v>
      </c>
      <c r="T114" s="33" t="s">
        <v>98</v>
      </c>
      <c r="U114" s="35" t="s">
        <v>28</v>
      </c>
      <c r="V114" s="29">
        <v>-6.6210000000000005E-2</v>
      </c>
      <c r="W114" s="33" t="s">
        <v>92</v>
      </c>
      <c r="X114" s="35" t="s">
        <v>28</v>
      </c>
      <c r="Y114" s="29">
        <v>3.2599999999999997E-2</v>
      </c>
      <c r="Z114" s="33" t="s">
        <v>53</v>
      </c>
      <c r="AA114" s="24" t="s">
        <v>28</v>
      </c>
      <c r="AB114" s="29">
        <v>3.6940000000000001E-2</v>
      </c>
      <c r="AC114" s="33" t="s">
        <v>39</v>
      </c>
      <c r="AD114" s="24" t="s">
        <v>25</v>
      </c>
      <c r="AE114" s="29">
        <v>0.12886</v>
      </c>
      <c r="AF114" s="33" t="s">
        <v>51</v>
      </c>
      <c r="AG114" s="24" t="s">
        <v>28</v>
      </c>
      <c r="AH114" s="29">
        <v>3.1789999999999999E-2</v>
      </c>
      <c r="AI114" s="33" t="s">
        <v>74</v>
      </c>
      <c r="AJ114" s="24" t="s">
        <v>28</v>
      </c>
      <c r="AK114" s="29">
        <v>-4.4839999999999998E-2</v>
      </c>
      <c r="AL114" s="33" t="s">
        <v>79</v>
      </c>
      <c r="AM114" s="24" t="s">
        <v>29</v>
      </c>
      <c r="AN114" s="29">
        <v>-2.317E-2</v>
      </c>
      <c r="AO114" s="33" t="s">
        <v>35</v>
      </c>
      <c r="AP114" s="24" t="s">
        <v>22</v>
      </c>
      <c r="AQ114" s="29">
        <v>-9.2099999999999994E-3</v>
      </c>
    </row>
    <row r="115" spans="1:43" ht="17" thickBot="1" x14ac:dyDescent="0.25">
      <c r="A115" s="95"/>
      <c r="B115" s="33" t="s">
        <v>90</v>
      </c>
      <c r="C115" s="35" t="s">
        <v>29</v>
      </c>
      <c r="D115" s="29">
        <v>-4.4380000000000003E-2</v>
      </c>
      <c r="E115" s="33" t="s">
        <v>35</v>
      </c>
      <c r="F115" s="24" t="s">
        <v>25</v>
      </c>
      <c r="G115" s="29">
        <v>-3.9010000000000003E-2</v>
      </c>
      <c r="H115" s="33" t="s">
        <v>68</v>
      </c>
      <c r="I115" s="24" t="s">
        <v>22</v>
      </c>
      <c r="J115" s="29">
        <v>-0.13305</v>
      </c>
      <c r="K115" s="33" t="s">
        <v>77</v>
      </c>
      <c r="L115" s="24" t="s">
        <v>22</v>
      </c>
      <c r="M115" s="29">
        <v>9.3609999999999999E-2</v>
      </c>
      <c r="N115" s="33" t="s">
        <v>103</v>
      </c>
      <c r="O115" s="35" t="s">
        <v>26</v>
      </c>
      <c r="P115" s="29">
        <v>5.2740000000000002E-2</v>
      </c>
      <c r="Q115" s="33" t="s">
        <v>45</v>
      </c>
      <c r="R115" s="24" t="s">
        <v>23</v>
      </c>
      <c r="S115" s="29">
        <v>-5.8319999999999997E-2</v>
      </c>
      <c r="T115" s="33" t="s">
        <v>48</v>
      </c>
      <c r="U115" s="24" t="s">
        <v>20</v>
      </c>
      <c r="V115" s="29">
        <v>-6.8640000000000007E-2</v>
      </c>
      <c r="W115" s="33" t="s">
        <v>47</v>
      </c>
      <c r="X115" s="24" t="s">
        <v>28</v>
      </c>
      <c r="Y115" s="29">
        <v>1.159E-2</v>
      </c>
      <c r="Z115" s="33" t="s">
        <v>71</v>
      </c>
      <c r="AA115" s="24" t="s">
        <v>20</v>
      </c>
      <c r="AB115" s="29">
        <v>3.3950000000000001E-2</v>
      </c>
      <c r="AC115" s="33" t="s">
        <v>81</v>
      </c>
      <c r="AD115" s="24" t="s">
        <v>20</v>
      </c>
      <c r="AE115" s="29">
        <v>0.11355</v>
      </c>
      <c r="AF115" s="33" t="s">
        <v>96</v>
      </c>
      <c r="AG115" s="35" t="s">
        <v>23</v>
      </c>
      <c r="AH115" s="29">
        <v>-4.6999999999999999E-4</v>
      </c>
      <c r="AI115" s="33" t="s">
        <v>80</v>
      </c>
      <c r="AJ115" s="24" t="s">
        <v>19</v>
      </c>
      <c r="AK115" s="29">
        <v>-4.6059999999999997E-2</v>
      </c>
      <c r="AL115" s="23" t="s">
        <v>95</v>
      </c>
      <c r="AM115" s="24" t="s">
        <v>29</v>
      </c>
      <c r="AN115" s="29">
        <v>-2.4219999999999998E-2</v>
      </c>
      <c r="AO115" s="33" t="s">
        <v>90</v>
      </c>
      <c r="AP115" s="35" t="s">
        <v>23</v>
      </c>
      <c r="AQ115" s="29">
        <v>-1.405E-2</v>
      </c>
    </row>
    <row r="116" spans="1:43" ht="17" thickBot="1" x14ac:dyDescent="0.25">
      <c r="A116" s="95"/>
      <c r="B116" s="33" t="s">
        <v>65</v>
      </c>
      <c r="C116" s="24" t="s">
        <v>23</v>
      </c>
      <c r="D116" s="29">
        <v>-4.7230000000000001E-2</v>
      </c>
      <c r="E116" s="33" t="s">
        <v>57</v>
      </c>
      <c r="F116" s="24" t="s">
        <v>20</v>
      </c>
      <c r="G116" s="29">
        <v>-4.181E-2</v>
      </c>
      <c r="H116" s="33" t="s">
        <v>90</v>
      </c>
      <c r="I116" s="35" t="s">
        <v>29</v>
      </c>
      <c r="J116" s="29">
        <v>-0.15533</v>
      </c>
      <c r="K116" s="33" t="s">
        <v>101</v>
      </c>
      <c r="L116" s="35" t="s">
        <v>22</v>
      </c>
      <c r="M116" s="29">
        <v>8.8099999999999998E-2</v>
      </c>
      <c r="N116" s="33" t="s">
        <v>59</v>
      </c>
      <c r="O116" s="24" t="s">
        <v>23</v>
      </c>
      <c r="P116" s="29">
        <v>4.8059999999999999E-2</v>
      </c>
      <c r="Q116" s="33" t="s">
        <v>66</v>
      </c>
      <c r="R116" s="24" t="s">
        <v>28</v>
      </c>
      <c r="S116" s="29">
        <v>-5.8549999999999998E-2</v>
      </c>
      <c r="T116" s="33" t="s">
        <v>44</v>
      </c>
      <c r="U116" s="24" t="s">
        <v>23</v>
      </c>
      <c r="V116" s="29">
        <v>-7.0569999999999994E-2</v>
      </c>
      <c r="W116" s="33" t="s">
        <v>82</v>
      </c>
      <c r="X116" s="24" t="s">
        <v>20</v>
      </c>
      <c r="Y116" s="29">
        <v>-5.0909999999999997E-2</v>
      </c>
      <c r="Z116" s="33" t="s">
        <v>27</v>
      </c>
      <c r="AA116" s="24" t="s">
        <v>28</v>
      </c>
      <c r="AB116" s="29">
        <v>3.3790000000000001E-2</v>
      </c>
      <c r="AC116" s="33" t="s">
        <v>93</v>
      </c>
      <c r="AD116" s="35" t="s">
        <v>29</v>
      </c>
      <c r="AE116" s="29">
        <v>0.10796</v>
      </c>
      <c r="AF116" s="33" t="s">
        <v>94</v>
      </c>
      <c r="AG116" s="35" t="s">
        <v>28</v>
      </c>
      <c r="AH116" s="29">
        <v>-8.8599999999999998E-3</v>
      </c>
      <c r="AI116" s="33" t="s">
        <v>101</v>
      </c>
      <c r="AJ116" s="35" t="s">
        <v>29</v>
      </c>
      <c r="AK116" s="29">
        <v>-7.0480000000000001E-2</v>
      </c>
      <c r="AL116" s="33" t="s">
        <v>34</v>
      </c>
      <c r="AM116" s="24" t="s">
        <v>26</v>
      </c>
      <c r="AN116" s="29">
        <v>-2.5919999999999999E-2</v>
      </c>
      <c r="AO116" s="33" t="s">
        <v>91</v>
      </c>
      <c r="AP116" s="35" t="s">
        <v>20</v>
      </c>
      <c r="AQ116" s="29">
        <v>-1.5630000000000002E-2</v>
      </c>
    </row>
    <row r="117" spans="1:43" ht="17" thickBot="1" x14ac:dyDescent="0.25">
      <c r="A117" s="95"/>
      <c r="B117" s="33" t="s">
        <v>74</v>
      </c>
      <c r="C117" s="24" t="s">
        <v>23</v>
      </c>
      <c r="D117" s="29">
        <v>-5.5530000000000003E-2</v>
      </c>
      <c r="E117" s="23" t="s">
        <v>95</v>
      </c>
      <c r="F117" s="24" t="s">
        <v>22</v>
      </c>
      <c r="G117" s="29">
        <v>-4.6460000000000001E-2</v>
      </c>
      <c r="H117" s="33" t="s">
        <v>71</v>
      </c>
      <c r="I117" s="24" t="s">
        <v>20</v>
      </c>
      <c r="J117" s="29">
        <v>-0.19128000000000001</v>
      </c>
      <c r="K117" s="33" t="s">
        <v>100</v>
      </c>
      <c r="L117" s="35" t="s">
        <v>20</v>
      </c>
      <c r="M117" s="29">
        <v>8.0329999999999999E-2</v>
      </c>
      <c r="N117" s="33" t="s">
        <v>68</v>
      </c>
      <c r="O117" s="24" t="s">
        <v>29</v>
      </c>
      <c r="P117" s="29">
        <v>4.6629999999999998E-2</v>
      </c>
      <c r="Q117" s="33" t="s">
        <v>77</v>
      </c>
      <c r="R117" s="24" t="s">
        <v>29</v>
      </c>
      <c r="S117" s="29">
        <v>-6.522E-2</v>
      </c>
      <c r="T117" s="23" t="s">
        <v>95</v>
      </c>
      <c r="U117" s="24" t="s">
        <v>19</v>
      </c>
      <c r="V117" s="29">
        <v>-7.8219999999999998E-2</v>
      </c>
      <c r="W117" s="33" t="s">
        <v>69</v>
      </c>
      <c r="X117" s="24" t="s">
        <v>29</v>
      </c>
      <c r="Y117" s="29">
        <v>-6.2719999999999998E-2</v>
      </c>
      <c r="Z117" s="33" t="s">
        <v>51</v>
      </c>
      <c r="AA117" s="24" t="s">
        <v>28</v>
      </c>
      <c r="AB117" s="29">
        <v>2.6450000000000001E-2</v>
      </c>
      <c r="AC117" s="33" t="s">
        <v>80</v>
      </c>
      <c r="AD117" s="24" t="s">
        <v>19</v>
      </c>
      <c r="AE117" s="29">
        <v>0.10536</v>
      </c>
      <c r="AF117" s="33" t="s">
        <v>89</v>
      </c>
      <c r="AG117" s="35" t="s">
        <v>19</v>
      </c>
      <c r="AH117" s="29">
        <v>-9.0699999999999999E-3</v>
      </c>
      <c r="AI117" s="33" t="s">
        <v>64</v>
      </c>
      <c r="AJ117" s="24" t="s">
        <v>28</v>
      </c>
      <c r="AK117" s="29">
        <v>-8.4559999999999996E-2</v>
      </c>
      <c r="AL117" s="33" t="s">
        <v>56</v>
      </c>
      <c r="AM117" s="24" t="s">
        <v>22</v>
      </c>
      <c r="AN117" s="29">
        <v>-3.3160000000000002E-2</v>
      </c>
      <c r="AO117" s="33" t="s">
        <v>58</v>
      </c>
      <c r="AP117" s="24" t="s">
        <v>25</v>
      </c>
      <c r="AQ117" s="29">
        <v>-1.8530000000000001E-2</v>
      </c>
    </row>
    <row r="118" spans="1:43" ht="17" thickBot="1" x14ac:dyDescent="0.25">
      <c r="A118" s="95"/>
      <c r="B118" s="33" t="s">
        <v>47</v>
      </c>
      <c r="C118" s="24" t="s">
        <v>28</v>
      </c>
      <c r="D118" s="29">
        <v>-7.8869999999999996E-2</v>
      </c>
      <c r="E118" s="33" t="s">
        <v>91</v>
      </c>
      <c r="F118" s="35" t="s">
        <v>20</v>
      </c>
      <c r="G118" s="29">
        <v>-5.108E-2</v>
      </c>
      <c r="H118" s="33" t="s">
        <v>89</v>
      </c>
      <c r="I118" s="35" t="s">
        <v>25</v>
      </c>
      <c r="J118" s="29">
        <v>-0.19878000000000001</v>
      </c>
      <c r="K118" s="33" t="s">
        <v>101</v>
      </c>
      <c r="L118" s="35" t="s">
        <v>29</v>
      </c>
      <c r="M118" s="29">
        <v>7.1400000000000005E-2</v>
      </c>
      <c r="N118" s="33" t="s">
        <v>53</v>
      </c>
      <c r="O118" s="24" t="s">
        <v>23</v>
      </c>
      <c r="P118" s="29">
        <v>3.9300000000000002E-2</v>
      </c>
      <c r="Q118" s="33" t="s">
        <v>66</v>
      </c>
      <c r="R118" s="24" t="s">
        <v>22</v>
      </c>
      <c r="S118" s="29">
        <v>-6.7070000000000005E-2</v>
      </c>
      <c r="T118" s="33" t="s">
        <v>53</v>
      </c>
      <c r="U118" s="24" t="s">
        <v>23</v>
      </c>
      <c r="V118" s="29">
        <v>-9.0859999999999996E-2</v>
      </c>
      <c r="W118" s="33" t="s">
        <v>103</v>
      </c>
      <c r="X118" s="35" t="s">
        <v>22</v>
      </c>
      <c r="Y118" s="29">
        <v>-8.1509999999999999E-2</v>
      </c>
      <c r="Z118" s="23" t="s">
        <v>95</v>
      </c>
      <c r="AA118" s="24" t="s">
        <v>19</v>
      </c>
      <c r="AB118" s="29">
        <v>1.4019999999999999E-2</v>
      </c>
      <c r="AC118" s="33" t="s">
        <v>89</v>
      </c>
      <c r="AD118" s="35" t="s">
        <v>25</v>
      </c>
      <c r="AE118" s="29">
        <v>0.10306999999999999</v>
      </c>
      <c r="AF118" s="33" t="s">
        <v>76</v>
      </c>
      <c r="AG118" s="24" t="s">
        <v>28</v>
      </c>
      <c r="AH118" s="29">
        <v>-1.745E-2</v>
      </c>
      <c r="AI118" s="33" t="s">
        <v>98</v>
      </c>
      <c r="AJ118" s="35" t="s">
        <v>25</v>
      </c>
      <c r="AK118" s="29">
        <v>-9.6009999999999998E-2</v>
      </c>
      <c r="AL118" s="33" t="s">
        <v>73</v>
      </c>
      <c r="AM118" s="24" t="s">
        <v>23</v>
      </c>
      <c r="AN118" s="29">
        <v>-3.4950000000000002E-2</v>
      </c>
      <c r="AO118" s="33" t="s">
        <v>83</v>
      </c>
      <c r="AP118" s="24" t="s">
        <v>29</v>
      </c>
      <c r="AQ118" s="29">
        <v>-2.563E-2</v>
      </c>
    </row>
    <row r="119" spans="1:43" ht="17" thickBot="1" x14ac:dyDescent="0.25">
      <c r="A119" s="95"/>
      <c r="B119" s="33" t="s">
        <v>61</v>
      </c>
      <c r="C119" s="24" t="s">
        <v>23</v>
      </c>
      <c r="D119" s="29">
        <v>-9.9150000000000002E-2</v>
      </c>
      <c r="E119" s="33" t="s">
        <v>85</v>
      </c>
      <c r="F119" s="24" t="s">
        <v>19</v>
      </c>
      <c r="G119" s="29">
        <v>-7.492E-2</v>
      </c>
      <c r="H119" s="33" t="s">
        <v>61</v>
      </c>
      <c r="I119" s="24" t="s">
        <v>23</v>
      </c>
      <c r="J119" s="29">
        <v>-0.20546</v>
      </c>
      <c r="K119" s="33" t="s">
        <v>92</v>
      </c>
      <c r="L119" s="35" t="s">
        <v>23</v>
      </c>
      <c r="M119" s="29">
        <v>5.9089999999999997E-2</v>
      </c>
      <c r="N119" s="33" t="s">
        <v>51</v>
      </c>
      <c r="O119" s="24" t="s">
        <v>28</v>
      </c>
      <c r="P119" s="29">
        <v>2.963E-2</v>
      </c>
      <c r="Q119" s="33" t="s">
        <v>103</v>
      </c>
      <c r="R119" s="35" t="s">
        <v>28</v>
      </c>
      <c r="S119" s="29">
        <v>-7.009E-2</v>
      </c>
      <c r="T119" s="33" t="s">
        <v>64</v>
      </c>
      <c r="U119" s="24" t="s">
        <v>22</v>
      </c>
      <c r="V119" s="29">
        <v>-9.5839999999999995E-2</v>
      </c>
      <c r="W119" s="23" t="s">
        <v>95</v>
      </c>
      <c r="X119" s="24" t="s">
        <v>22</v>
      </c>
      <c r="Y119" s="29">
        <v>-9.239E-2</v>
      </c>
      <c r="Z119" s="23" t="s">
        <v>95</v>
      </c>
      <c r="AA119" s="24" t="s">
        <v>29</v>
      </c>
      <c r="AB119" s="29">
        <v>-2.1099999999999999E-3</v>
      </c>
      <c r="AC119" s="33" t="s">
        <v>91</v>
      </c>
      <c r="AD119" s="35" t="s">
        <v>20</v>
      </c>
      <c r="AE119" s="29">
        <v>9.1499999999999998E-2</v>
      </c>
      <c r="AF119" s="33" t="s">
        <v>51</v>
      </c>
      <c r="AG119" s="24" t="s">
        <v>22</v>
      </c>
      <c r="AH119" s="29">
        <v>-1.796E-2</v>
      </c>
      <c r="AI119" s="33" t="s">
        <v>98</v>
      </c>
      <c r="AJ119" s="35" t="s">
        <v>28</v>
      </c>
      <c r="AK119" s="29">
        <v>-0.11079</v>
      </c>
      <c r="AL119" s="33" t="s">
        <v>48</v>
      </c>
      <c r="AM119" s="24" t="s">
        <v>29</v>
      </c>
      <c r="AN119" s="29">
        <v>-4.956E-2</v>
      </c>
      <c r="AO119" s="33" t="s">
        <v>91</v>
      </c>
      <c r="AP119" s="35" t="s">
        <v>28</v>
      </c>
      <c r="AQ119" s="29">
        <v>-2.6409999999999999E-2</v>
      </c>
    </row>
    <row r="120" spans="1:43" ht="17" thickBot="1" x14ac:dyDescent="0.25">
      <c r="A120" s="95"/>
      <c r="B120" s="33" t="s">
        <v>70</v>
      </c>
      <c r="C120" s="24" t="s">
        <v>19</v>
      </c>
      <c r="D120" s="29">
        <v>-0.13092999999999999</v>
      </c>
      <c r="E120" s="33" t="s">
        <v>36</v>
      </c>
      <c r="F120" s="24" t="s">
        <v>26</v>
      </c>
      <c r="G120" s="29">
        <v>-8.4379999999999997E-2</v>
      </c>
      <c r="H120" s="33" t="s">
        <v>80</v>
      </c>
      <c r="I120" s="24" t="s">
        <v>25</v>
      </c>
      <c r="J120" s="29">
        <v>-0.20566000000000001</v>
      </c>
      <c r="K120" s="33" t="s">
        <v>105</v>
      </c>
      <c r="L120" s="35" t="s">
        <v>20</v>
      </c>
      <c r="M120" s="29">
        <v>5.3690000000000002E-2</v>
      </c>
      <c r="N120" s="33" t="s">
        <v>83</v>
      </c>
      <c r="O120" s="24" t="s">
        <v>29</v>
      </c>
      <c r="P120" s="29">
        <v>1.4999999999999999E-2</v>
      </c>
      <c r="Q120" s="33" t="s">
        <v>101</v>
      </c>
      <c r="R120" s="35" t="s">
        <v>29</v>
      </c>
      <c r="S120" s="29">
        <v>-8.5580000000000003E-2</v>
      </c>
      <c r="T120" s="33" t="s">
        <v>103</v>
      </c>
      <c r="U120" s="35" t="s">
        <v>28</v>
      </c>
      <c r="V120" s="29">
        <v>-0.10699</v>
      </c>
      <c r="W120" s="33" t="s">
        <v>104</v>
      </c>
      <c r="X120" s="35" t="s">
        <v>26</v>
      </c>
      <c r="Y120" s="29">
        <v>-9.7449999999999995E-2</v>
      </c>
      <c r="Z120" s="33" t="s">
        <v>69</v>
      </c>
      <c r="AA120" s="24" t="s">
        <v>29</v>
      </c>
      <c r="AB120" s="29">
        <v>-3.3500000000000001E-3</v>
      </c>
      <c r="AC120" s="33" t="s">
        <v>34</v>
      </c>
      <c r="AD120" s="24" t="s">
        <v>19</v>
      </c>
      <c r="AE120" s="29">
        <v>8.9109999999999995E-2</v>
      </c>
      <c r="AF120" s="33" t="s">
        <v>90</v>
      </c>
      <c r="AG120" s="35" t="s">
        <v>20</v>
      </c>
      <c r="AH120" s="29">
        <v>-2.3779999999999999E-2</v>
      </c>
      <c r="AI120" s="23" t="s">
        <v>95</v>
      </c>
      <c r="AJ120" s="24" t="s">
        <v>22</v>
      </c>
      <c r="AK120" s="29">
        <v>-0.11731</v>
      </c>
      <c r="AL120" s="23" t="s">
        <v>95</v>
      </c>
      <c r="AM120" s="24" t="s">
        <v>19</v>
      </c>
      <c r="AN120" s="29">
        <v>-5.8389999999999997E-2</v>
      </c>
      <c r="AO120" s="33" t="s">
        <v>57</v>
      </c>
      <c r="AP120" s="24" t="s">
        <v>23</v>
      </c>
      <c r="AQ120" s="29">
        <v>-2.7189999999999999E-2</v>
      </c>
    </row>
    <row r="121" spans="1:43" ht="17" thickBot="1" x14ac:dyDescent="0.25">
      <c r="A121" s="95"/>
      <c r="B121" s="33" t="s">
        <v>51</v>
      </c>
      <c r="C121" s="24" t="s">
        <v>28</v>
      </c>
      <c r="D121" s="29">
        <v>-0.16628000000000001</v>
      </c>
      <c r="E121" s="33" t="s">
        <v>50</v>
      </c>
      <c r="F121" s="24" t="s">
        <v>19</v>
      </c>
      <c r="G121" s="29">
        <v>-8.9529999999999998E-2</v>
      </c>
      <c r="H121" s="33" t="s">
        <v>98</v>
      </c>
      <c r="I121" s="35" t="s">
        <v>25</v>
      </c>
      <c r="J121" s="29">
        <v>-0.20718</v>
      </c>
      <c r="K121" s="33" t="s">
        <v>77</v>
      </c>
      <c r="L121" s="24" t="s">
        <v>29</v>
      </c>
      <c r="M121" s="29">
        <v>4.4679999999999997E-2</v>
      </c>
      <c r="N121" s="33" t="s">
        <v>37</v>
      </c>
      <c r="O121" s="24" t="s">
        <v>23</v>
      </c>
      <c r="P121" s="29">
        <v>1.247E-2</v>
      </c>
      <c r="Q121" s="33" t="s">
        <v>63</v>
      </c>
      <c r="R121" s="24" t="s">
        <v>20</v>
      </c>
      <c r="S121" s="29">
        <v>-9.1350000000000001E-2</v>
      </c>
      <c r="T121" s="33" t="s">
        <v>100</v>
      </c>
      <c r="U121" s="35" t="s">
        <v>23</v>
      </c>
      <c r="V121" s="29">
        <v>-0.11158999999999999</v>
      </c>
      <c r="W121" s="33" t="s">
        <v>51</v>
      </c>
      <c r="X121" s="24" t="s">
        <v>28</v>
      </c>
      <c r="Y121" s="29">
        <v>-9.8419999999999994E-2</v>
      </c>
      <c r="Z121" s="33" t="s">
        <v>49</v>
      </c>
      <c r="AA121" s="24" t="s">
        <v>28</v>
      </c>
      <c r="AB121" s="29">
        <v>-5.8100000000000001E-3</v>
      </c>
      <c r="AC121" s="33" t="s">
        <v>61</v>
      </c>
      <c r="AD121" s="24" t="s">
        <v>26</v>
      </c>
      <c r="AE121" s="29">
        <v>8.4769999999999998E-2</v>
      </c>
      <c r="AF121" s="33" t="s">
        <v>103</v>
      </c>
      <c r="AG121" s="35" t="s">
        <v>28</v>
      </c>
      <c r="AH121" s="29">
        <v>-2.3900000000000001E-2</v>
      </c>
      <c r="AI121" s="33" t="s">
        <v>47</v>
      </c>
      <c r="AJ121" s="24" t="s">
        <v>28</v>
      </c>
      <c r="AK121" s="29">
        <v>-0.11953</v>
      </c>
      <c r="AL121" s="33" t="s">
        <v>92</v>
      </c>
      <c r="AM121" s="35" t="s">
        <v>23</v>
      </c>
      <c r="AN121" s="29">
        <v>-6.2E-2</v>
      </c>
      <c r="AO121" s="33" t="s">
        <v>77</v>
      </c>
      <c r="AP121" s="24" t="s">
        <v>26</v>
      </c>
      <c r="AQ121" s="29">
        <v>-3.0159999999999999E-2</v>
      </c>
    </row>
    <row r="122" spans="1:43" ht="17" thickBot="1" x14ac:dyDescent="0.25">
      <c r="A122" s="95"/>
      <c r="B122" s="33" t="s">
        <v>70</v>
      </c>
      <c r="C122" s="24" t="s">
        <v>28</v>
      </c>
      <c r="D122" s="29">
        <v>-0.17327000000000001</v>
      </c>
      <c r="E122" s="33" t="s">
        <v>91</v>
      </c>
      <c r="F122" s="35" t="s">
        <v>28</v>
      </c>
      <c r="G122" s="29">
        <v>-8.9899999999999994E-2</v>
      </c>
      <c r="H122" s="33" t="s">
        <v>89</v>
      </c>
      <c r="I122" s="35" t="s">
        <v>19</v>
      </c>
      <c r="J122" s="29">
        <v>-0.21471999999999999</v>
      </c>
      <c r="K122" s="33" t="s">
        <v>84</v>
      </c>
      <c r="L122" s="24" t="s">
        <v>28</v>
      </c>
      <c r="M122" s="29">
        <v>2.2519999999999998E-2</v>
      </c>
      <c r="N122" s="33" t="s">
        <v>83</v>
      </c>
      <c r="O122" s="24" t="s">
        <v>25</v>
      </c>
      <c r="P122" s="29">
        <v>1.141E-2</v>
      </c>
      <c r="Q122" s="33" t="s">
        <v>51</v>
      </c>
      <c r="R122" s="24" t="s">
        <v>22</v>
      </c>
      <c r="S122" s="29">
        <v>-0.11844</v>
      </c>
      <c r="T122" s="33" t="s">
        <v>32</v>
      </c>
      <c r="U122" s="24" t="s">
        <v>20</v>
      </c>
      <c r="V122" s="29">
        <v>-0.11318</v>
      </c>
      <c r="W122" s="33" t="s">
        <v>71</v>
      </c>
      <c r="X122" s="24" t="s">
        <v>20</v>
      </c>
      <c r="Y122" s="29">
        <v>-0.15551999999999999</v>
      </c>
      <c r="Z122" s="33" t="s">
        <v>104</v>
      </c>
      <c r="AA122" s="35" t="s">
        <v>26</v>
      </c>
      <c r="AB122" s="29">
        <v>-6.0789999999999997E-2</v>
      </c>
      <c r="AC122" s="33" t="s">
        <v>69</v>
      </c>
      <c r="AD122" s="24" t="s">
        <v>23</v>
      </c>
      <c r="AE122" s="29">
        <v>7.7649999999999997E-2</v>
      </c>
      <c r="AF122" s="33" t="s">
        <v>66</v>
      </c>
      <c r="AG122" s="24" t="s">
        <v>28</v>
      </c>
      <c r="AH122" s="29">
        <v>-3.517E-2</v>
      </c>
      <c r="AI122" s="33" t="s">
        <v>104</v>
      </c>
      <c r="AJ122" s="35" t="s">
        <v>23</v>
      </c>
      <c r="AK122" s="29">
        <v>-0.12042</v>
      </c>
      <c r="AL122" s="33" t="s">
        <v>59</v>
      </c>
      <c r="AM122" s="24" t="s">
        <v>23</v>
      </c>
      <c r="AN122" s="29">
        <v>-6.2530000000000002E-2</v>
      </c>
      <c r="AO122" s="33" t="s">
        <v>61</v>
      </c>
      <c r="AP122" s="24" t="s">
        <v>19</v>
      </c>
      <c r="AQ122" s="29">
        <v>-3.1899999999999998E-2</v>
      </c>
    </row>
    <row r="123" spans="1:43" ht="17" thickBot="1" x14ac:dyDescent="0.25">
      <c r="A123" s="95"/>
      <c r="B123" s="33" t="s">
        <v>92</v>
      </c>
      <c r="C123" s="35" t="s">
        <v>28</v>
      </c>
      <c r="D123" s="29">
        <v>-0.18042</v>
      </c>
      <c r="E123" s="33" t="s">
        <v>40</v>
      </c>
      <c r="F123" s="24" t="s">
        <v>29</v>
      </c>
      <c r="G123" s="29">
        <v>-9.3920000000000003E-2</v>
      </c>
      <c r="H123" s="33" t="s">
        <v>59</v>
      </c>
      <c r="I123" s="24" t="s">
        <v>20</v>
      </c>
      <c r="J123" s="29">
        <v>-0.22495000000000001</v>
      </c>
      <c r="K123" s="33" t="s">
        <v>62</v>
      </c>
      <c r="L123" s="24" t="s">
        <v>25</v>
      </c>
      <c r="M123" s="29">
        <v>1.7760000000000001E-2</v>
      </c>
      <c r="N123" s="33" t="s">
        <v>99</v>
      </c>
      <c r="O123" s="35" t="s">
        <v>25</v>
      </c>
      <c r="P123" s="29">
        <v>-4.3299999999999996E-3</v>
      </c>
      <c r="Q123" s="33" t="s">
        <v>103</v>
      </c>
      <c r="R123" s="35" t="s">
        <v>22</v>
      </c>
      <c r="S123" s="29">
        <v>-0.12590000000000001</v>
      </c>
      <c r="T123" s="33" t="s">
        <v>91</v>
      </c>
      <c r="U123" s="35" t="s">
        <v>20</v>
      </c>
      <c r="V123" s="29">
        <v>-0.11436</v>
      </c>
      <c r="W123" s="33" t="s">
        <v>92</v>
      </c>
      <c r="X123" s="35" t="s">
        <v>20</v>
      </c>
      <c r="Y123" s="29">
        <v>-0.15772</v>
      </c>
      <c r="Z123" s="23" t="s">
        <v>95</v>
      </c>
      <c r="AA123" s="24" t="s">
        <v>26</v>
      </c>
      <c r="AB123" s="29">
        <v>-9.0590000000000004E-2</v>
      </c>
      <c r="AC123" s="33" t="s">
        <v>98</v>
      </c>
      <c r="AD123" s="35" t="s">
        <v>19</v>
      </c>
      <c r="AE123" s="29">
        <v>7.3410000000000003E-2</v>
      </c>
      <c r="AF123" s="33" t="s">
        <v>94</v>
      </c>
      <c r="AG123" s="35" t="s">
        <v>26</v>
      </c>
      <c r="AH123" s="29">
        <v>-4.122E-2</v>
      </c>
      <c r="AI123" s="33" t="s">
        <v>103</v>
      </c>
      <c r="AJ123" s="35" t="s">
        <v>20</v>
      </c>
      <c r="AK123" s="29">
        <v>-0.12182999999999999</v>
      </c>
      <c r="AL123" s="33" t="s">
        <v>93</v>
      </c>
      <c r="AM123" s="35" t="s">
        <v>23</v>
      </c>
      <c r="AN123" s="29">
        <v>-6.3719999999999999E-2</v>
      </c>
      <c r="AO123" s="33" t="s">
        <v>100</v>
      </c>
      <c r="AP123" s="35" t="s">
        <v>23</v>
      </c>
      <c r="AQ123" s="29">
        <v>-3.2300000000000002E-2</v>
      </c>
    </row>
    <row r="124" spans="1:43" ht="17" thickBot="1" x14ac:dyDescent="0.25">
      <c r="A124" s="95"/>
      <c r="B124" s="33" t="s">
        <v>64</v>
      </c>
      <c r="C124" s="24" t="s">
        <v>22</v>
      </c>
      <c r="D124" s="29">
        <v>-0.18412999999999999</v>
      </c>
      <c r="E124" s="33" t="s">
        <v>87</v>
      </c>
      <c r="F124" s="24" t="s">
        <v>19</v>
      </c>
      <c r="G124" s="29">
        <v>-9.3979999999999994E-2</v>
      </c>
      <c r="H124" s="33" t="s">
        <v>33</v>
      </c>
      <c r="I124" s="24" t="s">
        <v>20</v>
      </c>
      <c r="J124" s="29">
        <v>-0.22783999999999999</v>
      </c>
      <c r="K124" s="33" t="s">
        <v>78</v>
      </c>
      <c r="L124" s="24" t="s">
        <v>23</v>
      </c>
      <c r="M124" s="29">
        <v>1.7100000000000001E-2</v>
      </c>
      <c r="N124" s="33" t="s">
        <v>41</v>
      </c>
      <c r="O124" s="24" t="s">
        <v>29</v>
      </c>
      <c r="P124" s="29">
        <v>-6.8799999999999998E-3</v>
      </c>
      <c r="Q124" s="33" t="s">
        <v>18</v>
      </c>
      <c r="R124" s="24" t="s">
        <v>20</v>
      </c>
      <c r="S124" s="29">
        <v>-0.12795000000000001</v>
      </c>
      <c r="T124" s="33" t="s">
        <v>98</v>
      </c>
      <c r="U124" s="35" t="s">
        <v>19</v>
      </c>
      <c r="V124" s="29">
        <v>-0.11593000000000001</v>
      </c>
      <c r="W124" s="33" t="s">
        <v>92</v>
      </c>
      <c r="X124" s="35" t="s">
        <v>23</v>
      </c>
      <c r="Y124" s="29">
        <v>-0.15820000000000001</v>
      </c>
      <c r="Z124" s="33" t="s">
        <v>103</v>
      </c>
      <c r="AA124" s="35" t="s">
        <v>22</v>
      </c>
      <c r="AB124" s="29">
        <v>-0.10397000000000001</v>
      </c>
      <c r="AC124" s="33" t="s">
        <v>81</v>
      </c>
      <c r="AD124" s="24" t="s">
        <v>29</v>
      </c>
      <c r="AE124" s="29">
        <v>5.3789999999999998E-2</v>
      </c>
      <c r="AF124" s="33" t="s">
        <v>91</v>
      </c>
      <c r="AG124" s="35" t="s">
        <v>20</v>
      </c>
      <c r="AH124" s="29">
        <v>-4.7210000000000002E-2</v>
      </c>
      <c r="AI124" s="33" t="s">
        <v>92</v>
      </c>
      <c r="AJ124" s="35" t="s">
        <v>23</v>
      </c>
      <c r="AK124" s="29">
        <v>-0.12459000000000001</v>
      </c>
      <c r="AL124" s="33" t="s">
        <v>68</v>
      </c>
      <c r="AM124" s="24" t="s">
        <v>29</v>
      </c>
      <c r="AN124" s="29">
        <v>-6.3880000000000006E-2</v>
      </c>
      <c r="AO124" s="33" t="s">
        <v>33</v>
      </c>
      <c r="AP124" s="24" t="s">
        <v>20</v>
      </c>
      <c r="AQ124" s="29">
        <v>-3.3529999999999997E-2</v>
      </c>
    </row>
    <row r="125" spans="1:43" ht="17" thickBot="1" x14ac:dyDescent="0.25">
      <c r="A125" s="95"/>
      <c r="B125" s="33" t="s">
        <v>51</v>
      </c>
      <c r="C125" s="24" t="s">
        <v>22</v>
      </c>
      <c r="D125" s="29">
        <v>-0.18681</v>
      </c>
      <c r="E125" s="33" t="s">
        <v>58</v>
      </c>
      <c r="F125" s="24" t="s">
        <v>20</v>
      </c>
      <c r="G125" s="29">
        <v>-9.7140000000000004E-2</v>
      </c>
      <c r="H125" s="33" t="s">
        <v>58</v>
      </c>
      <c r="I125" s="24" t="s">
        <v>20</v>
      </c>
      <c r="J125" s="29">
        <v>-0.23322999999999999</v>
      </c>
      <c r="K125" s="33" t="s">
        <v>71</v>
      </c>
      <c r="L125" s="24" t="s">
        <v>22</v>
      </c>
      <c r="M125" s="29">
        <v>-8.3000000000000001E-4</v>
      </c>
      <c r="N125" s="33" t="s">
        <v>62</v>
      </c>
      <c r="O125" s="24" t="s">
        <v>23</v>
      </c>
      <c r="P125" s="29">
        <v>-9.5600000000000008E-3</v>
      </c>
      <c r="Q125" s="33" t="s">
        <v>101</v>
      </c>
      <c r="R125" s="35" t="s">
        <v>102</v>
      </c>
      <c r="S125" s="29">
        <v>-0.12892999999999999</v>
      </c>
      <c r="T125" s="33" t="s">
        <v>66</v>
      </c>
      <c r="U125" s="24" t="s">
        <v>28</v>
      </c>
      <c r="V125" s="29">
        <v>-0.12194000000000001</v>
      </c>
      <c r="W125" s="33" t="s">
        <v>27</v>
      </c>
      <c r="X125" s="24" t="s">
        <v>28</v>
      </c>
      <c r="Y125" s="29">
        <v>-0.19753000000000001</v>
      </c>
      <c r="Z125" s="33" t="s">
        <v>67</v>
      </c>
      <c r="AA125" s="24" t="s">
        <v>28</v>
      </c>
      <c r="AB125" s="29">
        <v>-0.16211999999999999</v>
      </c>
      <c r="AC125" s="33" t="s">
        <v>82</v>
      </c>
      <c r="AD125" s="24" t="s">
        <v>25</v>
      </c>
      <c r="AE125" s="29">
        <v>4.1939999999999998E-2</v>
      </c>
      <c r="AF125" s="33" t="s">
        <v>33</v>
      </c>
      <c r="AG125" s="24" t="s">
        <v>20</v>
      </c>
      <c r="AH125" s="29">
        <v>-4.8419999999999998E-2</v>
      </c>
      <c r="AI125" s="33" t="s">
        <v>47</v>
      </c>
      <c r="AJ125" s="24" t="s">
        <v>19</v>
      </c>
      <c r="AK125" s="29">
        <v>-0.12853000000000001</v>
      </c>
      <c r="AL125" s="33" t="s">
        <v>35</v>
      </c>
      <c r="AM125" s="24" t="s">
        <v>22</v>
      </c>
      <c r="AN125" s="29">
        <v>-6.9769999999999999E-2</v>
      </c>
      <c r="AO125" s="33" t="s">
        <v>48</v>
      </c>
      <c r="AP125" s="24" t="s">
        <v>29</v>
      </c>
      <c r="AQ125" s="29">
        <v>-3.5380000000000002E-2</v>
      </c>
    </row>
    <row r="126" spans="1:43" ht="17" thickBot="1" x14ac:dyDescent="0.25">
      <c r="A126" s="95"/>
      <c r="B126" s="33" t="s">
        <v>66</v>
      </c>
      <c r="C126" s="24" t="s">
        <v>22</v>
      </c>
      <c r="D126" s="29">
        <v>-0.18895000000000001</v>
      </c>
      <c r="E126" s="33" t="s">
        <v>39</v>
      </c>
      <c r="F126" s="24" t="s">
        <v>25</v>
      </c>
      <c r="G126" s="29">
        <v>-9.7919999999999993E-2</v>
      </c>
      <c r="H126" s="33" t="s">
        <v>54</v>
      </c>
      <c r="I126" s="24" t="s">
        <v>22</v>
      </c>
      <c r="J126" s="29">
        <v>-0.23433000000000001</v>
      </c>
      <c r="K126" s="33" t="s">
        <v>58</v>
      </c>
      <c r="L126" s="24" t="s">
        <v>25</v>
      </c>
      <c r="M126" s="29">
        <v>-5.5300000000000002E-3</v>
      </c>
      <c r="N126" s="33" t="s">
        <v>77</v>
      </c>
      <c r="O126" s="24" t="s">
        <v>22</v>
      </c>
      <c r="P126" s="29">
        <v>-9.6699999999999998E-3</v>
      </c>
      <c r="Q126" s="33" t="s">
        <v>85</v>
      </c>
      <c r="R126" s="24" t="s">
        <v>19</v>
      </c>
      <c r="S126" s="29">
        <v>-0.14777000000000001</v>
      </c>
      <c r="T126" s="33" t="s">
        <v>78</v>
      </c>
      <c r="U126" s="24" t="s">
        <v>23</v>
      </c>
      <c r="V126" s="29">
        <v>-0.12365</v>
      </c>
      <c r="W126" s="33" t="s">
        <v>52</v>
      </c>
      <c r="X126" s="24" t="s">
        <v>29</v>
      </c>
      <c r="Y126" s="29">
        <v>-0.20341999999999999</v>
      </c>
      <c r="Z126" s="33" t="s">
        <v>104</v>
      </c>
      <c r="AA126" s="35" t="s">
        <v>23</v>
      </c>
      <c r="AB126" s="29">
        <v>-0.16502</v>
      </c>
      <c r="AC126" s="33" t="s">
        <v>84</v>
      </c>
      <c r="AD126" s="24" t="s">
        <v>26</v>
      </c>
      <c r="AE126" s="29">
        <v>4.122E-2</v>
      </c>
      <c r="AF126" s="23" t="s">
        <v>95</v>
      </c>
      <c r="AG126" s="24" t="s">
        <v>29</v>
      </c>
      <c r="AH126" s="29">
        <v>-5.2929999999999998E-2</v>
      </c>
      <c r="AI126" s="33" t="s">
        <v>82</v>
      </c>
      <c r="AJ126" s="24" t="s">
        <v>20</v>
      </c>
      <c r="AK126" s="29">
        <v>-0.13128000000000001</v>
      </c>
      <c r="AL126" s="33" t="s">
        <v>101</v>
      </c>
      <c r="AM126" s="35" t="s">
        <v>22</v>
      </c>
      <c r="AN126" s="29">
        <v>-7.3279999999999998E-2</v>
      </c>
      <c r="AO126" s="33" t="s">
        <v>81</v>
      </c>
      <c r="AP126" s="24" t="s">
        <v>20</v>
      </c>
      <c r="AQ126" s="29">
        <v>-3.5389999999999998E-2</v>
      </c>
    </row>
    <row r="127" spans="1:43" ht="17" thickBot="1" x14ac:dyDescent="0.25">
      <c r="A127" s="95"/>
      <c r="B127" s="33" t="s">
        <v>104</v>
      </c>
      <c r="C127" s="35" t="s">
        <v>23</v>
      </c>
      <c r="D127" s="29">
        <v>-0.21242</v>
      </c>
      <c r="E127" s="33" t="s">
        <v>67</v>
      </c>
      <c r="F127" s="24" t="s">
        <v>23</v>
      </c>
      <c r="G127" s="29">
        <v>-9.8669999999999994E-2</v>
      </c>
      <c r="H127" s="33" t="s">
        <v>61</v>
      </c>
      <c r="I127" s="24" t="s">
        <v>19</v>
      </c>
      <c r="J127" s="29">
        <v>-0.24487</v>
      </c>
      <c r="K127" s="33" t="s">
        <v>62</v>
      </c>
      <c r="L127" s="24" t="s">
        <v>23</v>
      </c>
      <c r="M127" s="29">
        <v>-6.6499999999999997E-3</v>
      </c>
      <c r="N127" s="33" t="s">
        <v>87</v>
      </c>
      <c r="O127" s="24" t="s">
        <v>29</v>
      </c>
      <c r="P127" s="29">
        <v>-1.5440000000000001E-2</v>
      </c>
      <c r="Q127" s="33" t="s">
        <v>96</v>
      </c>
      <c r="R127" s="35" t="s">
        <v>23</v>
      </c>
      <c r="S127" s="29">
        <v>-0.15873000000000001</v>
      </c>
      <c r="T127" s="33" t="s">
        <v>94</v>
      </c>
      <c r="U127" s="35" t="s">
        <v>22</v>
      </c>
      <c r="V127" s="29">
        <v>-0.12895000000000001</v>
      </c>
      <c r="W127" s="33" t="s">
        <v>60</v>
      </c>
      <c r="X127" s="24" t="s">
        <v>19</v>
      </c>
      <c r="Y127" s="29">
        <v>-0.20816999999999999</v>
      </c>
      <c r="Z127" s="33" t="s">
        <v>48</v>
      </c>
      <c r="AA127" s="24" t="s">
        <v>29</v>
      </c>
      <c r="AB127" s="29">
        <v>-0.18582000000000001</v>
      </c>
      <c r="AC127" s="33" t="s">
        <v>33</v>
      </c>
      <c r="AD127" s="24" t="s">
        <v>25</v>
      </c>
      <c r="AE127" s="29">
        <v>3.5090000000000003E-2</v>
      </c>
      <c r="AF127" s="23" t="s">
        <v>95</v>
      </c>
      <c r="AG127" s="24" t="s">
        <v>19</v>
      </c>
      <c r="AH127" s="29">
        <v>-5.357E-2</v>
      </c>
      <c r="AI127" s="33" t="s">
        <v>68</v>
      </c>
      <c r="AJ127" s="24" t="s">
        <v>29</v>
      </c>
      <c r="AK127" s="29">
        <v>-0.13546</v>
      </c>
      <c r="AL127" s="33" t="s">
        <v>72</v>
      </c>
      <c r="AM127" s="24" t="s">
        <v>28</v>
      </c>
      <c r="AN127" s="29">
        <v>-7.3679999999999995E-2</v>
      </c>
      <c r="AO127" s="33" t="s">
        <v>101</v>
      </c>
      <c r="AP127" s="35" t="s">
        <v>26</v>
      </c>
      <c r="AQ127" s="29">
        <v>-3.5929999999999997E-2</v>
      </c>
    </row>
    <row r="128" spans="1:43" ht="17" thickBot="1" x14ac:dyDescent="0.25">
      <c r="A128" s="95"/>
      <c r="B128" s="33" t="s">
        <v>21</v>
      </c>
      <c r="C128" s="24" t="s">
        <v>23</v>
      </c>
      <c r="D128" s="29">
        <v>-0.22273999999999999</v>
      </c>
      <c r="E128" s="33" t="s">
        <v>61</v>
      </c>
      <c r="F128" s="24" t="s">
        <v>19</v>
      </c>
      <c r="G128" s="29">
        <v>-9.887E-2</v>
      </c>
      <c r="H128" s="33" t="s">
        <v>80</v>
      </c>
      <c r="I128" s="24" t="s">
        <v>19</v>
      </c>
      <c r="J128" s="29">
        <v>-0.25756000000000001</v>
      </c>
      <c r="K128" s="33" t="s">
        <v>32</v>
      </c>
      <c r="L128" s="24" t="s">
        <v>26</v>
      </c>
      <c r="M128" s="29">
        <v>-4.4330000000000001E-2</v>
      </c>
      <c r="N128" s="33" t="s">
        <v>44</v>
      </c>
      <c r="O128" s="24" t="s">
        <v>20</v>
      </c>
      <c r="P128" s="29">
        <v>-3.2599999999999997E-2</v>
      </c>
      <c r="Q128" s="33" t="s">
        <v>63</v>
      </c>
      <c r="R128" s="24" t="s">
        <v>22</v>
      </c>
      <c r="S128" s="29">
        <v>-0.16613</v>
      </c>
      <c r="T128" s="23" t="s">
        <v>95</v>
      </c>
      <c r="U128" s="24" t="s">
        <v>26</v>
      </c>
      <c r="V128" s="29">
        <v>-0.13444</v>
      </c>
      <c r="W128" s="33" t="s">
        <v>77</v>
      </c>
      <c r="X128" s="24" t="s">
        <v>29</v>
      </c>
      <c r="Y128" s="29">
        <v>-0.21029999999999999</v>
      </c>
      <c r="Z128" s="33" t="s">
        <v>86</v>
      </c>
      <c r="AA128" s="24" t="s">
        <v>28</v>
      </c>
      <c r="AB128" s="29">
        <v>-0.20063</v>
      </c>
      <c r="AC128" s="33" t="s">
        <v>83</v>
      </c>
      <c r="AD128" s="24" t="s">
        <v>25</v>
      </c>
      <c r="AE128" s="29">
        <v>2.6710000000000001E-2</v>
      </c>
      <c r="AF128" s="33" t="s">
        <v>64</v>
      </c>
      <c r="AG128" s="24" t="s">
        <v>19</v>
      </c>
      <c r="AH128" s="29">
        <v>-5.654E-2</v>
      </c>
      <c r="AI128" s="33" t="s">
        <v>70</v>
      </c>
      <c r="AJ128" s="24" t="s">
        <v>28</v>
      </c>
      <c r="AK128" s="29">
        <v>-0.13818</v>
      </c>
      <c r="AL128" s="33" t="s">
        <v>77</v>
      </c>
      <c r="AM128" s="24" t="s">
        <v>26</v>
      </c>
      <c r="AN128" s="29">
        <v>-7.5480000000000005E-2</v>
      </c>
      <c r="AO128" s="33" t="s">
        <v>81</v>
      </c>
      <c r="AP128" s="24" t="s">
        <v>29</v>
      </c>
      <c r="AQ128" s="29">
        <v>-4.122E-2</v>
      </c>
    </row>
    <row r="129" spans="1:43" ht="17" thickBot="1" x14ac:dyDescent="0.25">
      <c r="A129" s="95"/>
      <c r="B129" s="33" t="s">
        <v>65</v>
      </c>
      <c r="C129" s="24" t="s">
        <v>20</v>
      </c>
      <c r="D129" s="29">
        <v>-0.25957000000000002</v>
      </c>
      <c r="E129" s="33" t="s">
        <v>89</v>
      </c>
      <c r="F129" s="35" t="s">
        <v>19</v>
      </c>
      <c r="G129" s="29">
        <v>-0.1017</v>
      </c>
      <c r="H129" s="33" t="s">
        <v>98</v>
      </c>
      <c r="I129" s="35" t="s">
        <v>19</v>
      </c>
      <c r="J129" s="29">
        <v>-0.26706999999999997</v>
      </c>
      <c r="K129" s="23" t="s">
        <v>95</v>
      </c>
      <c r="L129" s="24" t="s">
        <v>29</v>
      </c>
      <c r="M129" s="29">
        <v>-6.2199999999999998E-2</v>
      </c>
      <c r="N129" s="33" t="s">
        <v>101</v>
      </c>
      <c r="O129" s="35" t="s">
        <v>22</v>
      </c>
      <c r="P129" s="29">
        <v>-3.6269999999999997E-2</v>
      </c>
      <c r="Q129" s="33" t="s">
        <v>77</v>
      </c>
      <c r="R129" s="24" t="s">
        <v>22</v>
      </c>
      <c r="S129" s="29">
        <v>-0.16899</v>
      </c>
      <c r="T129" s="33" t="s">
        <v>53</v>
      </c>
      <c r="U129" s="24" t="s">
        <v>28</v>
      </c>
      <c r="V129" s="29">
        <v>-0.13661999999999999</v>
      </c>
      <c r="W129" s="33" t="s">
        <v>53</v>
      </c>
      <c r="X129" s="24" t="s">
        <v>28</v>
      </c>
      <c r="Y129" s="29">
        <v>-0.24001</v>
      </c>
      <c r="Z129" s="23" t="s">
        <v>95</v>
      </c>
      <c r="AA129" s="24" t="s">
        <v>22</v>
      </c>
      <c r="AB129" s="29">
        <v>-0.20144000000000001</v>
      </c>
      <c r="AC129" s="33" t="s">
        <v>94</v>
      </c>
      <c r="AD129" s="35" t="s">
        <v>22</v>
      </c>
      <c r="AE129" s="29">
        <v>2.1149999999999999E-2</v>
      </c>
      <c r="AF129" s="33" t="s">
        <v>60</v>
      </c>
      <c r="AG129" s="24" t="s">
        <v>19</v>
      </c>
      <c r="AH129" s="29">
        <v>-6.7659999999999998E-2</v>
      </c>
      <c r="AI129" s="33" t="s">
        <v>103</v>
      </c>
      <c r="AJ129" s="35" t="s">
        <v>22</v>
      </c>
      <c r="AK129" s="29">
        <v>-0.14724999999999999</v>
      </c>
      <c r="AL129" s="33" t="s">
        <v>91</v>
      </c>
      <c r="AM129" s="35" t="s">
        <v>20</v>
      </c>
      <c r="AN129" s="29">
        <v>-7.9939999999999997E-2</v>
      </c>
      <c r="AO129" s="33" t="s">
        <v>56</v>
      </c>
      <c r="AP129" s="24" t="s">
        <v>22</v>
      </c>
      <c r="AQ129" s="29">
        <v>-4.4819999999999999E-2</v>
      </c>
    </row>
    <row r="130" spans="1:43" ht="17" thickBot="1" x14ac:dyDescent="0.25">
      <c r="A130" s="95"/>
      <c r="B130" s="33" t="s">
        <v>104</v>
      </c>
      <c r="C130" s="35" t="s">
        <v>26</v>
      </c>
      <c r="D130" s="29">
        <v>-0.27045000000000002</v>
      </c>
      <c r="E130" s="33" t="s">
        <v>53</v>
      </c>
      <c r="F130" s="24" t="s">
        <v>23</v>
      </c>
      <c r="G130" s="29">
        <v>-0.10815</v>
      </c>
      <c r="H130" s="33" t="s">
        <v>61</v>
      </c>
      <c r="I130" s="24" t="s">
        <v>26</v>
      </c>
      <c r="J130" s="29">
        <v>-0.27611999999999998</v>
      </c>
      <c r="K130" s="33" t="s">
        <v>24</v>
      </c>
      <c r="L130" s="24" t="s">
        <v>26</v>
      </c>
      <c r="M130" s="29">
        <v>-7.4609999999999996E-2</v>
      </c>
      <c r="N130" s="23" t="s">
        <v>95</v>
      </c>
      <c r="O130" s="24" t="s">
        <v>29</v>
      </c>
      <c r="P130" s="29">
        <v>-3.7420000000000002E-2</v>
      </c>
      <c r="Q130" s="33" t="s">
        <v>64</v>
      </c>
      <c r="R130" s="24" t="s">
        <v>22</v>
      </c>
      <c r="S130" s="29">
        <v>-0.18265000000000001</v>
      </c>
      <c r="T130" s="33" t="s">
        <v>69</v>
      </c>
      <c r="U130" s="24" t="s">
        <v>19</v>
      </c>
      <c r="V130" s="29">
        <v>-0.13955999999999999</v>
      </c>
      <c r="W130" s="33" t="s">
        <v>63</v>
      </c>
      <c r="X130" s="24" t="s">
        <v>22</v>
      </c>
      <c r="Y130" s="29">
        <v>-0.24762999999999999</v>
      </c>
      <c r="Z130" s="33" t="s">
        <v>46</v>
      </c>
      <c r="AA130" s="24" t="s">
        <v>20</v>
      </c>
      <c r="AB130" s="29">
        <v>-0.21009</v>
      </c>
      <c r="AC130" s="33" t="s">
        <v>60</v>
      </c>
      <c r="AD130" s="24" t="s">
        <v>22</v>
      </c>
      <c r="AE130" s="29">
        <v>1.9779999999999999E-2</v>
      </c>
      <c r="AF130" s="33" t="s">
        <v>94</v>
      </c>
      <c r="AG130" s="35" t="s">
        <v>19</v>
      </c>
      <c r="AH130" s="29">
        <v>-7.2359999999999994E-2</v>
      </c>
      <c r="AI130" s="33" t="s">
        <v>60</v>
      </c>
      <c r="AJ130" s="24" t="s">
        <v>19</v>
      </c>
      <c r="AK130" s="29">
        <v>-0.14910999999999999</v>
      </c>
      <c r="AL130" s="33" t="s">
        <v>33</v>
      </c>
      <c r="AM130" s="24" t="s">
        <v>25</v>
      </c>
      <c r="AN130" s="29">
        <v>-8.6860000000000007E-2</v>
      </c>
      <c r="AO130" s="33" t="s">
        <v>54</v>
      </c>
      <c r="AP130" s="24" t="s">
        <v>22</v>
      </c>
      <c r="AQ130" s="29">
        <v>-4.9590000000000002E-2</v>
      </c>
    </row>
    <row r="131" spans="1:43" ht="17" thickBot="1" x14ac:dyDescent="0.25">
      <c r="A131" s="95"/>
      <c r="B131" s="33" t="s">
        <v>81</v>
      </c>
      <c r="C131" s="24" t="s">
        <v>29</v>
      </c>
      <c r="D131" s="29">
        <v>-0.27772999999999998</v>
      </c>
      <c r="E131" s="33" t="s">
        <v>105</v>
      </c>
      <c r="F131" s="35" t="s">
        <v>20</v>
      </c>
      <c r="G131" s="29">
        <v>-0.11556</v>
      </c>
      <c r="H131" s="33" t="s">
        <v>92</v>
      </c>
      <c r="I131" s="35" t="s">
        <v>23</v>
      </c>
      <c r="J131" s="29">
        <v>-0.28250999999999998</v>
      </c>
      <c r="K131" s="33" t="s">
        <v>41</v>
      </c>
      <c r="L131" s="24" t="s">
        <v>25</v>
      </c>
      <c r="M131" s="29">
        <v>-8.6019999999999999E-2</v>
      </c>
      <c r="N131" s="33" t="s">
        <v>32</v>
      </c>
      <c r="O131" s="24" t="s">
        <v>20</v>
      </c>
      <c r="P131" s="29">
        <v>-4.3200000000000002E-2</v>
      </c>
      <c r="Q131" s="33" t="s">
        <v>70</v>
      </c>
      <c r="R131" s="24" t="s">
        <v>23</v>
      </c>
      <c r="S131" s="29">
        <v>-0.18543000000000001</v>
      </c>
      <c r="T131" s="33" t="s">
        <v>71</v>
      </c>
      <c r="U131" s="24" t="s">
        <v>22</v>
      </c>
      <c r="V131" s="29">
        <v>-0.14118</v>
      </c>
      <c r="W131" s="33" t="s">
        <v>46</v>
      </c>
      <c r="X131" s="24" t="s">
        <v>20</v>
      </c>
      <c r="Y131" s="29">
        <v>-0.25579000000000002</v>
      </c>
      <c r="Z131" s="33" t="s">
        <v>60</v>
      </c>
      <c r="AA131" s="24" t="s">
        <v>19</v>
      </c>
      <c r="AB131" s="29">
        <v>-0.24279999999999999</v>
      </c>
      <c r="AC131" s="23" t="s">
        <v>95</v>
      </c>
      <c r="AD131" s="24" t="s">
        <v>22</v>
      </c>
      <c r="AE131" s="29">
        <v>1.567E-2</v>
      </c>
      <c r="AF131" s="33" t="s">
        <v>91</v>
      </c>
      <c r="AG131" s="35" t="s">
        <v>28</v>
      </c>
      <c r="AH131" s="29">
        <v>-8.0269999999999994E-2</v>
      </c>
      <c r="AI131" s="33" t="s">
        <v>63</v>
      </c>
      <c r="AJ131" s="24" t="s">
        <v>22</v>
      </c>
      <c r="AK131" s="29">
        <v>-0.16167999999999999</v>
      </c>
      <c r="AL131" s="33" t="s">
        <v>34</v>
      </c>
      <c r="AM131" s="24" t="s">
        <v>19</v>
      </c>
      <c r="AN131" s="29">
        <v>-9.0160000000000004E-2</v>
      </c>
      <c r="AO131" s="33" t="s">
        <v>47</v>
      </c>
      <c r="AP131" s="24" t="s">
        <v>19</v>
      </c>
      <c r="AQ131" s="29">
        <v>-5.3120000000000001E-2</v>
      </c>
    </row>
    <row r="132" spans="1:43" ht="17" thickBot="1" x14ac:dyDescent="0.25">
      <c r="A132" s="95"/>
      <c r="B132" s="33" t="s">
        <v>92</v>
      </c>
      <c r="C132" s="35" t="s">
        <v>23</v>
      </c>
      <c r="D132" s="29">
        <v>-0.30407000000000001</v>
      </c>
      <c r="E132" s="33" t="s">
        <v>81</v>
      </c>
      <c r="F132" s="24" t="s">
        <v>20</v>
      </c>
      <c r="G132" s="29">
        <v>-0.11804000000000001</v>
      </c>
      <c r="H132" s="33" t="s">
        <v>74</v>
      </c>
      <c r="I132" s="24" t="s">
        <v>23</v>
      </c>
      <c r="J132" s="29">
        <v>-0.2848</v>
      </c>
      <c r="K132" s="23" t="s">
        <v>95</v>
      </c>
      <c r="L132" s="24" t="s">
        <v>19</v>
      </c>
      <c r="M132" s="29">
        <v>-9.4020000000000006E-2</v>
      </c>
      <c r="N132" s="23" t="s">
        <v>95</v>
      </c>
      <c r="O132" s="24" t="s">
        <v>19</v>
      </c>
      <c r="P132" s="29">
        <v>-5.883E-2</v>
      </c>
      <c r="Q132" s="33" t="s">
        <v>86</v>
      </c>
      <c r="R132" s="24" t="s">
        <v>20</v>
      </c>
      <c r="S132" s="29">
        <v>-0.18901999999999999</v>
      </c>
      <c r="T132" s="33" t="s">
        <v>21</v>
      </c>
      <c r="U132" s="24" t="s">
        <v>23</v>
      </c>
      <c r="V132" s="29">
        <v>-0.14996000000000001</v>
      </c>
      <c r="W132" s="33" t="s">
        <v>101</v>
      </c>
      <c r="X132" s="35" t="s">
        <v>29</v>
      </c>
      <c r="Y132" s="29">
        <v>-0.27850000000000003</v>
      </c>
      <c r="Z132" s="33" t="s">
        <v>64</v>
      </c>
      <c r="AA132" s="24" t="s">
        <v>22</v>
      </c>
      <c r="AB132" s="29">
        <v>-0.25796999999999998</v>
      </c>
      <c r="AC132" s="33" t="s">
        <v>81</v>
      </c>
      <c r="AD132" s="24" t="s">
        <v>26</v>
      </c>
      <c r="AE132" s="29">
        <v>1.54E-2</v>
      </c>
      <c r="AF132" s="33" t="s">
        <v>59</v>
      </c>
      <c r="AG132" s="24" t="s">
        <v>23</v>
      </c>
      <c r="AH132" s="29">
        <v>-8.4610000000000005E-2</v>
      </c>
      <c r="AI132" s="33" t="s">
        <v>77</v>
      </c>
      <c r="AJ132" s="24" t="s">
        <v>22</v>
      </c>
      <c r="AK132" s="29">
        <v>-0.16435</v>
      </c>
      <c r="AL132" s="33" t="s">
        <v>93</v>
      </c>
      <c r="AM132" s="35" t="s">
        <v>25</v>
      </c>
      <c r="AN132" s="29">
        <v>-9.0840000000000004E-2</v>
      </c>
      <c r="AO132" s="33" t="s">
        <v>78</v>
      </c>
      <c r="AP132" s="24" t="s">
        <v>23</v>
      </c>
      <c r="AQ132" s="29">
        <v>-5.4300000000000001E-2</v>
      </c>
    </row>
    <row r="133" spans="1:43" ht="17" thickBot="1" x14ac:dyDescent="0.25">
      <c r="A133" s="95"/>
      <c r="B133" s="33" t="s">
        <v>48</v>
      </c>
      <c r="C133" s="24" t="s">
        <v>20</v>
      </c>
      <c r="D133" s="29">
        <v>-0.31474999999999997</v>
      </c>
      <c r="E133" s="33" t="s">
        <v>70</v>
      </c>
      <c r="F133" s="24" t="s">
        <v>23</v>
      </c>
      <c r="G133" s="29">
        <v>-0.12520999999999999</v>
      </c>
      <c r="H133" s="33" t="s">
        <v>98</v>
      </c>
      <c r="I133" s="35" t="s">
        <v>23</v>
      </c>
      <c r="J133" s="29">
        <v>-0.28709000000000001</v>
      </c>
      <c r="K133" s="33" t="s">
        <v>78</v>
      </c>
      <c r="L133" s="24" t="s">
        <v>26</v>
      </c>
      <c r="M133" s="29">
        <v>-9.4420000000000004E-2</v>
      </c>
      <c r="N133" s="33" t="s">
        <v>75</v>
      </c>
      <c r="O133" s="24" t="s">
        <v>25</v>
      </c>
      <c r="P133" s="29">
        <v>-5.96E-2</v>
      </c>
      <c r="Q133" s="33" t="s">
        <v>38</v>
      </c>
      <c r="R133" s="24" t="s">
        <v>22</v>
      </c>
      <c r="S133" s="29">
        <v>-0.19023999999999999</v>
      </c>
      <c r="T133" s="33" t="s">
        <v>76</v>
      </c>
      <c r="U133" s="24" t="s">
        <v>22</v>
      </c>
      <c r="V133" s="29">
        <v>-0.15967999999999999</v>
      </c>
      <c r="W133" s="33" t="s">
        <v>94</v>
      </c>
      <c r="X133" s="35" t="s">
        <v>19</v>
      </c>
      <c r="Y133" s="29">
        <v>-0.30839</v>
      </c>
      <c r="Z133" s="33" t="s">
        <v>77</v>
      </c>
      <c r="AA133" s="24" t="s">
        <v>29</v>
      </c>
      <c r="AB133" s="29">
        <v>-0.26490000000000002</v>
      </c>
      <c r="AC133" s="33" t="s">
        <v>48</v>
      </c>
      <c r="AD133" s="24" t="s">
        <v>20</v>
      </c>
      <c r="AE133" s="29">
        <v>1.154E-2</v>
      </c>
      <c r="AF133" s="33" t="s">
        <v>103</v>
      </c>
      <c r="AG133" s="35" t="s">
        <v>22</v>
      </c>
      <c r="AH133" s="29">
        <v>-8.7359999999999993E-2</v>
      </c>
      <c r="AI133" s="33" t="s">
        <v>64</v>
      </c>
      <c r="AJ133" s="24" t="s">
        <v>22</v>
      </c>
      <c r="AK133" s="29">
        <v>-0.16566</v>
      </c>
      <c r="AL133" s="33" t="s">
        <v>39</v>
      </c>
      <c r="AM133" s="24" t="s">
        <v>28</v>
      </c>
      <c r="AN133" s="29">
        <v>-9.3289999999999998E-2</v>
      </c>
      <c r="AO133" s="33" t="s">
        <v>79</v>
      </c>
      <c r="AP133" s="24" t="s">
        <v>29</v>
      </c>
      <c r="AQ133" s="29">
        <v>-6.9419999999999996E-2</v>
      </c>
    </row>
    <row r="134" spans="1:43" ht="17" thickBot="1" x14ac:dyDescent="0.25">
      <c r="A134" s="95"/>
      <c r="B134" s="33" t="s">
        <v>77</v>
      </c>
      <c r="C134" s="24" t="s">
        <v>22</v>
      </c>
      <c r="D134" s="29">
        <v>-0.33326</v>
      </c>
      <c r="E134" s="33" t="s">
        <v>82</v>
      </c>
      <c r="F134" s="24" t="s">
        <v>28</v>
      </c>
      <c r="G134" s="29">
        <v>-0.12934999999999999</v>
      </c>
      <c r="H134" s="33" t="s">
        <v>56</v>
      </c>
      <c r="I134" s="24" t="s">
        <v>22</v>
      </c>
      <c r="J134" s="29">
        <v>-0.29587000000000002</v>
      </c>
      <c r="K134" s="33" t="s">
        <v>84</v>
      </c>
      <c r="L134" s="24" t="s">
        <v>19</v>
      </c>
      <c r="M134" s="29">
        <v>-9.7239999999999993E-2</v>
      </c>
      <c r="N134" s="33" t="s">
        <v>63</v>
      </c>
      <c r="O134" s="24" t="s">
        <v>26</v>
      </c>
      <c r="P134" s="29">
        <v>-8.2409999999999997E-2</v>
      </c>
      <c r="Q134" s="33" t="s">
        <v>93</v>
      </c>
      <c r="R134" s="35" t="s">
        <v>20</v>
      </c>
      <c r="S134" s="29">
        <v>-0.19353000000000001</v>
      </c>
      <c r="T134" s="33" t="s">
        <v>104</v>
      </c>
      <c r="U134" s="35" t="s">
        <v>23</v>
      </c>
      <c r="V134" s="29">
        <v>-0.15983</v>
      </c>
      <c r="W134" s="33" t="s">
        <v>64</v>
      </c>
      <c r="X134" s="24" t="s">
        <v>22</v>
      </c>
      <c r="Y134" s="29">
        <v>-0.31580000000000003</v>
      </c>
      <c r="Z134" s="33" t="s">
        <v>52</v>
      </c>
      <c r="AA134" s="24" t="s">
        <v>29</v>
      </c>
      <c r="AB134" s="29">
        <v>-0.28594000000000003</v>
      </c>
      <c r="AC134" s="33" t="s">
        <v>62</v>
      </c>
      <c r="AD134" s="24" t="s">
        <v>23</v>
      </c>
      <c r="AE134" s="29">
        <v>7.3400000000000002E-3</v>
      </c>
      <c r="AF134" s="33" t="s">
        <v>76</v>
      </c>
      <c r="AG134" s="24" t="s">
        <v>22</v>
      </c>
      <c r="AH134" s="29">
        <v>-9.5229999999999995E-2</v>
      </c>
      <c r="AI134" s="33" t="s">
        <v>101</v>
      </c>
      <c r="AJ134" s="35" t="s">
        <v>22</v>
      </c>
      <c r="AK134" s="29">
        <v>-0.17610999999999999</v>
      </c>
      <c r="AL134" s="33" t="s">
        <v>74</v>
      </c>
      <c r="AM134" s="24" t="s">
        <v>28</v>
      </c>
      <c r="AN134" s="29">
        <v>-9.7640000000000005E-2</v>
      </c>
      <c r="AO134" s="33" t="s">
        <v>68</v>
      </c>
      <c r="AP134" s="24" t="s">
        <v>22</v>
      </c>
      <c r="AQ134" s="29">
        <v>-7.0139999999999994E-2</v>
      </c>
    </row>
    <row r="135" spans="1:43" ht="17" thickBot="1" x14ac:dyDescent="0.25">
      <c r="A135" s="95"/>
      <c r="B135" s="33" t="s">
        <v>60</v>
      </c>
      <c r="C135" s="24" t="s">
        <v>22</v>
      </c>
      <c r="D135" s="29">
        <v>-0.36099999999999999</v>
      </c>
      <c r="E135" s="33" t="s">
        <v>57</v>
      </c>
      <c r="F135" s="24" t="s">
        <v>26</v>
      </c>
      <c r="G135" s="29">
        <v>-0.13264000000000001</v>
      </c>
      <c r="H135" s="33" t="s">
        <v>48</v>
      </c>
      <c r="I135" s="24" t="s">
        <v>20</v>
      </c>
      <c r="J135" s="29">
        <v>-0.29758000000000001</v>
      </c>
      <c r="K135" s="33" t="s">
        <v>32</v>
      </c>
      <c r="L135" s="24" t="s">
        <v>20</v>
      </c>
      <c r="M135" s="29">
        <v>-9.887E-2</v>
      </c>
      <c r="N135" s="33" t="s">
        <v>70</v>
      </c>
      <c r="O135" s="24" t="s">
        <v>23</v>
      </c>
      <c r="P135" s="29">
        <v>-8.2669999999999993E-2</v>
      </c>
      <c r="Q135" s="33" t="s">
        <v>93</v>
      </c>
      <c r="R135" s="35" t="s">
        <v>25</v>
      </c>
      <c r="S135" s="29">
        <v>-0.20479</v>
      </c>
      <c r="T135" s="33" t="s">
        <v>48</v>
      </c>
      <c r="U135" s="24" t="s">
        <v>29</v>
      </c>
      <c r="V135" s="29">
        <v>-0.17249</v>
      </c>
      <c r="W135" s="33" t="s">
        <v>84</v>
      </c>
      <c r="X135" s="24" t="s">
        <v>19</v>
      </c>
      <c r="Y135" s="29">
        <v>-0.31872</v>
      </c>
      <c r="Z135" s="33" t="s">
        <v>52</v>
      </c>
      <c r="AA135" s="24" t="s">
        <v>23</v>
      </c>
      <c r="AB135" s="29">
        <v>-0.28928999999999999</v>
      </c>
      <c r="AC135" s="33" t="s">
        <v>64</v>
      </c>
      <c r="AD135" s="24" t="s">
        <v>19</v>
      </c>
      <c r="AE135" s="29">
        <v>4.3499999999999997E-3</v>
      </c>
      <c r="AF135" s="33" t="s">
        <v>65</v>
      </c>
      <c r="AG135" s="24" t="s">
        <v>20</v>
      </c>
      <c r="AH135" s="29">
        <v>-9.597E-2</v>
      </c>
      <c r="AI135" s="33" t="s">
        <v>104</v>
      </c>
      <c r="AJ135" s="35" t="s">
        <v>28</v>
      </c>
      <c r="AK135" s="29">
        <v>-0.17926</v>
      </c>
      <c r="AL135" s="33" t="s">
        <v>101</v>
      </c>
      <c r="AM135" s="35" t="s">
        <v>26</v>
      </c>
      <c r="AN135" s="29">
        <v>-0.10163</v>
      </c>
      <c r="AO135" s="33" t="s">
        <v>39</v>
      </c>
      <c r="AP135" s="24" t="s">
        <v>28</v>
      </c>
      <c r="AQ135" s="29">
        <v>-7.0730000000000001E-2</v>
      </c>
    </row>
    <row r="136" spans="1:43" ht="17" thickBot="1" x14ac:dyDescent="0.25">
      <c r="A136" s="95"/>
      <c r="B136" s="33" t="s">
        <v>71</v>
      </c>
      <c r="C136" s="24" t="s">
        <v>20</v>
      </c>
      <c r="D136" s="29">
        <v>-0.36144999999999999</v>
      </c>
      <c r="E136" s="33" t="s">
        <v>92</v>
      </c>
      <c r="F136" s="35" t="s">
        <v>28</v>
      </c>
      <c r="G136" s="29">
        <v>-0.13811000000000001</v>
      </c>
      <c r="H136" s="33" t="s">
        <v>74</v>
      </c>
      <c r="I136" s="24" t="s">
        <v>25</v>
      </c>
      <c r="J136" s="29">
        <v>-0.30419000000000002</v>
      </c>
      <c r="K136" s="33" t="s">
        <v>34</v>
      </c>
      <c r="L136" s="24" t="s">
        <v>19</v>
      </c>
      <c r="M136" s="29">
        <v>-0.10995000000000001</v>
      </c>
      <c r="N136" s="33" t="s">
        <v>99</v>
      </c>
      <c r="O136" s="35" t="s">
        <v>19</v>
      </c>
      <c r="P136" s="29">
        <v>-8.3909999999999998E-2</v>
      </c>
      <c r="Q136" s="33" t="s">
        <v>76</v>
      </c>
      <c r="R136" s="24" t="s">
        <v>22</v>
      </c>
      <c r="S136" s="29">
        <v>-0.20541000000000001</v>
      </c>
      <c r="T136" s="33" t="s">
        <v>99</v>
      </c>
      <c r="U136" s="35" t="s">
        <v>23</v>
      </c>
      <c r="V136" s="29">
        <v>-0.18154999999999999</v>
      </c>
      <c r="W136" s="33" t="s">
        <v>49</v>
      </c>
      <c r="X136" s="24" t="s">
        <v>28</v>
      </c>
      <c r="Y136" s="29">
        <v>-0.32751999999999998</v>
      </c>
      <c r="Z136" s="33" t="s">
        <v>104</v>
      </c>
      <c r="AA136" s="35" t="s">
        <v>28</v>
      </c>
      <c r="AB136" s="29">
        <v>-0.32529999999999998</v>
      </c>
      <c r="AC136" s="33" t="s">
        <v>92</v>
      </c>
      <c r="AD136" s="35" t="s">
        <v>23</v>
      </c>
      <c r="AE136" s="29">
        <v>2.5000000000000001E-3</v>
      </c>
      <c r="AF136" s="33" t="s">
        <v>89</v>
      </c>
      <c r="AG136" s="35" t="s">
        <v>25</v>
      </c>
      <c r="AH136" s="29">
        <v>-9.7089999999999996E-2</v>
      </c>
      <c r="AI136" s="33" t="s">
        <v>104</v>
      </c>
      <c r="AJ136" s="35" t="s">
        <v>19</v>
      </c>
      <c r="AK136" s="29">
        <v>-0.17960999999999999</v>
      </c>
      <c r="AL136" s="33" t="s">
        <v>96</v>
      </c>
      <c r="AM136" s="35" t="s">
        <v>23</v>
      </c>
      <c r="AN136" s="29">
        <v>-0.10308</v>
      </c>
      <c r="AO136" s="33" t="s">
        <v>104</v>
      </c>
      <c r="AP136" s="35" t="s">
        <v>19</v>
      </c>
      <c r="AQ136" s="29">
        <v>-7.2720000000000007E-2</v>
      </c>
    </row>
    <row r="137" spans="1:43" ht="17" thickBot="1" x14ac:dyDescent="0.25">
      <c r="A137" s="95"/>
      <c r="B137" s="33" t="s">
        <v>77</v>
      </c>
      <c r="C137" s="24" t="s">
        <v>29</v>
      </c>
      <c r="D137" s="29">
        <v>-0.36218</v>
      </c>
      <c r="E137" s="33" t="s">
        <v>89</v>
      </c>
      <c r="F137" s="35" t="s">
        <v>25</v>
      </c>
      <c r="G137" s="29">
        <v>-0.14157</v>
      </c>
      <c r="H137" s="33" t="s">
        <v>40</v>
      </c>
      <c r="I137" s="24" t="s">
        <v>29</v>
      </c>
      <c r="J137" s="29">
        <v>-0.32328000000000001</v>
      </c>
      <c r="K137" s="33" t="s">
        <v>18</v>
      </c>
      <c r="L137" s="24" t="s">
        <v>20</v>
      </c>
      <c r="M137" s="29">
        <v>-0.11570999999999999</v>
      </c>
      <c r="N137" s="33" t="s">
        <v>99</v>
      </c>
      <c r="O137" s="35" t="s">
        <v>29</v>
      </c>
      <c r="P137" s="29">
        <v>-8.6349999999999996E-2</v>
      </c>
      <c r="Q137" s="33" t="s">
        <v>101</v>
      </c>
      <c r="R137" s="35" t="s">
        <v>22</v>
      </c>
      <c r="S137" s="29">
        <v>-0.20635000000000001</v>
      </c>
      <c r="T137" s="33" t="s">
        <v>91</v>
      </c>
      <c r="U137" s="35" t="s">
        <v>28</v>
      </c>
      <c r="V137" s="29">
        <v>-0.18176999999999999</v>
      </c>
      <c r="W137" s="33" t="s">
        <v>104</v>
      </c>
      <c r="X137" s="35" t="s">
        <v>19</v>
      </c>
      <c r="Y137" s="29">
        <v>-0.32905000000000001</v>
      </c>
      <c r="Z137" s="33" t="s">
        <v>63</v>
      </c>
      <c r="AA137" s="24" t="s">
        <v>22</v>
      </c>
      <c r="AB137" s="29">
        <v>-0.32565</v>
      </c>
      <c r="AC137" s="33" t="s">
        <v>82</v>
      </c>
      <c r="AD137" s="24" t="s">
        <v>28</v>
      </c>
      <c r="AE137" s="29">
        <v>-8.2799999999999992E-3</v>
      </c>
      <c r="AF137" s="33" t="s">
        <v>18</v>
      </c>
      <c r="AG137" s="24" t="s">
        <v>20</v>
      </c>
      <c r="AH137" s="29">
        <v>-0.10299999999999999</v>
      </c>
      <c r="AI137" s="33" t="s">
        <v>84</v>
      </c>
      <c r="AJ137" s="24" t="s">
        <v>19</v>
      </c>
      <c r="AK137" s="29">
        <v>-0.20413000000000001</v>
      </c>
      <c r="AL137" s="33" t="s">
        <v>81</v>
      </c>
      <c r="AM137" s="24" t="s">
        <v>29</v>
      </c>
      <c r="AN137" s="29">
        <v>-0.10630000000000001</v>
      </c>
      <c r="AO137" s="33" t="s">
        <v>43</v>
      </c>
      <c r="AP137" s="24" t="s">
        <v>19</v>
      </c>
      <c r="AQ137" s="29">
        <v>-7.3730000000000004E-2</v>
      </c>
    </row>
    <row r="138" spans="1:43" ht="17" thickBot="1" x14ac:dyDescent="0.25">
      <c r="A138" s="95"/>
      <c r="B138" s="33" t="s">
        <v>27</v>
      </c>
      <c r="C138" s="24" t="s">
        <v>28</v>
      </c>
      <c r="D138" s="29">
        <v>-0.37519999999999998</v>
      </c>
      <c r="E138" s="33" t="s">
        <v>57</v>
      </c>
      <c r="F138" s="24" t="s">
        <v>23</v>
      </c>
      <c r="G138" s="29">
        <v>-0.16048000000000001</v>
      </c>
      <c r="H138" s="33" t="s">
        <v>35</v>
      </c>
      <c r="I138" s="24" t="s">
        <v>22</v>
      </c>
      <c r="J138" s="29">
        <v>-0.33187</v>
      </c>
      <c r="K138" s="33" t="s">
        <v>71</v>
      </c>
      <c r="L138" s="24" t="s">
        <v>29</v>
      </c>
      <c r="M138" s="29">
        <v>-0.12551000000000001</v>
      </c>
      <c r="N138" s="33" t="s">
        <v>78</v>
      </c>
      <c r="O138" s="24" t="s">
        <v>23</v>
      </c>
      <c r="P138" s="29">
        <v>-9.2429999999999998E-2</v>
      </c>
      <c r="Q138" s="33" t="s">
        <v>96</v>
      </c>
      <c r="R138" s="35" t="s">
        <v>19</v>
      </c>
      <c r="S138" s="29">
        <v>-0.21631</v>
      </c>
      <c r="T138" s="33" t="s">
        <v>104</v>
      </c>
      <c r="U138" s="35" t="s">
        <v>26</v>
      </c>
      <c r="V138" s="29">
        <v>-0.18204000000000001</v>
      </c>
      <c r="W138" s="33" t="s">
        <v>77</v>
      </c>
      <c r="X138" s="24" t="s">
        <v>22</v>
      </c>
      <c r="Y138" s="29">
        <v>-0.34949000000000002</v>
      </c>
      <c r="Z138" s="33" t="s">
        <v>94</v>
      </c>
      <c r="AA138" s="35" t="s">
        <v>19</v>
      </c>
      <c r="AB138" s="29">
        <v>-0.32840000000000003</v>
      </c>
      <c r="AC138" s="33" t="s">
        <v>59</v>
      </c>
      <c r="AD138" s="24" t="s">
        <v>25</v>
      </c>
      <c r="AE138" s="29">
        <v>-1.6570000000000001E-2</v>
      </c>
      <c r="AF138" s="33" t="s">
        <v>60</v>
      </c>
      <c r="AG138" s="24" t="s">
        <v>26</v>
      </c>
      <c r="AH138" s="29">
        <v>-0.10521</v>
      </c>
      <c r="AI138" s="33" t="s">
        <v>27</v>
      </c>
      <c r="AJ138" s="24" t="s">
        <v>28</v>
      </c>
      <c r="AK138" s="29">
        <v>-0.20552000000000001</v>
      </c>
      <c r="AL138" s="33" t="s">
        <v>40</v>
      </c>
      <c r="AM138" s="24" t="s">
        <v>26</v>
      </c>
      <c r="AN138" s="29">
        <v>-0.10940999999999999</v>
      </c>
      <c r="AO138" s="23" t="s">
        <v>95</v>
      </c>
      <c r="AP138" s="24" t="s">
        <v>22</v>
      </c>
      <c r="AQ138" s="29">
        <v>-7.6609999999999998E-2</v>
      </c>
    </row>
    <row r="139" spans="1:43" ht="17" thickBot="1" x14ac:dyDescent="0.25">
      <c r="A139" s="95"/>
      <c r="B139" s="33" t="s">
        <v>66</v>
      </c>
      <c r="C139" s="24" t="s">
        <v>28</v>
      </c>
      <c r="D139" s="29">
        <v>-0.37779000000000001</v>
      </c>
      <c r="E139" s="33" t="s">
        <v>78</v>
      </c>
      <c r="F139" s="24" t="s">
        <v>23</v>
      </c>
      <c r="G139" s="29">
        <v>-0.16355</v>
      </c>
      <c r="H139" s="33" t="s">
        <v>39</v>
      </c>
      <c r="I139" s="24" t="s">
        <v>25</v>
      </c>
      <c r="J139" s="29">
        <v>-0.34139999999999998</v>
      </c>
      <c r="K139" s="33" t="s">
        <v>71</v>
      </c>
      <c r="L139" s="24" t="s">
        <v>20</v>
      </c>
      <c r="M139" s="29">
        <v>-0.12839999999999999</v>
      </c>
      <c r="N139" s="33" t="s">
        <v>76</v>
      </c>
      <c r="O139" s="24" t="s">
        <v>28</v>
      </c>
      <c r="P139" s="29">
        <v>-0.10074</v>
      </c>
      <c r="Q139" s="33" t="s">
        <v>52</v>
      </c>
      <c r="R139" s="24" t="s">
        <v>29</v>
      </c>
      <c r="S139" s="29">
        <v>-0.22137999999999999</v>
      </c>
      <c r="T139" s="33" t="s">
        <v>103</v>
      </c>
      <c r="U139" s="35" t="s">
        <v>22</v>
      </c>
      <c r="V139" s="29">
        <v>-0.18271999999999999</v>
      </c>
      <c r="W139" s="33" t="s">
        <v>21</v>
      </c>
      <c r="X139" s="24" t="s">
        <v>23</v>
      </c>
      <c r="Y139" s="29">
        <v>-0.35593999999999998</v>
      </c>
      <c r="Z139" s="33" t="s">
        <v>101</v>
      </c>
      <c r="AA139" s="35" t="s">
        <v>29</v>
      </c>
      <c r="AB139" s="29">
        <v>-0.3306</v>
      </c>
      <c r="AC139" s="33" t="s">
        <v>92</v>
      </c>
      <c r="AD139" s="35" t="s">
        <v>28</v>
      </c>
      <c r="AE139" s="29">
        <v>-4.2009999999999999E-2</v>
      </c>
      <c r="AF139" s="33" t="s">
        <v>94</v>
      </c>
      <c r="AG139" s="35" t="s">
        <v>22</v>
      </c>
      <c r="AH139" s="29">
        <v>-0.10571</v>
      </c>
      <c r="AI139" s="33" t="s">
        <v>94</v>
      </c>
      <c r="AJ139" s="35" t="s">
        <v>19</v>
      </c>
      <c r="AK139" s="29">
        <v>-0.22864000000000001</v>
      </c>
      <c r="AL139" s="33" t="s">
        <v>47</v>
      </c>
      <c r="AM139" s="24" t="s">
        <v>28</v>
      </c>
      <c r="AN139" s="29">
        <v>-0.13284000000000001</v>
      </c>
      <c r="AO139" s="33" t="s">
        <v>97</v>
      </c>
      <c r="AP139" s="35" t="s">
        <v>22</v>
      </c>
      <c r="AQ139" s="29">
        <v>-8.1100000000000005E-2</v>
      </c>
    </row>
    <row r="140" spans="1:43" ht="17" thickBot="1" x14ac:dyDescent="0.25">
      <c r="A140" s="95"/>
      <c r="B140" s="33" t="s">
        <v>82</v>
      </c>
      <c r="C140" s="24" t="s">
        <v>20</v>
      </c>
      <c r="D140" s="29">
        <v>-0.39399000000000001</v>
      </c>
      <c r="E140" s="33" t="s">
        <v>104</v>
      </c>
      <c r="F140" s="35" t="s">
        <v>19</v>
      </c>
      <c r="G140" s="29">
        <v>-0.17454</v>
      </c>
      <c r="H140" s="33" t="s">
        <v>71</v>
      </c>
      <c r="I140" s="24" t="s">
        <v>29</v>
      </c>
      <c r="J140" s="29">
        <v>-0.35364000000000001</v>
      </c>
      <c r="K140" s="33" t="s">
        <v>85</v>
      </c>
      <c r="L140" s="24" t="s">
        <v>19</v>
      </c>
      <c r="M140" s="29">
        <v>-0.13173000000000001</v>
      </c>
      <c r="N140" s="23" t="s">
        <v>95</v>
      </c>
      <c r="O140" s="24" t="s">
        <v>26</v>
      </c>
      <c r="P140" s="29">
        <v>-0.10789</v>
      </c>
      <c r="Q140" s="33" t="s">
        <v>44</v>
      </c>
      <c r="R140" s="24" t="s">
        <v>20</v>
      </c>
      <c r="S140" s="29">
        <v>-0.22563</v>
      </c>
      <c r="T140" s="33" t="s">
        <v>57</v>
      </c>
      <c r="U140" s="24" t="s">
        <v>26</v>
      </c>
      <c r="V140" s="29">
        <v>-0.18912000000000001</v>
      </c>
      <c r="W140" s="33" t="s">
        <v>66</v>
      </c>
      <c r="X140" s="24" t="s">
        <v>20</v>
      </c>
      <c r="Y140" s="29">
        <v>-0.38613999999999998</v>
      </c>
      <c r="Z140" s="33" t="s">
        <v>84</v>
      </c>
      <c r="AA140" s="24" t="s">
        <v>19</v>
      </c>
      <c r="AB140" s="29">
        <v>-0.33498</v>
      </c>
      <c r="AC140" s="33" t="s">
        <v>39</v>
      </c>
      <c r="AD140" s="24" t="s">
        <v>28</v>
      </c>
      <c r="AE140" s="29">
        <v>-6.2960000000000002E-2</v>
      </c>
      <c r="AF140" s="33" t="s">
        <v>32</v>
      </c>
      <c r="AG140" s="24" t="s">
        <v>20</v>
      </c>
      <c r="AH140" s="29">
        <v>-0.12962000000000001</v>
      </c>
      <c r="AI140" s="33" t="s">
        <v>92</v>
      </c>
      <c r="AJ140" s="35" t="s">
        <v>20</v>
      </c>
      <c r="AK140" s="29">
        <v>-0.22944000000000001</v>
      </c>
      <c r="AL140" s="33" t="s">
        <v>91</v>
      </c>
      <c r="AM140" s="35" t="s">
        <v>28</v>
      </c>
      <c r="AN140" s="29">
        <v>-0.13347999999999999</v>
      </c>
      <c r="AO140" s="33" t="s">
        <v>65</v>
      </c>
      <c r="AP140" s="24" t="s">
        <v>23</v>
      </c>
      <c r="AQ140" s="29">
        <v>-9.4189999999999996E-2</v>
      </c>
    </row>
    <row r="141" spans="1:43" ht="17" thickBot="1" x14ac:dyDescent="0.25">
      <c r="A141" s="95"/>
      <c r="B141" s="33" t="s">
        <v>84</v>
      </c>
      <c r="C141" s="24" t="s">
        <v>19</v>
      </c>
      <c r="D141" s="29">
        <v>-0.39673000000000003</v>
      </c>
      <c r="E141" s="33" t="s">
        <v>44</v>
      </c>
      <c r="F141" s="24" t="s">
        <v>20</v>
      </c>
      <c r="G141" s="29">
        <v>-0.17901</v>
      </c>
      <c r="H141" s="33" t="s">
        <v>97</v>
      </c>
      <c r="I141" s="35" t="s">
        <v>22</v>
      </c>
      <c r="J141" s="29">
        <v>-0.36369000000000001</v>
      </c>
      <c r="K141" s="33" t="s">
        <v>34</v>
      </c>
      <c r="L141" s="24" t="s">
        <v>26</v>
      </c>
      <c r="M141" s="29">
        <v>-0.13996</v>
      </c>
      <c r="N141" s="33" t="s">
        <v>70</v>
      </c>
      <c r="O141" s="24" t="s">
        <v>28</v>
      </c>
      <c r="P141" s="29">
        <v>-0.12335</v>
      </c>
      <c r="Q141" s="33" t="s">
        <v>53</v>
      </c>
      <c r="R141" s="24" t="s">
        <v>23</v>
      </c>
      <c r="S141" s="29">
        <v>-0.22822000000000001</v>
      </c>
      <c r="T141" s="33" t="s">
        <v>86</v>
      </c>
      <c r="U141" s="24" t="s">
        <v>28</v>
      </c>
      <c r="V141" s="29">
        <v>-0.18967999999999999</v>
      </c>
      <c r="W141" s="33" t="s">
        <v>38</v>
      </c>
      <c r="X141" s="24" t="s">
        <v>22</v>
      </c>
      <c r="Y141" s="29">
        <v>-0.39957999999999999</v>
      </c>
      <c r="Z141" s="33" t="s">
        <v>104</v>
      </c>
      <c r="AA141" s="35" t="s">
        <v>19</v>
      </c>
      <c r="AB141" s="29">
        <v>-0.34155999999999997</v>
      </c>
      <c r="AC141" s="33" t="s">
        <v>94</v>
      </c>
      <c r="AD141" s="35" t="s">
        <v>19</v>
      </c>
      <c r="AE141" s="29">
        <v>-7.7249999999999999E-2</v>
      </c>
      <c r="AF141" s="33" t="s">
        <v>65</v>
      </c>
      <c r="AG141" s="24" t="s">
        <v>23</v>
      </c>
      <c r="AH141" s="29">
        <v>-0.13156000000000001</v>
      </c>
      <c r="AI141" s="33" t="s">
        <v>18</v>
      </c>
      <c r="AJ141" s="24" t="s">
        <v>20</v>
      </c>
      <c r="AK141" s="29">
        <v>-0.25196000000000002</v>
      </c>
      <c r="AL141" s="33" t="s">
        <v>73</v>
      </c>
      <c r="AM141" s="24" t="s">
        <v>26</v>
      </c>
      <c r="AN141" s="29">
        <v>-0.13769000000000001</v>
      </c>
      <c r="AO141" s="33" t="s">
        <v>98</v>
      </c>
      <c r="AP141" s="35" t="s">
        <v>28</v>
      </c>
      <c r="AQ141" s="29">
        <v>-9.5420000000000005E-2</v>
      </c>
    </row>
    <row r="142" spans="1:43" ht="17" thickBot="1" x14ac:dyDescent="0.25">
      <c r="A142" s="95"/>
      <c r="B142" s="33" t="s">
        <v>101</v>
      </c>
      <c r="C142" s="35" t="s">
        <v>22</v>
      </c>
      <c r="D142" s="29">
        <v>-0.43548999999999999</v>
      </c>
      <c r="E142" s="23" t="s">
        <v>95</v>
      </c>
      <c r="F142" s="24" t="s">
        <v>29</v>
      </c>
      <c r="G142" s="29">
        <v>-0.18142</v>
      </c>
      <c r="H142" s="33" t="s">
        <v>105</v>
      </c>
      <c r="I142" s="35" t="s">
        <v>20</v>
      </c>
      <c r="J142" s="29">
        <v>-0.36416999999999999</v>
      </c>
      <c r="K142" s="33" t="s">
        <v>105</v>
      </c>
      <c r="L142" s="35" t="s">
        <v>22</v>
      </c>
      <c r="M142" s="29">
        <v>-0.14313000000000001</v>
      </c>
      <c r="N142" s="33" t="s">
        <v>75</v>
      </c>
      <c r="O142" s="24" t="s">
        <v>29</v>
      </c>
      <c r="P142" s="29">
        <v>-0.13023000000000001</v>
      </c>
      <c r="Q142" s="33" t="s">
        <v>60</v>
      </c>
      <c r="R142" s="24" t="s">
        <v>22</v>
      </c>
      <c r="S142" s="29">
        <v>-0.23845</v>
      </c>
      <c r="T142" s="33" t="s">
        <v>51</v>
      </c>
      <c r="U142" s="24" t="s">
        <v>22</v>
      </c>
      <c r="V142" s="29">
        <v>-0.19178999999999999</v>
      </c>
      <c r="W142" s="33" t="s">
        <v>48</v>
      </c>
      <c r="X142" s="24" t="s">
        <v>20</v>
      </c>
      <c r="Y142" s="29">
        <v>-0.40533999999999998</v>
      </c>
      <c r="Z142" s="33" t="s">
        <v>76</v>
      </c>
      <c r="AA142" s="24" t="s">
        <v>22</v>
      </c>
      <c r="AB142" s="29">
        <v>-0.38754</v>
      </c>
      <c r="AC142" s="23" t="s">
        <v>95</v>
      </c>
      <c r="AD142" s="24" t="s">
        <v>29</v>
      </c>
      <c r="AE142" s="29">
        <v>-7.9689999999999997E-2</v>
      </c>
      <c r="AF142" s="33" t="s">
        <v>60</v>
      </c>
      <c r="AG142" s="24" t="s">
        <v>22</v>
      </c>
      <c r="AH142" s="29">
        <v>-0.13355</v>
      </c>
      <c r="AI142" s="33" t="s">
        <v>34</v>
      </c>
      <c r="AJ142" s="24" t="s">
        <v>19</v>
      </c>
      <c r="AK142" s="29">
        <v>-0.25387999999999999</v>
      </c>
      <c r="AL142" s="33" t="s">
        <v>58</v>
      </c>
      <c r="AM142" s="24" t="s">
        <v>22</v>
      </c>
      <c r="AN142" s="29">
        <v>-0.13775999999999999</v>
      </c>
      <c r="AO142" s="33" t="s">
        <v>83</v>
      </c>
      <c r="AP142" s="24" t="s">
        <v>25</v>
      </c>
      <c r="AQ142" s="29">
        <v>-0.10005</v>
      </c>
    </row>
    <row r="143" spans="1:43" ht="17" thickBot="1" x14ac:dyDescent="0.25">
      <c r="A143" s="95"/>
      <c r="B143" s="33" t="s">
        <v>53</v>
      </c>
      <c r="C143" s="24" t="s">
        <v>28</v>
      </c>
      <c r="D143" s="30">
        <v>-0.46473999999999999</v>
      </c>
      <c r="E143" s="33" t="s">
        <v>31</v>
      </c>
      <c r="F143" s="24" t="s">
        <v>25</v>
      </c>
      <c r="G143" s="29">
        <v>-0.20230000000000001</v>
      </c>
      <c r="H143" s="33" t="s">
        <v>79</v>
      </c>
      <c r="I143" s="24" t="s">
        <v>22</v>
      </c>
      <c r="J143" s="29">
        <v>-0.39518999999999999</v>
      </c>
      <c r="K143" s="33" t="s">
        <v>37</v>
      </c>
      <c r="L143" s="24" t="s">
        <v>25</v>
      </c>
      <c r="M143" s="29">
        <v>-0.14449000000000001</v>
      </c>
      <c r="N143" s="33" t="s">
        <v>104</v>
      </c>
      <c r="O143" s="35" t="s">
        <v>26</v>
      </c>
      <c r="P143" s="29">
        <v>-0.15706999999999999</v>
      </c>
      <c r="Q143" s="33" t="s">
        <v>70</v>
      </c>
      <c r="R143" s="24" t="s">
        <v>28</v>
      </c>
      <c r="S143" s="29">
        <v>-0.24037</v>
      </c>
      <c r="T143" s="33" t="s">
        <v>101</v>
      </c>
      <c r="U143" s="35" t="s">
        <v>102</v>
      </c>
      <c r="V143" s="29">
        <v>-0.19256000000000001</v>
      </c>
      <c r="W143" s="33" t="s">
        <v>101</v>
      </c>
      <c r="X143" s="35" t="s">
        <v>22</v>
      </c>
      <c r="Y143" s="29">
        <v>-0.41376000000000002</v>
      </c>
      <c r="Z143" s="33" t="s">
        <v>76</v>
      </c>
      <c r="AA143" s="24" t="s">
        <v>28</v>
      </c>
      <c r="AB143" s="29">
        <v>-0.40306999999999998</v>
      </c>
      <c r="AC143" s="33" t="s">
        <v>60</v>
      </c>
      <c r="AD143" s="24" t="s">
        <v>19</v>
      </c>
      <c r="AE143" s="29">
        <v>-8.5279999999999995E-2</v>
      </c>
      <c r="AF143" s="33" t="s">
        <v>45</v>
      </c>
      <c r="AG143" s="24" t="s">
        <v>19</v>
      </c>
      <c r="AH143" s="29">
        <v>-0.14935000000000001</v>
      </c>
      <c r="AI143" s="33" t="s">
        <v>49</v>
      </c>
      <c r="AJ143" s="24" t="s">
        <v>28</v>
      </c>
      <c r="AK143" s="29">
        <v>-0.25896999999999998</v>
      </c>
      <c r="AL143" s="33" t="s">
        <v>54</v>
      </c>
      <c r="AM143" s="24" t="s">
        <v>29</v>
      </c>
      <c r="AN143" s="29">
        <v>-0.14856</v>
      </c>
      <c r="AO143" s="33" t="s">
        <v>93</v>
      </c>
      <c r="AP143" s="35" t="s">
        <v>20</v>
      </c>
      <c r="AQ143" s="29">
        <v>-0.10242999999999999</v>
      </c>
    </row>
    <row r="144" spans="1:43" ht="17" thickBot="1" x14ac:dyDescent="0.25">
      <c r="A144" s="95"/>
      <c r="B144" s="33" t="s">
        <v>101</v>
      </c>
      <c r="C144" s="35" t="s">
        <v>29</v>
      </c>
      <c r="D144" s="29">
        <v>-0.48191000000000001</v>
      </c>
      <c r="E144" s="33" t="s">
        <v>48</v>
      </c>
      <c r="F144" s="24" t="s">
        <v>29</v>
      </c>
      <c r="G144" s="29">
        <v>-0.21890000000000001</v>
      </c>
      <c r="H144" s="33" t="s">
        <v>73</v>
      </c>
      <c r="I144" s="24" t="s">
        <v>23</v>
      </c>
      <c r="J144" s="29">
        <v>-0.39742</v>
      </c>
      <c r="K144" s="33" t="s">
        <v>96</v>
      </c>
      <c r="L144" s="35" t="s">
        <v>19</v>
      </c>
      <c r="M144" s="29">
        <v>-0.14682000000000001</v>
      </c>
      <c r="N144" s="33" t="s">
        <v>42</v>
      </c>
      <c r="O144" s="24" t="s">
        <v>28</v>
      </c>
      <c r="P144" s="29">
        <v>-0.17443</v>
      </c>
      <c r="Q144" s="33" t="s">
        <v>100</v>
      </c>
      <c r="R144" s="35" t="s">
        <v>20</v>
      </c>
      <c r="S144" s="29">
        <v>-0.24912999999999999</v>
      </c>
      <c r="T144" s="33" t="s">
        <v>45</v>
      </c>
      <c r="U144" s="24" t="s">
        <v>19</v>
      </c>
      <c r="V144" s="29">
        <v>-0.19331000000000001</v>
      </c>
      <c r="W144" s="33" t="s">
        <v>65</v>
      </c>
      <c r="X144" s="24" t="s">
        <v>29</v>
      </c>
      <c r="Y144" s="29">
        <v>-0.42085</v>
      </c>
      <c r="Z144" s="33" t="s">
        <v>42</v>
      </c>
      <c r="AA144" s="24" t="s">
        <v>28</v>
      </c>
      <c r="AB144" s="29">
        <v>-0.40325</v>
      </c>
      <c r="AC144" s="33" t="s">
        <v>82</v>
      </c>
      <c r="AD144" s="24" t="s">
        <v>20</v>
      </c>
      <c r="AE144" s="29">
        <v>-9.4789999999999999E-2</v>
      </c>
      <c r="AF144" s="33" t="s">
        <v>66</v>
      </c>
      <c r="AG144" s="24" t="s">
        <v>22</v>
      </c>
      <c r="AH144" s="29">
        <v>-0.15668000000000001</v>
      </c>
      <c r="AI144" s="33" t="s">
        <v>104</v>
      </c>
      <c r="AJ144" s="35" t="s">
        <v>26</v>
      </c>
      <c r="AK144" s="29">
        <v>-0.27304</v>
      </c>
      <c r="AL144" s="33" t="s">
        <v>82</v>
      </c>
      <c r="AM144" s="24" t="s">
        <v>25</v>
      </c>
      <c r="AN144" s="29">
        <v>-0.15004000000000001</v>
      </c>
      <c r="AO144" s="33" t="s">
        <v>101</v>
      </c>
      <c r="AP144" s="35" t="s">
        <v>102</v>
      </c>
      <c r="AQ144" s="29">
        <v>-0.10964</v>
      </c>
    </row>
    <row r="145" spans="1:43" ht="17" thickBot="1" x14ac:dyDescent="0.25">
      <c r="A145" s="95"/>
      <c r="B145" s="33" t="s">
        <v>73</v>
      </c>
      <c r="C145" s="24" t="s">
        <v>23</v>
      </c>
      <c r="D145" s="29">
        <v>-0.48325000000000001</v>
      </c>
      <c r="E145" s="23" t="s">
        <v>95</v>
      </c>
      <c r="F145" s="24" t="s">
        <v>19</v>
      </c>
      <c r="G145" s="29">
        <v>-0.24206</v>
      </c>
      <c r="H145" s="33" t="s">
        <v>58</v>
      </c>
      <c r="I145" s="24" t="s">
        <v>22</v>
      </c>
      <c r="J145" s="29">
        <v>-0.39872999999999997</v>
      </c>
      <c r="K145" s="33" t="s">
        <v>33</v>
      </c>
      <c r="L145" s="24" t="s">
        <v>20</v>
      </c>
      <c r="M145" s="29">
        <v>-0.15024000000000001</v>
      </c>
      <c r="N145" s="33" t="s">
        <v>86</v>
      </c>
      <c r="O145" s="24" t="s">
        <v>26</v>
      </c>
      <c r="P145" s="29">
        <v>-0.18357999999999999</v>
      </c>
      <c r="Q145" s="33" t="s">
        <v>67</v>
      </c>
      <c r="R145" s="24" t="s">
        <v>23</v>
      </c>
      <c r="S145" s="29">
        <v>-0.25198999999999999</v>
      </c>
      <c r="T145" s="33" t="s">
        <v>46</v>
      </c>
      <c r="U145" s="24" t="s">
        <v>22</v>
      </c>
      <c r="V145" s="29">
        <v>-0.19656000000000001</v>
      </c>
      <c r="W145" s="33" t="s">
        <v>76</v>
      </c>
      <c r="X145" s="24" t="s">
        <v>22</v>
      </c>
      <c r="Y145" s="29">
        <v>-0.43536000000000002</v>
      </c>
      <c r="Z145" s="33" t="s">
        <v>78</v>
      </c>
      <c r="AA145" s="24" t="s">
        <v>28</v>
      </c>
      <c r="AB145" s="29">
        <v>-0.40336</v>
      </c>
      <c r="AC145" s="33" t="s">
        <v>75</v>
      </c>
      <c r="AD145" s="24" t="s">
        <v>23</v>
      </c>
      <c r="AE145" s="29">
        <v>-9.9400000000000002E-2</v>
      </c>
      <c r="AF145" s="33" t="s">
        <v>82</v>
      </c>
      <c r="AG145" s="24" t="s">
        <v>28</v>
      </c>
      <c r="AH145" s="29">
        <v>-0.1762</v>
      </c>
      <c r="AI145" s="33" t="s">
        <v>74</v>
      </c>
      <c r="AJ145" s="24" t="s">
        <v>23</v>
      </c>
      <c r="AK145" s="29">
        <v>-0.28349000000000002</v>
      </c>
      <c r="AL145" s="33" t="s">
        <v>65</v>
      </c>
      <c r="AM145" s="24" t="s">
        <v>29</v>
      </c>
      <c r="AN145" s="29">
        <v>-0.15331</v>
      </c>
      <c r="AO145" s="33" t="s">
        <v>44</v>
      </c>
      <c r="AP145" s="24" t="s">
        <v>23</v>
      </c>
      <c r="AQ145" s="29">
        <v>-0.11049</v>
      </c>
    </row>
    <row r="146" spans="1:43" ht="17" thickBot="1" x14ac:dyDescent="0.25">
      <c r="A146" s="95"/>
      <c r="B146" s="33" t="s">
        <v>94</v>
      </c>
      <c r="C146" s="35" t="s">
        <v>22</v>
      </c>
      <c r="D146" s="29">
        <v>-0.50653999999999999</v>
      </c>
      <c r="E146" s="33" t="s">
        <v>104</v>
      </c>
      <c r="F146" s="35" t="s">
        <v>28</v>
      </c>
      <c r="G146" s="29">
        <v>-0.27268999999999999</v>
      </c>
      <c r="H146" s="33" t="s">
        <v>92</v>
      </c>
      <c r="I146" s="35" t="s">
        <v>25</v>
      </c>
      <c r="J146" s="29">
        <v>-0.40118999999999999</v>
      </c>
      <c r="K146" s="33" t="s">
        <v>69</v>
      </c>
      <c r="L146" s="24" t="s">
        <v>19</v>
      </c>
      <c r="M146" s="29">
        <v>-0.15976000000000001</v>
      </c>
      <c r="N146" s="33" t="s">
        <v>101</v>
      </c>
      <c r="O146" s="35" t="s">
        <v>102</v>
      </c>
      <c r="P146" s="29">
        <v>-0.18834000000000001</v>
      </c>
      <c r="Q146" s="33" t="s">
        <v>34</v>
      </c>
      <c r="R146" s="24" t="s">
        <v>19</v>
      </c>
      <c r="S146" s="29">
        <v>-0.25259999999999999</v>
      </c>
      <c r="T146" s="33" t="s">
        <v>84</v>
      </c>
      <c r="U146" s="24" t="s">
        <v>19</v>
      </c>
      <c r="V146" s="29">
        <v>-0.20004</v>
      </c>
      <c r="W146" s="33" t="s">
        <v>18</v>
      </c>
      <c r="X146" s="24" t="s">
        <v>20</v>
      </c>
      <c r="Y146" s="30">
        <v>-0.48846000000000001</v>
      </c>
      <c r="Z146" s="33" t="s">
        <v>38</v>
      </c>
      <c r="AA146" s="24" t="s">
        <v>22</v>
      </c>
      <c r="AB146" s="29">
        <v>-0.42530000000000001</v>
      </c>
      <c r="AC146" s="23" t="s">
        <v>95</v>
      </c>
      <c r="AD146" s="24" t="s">
        <v>19</v>
      </c>
      <c r="AE146" s="29">
        <v>-0.10936</v>
      </c>
      <c r="AF146" s="33" t="s">
        <v>92</v>
      </c>
      <c r="AG146" s="35" t="s">
        <v>28</v>
      </c>
      <c r="AH146" s="29">
        <v>-0.19752</v>
      </c>
      <c r="AI146" s="33" t="s">
        <v>38</v>
      </c>
      <c r="AJ146" s="24" t="s">
        <v>22</v>
      </c>
      <c r="AK146" s="29">
        <v>-0.29387000000000002</v>
      </c>
      <c r="AL146" s="33" t="s">
        <v>21</v>
      </c>
      <c r="AM146" s="24" t="s">
        <v>23</v>
      </c>
      <c r="AN146" s="29">
        <v>-0.15340000000000001</v>
      </c>
      <c r="AO146" s="33" t="s">
        <v>67</v>
      </c>
      <c r="AP146" s="24" t="s">
        <v>23</v>
      </c>
      <c r="AQ146" s="29">
        <v>-0.11713999999999999</v>
      </c>
    </row>
    <row r="147" spans="1:43" ht="17" thickBot="1" x14ac:dyDescent="0.25">
      <c r="A147" s="95"/>
      <c r="B147" s="33" t="s">
        <v>38</v>
      </c>
      <c r="C147" s="24" t="s">
        <v>22</v>
      </c>
      <c r="D147" s="30">
        <v>-0.55047000000000001</v>
      </c>
      <c r="E147" s="33" t="s">
        <v>54</v>
      </c>
      <c r="F147" s="24" t="s">
        <v>29</v>
      </c>
      <c r="G147" s="29">
        <v>-0.27454000000000001</v>
      </c>
      <c r="H147" s="33" t="s">
        <v>65</v>
      </c>
      <c r="I147" s="24" t="s">
        <v>20</v>
      </c>
      <c r="J147" s="29">
        <v>-0.42321999999999999</v>
      </c>
      <c r="K147" s="33" t="s">
        <v>99</v>
      </c>
      <c r="L147" s="35" t="s">
        <v>19</v>
      </c>
      <c r="M147" s="29">
        <v>-0.16514999999999999</v>
      </c>
      <c r="N147" s="33" t="s">
        <v>77</v>
      </c>
      <c r="O147" s="24" t="s">
        <v>26</v>
      </c>
      <c r="P147" s="29">
        <v>-0.19561999999999999</v>
      </c>
      <c r="Q147" s="33" t="s">
        <v>93</v>
      </c>
      <c r="R147" s="35" t="s">
        <v>29</v>
      </c>
      <c r="S147" s="29">
        <v>-0.26457000000000003</v>
      </c>
      <c r="T147" s="33" t="s">
        <v>27</v>
      </c>
      <c r="U147" s="24" t="s">
        <v>28</v>
      </c>
      <c r="V147" s="29">
        <v>-0.20124</v>
      </c>
      <c r="W147" s="33" t="s">
        <v>64</v>
      </c>
      <c r="X147" s="24" t="s">
        <v>28</v>
      </c>
      <c r="Y147" s="29">
        <v>-0.49142999999999998</v>
      </c>
      <c r="Z147" s="33" t="s">
        <v>67</v>
      </c>
      <c r="AA147" s="24" t="s">
        <v>20</v>
      </c>
      <c r="AB147" s="29">
        <v>-0.42870999999999998</v>
      </c>
      <c r="AC147" s="33" t="s">
        <v>49</v>
      </c>
      <c r="AD147" s="24" t="s">
        <v>28</v>
      </c>
      <c r="AE147" s="29">
        <v>-0.11192000000000001</v>
      </c>
      <c r="AF147" s="33" t="s">
        <v>74</v>
      </c>
      <c r="AG147" s="24" t="s">
        <v>25</v>
      </c>
      <c r="AH147" s="29">
        <v>-0.21468000000000001</v>
      </c>
      <c r="AI147" s="33" t="s">
        <v>81</v>
      </c>
      <c r="AJ147" s="24" t="s">
        <v>29</v>
      </c>
      <c r="AK147" s="29">
        <v>-0.30037999999999998</v>
      </c>
      <c r="AL147" s="33" t="s">
        <v>79</v>
      </c>
      <c r="AM147" s="24" t="s">
        <v>25</v>
      </c>
      <c r="AN147" s="29">
        <v>-0.15423999999999999</v>
      </c>
      <c r="AO147" s="33" t="s">
        <v>82</v>
      </c>
      <c r="AP147" s="24" t="s">
        <v>20</v>
      </c>
      <c r="AQ147" s="29">
        <v>-0.11914</v>
      </c>
    </row>
    <row r="148" spans="1:43" ht="17" thickBot="1" x14ac:dyDescent="0.25">
      <c r="A148" s="95"/>
      <c r="B148" s="33" t="s">
        <v>34</v>
      </c>
      <c r="C148" s="24" t="s">
        <v>19</v>
      </c>
      <c r="D148" s="30">
        <v>-0.55540999999999996</v>
      </c>
      <c r="E148" s="33" t="s">
        <v>62</v>
      </c>
      <c r="F148" s="24" t="s">
        <v>23</v>
      </c>
      <c r="G148" s="29">
        <v>-0.27831</v>
      </c>
      <c r="H148" s="33" t="s">
        <v>73</v>
      </c>
      <c r="I148" s="24" t="s">
        <v>26</v>
      </c>
      <c r="J148" s="29">
        <v>-0.42893999999999999</v>
      </c>
      <c r="K148" s="33" t="s">
        <v>100</v>
      </c>
      <c r="L148" s="35" t="s">
        <v>26</v>
      </c>
      <c r="M148" s="29">
        <v>-0.17463999999999999</v>
      </c>
      <c r="N148" s="33" t="s">
        <v>57</v>
      </c>
      <c r="O148" s="24" t="s">
        <v>20</v>
      </c>
      <c r="P148" s="29">
        <v>-0.20499000000000001</v>
      </c>
      <c r="Q148" s="33" t="s">
        <v>49</v>
      </c>
      <c r="R148" s="24" t="s">
        <v>28</v>
      </c>
      <c r="S148" s="29">
        <v>-0.26526</v>
      </c>
      <c r="T148" s="33" t="s">
        <v>57</v>
      </c>
      <c r="U148" s="24" t="s">
        <v>20</v>
      </c>
      <c r="V148" s="29">
        <v>-0.20963999999999999</v>
      </c>
      <c r="W148" s="33" t="s">
        <v>104</v>
      </c>
      <c r="X148" s="35" t="s">
        <v>28</v>
      </c>
      <c r="Y148" s="29">
        <v>-0.51802000000000004</v>
      </c>
      <c r="Z148" s="33" t="s">
        <v>100</v>
      </c>
      <c r="AA148" s="35" t="s">
        <v>28</v>
      </c>
      <c r="AB148" s="29">
        <v>-0.42937999999999998</v>
      </c>
      <c r="AC148" s="33" t="s">
        <v>80</v>
      </c>
      <c r="AD148" s="24" t="s">
        <v>28</v>
      </c>
      <c r="AE148" s="29">
        <v>-0.11763</v>
      </c>
      <c r="AF148" s="23" t="s">
        <v>95</v>
      </c>
      <c r="AG148" s="24" t="s">
        <v>22</v>
      </c>
      <c r="AH148" s="29">
        <v>-0.21704000000000001</v>
      </c>
      <c r="AI148" s="33" t="s">
        <v>70</v>
      </c>
      <c r="AJ148" s="24" t="s">
        <v>23</v>
      </c>
      <c r="AK148" s="29">
        <v>-0.31361</v>
      </c>
      <c r="AL148" s="33" t="s">
        <v>93</v>
      </c>
      <c r="AM148" s="35" t="s">
        <v>20</v>
      </c>
      <c r="AN148" s="29">
        <v>-0.15726999999999999</v>
      </c>
      <c r="AO148" s="33" t="s">
        <v>104</v>
      </c>
      <c r="AP148" s="35" t="s">
        <v>23</v>
      </c>
      <c r="AQ148" s="29">
        <v>-0.12028</v>
      </c>
    </row>
    <row r="149" spans="1:43" ht="17" thickBot="1" x14ac:dyDescent="0.25">
      <c r="A149" s="95"/>
      <c r="B149" s="33" t="s">
        <v>49</v>
      </c>
      <c r="C149" s="24" t="s">
        <v>28</v>
      </c>
      <c r="D149" s="28">
        <v>-0.55940999999999996</v>
      </c>
      <c r="E149" s="33" t="s">
        <v>69</v>
      </c>
      <c r="F149" s="24" t="s">
        <v>19</v>
      </c>
      <c r="G149" s="29">
        <v>-0.28136</v>
      </c>
      <c r="H149" s="33" t="s">
        <v>48</v>
      </c>
      <c r="I149" s="24" t="s">
        <v>29</v>
      </c>
      <c r="J149" s="30">
        <v>-0.43315999999999999</v>
      </c>
      <c r="K149" s="23" t="s">
        <v>95</v>
      </c>
      <c r="L149" s="24" t="s">
        <v>26</v>
      </c>
      <c r="M149" s="29">
        <v>-0.19778999999999999</v>
      </c>
      <c r="N149" s="33" t="s">
        <v>44</v>
      </c>
      <c r="O149" s="24" t="s">
        <v>23</v>
      </c>
      <c r="P149" s="29">
        <v>-0.20766000000000001</v>
      </c>
      <c r="Q149" s="33" t="s">
        <v>48</v>
      </c>
      <c r="R149" s="24" t="s">
        <v>20</v>
      </c>
      <c r="S149" s="29">
        <v>-0.26684999999999998</v>
      </c>
      <c r="T149" s="33" t="s">
        <v>86</v>
      </c>
      <c r="U149" s="24" t="s">
        <v>26</v>
      </c>
      <c r="V149" s="29">
        <v>-0.21687999999999999</v>
      </c>
      <c r="W149" s="33" t="s">
        <v>67</v>
      </c>
      <c r="X149" s="24" t="s">
        <v>28</v>
      </c>
      <c r="Y149" s="30">
        <v>-0.52883000000000002</v>
      </c>
      <c r="Z149" s="33" t="s">
        <v>21</v>
      </c>
      <c r="AA149" s="24" t="s">
        <v>23</v>
      </c>
      <c r="AB149" s="29">
        <v>-0.43192999999999998</v>
      </c>
      <c r="AC149" s="33" t="s">
        <v>47</v>
      </c>
      <c r="AD149" s="24" t="s">
        <v>19</v>
      </c>
      <c r="AE149" s="29">
        <v>-0.12024</v>
      </c>
      <c r="AF149" s="33" t="s">
        <v>93</v>
      </c>
      <c r="AG149" s="35" t="s">
        <v>20</v>
      </c>
      <c r="AH149" s="29">
        <v>-0.22231000000000001</v>
      </c>
      <c r="AI149" s="33" t="s">
        <v>77</v>
      </c>
      <c r="AJ149" s="24" t="s">
        <v>26</v>
      </c>
      <c r="AK149" s="29">
        <v>-0.31496000000000002</v>
      </c>
      <c r="AL149" s="33" t="s">
        <v>43</v>
      </c>
      <c r="AM149" s="24" t="s">
        <v>19</v>
      </c>
      <c r="AN149" s="29">
        <v>-0.15787999999999999</v>
      </c>
      <c r="AO149" s="33" t="s">
        <v>68</v>
      </c>
      <c r="AP149" s="24" t="s">
        <v>29</v>
      </c>
      <c r="AQ149" s="29">
        <v>-0.12052</v>
      </c>
    </row>
    <row r="150" spans="1:43" ht="17" thickBot="1" x14ac:dyDescent="0.25">
      <c r="A150" s="95"/>
      <c r="B150" s="33" t="s">
        <v>92</v>
      </c>
      <c r="C150" s="35" t="s">
        <v>20</v>
      </c>
      <c r="D150" s="29">
        <v>-0.56647000000000003</v>
      </c>
      <c r="E150" s="33" t="s">
        <v>85</v>
      </c>
      <c r="F150" s="24" t="s">
        <v>29</v>
      </c>
      <c r="G150" s="29">
        <v>-0.28452</v>
      </c>
      <c r="H150" s="33" t="s">
        <v>43</v>
      </c>
      <c r="I150" s="24" t="s">
        <v>19</v>
      </c>
      <c r="J150" s="29">
        <v>-0.44578000000000001</v>
      </c>
      <c r="K150" s="33" t="s">
        <v>105</v>
      </c>
      <c r="L150" s="35" t="s">
        <v>25</v>
      </c>
      <c r="M150" s="29">
        <v>-0.20516000000000001</v>
      </c>
      <c r="N150" s="33" t="s">
        <v>99</v>
      </c>
      <c r="O150" s="35" t="s">
        <v>23</v>
      </c>
      <c r="P150" s="29">
        <v>-0.20979999999999999</v>
      </c>
      <c r="Q150" s="33" t="s">
        <v>21</v>
      </c>
      <c r="R150" s="24" t="s">
        <v>23</v>
      </c>
      <c r="S150" s="29">
        <v>-0.26711000000000001</v>
      </c>
      <c r="T150" s="33" t="s">
        <v>38</v>
      </c>
      <c r="U150" s="24" t="s">
        <v>22</v>
      </c>
      <c r="V150" s="29">
        <v>-0.21990000000000001</v>
      </c>
      <c r="W150" s="33" t="s">
        <v>86</v>
      </c>
      <c r="X150" s="24" t="s">
        <v>28</v>
      </c>
      <c r="Y150" s="30">
        <v>-0.53098999999999996</v>
      </c>
      <c r="Z150" s="33" t="s">
        <v>49</v>
      </c>
      <c r="AA150" s="24" t="s">
        <v>20</v>
      </c>
      <c r="AB150" s="29">
        <v>-0.45535999999999999</v>
      </c>
      <c r="AC150" s="33" t="s">
        <v>33</v>
      </c>
      <c r="AD150" s="24" t="s">
        <v>20</v>
      </c>
      <c r="AE150" s="29">
        <v>-0.12345</v>
      </c>
      <c r="AF150" s="33" t="s">
        <v>39</v>
      </c>
      <c r="AG150" s="24" t="s">
        <v>25</v>
      </c>
      <c r="AH150" s="29">
        <v>-0.25507999999999997</v>
      </c>
      <c r="AI150" s="33" t="s">
        <v>70</v>
      </c>
      <c r="AJ150" s="24" t="s">
        <v>19</v>
      </c>
      <c r="AK150" s="29">
        <v>-0.31731999999999999</v>
      </c>
      <c r="AL150" s="33" t="s">
        <v>74</v>
      </c>
      <c r="AM150" s="24" t="s">
        <v>25</v>
      </c>
      <c r="AN150" s="29">
        <v>-0.17724999999999999</v>
      </c>
      <c r="AO150" s="33" t="s">
        <v>80</v>
      </c>
      <c r="AP150" s="24" t="s">
        <v>25</v>
      </c>
      <c r="AQ150" s="29">
        <v>-0.12284</v>
      </c>
    </row>
    <row r="151" spans="1:43" ht="17" thickBot="1" x14ac:dyDescent="0.25">
      <c r="A151" s="95"/>
      <c r="B151" s="33" t="s">
        <v>94</v>
      </c>
      <c r="C151" s="35" t="s">
        <v>28</v>
      </c>
      <c r="D151" s="29">
        <v>-0.60282000000000002</v>
      </c>
      <c r="E151" s="33" t="s">
        <v>92</v>
      </c>
      <c r="F151" s="35" t="s">
        <v>23</v>
      </c>
      <c r="G151" s="29">
        <v>-0.29459999999999997</v>
      </c>
      <c r="H151" s="33" t="s">
        <v>85</v>
      </c>
      <c r="I151" s="24" t="s">
        <v>19</v>
      </c>
      <c r="J151" s="30">
        <v>-0.47669</v>
      </c>
      <c r="K151" s="33" t="s">
        <v>57</v>
      </c>
      <c r="L151" s="24" t="s">
        <v>23</v>
      </c>
      <c r="M151" s="29">
        <v>-0.24124000000000001</v>
      </c>
      <c r="N151" s="33" t="s">
        <v>75</v>
      </c>
      <c r="O151" s="24" t="s">
        <v>23</v>
      </c>
      <c r="P151" s="29">
        <v>-0.21532000000000001</v>
      </c>
      <c r="Q151" s="33" t="s">
        <v>93</v>
      </c>
      <c r="R151" s="35" t="s">
        <v>23</v>
      </c>
      <c r="S151" s="29">
        <v>-0.26793</v>
      </c>
      <c r="T151" s="33" t="s">
        <v>69</v>
      </c>
      <c r="U151" s="24" t="s">
        <v>23</v>
      </c>
      <c r="V151" s="29">
        <v>-0.22635</v>
      </c>
      <c r="W151" s="33" t="s">
        <v>49</v>
      </c>
      <c r="X151" s="24" t="s">
        <v>20</v>
      </c>
      <c r="Y151" s="30">
        <v>-0.54237000000000002</v>
      </c>
      <c r="Z151" s="33" t="s">
        <v>64</v>
      </c>
      <c r="AA151" s="24" t="s">
        <v>28</v>
      </c>
      <c r="AB151" s="29">
        <v>-0.46077000000000001</v>
      </c>
      <c r="AC151" s="33" t="s">
        <v>72</v>
      </c>
      <c r="AD151" s="24" t="s">
        <v>25</v>
      </c>
      <c r="AE151" s="29">
        <v>-0.13374</v>
      </c>
      <c r="AF151" s="33" t="s">
        <v>37</v>
      </c>
      <c r="AG151" s="24" t="s">
        <v>23</v>
      </c>
      <c r="AH151" s="29">
        <v>-0.28634999999999999</v>
      </c>
      <c r="AI151" s="33" t="s">
        <v>53</v>
      </c>
      <c r="AJ151" s="24" t="s">
        <v>28</v>
      </c>
      <c r="AK151" s="29">
        <v>-0.31864999999999999</v>
      </c>
      <c r="AL151" s="33" t="s">
        <v>39</v>
      </c>
      <c r="AM151" s="24" t="s">
        <v>25</v>
      </c>
      <c r="AN151" s="29">
        <v>-0.21981000000000001</v>
      </c>
      <c r="AO151" s="33" t="s">
        <v>54</v>
      </c>
      <c r="AP151" s="24" t="s">
        <v>29</v>
      </c>
      <c r="AQ151" s="29">
        <v>-0.12501000000000001</v>
      </c>
    </row>
    <row r="152" spans="1:43" ht="17" thickBot="1" x14ac:dyDescent="0.25">
      <c r="A152" s="95"/>
      <c r="B152" s="33" t="s">
        <v>76</v>
      </c>
      <c r="C152" s="24" t="s">
        <v>28</v>
      </c>
      <c r="D152" s="30">
        <v>-0.61675000000000002</v>
      </c>
      <c r="E152" s="33" t="s">
        <v>105</v>
      </c>
      <c r="F152" s="35" t="s">
        <v>25</v>
      </c>
      <c r="G152" s="29">
        <v>-0.29747000000000001</v>
      </c>
      <c r="H152" s="33" t="s">
        <v>82</v>
      </c>
      <c r="I152" s="24" t="s">
        <v>25</v>
      </c>
      <c r="J152" s="30">
        <v>-0.47715000000000002</v>
      </c>
      <c r="K152" s="33" t="s">
        <v>101</v>
      </c>
      <c r="L152" s="35" t="s">
        <v>102</v>
      </c>
      <c r="M152" s="29">
        <v>-0.24221000000000001</v>
      </c>
      <c r="N152" s="33" t="s">
        <v>78</v>
      </c>
      <c r="O152" s="24" t="s">
        <v>28</v>
      </c>
      <c r="P152" s="29">
        <v>-0.21742</v>
      </c>
      <c r="Q152" s="33" t="s">
        <v>53</v>
      </c>
      <c r="R152" s="24" t="s">
        <v>28</v>
      </c>
      <c r="S152" s="29">
        <v>-0.30558999999999997</v>
      </c>
      <c r="T152" s="33" t="s">
        <v>100</v>
      </c>
      <c r="U152" s="35" t="s">
        <v>28</v>
      </c>
      <c r="V152" s="29">
        <v>-0.22642999999999999</v>
      </c>
      <c r="W152" s="33" t="s">
        <v>104</v>
      </c>
      <c r="X152" s="35" t="s">
        <v>23</v>
      </c>
      <c r="Y152" s="29">
        <v>-0.54630999999999996</v>
      </c>
      <c r="Z152" s="33" t="s">
        <v>77</v>
      </c>
      <c r="AA152" s="24" t="s">
        <v>22</v>
      </c>
      <c r="AB152" s="29">
        <v>-0.47815999999999997</v>
      </c>
      <c r="AC152" s="33" t="s">
        <v>92</v>
      </c>
      <c r="AD152" s="35" t="s">
        <v>20</v>
      </c>
      <c r="AE152" s="29">
        <v>-0.13618</v>
      </c>
      <c r="AF152" s="33" t="s">
        <v>82</v>
      </c>
      <c r="AG152" s="24" t="s">
        <v>20</v>
      </c>
      <c r="AH152" s="29">
        <v>-0.2883</v>
      </c>
      <c r="AI152" s="33" t="s">
        <v>61</v>
      </c>
      <c r="AJ152" s="24" t="s">
        <v>19</v>
      </c>
      <c r="AK152" s="29">
        <v>-0.33007999999999998</v>
      </c>
      <c r="AL152" s="33" t="s">
        <v>58</v>
      </c>
      <c r="AM152" s="24" t="s">
        <v>25</v>
      </c>
      <c r="AN152" s="29">
        <v>-0.22786000000000001</v>
      </c>
      <c r="AO152" s="33" t="s">
        <v>74</v>
      </c>
      <c r="AP152" s="24" t="s">
        <v>28</v>
      </c>
      <c r="AQ152" s="29">
        <v>-0.12959000000000001</v>
      </c>
    </row>
    <row r="153" spans="1:43" ht="17" thickBot="1" x14ac:dyDescent="0.25">
      <c r="A153" s="95"/>
      <c r="B153" s="33" t="s">
        <v>67</v>
      </c>
      <c r="C153" s="24" t="s">
        <v>28</v>
      </c>
      <c r="D153" s="28">
        <v>-0.62668000000000001</v>
      </c>
      <c r="E153" s="33" t="s">
        <v>92</v>
      </c>
      <c r="F153" s="35" t="s">
        <v>25</v>
      </c>
      <c r="G153" s="29">
        <v>-0.31466</v>
      </c>
      <c r="H153" s="33" t="s">
        <v>72</v>
      </c>
      <c r="I153" s="24" t="s">
        <v>25</v>
      </c>
      <c r="J153" s="29">
        <v>-0.50887000000000004</v>
      </c>
      <c r="K153" s="33" t="s">
        <v>68</v>
      </c>
      <c r="L153" s="24" t="s">
        <v>29</v>
      </c>
      <c r="M153" s="29">
        <v>-0.25994</v>
      </c>
      <c r="N153" s="33" t="s">
        <v>101</v>
      </c>
      <c r="O153" s="35" t="s">
        <v>26</v>
      </c>
      <c r="P153" s="29">
        <v>-0.21754999999999999</v>
      </c>
      <c r="Q153" s="33" t="s">
        <v>104</v>
      </c>
      <c r="R153" s="35" t="s">
        <v>26</v>
      </c>
      <c r="S153" s="29">
        <v>-0.30875000000000002</v>
      </c>
      <c r="T153" s="33" t="s">
        <v>77</v>
      </c>
      <c r="U153" s="24" t="s">
        <v>29</v>
      </c>
      <c r="V153" s="29">
        <v>-0.23352000000000001</v>
      </c>
      <c r="W153" s="33" t="s">
        <v>77</v>
      </c>
      <c r="X153" s="24" t="s">
        <v>26</v>
      </c>
      <c r="Y153" s="29">
        <v>-0.55284</v>
      </c>
      <c r="Z153" s="33" t="s">
        <v>18</v>
      </c>
      <c r="AA153" s="24" t="s">
        <v>20</v>
      </c>
      <c r="AB153" s="29">
        <v>-0.50690999999999997</v>
      </c>
      <c r="AC153" s="33" t="s">
        <v>86</v>
      </c>
      <c r="AD153" s="24" t="s">
        <v>28</v>
      </c>
      <c r="AE153" s="29">
        <v>-0.15576999999999999</v>
      </c>
      <c r="AF153" s="23" t="s">
        <v>95</v>
      </c>
      <c r="AG153" s="24" t="s">
        <v>26</v>
      </c>
      <c r="AH153" s="29">
        <v>-0.29718</v>
      </c>
      <c r="AI153" s="33" t="s">
        <v>85</v>
      </c>
      <c r="AJ153" s="24" t="s">
        <v>19</v>
      </c>
      <c r="AK153" s="29">
        <v>-0.33917999999999998</v>
      </c>
      <c r="AL153" s="33" t="s">
        <v>68</v>
      </c>
      <c r="AM153" s="24" t="s">
        <v>19</v>
      </c>
      <c r="AN153" s="29">
        <v>-0.23169000000000001</v>
      </c>
      <c r="AO153" s="33" t="s">
        <v>59</v>
      </c>
      <c r="AP153" s="24" t="s">
        <v>20</v>
      </c>
      <c r="AQ153" s="29">
        <v>-0.12992000000000001</v>
      </c>
    </row>
    <row r="154" spans="1:43" ht="17" thickBot="1" x14ac:dyDescent="0.25">
      <c r="A154" s="95"/>
      <c r="B154" s="33" t="s">
        <v>103</v>
      </c>
      <c r="C154" s="35" t="s">
        <v>28</v>
      </c>
      <c r="D154" s="29">
        <v>-0.62719999999999998</v>
      </c>
      <c r="E154" s="33" t="s">
        <v>33</v>
      </c>
      <c r="F154" s="24" t="s">
        <v>20</v>
      </c>
      <c r="G154" s="29">
        <v>-0.32185000000000002</v>
      </c>
      <c r="H154" s="33" t="s">
        <v>65</v>
      </c>
      <c r="I154" s="24" t="s">
        <v>29</v>
      </c>
      <c r="J154" s="30">
        <v>-0.52714000000000005</v>
      </c>
      <c r="K154" s="33" t="s">
        <v>33</v>
      </c>
      <c r="L154" s="24" t="s">
        <v>25</v>
      </c>
      <c r="M154" s="29">
        <v>-0.26622000000000001</v>
      </c>
      <c r="N154" s="33" t="s">
        <v>54</v>
      </c>
      <c r="O154" s="24" t="s">
        <v>29</v>
      </c>
      <c r="P154" s="29">
        <v>-0.22037999999999999</v>
      </c>
      <c r="Q154" s="33" t="s">
        <v>94</v>
      </c>
      <c r="R154" s="35" t="s">
        <v>22</v>
      </c>
      <c r="S154" s="29">
        <v>-0.31141000000000002</v>
      </c>
      <c r="T154" s="33" t="s">
        <v>52</v>
      </c>
      <c r="U154" s="24" t="s">
        <v>23</v>
      </c>
      <c r="V154" s="29">
        <v>-0.23860999999999999</v>
      </c>
      <c r="W154" s="33" t="s">
        <v>103</v>
      </c>
      <c r="X154" s="35" t="s">
        <v>20</v>
      </c>
      <c r="Y154" s="29">
        <v>-0.59011999999999998</v>
      </c>
      <c r="Z154" s="33" t="s">
        <v>101</v>
      </c>
      <c r="AA154" s="35" t="s">
        <v>102</v>
      </c>
      <c r="AB154" s="29">
        <v>-0.51258999999999999</v>
      </c>
      <c r="AC154" s="33" t="s">
        <v>83</v>
      </c>
      <c r="AD154" s="24" t="s">
        <v>20</v>
      </c>
      <c r="AE154" s="29">
        <v>-0.15848000000000001</v>
      </c>
      <c r="AF154" s="33" t="s">
        <v>59</v>
      </c>
      <c r="AG154" s="24" t="s">
        <v>20</v>
      </c>
      <c r="AH154" s="29">
        <v>-0.30508999999999997</v>
      </c>
      <c r="AI154" s="33" t="s">
        <v>76</v>
      </c>
      <c r="AJ154" s="24" t="s">
        <v>28</v>
      </c>
      <c r="AK154" s="29">
        <v>-0.34073999999999999</v>
      </c>
      <c r="AL154" s="33" t="s">
        <v>40</v>
      </c>
      <c r="AM154" s="24" t="s">
        <v>29</v>
      </c>
      <c r="AN154" s="29">
        <v>-0.2361</v>
      </c>
      <c r="AO154" s="33" t="s">
        <v>53</v>
      </c>
      <c r="AP154" s="24" t="s">
        <v>23</v>
      </c>
      <c r="AQ154" s="29">
        <v>-0.13531000000000001</v>
      </c>
    </row>
    <row r="155" spans="1:43" ht="17" thickBot="1" x14ac:dyDescent="0.25">
      <c r="A155" s="96"/>
      <c r="B155" s="33" t="s">
        <v>63</v>
      </c>
      <c r="C155" s="24" t="s">
        <v>22</v>
      </c>
      <c r="D155" s="30">
        <v>-0.64520999999999995</v>
      </c>
      <c r="E155" s="33" t="s">
        <v>96</v>
      </c>
      <c r="F155" s="35" t="s">
        <v>29</v>
      </c>
      <c r="G155" s="29">
        <v>-0.32575999999999999</v>
      </c>
      <c r="H155" s="33" t="s">
        <v>18</v>
      </c>
      <c r="I155" s="24" t="s">
        <v>19</v>
      </c>
      <c r="J155" s="28">
        <v>-0.54466999999999999</v>
      </c>
      <c r="K155" s="33" t="s">
        <v>59</v>
      </c>
      <c r="L155" s="24" t="s">
        <v>20</v>
      </c>
      <c r="M155" s="29">
        <v>-0.29748999999999998</v>
      </c>
      <c r="N155" s="33" t="s">
        <v>93</v>
      </c>
      <c r="O155" s="35" t="s">
        <v>25</v>
      </c>
      <c r="P155" s="29">
        <v>-0.22541</v>
      </c>
      <c r="Q155" s="33" t="s">
        <v>32</v>
      </c>
      <c r="R155" s="24" t="s">
        <v>20</v>
      </c>
      <c r="S155" s="29">
        <v>-0.31218000000000001</v>
      </c>
      <c r="T155" s="33" t="s">
        <v>61</v>
      </c>
      <c r="U155" s="24" t="s">
        <v>23</v>
      </c>
      <c r="V155" s="29">
        <v>-0.23893</v>
      </c>
      <c r="W155" s="33" t="s">
        <v>67</v>
      </c>
      <c r="X155" s="24" t="s">
        <v>20</v>
      </c>
      <c r="Y155" s="30">
        <v>-0.60023000000000004</v>
      </c>
      <c r="Z155" s="33" t="s">
        <v>53</v>
      </c>
      <c r="AA155" s="24" t="s">
        <v>23</v>
      </c>
      <c r="AB155" s="29">
        <v>-0.52702000000000004</v>
      </c>
      <c r="AC155" s="33" t="s">
        <v>37</v>
      </c>
      <c r="AD155" s="24" t="s">
        <v>23</v>
      </c>
      <c r="AE155" s="29">
        <v>-0.17191000000000001</v>
      </c>
      <c r="AF155" s="33" t="s">
        <v>24</v>
      </c>
      <c r="AG155" s="24" t="s">
        <v>26</v>
      </c>
      <c r="AH155" s="29">
        <v>-0.32536999999999999</v>
      </c>
      <c r="AI155" s="33" t="s">
        <v>61</v>
      </c>
      <c r="AJ155" s="24" t="s">
        <v>23</v>
      </c>
      <c r="AK155" s="29">
        <v>-0.36181999999999997</v>
      </c>
      <c r="AL155" s="33" t="s">
        <v>89</v>
      </c>
      <c r="AM155" s="35" t="s">
        <v>22</v>
      </c>
      <c r="AN155" s="29">
        <v>-0.23730000000000001</v>
      </c>
      <c r="AO155" s="33" t="s">
        <v>91</v>
      </c>
      <c r="AP155" s="35" t="s">
        <v>22</v>
      </c>
      <c r="AQ155" s="29">
        <v>-0.13813</v>
      </c>
    </row>
    <row r="156" spans="1:43" ht="18" thickTop="1" thickBot="1" x14ac:dyDescent="0.25">
      <c r="A156" s="97" t="s">
        <v>88</v>
      </c>
      <c r="B156" s="33" t="s">
        <v>46</v>
      </c>
      <c r="C156" s="24" t="s">
        <v>20</v>
      </c>
      <c r="D156" s="28">
        <v>-0.64571999999999996</v>
      </c>
      <c r="E156" s="33" t="s">
        <v>48</v>
      </c>
      <c r="F156" s="24" t="s">
        <v>20</v>
      </c>
      <c r="G156" s="29">
        <v>-0.32850000000000001</v>
      </c>
      <c r="H156" s="33" t="s">
        <v>105</v>
      </c>
      <c r="I156" s="35" t="s">
        <v>25</v>
      </c>
      <c r="J156" s="29">
        <v>-0.57360999999999995</v>
      </c>
      <c r="K156" s="33" t="s">
        <v>44</v>
      </c>
      <c r="L156" s="24" t="s">
        <v>20</v>
      </c>
      <c r="M156" s="29">
        <v>-0.29943999999999998</v>
      </c>
      <c r="N156" s="33" t="s">
        <v>93</v>
      </c>
      <c r="O156" s="35" t="s">
        <v>23</v>
      </c>
      <c r="P156" s="29">
        <v>-0.23189000000000001</v>
      </c>
      <c r="Q156" s="33" t="s">
        <v>84</v>
      </c>
      <c r="R156" s="24" t="s">
        <v>19</v>
      </c>
      <c r="S156" s="29">
        <v>-0.31374999999999997</v>
      </c>
      <c r="T156" s="33" t="s">
        <v>45</v>
      </c>
      <c r="U156" s="24" t="s">
        <v>23</v>
      </c>
      <c r="V156" s="29">
        <v>-0.24424000000000001</v>
      </c>
      <c r="W156" s="33" t="s">
        <v>34</v>
      </c>
      <c r="X156" s="24" t="s">
        <v>19</v>
      </c>
      <c r="Y156" s="30">
        <v>-0.61360999999999999</v>
      </c>
      <c r="Z156" s="33" t="s">
        <v>66</v>
      </c>
      <c r="AA156" s="24" t="s">
        <v>20</v>
      </c>
      <c r="AB156" s="29">
        <v>-0.52732999999999997</v>
      </c>
      <c r="AC156" s="33" t="s">
        <v>73</v>
      </c>
      <c r="AD156" s="24" t="s">
        <v>26</v>
      </c>
      <c r="AE156" s="29">
        <v>-0.17315</v>
      </c>
      <c r="AF156" s="33" t="s">
        <v>66</v>
      </c>
      <c r="AG156" s="24" t="s">
        <v>20</v>
      </c>
      <c r="AH156" s="29">
        <v>-0.33773999999999998</v>
      </c>
      <c r="AI156" s="33" t="s">
        <v>76</v>
      </c>
      <c r="AJ156" s="24" t="s">
        <v>22</v>
      </c>
      <c r="AK156" s="29">
        <v>-0.38639000000000001</v>
      </c>
      <c r="AL156" s="33" t="s">
        <v>61</v>
      </c>
      <c r="AM156" s="24" t="s">
        <v>26</v>
      </c>
      <c r="AN156" s="29">
        <v>-0.23996000000000001</v>
      </c>
      <c r="AO156" s="33" t="s">
        <v>82</v>
      </c>
      <c r="AP156" s="24" t="s">
        <v>28</v>
      </c>
      <c r="AQ156" s="29">
        <v>-0.13877999999999999</v>
      </c>
    </row>
    <row r="157" spans="1:43" ht="17" thickBot="1" x14ac:dyDescent="0.25">
      <c r="A157" s="95"/>
      <c r="B157" s="33" t="s">
        <v>78</v>
      </c>
      <c r="C157" s="24" t="s">
        <v>26</v>
      </c>
      <c r="D157" s="28">
        <v>-0.64807000000000003</v>
      </c>
      <c r="E157" s="33" t="s">
        <v>96</v>
      </c>
      <c r="F157" s="35" t="s">
        <v>26</v>
      </c>
      <c r="G157" s="29">
        <v>-0.33180999999999999</v>
      </c>
      <c r="H157" s="33" t="s">
        <v>68</v>
      </c>
      <c r="I157" s="24" t="s">
        <v>19</v>
      </c>
      <c r="J157" s="30">
        <v>-0.59577999999999998</v>
      </c>
      <c r="K157" s="33" t="s">
        <v>57</v>
      </c>
      <c r="L157" s="24" t="s">
        <v>20</v>
      </c>
      <c r="M157" s="29">
        <v>-0.30044999999999999</v>
      </c>
      <c r="N157" s="33" t="s">
        <v>21</v>
      </c>
      <c r="O157" s="24" t="s">
        <v>23</v>
      </c>
      <c r="P157" s="29">
        <v>-0.23902000000000001</v>
      </c>
      <c r="Q157" s="33" t="s">
        <v>52</v>
      </c>
      <c r="R157" s="24" t="s">
        <v>23</v>
      </c>
      <c r="S157" s="29">
        <v>-0.32545000000000002</v>
      </c>
      <c r="T157" s="33" t="s">
        <v>62</v>
      </c>
      <c r="U157" s="24" t="s">
        <v>23</v>
      </c>
      <c r="V157" s="29">
        <v>-0.24701999999999999</v>
      </c>
      <c r="W157" s="33" t="s">
        <v>44</v>
      </c>
      <c r="X157" s="24" t="s">
        <v>20</v>
      </c>
      <c r="Y157" s="28">
        <v>-0.62927999999999995</v>
      </c>
      <c r="Z157" s="33" t="s">
        <v>101</v>
      </c>
      <c r="AA157" s="35" t="s">
        <v>22</v>
      </c>
      <c r="AB157" s="29">
        <v>-0.54734000000000005</v>
      </c>
      <c r="AC157" s="33" t="s">
        <v>27</v>
      </c>
      <c r="AD157" s="24" t="s">
        <v>28</v>
      </c>
      <c r="AE157" s="29">
        <v>-0.18110999999999999</v>
      </c>
      <c r="AF157" s="33" t="s">
        <v>92</v>
      </c>
      <c r="AG157" s="35" t="s">
        <v>20</v>
      </c>
      <c r="AH157" s="29">
        <v>-0.34188000000000002</v>
      </c>
      <c r="AI157" s="33" t="s">
        <v>65</v>
      </c>
      <c r="AJ157" s="24" t="s">
        <v>23</v>
      </c>
      <c r="AK157" s="29">
        <v>-0.38871</v>
      </c>
      <c r="AL157" s="33" t="s">
        <v>90</v>
      </c>
      <c r="AM157" s="35" t="s">
        <v>29</v>
      </c>
      <c r="AN157" s="29">
        <v>-0.24002000000000001</v>
      </c>
      <c r="AO157" s="33" t="s">
        <v>92</v>
      </c>
      <c r="AP157" s="35" t="s">
        <v>20</v>
      </c>
      <c r="AQ157" s="29">
        <v>-0.14213999999999999</v>
      </c>
    </row>
    <row r="158" spans="1:43" ht="17" thickBot="1" x14ac:dyDescent="0.25">
      <c r="A158" s="95"/>
      <c r="B158" s="33" t="s">
        <v>84</v>
      </c>
      <c r="C158" s="24" t="s">
        <v>26</v>
      </c>
      <c r="D158" s="30">
        <v>-0.67669999999999997</v>
      </c>
      <c r="E158" s="33" t="s">
        <v>36</v>
      </c>
      <c r="F158" s="24" t="s">
        <v>23</v>
      </c>
      <c r="G158" s="29">
        <v>-0.34561999999999998</v>
      </c>
      <c r="H158" s="33" t="s">
        <v>45</v>
      </c>
      <c r="I158" s="24" t="s">
        <v>19</v>
      </c>
      <c r="J158" s="28">
        <v>-0.60194000000000003</v>
      </c>
      <c r="K158" s="33" t="s">
        <v>61</v>
      </c>
      <c r="L158" s="24" t="s">
        <v>19</v>
      </c>
      <c r="M158" s="29">
        <v>-0.30256</v>
      </c>
      <c r="N158" s="33" t="s">
        <v>47</v>
      </c>
      <c r="O158" s="24" t="s">
        <v>28</v>
      </c>
      <c r="P158" s="29">
        <v>-0.25190000000000001</v>
      </c>
      <c r="Q158" s="33" t="s">
        <v>67</v>
      </c>
      <c r="R158" s="24" t="s">
        <v>28</v>
      </c>
      <c r="S158" s="29">
        <v>-0.34183000000000002</v>
      </c>
      <c r="T158" s="33" t="s">
        <v>34</v>
      </c>
      <c r="U158" s="24" t="s">
        <v>19</v>
      </c>
      <c r="V158" s="29">
        <v>-0.25202000000000002</v>
      </c>
      <c r="W158" s="33" t="s">
        <v>63</v>
      </c>
      <c r="X158" s="24" t="s">
        <v>20</v>
      </c>
      <c r="Y158" s="29">
        <v>-0.63599000000000006</v>
      </c>
      <c r="Z158" s="33" t="s">
        <v>34</v>
      </c>
      <c r="AA158" s="24" t="s">
        <v>19</v>
      </c>
      <c r="AB158" s="28">
        <v>-0.55664999999999998</v>
      </c>
      <c r="AC158" s="33" t="s">
        <v>74</v>
      </c>
      <c r="AD158" s="24" t="s">
        <v>28</v>
      </c>
      <c r="AE158" s="29">
        <v>-0.18653</v>
      </c>
      <c r="AF158" s="33" t="s">
        <v>62</v>
      </c>
      <c r="AG158" s="24" t="s">
        <v>19</v>
      </c>
      <c r="AH158" s="29">
        <v>-0.38180999999999998</v>
      </c>
      <c r="AI158" s="33" t="s">
        <v>98</v>
      </c>
      <c r="AJ158" s="35" t="s">
        <v>19</v>
      </c>
      <c r="AK158" s="29">
        <v>-0.40912999999999999</v>
      </c>
      <c r="AL158" s="33" t="s">
        <v>85</v>
      </c>
      <c r="AM158" s="24" t="s">
        <v>19</v>
      </c>
      <c r="AN158" s="29">
        <v>-0.24296999999999999</v>
      </c>
      <c r="AO158" s="33" t="s">
        <v>33</v>
      </c>
      <c r="AP158" s="24" t="s">
        <v>25</v>
      </c>
      <c r="AQ158" s="29">
        <v>-0.15075</v>
      </c>
    </row>
    <row r="159" spans="1:43" ht="17" thickBot="1" x14ac:dyDescent="0.25">
      <c r="A159" s="95"/>
      <c r="B159" s="33" t="s">
        <v>18</v>
      </c>
      <c r="C159" s="24" t="s">
        <v>20</v>
      </c>
      <c r="D159" s="28">
        <v>-0.68674000000000002</v>
      </c>
      <c r="E159" s="33" t="s">
        <v>97</v>
      </c>
      <c r="F159" s="35" t="s">
        <v>29</v>
      </c>
      <c r="G159" s="29">
        <v>-0.34606999999999999</v>
      </c>
      <c r="H159" s="33" t="s">
        <v>45</v>
      </c>
      <c r="I159" s="24" t="s">
        <v>23</v>
      </c>
      <c r="J159" s="28">
        <v>-0.60973999999999995</v>
      </c>
      <c r="K159" s="33" t="s">
        <v>37</v>
      </c>
      <c r="L159" s="24" t="s">
        <v>23</v>
      </c>
      <c r="M159" s="29">
        <v>-0.31215999999999999</v>
      </c>
      <c r="N159" s="33" t="s">
        <v>69</v>
      </c>
      <c r="O159" s="24" t="s">
        <v>19</v>
      </c>
      <c r="P159" s="29">
        <v>-0.25313000000000002</v>
      </c>
      <c r="Q159" s="33" t="s">
        <v>27</v>
      </c>
      <c r="R159" s="24" t="s">
        <v>28</v>
      </c>
      <c r="S159" s="29">
        <v>-0.35060000000000002</v>
      </c>
      <c r="T159" s="33" t="s">
        <v>70</v>
      </c>
      <c r="U159" s="24" t="s">
        <v>19</v>
      </c>
      <c r="V159" s="29">
        <v>-0.25423000000000001</v>
      </c>
      <c r="W159" s="33" t="s">
        <v>76</v>
      </c>
      <c r="X159" s="24" t="s">
        <v>28</v>
      </c>
      <c r="Y159" s="29">
        <v>-0.64220999999999995</v>
      </c>
      <c r="Z159" s="33" t="s">
        <v>77</v>
      </c>
      <c r="AA159" s="24" t="s">
        <v>26</v>
      </c>
      <c r="AB159" s="29">
        <v>-0.58562999999999998</v>
      </c>
      <c r="AC159" s="33" t="s">
        <v>70</v>
      </c>
      <c r="AD159" s="24" t="s">
        <v>19</v>
      </c>
      <c r="AE159" s="29">
        <v>-0.18668999999999999</v>
      </c>
      <c r="AF159" s="33" t="s">
        <v>103</v>
      </c>
      <c r="AG159" s="35" t="s">
        <v>20</v>
      </c>
      <c r="AH159" s="29">
        <v>-0.41037000000000001</v>
      </c>
      <c r="AI159" s="33" t="s">
        <v>86</v>
      </c>
      <c r="AJ159" s="24" t="s">
        <v>28</v>
      </c>
      <c r="AK159" s="29">
        <v>-0.41421999999999998</v>
      </c>
      <c r="AL159" s="33" t="s">
        <v>70</v>
      </c>
      <c r="AM159" s="24" t="s">
        <v>28</v>
      </c>
      <c r="AN159" s="29">
        <v>-0.24321999999999999</v>
      </c>
      <c r="AO159" s="33" t="s">
        <v>39</v>
      </c>
      <c r="AP159" s="24" t="s">
        <v>25</v>
      </c>
      <c r="AQ159" s="29">
        <v>-0.15754000000000001</v>
      </c>
    </row>
    <row r="160" spans="1:43" ht="17" thickBot="1" x14ac:dyDescent="0.25">
      <c r="A160" s="95"/>
      <c r="B160" s="33" t="s">
        <v>60</v>
      </c>
      <c r="C160" s="24" t="s">
        <v>26</v>
      </c>
      <c r="D160" s="29">
        <v>-0.68947999999999998</v>
      </c>
      <c r="E160" s="33" t="s">
        <v>73</v>
      </c>
      <c r="F160" s="24" t="s">
        <v>29</v>
      </c>
      <c r="G160" s="29">
        <v>-0.34727999999999998</v>
      </c>
      <c r="H160" s="33" t="s">
        <v>65</v>
      </c>
      <c r="I160" s="24" t="s">
        <v>23</v>
      </c>
      <c r="J160" s="30">
        <v>-0.62602999999999998</v>
      </c>
      <c r="K160" s="33" t="s">
        <v>45</v>
      </c>
      <c r="L160" s="24" t="s">
        <v>23</v>
      </c>
      <c r="M160" s="29">
        <v>-0.32915</v>
      </c>
      <c r="N160" s="33" t="s">
        <v>78</v>
      </c>
      <c r="O160" s="24" t="s">
        <v>26</v>
      </c>
      <c r="P160" s="29">
        <v>-0.25573000000000001</v>
      </c>
      <c r="Q160" s="33" t="s">
        <v>100</v>
      </c>
      <c r="R160" s="35" t="s">
        <v>23</v>
      </c>
      <c r="S160" s="29">
        <v>-0.42847000000000002</v>
      </c>
      <c r="T160" s="33" t="s">
        <v>65</v>
      </c>
      <c r="U160" s="24" t="s">
        <v>23</v>
      </c>
      <c r="V160" s="29">
        <v>-0.25756000000000001</v>
      </c>
      <c r="W160" s="33" t="s">
        <v>53</v>
      </c>
      <c r="X160" s="24" t="s">
        <v>23</v>
      </c>
      <c r="Y160" s="28">
        <v>-0.66288000000000002</v>
      </c>
      <c r="Z160" s="33" t="s">
        <v>48</v>
      </c>
      <c r="AA160" s="24" t="s">
        <v>20</v>
      </c>
      <c r="AB160" s="29">
        <v>-0.58638000000000001</v>
      </c>
      <c r="AC160" s="33" t="s">
        <v>18</v>
      </c>
      <c r="AD160" s="24" t="s">
        <v>20</v>
      </c>
      <c r="AE160" s="29">
        <v>-0.22142999999999999</v>
      </c>
      <c r="AF160" s="33" t="s">
        <v>62</v>
      </c>
      <c r="AG160" s="24" t="s">
        <v>23</v>
      </c>
      <c r="AH160" s="29">
        <v>-0.41122999999999998</v>
      </c>
      <c r="AI160" s="33" t="s">
        <v>67</v>
      </c>
      <c r="AJ160" s="24" t="s">
        <v>28</v>
      </c>
      <c r="AK160" s="29">
        <v>-0.41889999999999999</v>
      </c>
      <c r="AL160" s="33" t="s">
        <v>104</v>
      </c>
      <c r="AM160" s="35" t="s">
        <v>19</v>
      </c>
      <c r="AN160" s="29">
        <v>-0.24648999999999999</v>
      </c>
      <c r="AO160" s="33" t="s">
        <v>21</v>
      </c>
      <c r="AP160" s="24" t="s">
        <v>23</v>
      </c>
      <c r="AQ160" s="30">
        <v>-0.16338</v>
      </c>
    </row>
    <row r="161" spans="1:43" ht="17" thickBot="1" x14ac:dyDescent="0.25">
      <c r="A161" s="95"/>
      <c r="B161" s="33" t="s">
        <v>84</v>
      </c>
      <c r="C161" s="24" t="s">
        <v>28</v>
      </c>
      <c r="D161" s="29">
        <v>-0.69962999999999997</v>
      </c>
      <c r="E161" s="33" t="s">
        <v>24</v>
      </c>
      <c r="F161" s="24" t="s">
        <v>25</v>
      </c>
      <c r="G161" s="29">
        <v>-0.36103000000000002</v>
      </c>
      <c r="H161" s="33" t="s">
        <v>96</v>
      </c>
      <c r="I161" s="35" t="s">
        <v>19</v>
      </c>
      <c r="J161" s="28">
        <v>-0.64161999999999997</v>
      </c>
      <c r="K161" s="33" t="s">
        <v>79</v>
      </c>
      <c r="L161" s="24" t="s">
        <v>29</v>
      </c>
      <c r="M161" s="29">
        <v>-0.34110000000000001</v>
      </c>
      <c r="N161" s="33" t="s">
        <v>93</v>
      </c>
      <c r="O161" s="35" t="s">
        <v>29</v>
      </c>
      <c r="P161" s="29">
        <v>-0.26185000000000003</v>
      </c>
      <c r="Q161" s="33" t="s">
        <v>48</v>
      </c>
      <c r="R161" s="24" t="s">
        <v>29</v>
      </c>
      <c r="S161" s="29">
        <v>-0.43184</v>
      </c>
      <c r="T161" s="33" t="s">
        <v>36</v>
      </c>
      <c r="U161" s="24" t="s">
        <v>26</v>
      </c>
      <c r="V161" s="29">
        <v>-0.26016</v>
      </c>
      <c r="W161" s="33" t="s">
        <v>61</v>
      </c>
      <c r="X161" s="24" t="s">
        <v>23</v>
      </c>
      <c r="Y161" s="29">
        <v>-0.66610000000000003</v>
      </c>
      <c r="Z161" s="33" t="s">
        <v>60</v>
      </c>
      <c r="AA161" s="24" t="s">
        <v>22</v>
      </c>
      <c r="AB161" s="29">
        <v>-0.62458000000000002</v>
      </c>
      <c r="AC161" s="33" t="s">
        <v>74</v>
      </c>
      <c r="AD161" s="24" t="s">
        <v>23</v>
      </c>
      <c r="AE161" s="29">
        <v>-0.23635</v>
      </c>
      <c r="AF161" s="33" t="s">
        <v>91</v>
      </c>
      <c r="AG161" s="35" t="s">
        <v>22</v>
      </c>
      <c r="AH161" s="29">
        <v>-0.43395</v>
      </c>
      <c r="AI161" s="33" t="s">
        <v>49</v>
      </c>
      <c r="AJ161" s="24" t="s">
        <v>20</v>
      </c>
      <c r="AK161" s="30">
        <v>-0.42071999999999998</v>
      </c>
      <c r="AL161" s="33" t="s">
        <v>41</v>
      </c>
      <c r="AM161" s="24" t="s">
        <v>29</v>
      </c>
      <c r="AN161" s="29">
        <v>-0.24798000000000001</v>
      </c>
      <c r="AO161" s="33" t="s">
        <v>92</v>
      </c>
      <c r="AP161" s="35" t="s">
        <v>28</v>
      </c>
      <c r="AQ161" s="29">
        <v>-0.16375000000000001</v>
      </c>
    </row>
    <row r="162" spans="1:43" ht="17" thickBot="1" x14ac:dyDescent="0.25">
      <c r="A162" s="95"/>
      <c r="B162" s="33" t="s">
        <v>76</v>
      </c>
      <c r="C162" s="24" t="s">
        <v>22</v>
      </c>
      <c r="D162" s="30">
        <v>-0.70562999999999998</v>
      </c>
      <c r="E162" s="33" t="s">
        <v>90</v>
      </c>
      <c r="F162" s="35" t="s">
        <v>29</v>
      </c>
      <c r="G162" s="29">
        <v>-0.36264999999999997</v>
      </c>
      <c r="H162" s="33" t="s">
        <v>58</v>
      </c>
      <c r="I162" s="24" t="s">
        <v>25</v>
      </c>
      <c r="J162" s="29">
        <v>-0.64371</v>
      </c>
      <c r="K162" s="33" t="s">
        <v>21</v>
      </c>
      <c r="L162" s="24" t="s">
        <v>23</v>
      </c>
      <c r="M162" s="29">
        <v>-0.38624999999999998</v>
      </c>
      <c r="N162" s="33" t="s">
        <v>84</v>
      </c>
      <c r="O162" s="24" t="s">
        <v>19</v>
      </c>
      <c r="P162" s="29">
        <v>-0.26704</v>
      </c>
      <c r="Q162" s="33" t="s">
        <v>61</v>
      </c>
      <c r="R162" s="24" t="s">
        <v>19</v>
      </c>
      <c r="S162" s="30">
        <v>-0.44009999999999999</v>
      </c>
      <c r="T162" s="33" t="s">
        <v>70</v>
      </c>
      <c r="U162" s="24" t="s">
        <v>23</v>
      </c>
      <c r="V162" s="29">
        <v>-0.26451000000000002</v>
      </c>
      <c r="W162" s="33" t="s">
        <v>101</v>
      </c>
      <c r="X162" s="35" t="s">
        <v>102</v>
      </c>
      <c r="Y162" s="29">
        <v>-0.68184999999999996</v>
      </c>
      <c r="Z162" s="33" t="s">
        <v>63</v>
      </c>
      <c r="AA162" s="24" t="s">
        <v>20</v>
      </c>
      <c r="AB162" s="29">
        <v>-0.64958000000000005</v>
      </c>
      <c r="AC162" s="33" t="s">
        <v>42</v>
      </c>
      <c r="AD162" s="24" t="s">
        <v>28</v>
      </c>
      <c r="AE162" s="29">
        <v>-0.24951999999999999</v>
      </c>
      <c r="AF162" s="33" t="s">
        <v>72</v>
      </c>
      <c r="AG162" s="24" t="s">
        <v>25</v>
      </c>
      <c r="AH162" s="29">
        <v>-0.43690000000000001</v>
      </c>
      <c r="AI162" s="33" t="s">
        <v>101</v>
      </c>
      <c r="AJ162" s="35" t="s">
        <v>26</v>
      </c>
      <c r="AK162" s="29">
        <v>-0.43959999999999999</v>
      </c>
      <c r="AL162" s="33" t="s">
        <v>61</v>
      </c>
      <c r="AM162" s="24" t="s">
        <v>19</v>
      </c>
      <c r="AN162" s="29">
        <v>-0.27844999999999998</v>
      </c>
      <c r="AO162" s="33" t="s">
        <v>27</v>
      </c>
      <c r="AP162" s="24" t="s">
        <v>29</v>
      </c>
      <c r="AQ162" s="30">
        <v>-0.16411000000000001</v>
      </c>
    </row>
    <row r="163" spans="1:43" ht="17" thickBot="1" x14ac:dyDescent="0.25">
      <c r="A163" s="95"/>
      <c r="B163" s="33" t="s">
        <v>44</v>
      </c>
      <c r="C163" s="24" t="s">
        <v>20</v>
      </c>
      <c r="D163" s="28">
        <v>-0.71155999999999997</v>
      </c>
      <c r="E163" s="33" t="s">
        <v>99</v>
      </c>
      <c r="F163" s="35" t="s">
        <v>19</v>
      </c>
      <c r="G163" s="29">
        <v>-0.39523000000000003</v>
      </c>
      <c r="H163" s="33" t="s">
        <v>59</v>
      </c>
      <c r="I163" s="24" t="s">
        <v>23</v>
      </c>
      <c r="J163" s="30">
        <v>-0.65605999999999998</v>
      </c>
      <c r="K163" s="33" t="s">
        <v>54</v>
      </c>
      <c r="L163" s="24" t="s">
        <v>29</v>
      </c>
      <c r="M163" s="29">
        <v>-0.40425</v>
      </c>
      <c r="N163" s="33" t="s">
        <v>45</v>
      </c>
      <c r="O163" s="24" t="s">
        <v>23</v>
      </c>
      <c r="P163" s="29">
        <v>-0.27625</v>
      </c>
      <c r="Q163" s="33" t="s">
        <v>44</v>
      </c>
      <c r="R163" s="24" t="s">
        <v>23</v>
      </c>
      <c r="S163" s="30">
        <v>-0.44294</v>
      </c>
      <c r="T163" s="33" t="s">
        <v>66</v>
      </c>
      <c r="U163" s="24" t="s">
        <v>22</v>
      </c>
      <c r="V163" s="29">
        <v>-0.26855000000000001</v>
      </c>
      <c r="W163" s="33" t="s">
        <v>65</v>
      </c>
      <c r="X163" s="24" t="s">
        <v>23</v>
      </c>
      <c r="Y163" s="29">
        <v>-0.69340000000000002</v>
      </c>
      <c r="Z163" s="33" t="s">
        <v>44</v>
      </c>
      <c r="AA163" s="24" t="s">
        <v>20</v>
      </c>
      <c r="AB163" s="30">
        <v>-0.68657000000000001</v>
      </c>
      <c r="AC163" s="33" t="s">
        <v>24</v>
      </c>
      <c r="AD163" s="24" t="s">
        <v>26</v>
      </c>
      <c r="AE163" s="29">
        <v>-0.26900000000000002</v>
      </c>
      <c r="AF163" s="33" t="s">
        <v>84</v>
      </c>
      <c r="AG163" s="24" t="s">
        <v>19</v>
      </c>
      <c r="AH163" s="30">
        <v>-0.44137999999999999</v>
      </c>
      <c r="AI163" s="33" t="s">
        <v>98</v>
      </c>
      <c r="AJ163" s="35" t="s">
        <v>23</v>
      </c>
      <c r="AK163" s="29">
        <v>-0.44240000000000002</v>
      </c>
      <c r="AL163" s="33" t="s">
        <v>97</v>
      </c>
      <c r="AM163" s="35" t="s">
        <v>29</v>
      </c>
      <c r="AN163" s="29">
        <v>-0.28087000000000001</v>
      </c>
      <c r="AO163" s="33" t="s">
        <v>70</v>
      </c>
      <c r="AP163" s="24" t="s">
        <v>23</v>
      </c>
      <c r="AQ163" s="29">
        <v>-0.16803000000000001</v>
      </c>
    </row>
    <row r="164" spans="1:43" ht="17" thickBot="1" x14ac:dyDescent="0.25">
      <c r="A164" s="95"/>
      <c r="B164" s="33" t="s">
        <v>42</v>
      </c>
      <c r="C164" s="24" t="s">
        <v>28</v>
      </c>
      <c r="D164" s="28">
        <v>-0.75551999999999997</v>
      </c>
      <c r="E164" s="33" t="s">
        <v>44</v>
      </c>
      <c r="F164" s="24" t="s">
        <v>23</v>
      </c>
      <c r="G164" s="29">
        <v>-0.40894000000000003</v>
      </c>
      <c r="H164" s="33" t="s">
        <v>85</v>
      </c>
      <c r="I164" s="24" t="s">
        <v>26</v>
      </c>
      <c r="J164" s="29">
        <v>-0.65646000000000004</v>
      </c>
      <c r="K164" s="33" t="s">
        <v>59</v>
      </c>
      <c r="L164" s="24" t="s">
        <v>25</v>
      </c>
      <c r="M164" s="29">
        <v>-0.40660000000000002</v>
      </c>
      <c r="N164" s="33" t="s">
        <v>100</v>
      </c>
      <c r="O164" s="35" t="s">
        <v>26</v>
      </c>
      <c r="P164" s="29">
        <v>-0.28860999999999998</v>
      </c>
      <c r="Q164" s="33" t="s">
        <v>57</v>
      </c>
      <c r="R164" s="24" t="s">
        <v>20</v>
      </c>
      <c r="S164" s="29">
        <v>-0.45351000000000002</v>
      </c>
      <c r="T164" s="33" t="s">
        <v>101</v>
      </c>
      <c r="U164" s="35" t="s">
        <v>29</v>
      </c>
      <c r="V164" s="29">
        <v>-0.27967999999999998</v>
      </c>
      <c r="W164" s="33" t="s">
        <v>65</v>
      </c>
      <c r="X164" s="24" t="s">
        <v>20</v>
      </c>
      <c r="Y164" s="29">
        <v>-0.70059000000000005</v>
      </c>
      <c r="Z164" s="33" t="s">
        <v>101</v>
      </c>
      <c r="AA164" s="35" t="s">
        <v>26</v>
      </c>
      <c r="AB164" s="29">
        <v>-0.70938999999999997</v>
      </c>
      <c r="AC164" s="33" t="s">
        <v>32</v>
      </c>
      <c r="AD164" s="24" t="s">
        <v>20</v>
      </c>
      <c r="AE164" s="29">
        <v>-0.26923000000000002</v>
      </c>
      <c r="AF164" s="33" t="s">
        <v>76</v>
      </c>
      <c r="AG164" s="24" t="s">
        <v>26</v>
      </c>
      <c r="AH164" s="30">
        <v>-0.48709999999999998</v>
      </c>
      <c r="AI164" s="33" t="s">
        <v>81</v>
      </c>
      <c r="AJ164" s="24" t="s">
        <v>20</v>
      </c>
      <c r="AK164" s="29">
        <v>-0.44568999999999998</v>
      </c>
      <c r="AL164" s="33" t="s">
        <v>27</v>
      </c>
      <c r="AM164" s="24" t="s">
        <v>29</v>
      </c>
      <c r="AN164" s="28">
        <v>-0.28577999999999998</v>
      </c>
      <c r="AO164" s="33" t="s">
        <v>79</v>
      </c>
      <c r="AP164" s="24" t="s">
        <v>25</v>
      </c>
      <c r="AQ164" s="29">
        <v>-0.16929</v>
      </c>
    </row>
    <row r="165" spans="1:43" ht="17" thickBot="1" x14ac:dyDescent="0.25">
      <c r="A165" s="95"/>
      <c r="B165" s="33" t="s">
        <v>104</v>
      </c>
      <c r="C165" s="35" t="s">
        <v>19</v>
      </c>
      <c r="D165" s="29">
        <v>-0.77059</v>
      </c>
      <c r="E165" s="33" t="s">
        <v>21</v>
      </c>
      <c r="F165" s="24" t="s">
        <v>23</v>
      </c>
      <c r="G165" s="30">
        <v>-0.42592000000000002</v>
      </c>
      <c r="H165" s="33" t="s">
        <v>79</v>
      </c>
      <c r="I165" s="24" t="s">
        <v>25</v>
      </c>
      <c r="J165" s="28">
        <v>-0.69198000000000004</v>
      </c>
      <c r="K165" s="33" t="s">
        <v>104</v>
      </c>
      <c r="L165" s="35" t="s">
        <v>28</v>
      </c>
      <c r="M165" s="29">
        <v>-0.40699999999999997</v>
      </c>
      <c r="N165" s="33" t="s">
        <v>57</v>
      </c>
      <c r="O165" s="24" t="s">
        <v>23</v>
      </c>
      <c r="P165" s="29">
        <v>-0.34064</v>
      </c>
      <c r="Q165" s="33" t="s">
        <v>51</v>
      </c>
      <c r="R165" s="24" t="s">
        <v>28</v>
      </c>
      <c r="S165" s="29">
        <v>-0.45561000000000001</v>
      </c>
      <c r="T165" s="33" t="s">
        <v>63</v>
      </c>
      <c r="U165" s="24" t="s">
        <v>22</v>
      </c>
      <c r="V165" s="29">
        <v>-0.29929</v>
      </c>
      <c r="W165" s="33" t="s">
        <v>42</v>
      </c>
      <c r="X165" s="24" t="s">
        <v>28</v>
      </c>
      <c r="Y165" s="28">
        <v>-0.70186000000000004</v>
      </c>
      <c r="Z165" s="33" t="s">
        <v>65</v>
      </c>
      <c r="AA165" s="24" t="s">
        <v>29</v>
      </c>
      <c r="AB165" s="29">
        <v>-0.72265999999999997</v>
      </c>
      <c r="AC165" s="33" t="s">
        <v>47</v>
      </c>
      <c r="AD165" s="24" t="s">
        <v>28</v>
      </c>
      <c r="AE165" s="29">
        <v>-0.29243000000000002</v>
      </c>
      <c r="AF165" s="33" t="s">
        <v>84</v>
      </c>
      <c r="AG165" s="24" t="s">
        <v>26</v>
      </c>
      <c r="AH165" s="30">
        <v>-0.49830999999999998</v>
      </c>
      <c r="AI165" s="33" t="s">
        <v>42</v>
      </c>
      <c r="AJ165" s="24" t="s">
        <v>28</v>
      </c>
      <c r="AK165" s="28">
        <v>-0.45649000000000001</v>
      </c>
      <c r="AL165" s="33" t="s">
        <v>80</v>
      </c>
      <c r="AM165" s="24" t="s">
        <v>25</v>
      </c>
      <c r="AN165" s="29">
        <v>-0.28958</v>
      </c>
      <c r="AO165" s="33" t="s">
        <v>93</v>
      </c>
      <c r="AP165" s="35" t="s">
        <v>29</v>
      </c>
      <c r="AQ165" s="29">
        <v>-0.17474999999999999</v>
      </c>
    </row>
    <row r="166" spans="1:43" ht="17" thickBot="1" x14ac:dyDescent="0.25">
      <c r="A166" s="95"/>
      <c r="B166" s="33" t="s">
        <v>100</v>
      </c>
      <c r="C166" s="35" t="s">
        <v>26</v>
      </c>
      <c r="D166" s="28">
        <v>-0.77395000000000003</v>
      </c>
      <c r="E166" s="33" t="s">
        <v>59</v>
      </c>
      <c r="F166" s="24" t="s">
        <v>20</v>
      </c>
      <c r="G166" s="29">
        <v>-0.44285999999999998</v>
      </c>
      <c r="H166" s="33" t="s">
        <v>105</v>
      </c>
      <c r="I166" s="35" t="s">
        <v>22</v>
      </c>
      <c r="J166" s="29">
        <v>-0.69342999999999999</v>
      </c>
      <c r="K166" s="33" t="s">
        <v>61</v>
      </c>
      <c r="L166" s="24" t="s">
        <v>26</v>
      </c>
      <c r="M166" s="29">
        <v>-0.42720999999999998</v>
      </c>
      <c r="N166" s="33" t="s">
        <v>34</v>
      </c>
      <c r="O166" s="24" t="s">
        <v>19</v>
      </c>
      <c r="P166" s="29">
        <v>-0.34833999999999998</v>
      </c>
      <c r="Q166" s="33" t="s">
        <v>86</v>
      </c>
      <c r="R166" s="24" t="s">
        <v>28</v>
      </c>
      <c r="S166" s="28">
        <v>-0.47247</v>
      </c>
      <c r="T166" s="33" t="s">
        <v>36</v>
      </c>
      <c r="U166" s="24" t="s">
        <v>23</v>
      </c>
      <c r="V166" s="29">
        <v>-0.30243999999999999</v>
      </c>
      <c r="W166" s="33" t="s">
        <v>60</v>
      </c>
      <c r="X166" s="24" t="s">
        <v>22</v>
      </c>
      <c r="Y166" s="29">
        <v>-0.70347000000000004</v>
      </c>
      <c r="Z166" s="33" t="s">
        <v>94</v>
      </c>
      <c r="AA166" s="35" t="s">
        <v>22</v>
      </c>
      <c r="AB166" s="29">
        <v>-0.76563000000000003</v>
      </c>
      <c r="AC166" s="23" t="s">
        <v>95</v>
      </c>
      <c r="AD166" s="24" t="s">
        <v>26</v>
      </c>
      <c r="AE166" s="29">
        <v>-0.30754999999999999</v>
      </c>
      <c r="AF166" s="33" t="s">
        <v>32</v>
      </c>
      <c r="AG166" s="24" t="s">
        <v>26</v>
      </c>
      <c r="AH166" s="30">
        <v>-0.52193000000000001</v>
      </c>
      <c r="AI166" s="33" t="s">
        <v>65</v>
      </c>
      <c r="AJ166" s="24" t="s">
        <v>20</v>
      </c>
      <c r="AK166" s="29">
        <v>-0.46179999999999999</v>
      </c>
      <c r="AL166" s="33" t="s">
        <v>24</v>
      </c>
      <c r="AM166" s="24" t="s">
        <v>25</v>
      </c>
      <c r="AN166" s="28">
        <v>-0.29324</v>
      </c>
      <c r="AO166" s="33" t="s">
        <v>92</v>
      </c>
      <c r="AP166" s="35" t="s">
        <v>25</v>
      </c>
      <c r="AQ166" s="29">
        <v>-0.18332000000000001</v>
      </c>
    </row>
    <row r="167" spans="1:43" ht="17" thickBot="1" x14ac:dyDescent="0.25">
      <c r="A167" s="95"/>
      <c r="B167" s="33" t="s">
        <v>86</v>
      </c>
      <c r="C167" s="24" t="s">
        <v>28</v>
      </c>
      <c r="D167" s="28">
        <v>-0.78130999999999995</v>
      </c>
      <c r="E167" s="33" t="s">
        <v>45</v>
      </c>
      <c r="F167" s="24" t="s">
        <v>23</v>
      </c>
      <c r="G167" s="29">
        <v>-0.44608999999999999</v>
      </c>
      <c r="H167" s="33" t="s">
        <v>73</v>
      </c>
      <c r="I167" s="24" t="s">
        <v>29</v>
      </c>
      <c r="J167" s="28">
        <v>-0.69494999999999996</v>
      </c>
      <c r="K167" s="33" t="s">
        <v>104</v>
      </c>
      <c r="L167" s="35" t="s">
        <v>19</v>
      </c>
      <c r="M167" s="29">
        <v>-0.43234</v>
      </c>
      <c r="N167" s="33" t="s">
        <v>50</v>
      </c>
      <c r="O167" s="24" t="s">
        <v>29</v>
      </c>
      <c r="P167" s="29">
        <v>-0.35688999999999999</v>
      </c>
      <c r="Q167" s="33" t="s">
        <v>47</v>
      </c>
      <c r="R167" s="24" t="s">
        <v>28</v>
      </c>
      <c r="S167" s="29">
        <v>-0.48787999999999998</v>
      </c>
      <c r="T167" s="33" t="s">
        <v>72</v>
      </c>
      <c r="U167" s="24" t="s">
        <v>22</v>
      </c>
      <c r="V167" s="29">
        <v>-0.30420999999999998</v>
      </c>
      <c r="W167" s="33" t="s">
        <v>78</v>
      </c>
      <c r="X167" s="24" t="s">
        <v>28</v>
      </c>
      <c r="Y167" s="28">
        <v>-0.73665999999999998</v>
      </c>
      <c r="Z167" s="33" t="s">
        <v>61</v>
      </c>
      <c r="AA167" s="24" t="s">
        <v>19</v>
      </c>
      <c r="AB167" s="28">
        <v>-0.78490000000000004</v>
      </c>
      <c r="AC167" s="33" t="s">
        <v>84</v>
      </c>
      <c r="AD167" s="24" t="s">
        <v>19</v>
      </c>
      <c r="AE167" s="29">
        <v>-0.32705000000000001</v>
      </c>
      <c r="AF167" s="33" t="s">
        <v>49</v>
      </c>
      <c r="AG167" s="24" t="s">
        <v>28</v>
      </c>
      <c r="AH167" s="28">
        <v>-0.55362</v>
      </c>
      <c r="AI167" s="33" t="s">
        <v>85</v>
      </c>
      <c r="AJ167" s="24" t="s">
        <v>26</v>
      </c>
      <c r="AK167" s="30">
        <v>-0.46233000000000002</v>
      </c>
      <c r="AL167" s="33" t="s">
        <v>41</v>
      </c>
      <c r="AM167" s="24" t="s">
        <v>25</v>
      </c>
      <c r="AN167" s="28">
        <v>-0.30313000000000001</v>
      </c>
      <c r="AO167" s="33" t="s">
        <v>35</v>
      </c>
      <c r="AP167" s="24" t="s">
        <v>25</v>
      </c>
      <c r="AQ167" s="29">
        <v>-0.18765999999999999</v>
      </c>
    </row>
    <row r="168" spans="1:43" ht="17" thickBot="1" x14ac:dyDescent="0.25">
      <c r="A168" s="95"/>
      <c r="B168" s="33" t="s">
        <v>34</v>
      </c>
      <c r="C168" s="24" t="s">
        <v>26</v>
      </c>
      <c r="D168" s="28">
        <v>-0.78290999999999999</v>
      </c>
      <c r="E168" s="33" t="s">
        <v>85</v>
      </c>
      <c r="F168" s="24" t="s">
        <v>26</v>
      </c>
      <c r="G168" s="29">
        <v>-0.44662000000000002</v>
      </c>
      <c r="H168" s="33" t="s">
        <v>33</v>
      </c>
      <c r="I168" s="24" t="s">
        <v>25</v>
      </c>
      <c r="J168" s="28">
        <v>-0.70533000000000001</v>
      </c>
      <c r="K168" s="33" t="s">
        <v>44</v>
      </c>
      <c r="L168" s="24" t="s">
        <v>23</v>
      </c>
      <c r="M168" s="29">
        <v>-0.43434</v>
      </c>
      <c r="N168" s="33" t="s">
        <v>48</v>
      </c>
      <c r="O168" s="24" t="s">
        <v>20</v>
      </c>
      <c r="P168" s="29">
        <v>-0.36665999999999999</v>
      </c>
      <c r="Q168" s="33" t="s">
        <v>81</v>
      </c>
      <c r="R168" s="24" t="s">
        <v>20</v>
      </c>
      <c r="S168" s="29">
        <v>-0.52564999999999995</v>
      </c>
      <c r="T168" s="33" t="s">
        <v>77</v>
      </c>
      <c r="U168" s="24" t="s">
        <v>22</v>
      </c>
      <c r="V168" s="29">
        <v>-0.30420999999999998</v>
      </c>
      <c r="W168" s="33" t="s">
        <v>101</v>
      </c>
      <c r="X168" s="35" t="s">
        <v>26</v>
      </c>
      <c r="Y168" s="29">
        <v>-0.74317</v>
      </c>
      <c r="Z168" s="33" t="s">
        <v>103</v>
      </c>
      <c r="AA168" s="35" t="s">
        <v>20</v>
      </c>
      <c r="AB168" s="29">
        <v>-0.78656999999999999</v>
      </c>
      <c r="AC168" s="33" t="s">
        <v>98</v>
      </c>
      <c r="AD168" s="35" t="s">
        <v>28</v>
      </c>
      <c r="AE168" s="29">
        <v>-0.33105000000000001</v>
      </c>
      <c r="AF168" s="33" t="s">
        <v>44</v>
      </c>
      <c r="AG168" s="24" t="s">
        <v>20</v>
      </c>
      <c r="AH168" s="28">
        <v>-0.5675</v>
      </c>
      <c r="AI168" s="33" t="s">
        <v>40</v>
      </c>
      <c r="AJ168" s="24" t="s">
        <v>29</v>
      </c>
      <c r="AK168" s="28">
        <v>-0.47199000000000002</v>
      </c>
      <c r="AL168" s="33" t="s">
        <v>37</v>
      </c>
      <c r="AM168" s="24" t="s">
        <v>25</v>
      </c>
      <c r="AN168" s="28">
        <v>-0.30654999999999999</v>
      </c>
      <c r="AO168" s="33" t="s">
        <v>65</v>
      </c>
      <c r="AP168" s="24" t="s">
        <v>29</v>
      </c>
      <c r="AQ168" s="29">
        <v>-0.19101000000000001</v>
      </c>
    </row>
    <row r="169" spans="1:43" ht="17" thickBot="1" x14ac:dyDescent="0.25">
      <c r="A169" s="95"/>
      <c r="B169" s="33" t="s">
        <v>77</v>
      </c>
      <c r="C169" s="24" t="s">
        <v>26</v>
      </c>
      <c r="D169" s="30">
        <v>-0.79537999999999998</v>
      </c>
      <c r="E169" s="33" t="s">
        <v>105</v>
      </c>
      <c r="F169" s="35" t="s">
        <v>22</v>
      </c>
      <c r="G169" s="29">
        <v>-0.44740999999999997</v>
      </c>
      <c r="H169" s="33" t="s">
        <v>59</v>
      </c>
      <c r="I169" s="24" t="s">
        <v>25</v>
      </c>
      <c r="J169" s="28">
        <v>-0.73851</v>
      </c>
      <c r="K169" s="33" t="s">
        <v>105</v>
      </c>
      <c r="L169" s="35" t="s">
        <v>29</v>
      </c>
      <c r="M169" s="29">
        <v>-0.44057000000000002</v>
      </c>
      <c r="N169" s="33" t="s">
        <v>32</v>
      </c>
      <c r="O169" s="24" t="s">
        <v>26</v>
      </c>
      <c r="P169" s="28">
        <v>-0.38607000000000002</v>
      </c>
      <c r="Q169" s="33" t="s">
        <v>61</v>
      </c>
      <c r="R169" s="24" t="s">
        <v>26</v>
      </c>
      <c r="S169" s="29">
        <v>-0.57318999999999998</v>
      </c>
      <c r="T169" s="33" t="s">
        <v>57</v>
      </c>
      <c r="U169" s="24" t="s">
        <v>23</v>
      </c>
      <c r="V169" s="29">
        <v>-0.33038000000000001</v>
      </c>
      <c r="W169" s="33" t="s">
        <v>86</v>
      </c>
      <c r="X169" s="24" t="s">
        <v>20</v>
      </c>
      <c r="Y169" s="28">
        <v>-0.75029000000000001</v>
      </c>
      <c r="Z169" s="33" t="s">
        <v>86</v>
      </c>
      <c r="AA169" s="24" t="s">
        <v>20</v>
      </c>
      <c r="AB169" s="30">
        <v>-0.80230999999999997</v>
      </c>
      <c r="AC169" s="33" t="s">
        <v>59</v>
      </c>
      <c r="AD169" s="24" t="s">
        <v>20</v>
      </c>
      <c r="AE169" s="29">
        <v>-0.33302999999999999</v>
      </c>
      <c r="AF169" s="33" t="s">
        <v>39</v>
      </c>
      <c r="AG169" s="24" t="s">
        <v>28</v>
      </c>
      <c r="AH169" s="30">
        <v>-0.59858999999999996</v>
      </c>
      <c r="AI169" s="33" t="s">
        <v>61</v>
      </c>
      <c r="AJ169" s="24" t="s">
        <v>26</v>
      </c>
      <c r="AK169" s="28">
        <v>-0.47652</v>
      </c>
      <c r="AL169" s="33" t="s">
        <v>35</v>
      </c>
      <c r="AM169" s="24" t="s">
        <v>25</v>
      </c>
      <c r="AN169" s="30">
        <v>-0.31019999999999998</v>
      </c>
      <c r="AO169" s="33" t="s">
        <v>74</v>
      </c>
      <c r="AP169" s="24" t="s">
        <v>25</v>
      </c>
      <c r="AQ169" s="29">
        <v>-0.19131999999999999</v>
      </c>
    </row>
    <row r="170" spans="1:43" ht="17" thickBot="1" x14ac:dyDescent="0.25">
      <c r="A170" s="95"/>
      <c r="B170" s="33" t="s">
        <v>104</v>
      </c>
      <c r="C170" s="35" t="s">
        <v>28</v>
      </c>
      <c r="D170" s="29">
        <v>-0.79644999999999999</v>
      </c>
      <c r="E170" s="33" t="s">
        <v>65</v>
      </c>
      <c r="F170" s="24" t="s">
        <v>29</v>
      </c>
      <c r="G170" s="30">
        <v>-0.45745999999999998</v>
      </c>
      <c r="H170" s="33" t="s">
        <v>83</v>
      </c>
      <c r="I170" s="24" t="s">
        <v>20</v>
      </c>
      <c r="J170" s="28">
        <v>-0.75551000000000001</v>
      </c>
      <c r="K170" s="33" t="s">
        <v>36</v>
      </c>
      <c r="L170" s="24" t="s">
        <v>23</v>
      </c>
      <c r="M170" s="29">
        <v>-0.45622000000000001</v>
      </c>
      <c r="N170" s="33" t="s">
        <v>48</v>
      </c>
      <c r="O170" s="24" t="s">
        <v>29</v>
      </c>
      <c r="P170" s="30">
        <v>-0.44139</v>
      </c>
      <c r="Q170" s="33" t="s">
        <v>78</v>
      </c>
      <c r="R170" s="24" t="s">
        <v>23</v>
      </c>
      <c r="S170" s="28">
        <v>-0.58943999999999996</v>
      </c>
      <c r="T170" s="33" t="s">
        <v>65</v>
      </c>
      <c r="U170" s="24" t="s">
        <v>20</v>
      </c>
      <c r="V170" s="29">
        <v>-0.33351999999999998</v>
      </c>
      <c r="W170" s="33" t="s">
        <v>81</v>
      </c>
      <c r="X170" s="24" t="s">
        <v>29</v>
      </c>
      <c r="Y170" s="30">
        <v>-0.77988999999999997</v>
      </c>
      <c r="Z170" s="33" t="s">
        <v>100</v>
      </c>
      <c r="AA170" s="35" t="s">
        <v>20</v>
      </c>
      <c r="AB170" s="29">
        <v>-0.80930999999999997</v>
      </c>
      <c r="AC170" s="33" t="s">
        <v>67</v>
      </c>
      <c r="AD170" s="24" t="s">
        <v>28</v>
      </c>
      <c r="AE170" s="29">
        <v>-0.34172000000000002</v>
      </c>
      <c r="AF170" s="33" t="s">
        <v>80</v>
      </c>
      <c r="AG170" s="24" t="s">
        <v>25</v>
      </c>
      <c r="AH170" s="30">
        <v>-0.61709000000000003</v>
      </c>
      <c r="AI170" s="33" t="s">
        <v>21</v>
      </c>
      <c r="AJ170" s="24" t="s">
        <v>23</v>
      </c>
      <c r="AK170" s="28">
        <v>-0.47835</v>
      </c>
      <c r="AL170" s="33" t="s">
        <v>70</v>
      </c>
      <c r="AM170" s="24" t="s">
        <v>23</v>
      </c>
      <c r="AN170" s="29">
        <v>-0.31297000000000003</v>
      </c>
      <c r="AO170" s="33" t="s">
        <v>82</v>
      </c>
      <c r="AP170" s="24" t="s">
        <v>25</v>
      </c>
      <c r="AQ170" s="29">
        <v>-0.19223000000000001</v>
      </c>
    </row>
    <row r="171" spans="1:43" ht="17" thickBot="1" x14ac:dyDescent="0.25">
      <c r="A171" s="95"/>
      <c r="B171" s="33" t="s">
        <v>53</v>
      </c>
      <c r="C171" s="24" t="s">
        <v>23</v>
      </c>
      <c r="D171" s="28">
        <v>-0.80666000000000004</v>
      </c>
      <c r="E171" s="33" t="s">
        <v>27</v>
      </c>
      <c r="F171" s="24" t="s">
        <v>29</v>
      </c>
      <c r="G171" s="28">
        <v>-0.46</v>
      </c>
      <c r="H171" s="33" t="s">
        <v>37</v>
      </c>
      <c r="I171" s="24" t="s">
        <v>23</v>
      </c>
      <c r="J171" s="28">
        <v>-0.75824999999999998</v>
      </c>
      <c r="K171" s="33" t="s">
        <v>36</v>
      </c>
      <c r="L171" s="24" t="s">
        <v>26</v>
      </c>
      <c r="M171" s="30">
        <v>-0.52844000000000002</v>
      </c>
      <c r="N171" s="33" t="s">
        <v>69</v>
      </c>
      <c r="O171" s="24" t="s">
        <v>23</v>
      </c>
      <c r="P171" s="29">
        <v>-0.44705</v>
      </c>
      <c r="Q171" s="33" t="s">
        <v>77</v>
      </c>
      <c r="R171" s="24" t="s">
        <v>26</v>
      </c>
      <c r="S171" s="29">
        <v>-0.61467000000000005</v>
      </c>
      <c r="T171" s="33" t="s">
        <v>96</v>
      </c>
      <c r="U171" s="35" t="s">
        <v>23</v>
      </c>
      <c r="V171" s="29">
        <v>-0.33384999999999998</v>
      </c>
      <c r="W171" s="33" t="s">
        <v>100</v>
      </c>
      <c r="X171" s="35" t="s">
        <v>28</v>
      </c>
      <c r="Y171" s="28">
        <v>-0.80954000000000004</v>
      </c>
      <c r="Z171" s="33" t="s">
        <v>84</v>
      </c>
      <c r="AA171" s="24" t="s">
        <v>28</v>
      </c>
      <c r="AB171" s="28">
        <v>-0.84228000000000003</v>
      </c>
      <c r="AC171" s="33" t="s">
        <v>65</v>
      </c>
      <c r="AD171" s="24" t="s">
        <v>29</v>
      </c>
      <c r="AE171" s="29">
        <v>-0.35208</v>
      </c>
      <c r="AF171" s="33" t="s">
        <v>74</v>
      </c>
      <c r="AG171" s="24" t="s">
        <v>23</v>
      </c>
      <c r="AH171" s="30">
        <v>-0.63449</v>
      </c>
      <c r="AI171" s="33" t="s">
        <v>32</v>
      </c>
      <c r="AJ171" s="24" t="s">
        <v>20</v>
      </c>
      <c r="AK171" s="28">
        <v>-0.50751000000000002</v>
      </c>
      <c r="AL171" s="33" t="s">
        <v>96</v>
      </c>
      <c r="AM171" s="35" t="s">
        <v>19</v>
      </c>
      <c r="AN171" s="29">
        <v>-0.31680999999999998</v>
      </c>
      <c r="AO171" s="33" t="s">
        <v>98</v>
      </c>
      <c r="AP171" s="35" t="s">
        <v>25</v>
      </c>
      <c r="AQ171" s="29">
        <v>-0.19933000000000001</v>
      </c>
    </row>
    <row r="172" spans="1:43" ht="17" thickBot="1" x14ac:dyDescent="0.25">
      <c r="A172" s="95"/>
      <c r="B172" s="33" t="s">
        <v>85</v>
      </c>
      <c r="C172" s="24" t="s">
        <v>19</v>
      </c>
      <c r="D172" s="30">
        <v>-0.82743</v>
      </c>
      <c r="E172" s="33" t="s">
        <v>73</v>
      </c>
      <c r="F172" s="24" t="s">
        <v>26</v>
      </c>
      <c r="G172" s="30">
        <v>-0.46860000000000002</v>
      </c>
      <c r="H172" s="33" t="s">
        <v>96</v>
      </c>
      <c r="I172" s="35" t="s">
        <v>23</v>
      </c>
      <c r="J172" s="30">
        <v>-0.77380000000000004</v>
      </c>
      <c r="K172" s="33" t="s">
        <v>97</v>
      </c>
      <c r="L172" s="35" t="s">
        <v>29</v>
      </c>
      <c r="M172" s="29">
        <v>-0.55098000000000003</v>
      </c>
      <c r="N172" s="33" t="s">
        <v>93</v>
      </c>
      <c r="O172" s="35" t="s">
        <v>20</v>
      </c>
      <c r="P172" s="29">
        <v>-0.46759000000000001</v>
      </c>
      <c r="Q172" s="33" t="s">
        <v>85</v>
      </c>
      <c r="R172" s="24" t="s">
        <v>26</v>
      </c>
      <c r="S172" s="29">
        <v>-0.62012</v>
      </c>
      <c r="T172" s="33" t="s">
        <v>98</v>
      </c>
      <c r="U172" s="35" t="s">
        <v>23</v>
      </c>
      <c r="V172" s="29">
        <v>-0.33429999999999999</v>
      </c>
      <c r="W172" s="33" t="s">
        <v>96</v>
      </c>
      <c r="X172" s="35" t="s">
        <v>23</v>
      </c>
      <c r="Y172" s="29">
        <v>-0.80984</v>
      </c>
      <c r="Z172" s="33" t="s">
        <v>61</v>
      </c>
      <c r="AA172" s="24" t="s">
        <v>23</v>
      </c>
      <c r="AB172" s="28">
        <v>-0.85314000000000001</v>
      </c>
      <c r="AC172" s="33" t="s">
        <v>93</v>
      </c>
      <c r="AD172" s="35" t="s">
        <v>25</v>
      </c>
      <c r="AE172" s="29">
        <v>-0.35446</v>
      </c>
      <c r="AF172" s="33" t="s">
        <v>93</v>
      </c>
      <c r="AG172" s="35" t="s">
        <v>23</v>
      </c>
      <c r="AH172" s="29">
        <v>-0.64365000000000006</v>
      </c>
      <c r="AI172" s="33" t="s">
        <v>96</v>
      </c>
      <c r="AJ172" s="35" t="s">
        <v>19</v>
      </c>
      <c r="AK172" s="30">
        <v>-0.51065000000000005</v>
      </c>
      <c r="AL172" s="33" t="s">
        <v>80</v>
      </c>
      <c r="AM172" s="24" t="s">
        <v>28</v>
      </c>
      <c r="AN172" s="29">
        <v>-0.32544000000000001</v>
      </c>
      <c r="AO172" s="33" t="s">
        <v>98</v>
      </c>
      <c r="AP172" s="35" t="s">
        <v>23</v>
      </c>
      <c r="AQ172" s="29">
        <v>-0.19986999999999999</v>
      </c>
    </row>
    <row r="173" spans="1:43" ht="17" thickBot="1" x14ac:dyDescent="0.25">
      <c r="A173" s="95"/>
      <c r="B173" s="33" t="s">
        <v>78</v>
      </c>
      <c r="C173" s="24" t="s">
        <v>28</v>
      </c>
      <c r="D173" s="28">
        <v>-0.83645999999999998</v>
      </c>
      <c r="E173" s="33" t="s">
        <v>58</v>
      </c>
      <c r="F173" s="24" t="s">
        <v>22</v>
      </c>
      <c r="G173" s="29">
        <v>-0.48405999999999999</v>
      </c>
      <c r="H173" s="33" t="s">
        <v>62</v>
      </c>
      <c r="I173" s="24" t="s">
        <v>19</v>
      </c>
      <c r="J173" s="28">
        <v>-0.78896999999999995</v>
      </c>
      <c r="K173" s="33" t="s">
        <v>81</v>
      </c>
      <c r="L173" s="24" t="s">
        <v>26</v>
      </c>
      <c r="M173" s="29">
        <v>-0.56030999999999997</v>
      </c>
      <c r="N173" s="33" t="s">
        <v>36</v>
      </c>
      <c r="O173" s="24" t="s">
        <v>23</v>
      </c>
      <c r="P173" s="30">
        <v>-0.47653000000000001</v>
      </c>
      <c r="Q173" s="33" t="s">
        <v>104</v>
      </c>
      <c r="R173" s="35" t="s">
        <v>19</v>
      </c>
      <c r="S173" s="28">
        <v>-0.62658999999999998</v>
      </c>
      <c r="T173" s="33" t="s">
        <v>85</v>
      </c>
      <c r="U173" s="24" t="s">
        <v>19</v>
      </c>
      <c r="V173" s="29">
        <v>-0.34114</v>
      </c>
      <c r="W173" s="33" t="s">
        <v>100</v>
      </c>
      <c r="X173" s="35" t="s">
        <v>20</v>
      </c>
      <c r="Y173" s="28">
        <v>-0.82147999999999999</v>
      </c>
      <c r="Z173" s="33" t="s">
        <v>85</v>
      </c>
      <c r="AA173" s="24" t="s">
        <v>19</v>
      </c>
      <c r="AB173" s="28">
        <v>-0.93664999999999998</v>
      </c>
      <c r="AC173" s="33" t="s">
        <v>52</v>
      </c>
      <c r="AD173" s="24" t="s">
        <v>23</v>
      </c>
      <c r="AE173" s="29">
        <v>-0.3659</v>
      </c>
      <c r="AF173" s="33" t="s">
        <v>49</v>
      </c>
      <c r="AG173" s="24" t="s">
        <v>20</v>
      </c>
      <c r="AH173" s="28">
        <v>-0.64559</v>
      </c>
      <c r="AI173" s="33" t="s">
        <v>78</v>
      </c>
      <c r="AJ173" s="24" t="s">
        <v>28</v>
      </c>
      <c r="AK173" s="30">
        <v>-0.52400000000000002</v>
      </c>
      <c r="AL173" s="33" t="s">
        <v>47</v>
      </c>
      <c r="AM173" s="24" t="s">
        <v>19</v>
      </c>
      <c r="AN173" s="30">
        <v>-0.33399000000000001</v>
      </c>
      <c r="AO173" s="33" t="s">
        <v>90</v>
      </c>
      <c r="AP173" s="35" t="s">
        <v>29</v>
      </c>
      <c r="AQ173" s="29">
        <v>-0.20029</v>
      </c>
    </row>
    <row r="174" spans="1:43" ht="17" thickBot="1" x14ac:dyDescent="0.25">
      <c r="A174" s="95"/>
      <c r="B174" s="33" t="s">
        <v>100</v>
      </c>
      <c r="C174" s="35" t="s">
        <v>28</v>
      </c>
      <c r="D174" s="28">
        <v>-0.8498</v>
      </c>
      <c r="E174" s="33" t="s">
        <v>62</v>
      </c>
      <c r="F174" s="24" t="s">
        <v>25</v>
      </c>
      <c r="G174" s="29">
        <v>-0.48665999999999998</v>
      </c>
      <c r="H174" s="33" t="s">
        <v>91</v>
      </c>
      <c r="I174" s="35" t="s">
        <v>25</v>
      </c>
      <c r="J174" s="29">
        <v>-0.81896999999999998</v>
      </c>
      <c r="K174" s="33" t="s">
        <v>57</v>
      </c>
      <c r="L174" s="24" t="s">
        <v>26</v>
      </c>
      <c r="M174" s="30">
        <v>-0.57298000000000004</v>
      </c>
      <c r="N174" s="33" t="s">
        <v>42</v>
      </c>
      <c r="O174" s="24" t="s">
        <v>26</v>
      </c>
      <c r="P174" s="28">
        <v>-0.48505999999999999</v>
      </c>
      <c r="Q174" s="33" t="s">
        <v>100</v>
      </c>
      <c r="R174" s="35" t="s">
        <v>28</v>
      </c>
      <c r="S174" s="28">
        <v>-0.65130999999999994</v>
      </c>
      <c r="T174" s="33" t="s">
        <v>70</v>
      </c>
      <c r="U174" s="24" t="s">
        <v>28</v>
      </c>
      <c r="V174" s="29">
        <v>-0.34888000000000002</v>
      </c>
      <c r="W174" s="33" t="s">
        <v>32</v>
      </c>
      <c r="X174" s="24" t="s">
        <v>20</v>
      </c>
      <c r="Y174" s="28">
        <v>-0.85646</v>
      </c>
      <c r="Z174" s="33" t="s">
        <v>32</v>
      </c>
      <c r="AA174" s="24" t="s">
        <v>20</v>
      </c>
      <c r="AB174" s="28">
        <v>-0.97838999999999998</v>
      </c>
      <c r="AC174" s="33" t="s">
        <v>91</v>
      </c>
      <c r="AD174" s="35" t="s">
        <v>25</v>
      </c>
      <c r="AE174" s="29">
        <v>-0.37056</v>
      </c>
      <c r="AF174" s="33" t="s">
        <v>36</v>
      </c>
      <c r="AG174" s="24" t="s">
        <v>26</v>
      </c>
      <c r="AH174" s="28">
        <v>-0.65736000000000006</v>
      </c>
      <c r="AI174" s="33" t="s">
        <v>44</v>
      </c>
      <c r="AJ174" s="24" t="s">
        <v>20</v>
      </c>
      <c r="AK174" s="28">
        <v>-0.53402000000000005</v>
      </c>
      <c r="AL174" s="33" t="s">
        <v>74</v>
      </c>
      <c r="AM174" s="24" t="s">
        <v>23</v>
      </c>
      <c r="AN174" s="30">
        <v>-0.34294000000000002</v>
      </c>
      <c r="AO174" s="33" t="s">
        <v>52</v>
      </c>
      <c r="AP174" s="24" t="s">
        <v>23</v>
      </c>
      <c r="AQ174" s="30">
        <v>-0.20547000000000001</v>
      </c>
    </row>
    <row r="175" spans="1:43" ht="17" thickBot="1" x14ac:dyDescent="0.25">
      <c r="A175" s="95"/>
      <c r="B175" s="33" t="s">
        <v>61</v>
      </c>
      <c r="C175" s="24" t="s">
        <v>26</v>
      </c>
      <c r="D175" s="28">
        <v>-0.85085999999999995</v>
      </c>
      <c r="E175" s="33" t="s">
        <v>68</v>
      </c>
      <c r="F175" s="24" t="s">
        <v>29</v>
      </c>
      <c r="G175" s="29">
        <v>-0.49668000000000001</v>
      </c>
      <c r="H175" s="33" t="s">
        <v>62</v>
      </c>
      <c r="I175" s="24" t="s">
        <v>23</v>
      </c>
      <c r="J175" s="28">
        <v>-0.82150999999999996</v>
      </c>
      <c r="K175" s="33" t="s">
        <v>99</v>
      </c>
      <c r="L175" s="35" t="s">
        <v>23</v>
      </c>
      <c r="M175" s="29">
        <v>-0.60375999999999996</v>
      </c>
      <c r="N175" s="33" t="s">
        <v>85</v>
      </c>
      <c r="O175" s="24" t="s">
        <v>19</v>
      </c>
      <c r="P175" s="29">
        <v>-0.48770999999999998</v>
      </c>
      <c r="Q175" s="33" t="s">
        <v>61</v>
      </c>
      <c r="R175" s="24" t="s">
        <v>23</v>
      </c>
      <c r="S175" s="29">
        <v>-0.65705999999999998</v>
      </c>
      <c r="T175" s="33" t="s">
        <v>51</v>
      </c>
      <c r="U175" s="24" t="s">
        <v>28</v>
      </c>
      <c r="V175" s="29">
        <v>-0.35202</v>
      </c>
      <c r="W175" s="33" t="s">
        <v>94</v>
      </c>
      <c r="X175" s="35" t="s">
        <v>22</v>
      </c>
      <c r="Y175" s="29">
        <v>-0.90715999999999997</v>
      </c>
      <c r="Z175" s="33" t="s">
        <v>67</v>
      </c>
      <c r="AA175" s="24" t="s">
        <v>23</v>
      </c>
      <c r="AB175" s="28">
        <v>-1.0073000000000001</v>
      </c>
      <c r="AC175" s="33" t="s">
        <v>49</v>
      </c>
      <c r="AD175" s="24" t="s">
        <v>20</v>
      </c>
      <c r="AE175" s="29">
        <v>-0.37254999999999999</v>
      </c>
      <c r="AF175" s="33" t="s">
        <v>45</v>
      </c>
      <c r="AG175" s="24" t="s">
        <v>23</v>
      </c>
      <c r="AH175" s="28">
        <v>-0.66835999999999995</v>
      </c>
      <c r="AI175" s="33" t="s">
        <v>86</v>
      </c>
      <c r="AJ175" s="24" t="s">
        <v>20</v>
      </c>
      <c r="AK175" s="30">
        <v>-0.54318</v>
      </c>
      <c r="AL175" s="33" t="s">
        <v>56</v>
      </c>
      <c r="AM175" s="24" t="s">
        <v>25</v>
      </c>
      <c r="AN175" s="30">
        <v>-0.35453000000000001</v>
      </c>
      <c r="AO175" s="33" t="s">
        <v>68</v>
      </c>
      <c r="AP175" s="24" t="s">
        <v>19</v>
      </c>
      <c r="AQ175" s="29">
        <v>-0.21099000000000001</v>
      </c>
    </row>
    <row r="176" spans="1:43" ht="17" thickBot="1" x14ac:dyDescent="0.25">
      <c r="A176" s="95"/>
      <c r="B176" s="33" t="s">
        <v>36</v>
      </c>
      <c r="C176" s="24" t="s">
        <v>26</v>
      </c>
      <c r="D176" s="28">
        <v>-0.85163</v>
      </c>
      <c r="E176" s="33" t="s">
        <v>82</v>
      </c>
      <c r="F176" s="24" t="s">
        <v>25</v>
      </c>
      <c r="G176" s="28">
        <v>-0.49696000000000001</v>
      </c>
      <c r="H176" s="33" t="s">
        <v>50</v>
      </c>
      <c r="I176" s="24" t="s">
        <v>19</v>
      </c>
      <c r="J176" s="28">
        <v>-0.83726</v>
      </c>
      <c r="K176" s="33" t="s">
        <v>87</v>
      </c>
      <c r="L176" s="24" t="s">
        <v>29</v>
      </c>
      <c r="M176" s="29">
        <v>-0.62873000000000001</v>
      </c>
      <c r="N176" s="33" t="s">
        <v>64</v>
      </c>
      <c r="O176" s="24" t="s">
        <v>28</v>
      </c>
      <c r="P176" s="29">
        <v>-0.49292000000000002</v>
      </c>
      <c r="Q176" s="33" t="s">
        <v>36</v>
      </c>
      <c r="R176" s="24" t="s">
        <v>23</v>
      </c>
      <c r="S176" s="28">
        <v>-0.66378999999999999</v>
      </c>
      <c r="T176" s="33" t="s">
        <v>78</v>
      </c>
      <c r="U176" s="24" t="s">
        <v>28</v>
      </c>
      <c r="V176" s="30">
        <v>-0.36303999999999997</v>
      </c>
      <c r="W176" s="33" t="s">
        <v>61</v>
      </c>
      <c r="X176" s="24" t="s">
        <v>19</v>
      </c>
      <c r="Y176" s="30">
        <v>-0.90847</v>
      </c>
      <c r="Z176" s="33" t="s">
        <v>81</v>
      </c>
      <c r="AA176" s="24" t="s">
        <v>29</v>
      </c>
      <c r="AB176" s="28">
        <v>-1.07548</v>
      </c>
      <c r="AC176" s="33" t="s">
        <v>45</v>
      </c>
      <c r="AD176" s="24" t="s">
        <v>23</v>
      </c>
      <c r="AE176" s="29">
        <v>-0.37462000000000001</v>
      </c>
      <c r="AF176" s="33" t="s">
        <v>57</v>
      </c>
      <c r="AG176" s="24" t="s">
        <v>20</v>
      </c>
      <c r="AH176" s="28">
        <v>-0.70394999999999996</v>
      </c>
      <c r="AI176" s="33" t="s">
        <v>84</v>
      </c>
      <c r="AJ176" s="24" t="s">
        <v>28</v>
      </c>
      <c r="AK176" s="30">
        <v>-0.54805000000000004</v>
      </c>
      <c r="AL176" s="33" t="s">
        <v>97</v>
      </c>
      <c r="AM176" s="35" t="s">
        <v>19</v>
      </c>
      <c r="AN176" s="30">
        <v>-0.35627999999999999</v>
      </c>
      <c r="AO176" s="33" t="s">
        <v>80</v>
      </c>
      <c r="AP176" s="24" t="s">
        <v>19</v>
      </c>
      <c r="AQ176" s="29">
        <v>-0.21597</v>
      </c>
    </row>
    <row r="177" spans="1:43" ht="17" thickBot="1" x14ac:dyDescent="0.25">
      <c r="A177" s="95"/>
      <c r="B177" s="33" t="s">
        <v>57</v>
      </c>
      <c r="C177" s="24" t="s">
        <v>26</v>
      </c>
      <c r="D177" s="28">
        <v>-0.85196000000000005</v>
      </c>
      <c r="E177" s="33" t="s">
        <v>37</v>
      </c>
      <c r="F177" s="24" t="s">
        <v>23</v>
      </c>
      <c r="G177" s="30">
        <v>-0.51093999999999995</v>
      </c>
      <c r="H177" s="33" t="s">
        <v>31</v>
      </c>
      <c r="I177" s="24" t="s">
        <v>19</v>
      </c>
      <c r="J177" s="28">
        <v>-0.83865999999999996</v>
      </c>
      <c r="K177" s="33" t="s">
        <v>104</v>
      </c>
      <c r="L177" s="35" t="s">
        <v>23</v>
      </c>
      <c r="M177" s="29">
        <v>-0.62938000000000005</v>
      </c>
      <c r="N177" s="33" t="s">
        <v>97</v>
      </c>
      <c r="O177" s="35" t="s">
        <v>29</v>
      </c>
      <c r="P177" s="29">
        <v>-0.49641999999999997</v>
      </c>
      <c r="Q177" s="33" t="s">
        <v>57</v>
      </c>
      <c r="R177" s="24" t="s">
        <v>23</v>
      </c>
      <c r="S177" s="28">
        <v>-0.66674999999999995</v>
      </c>
      <c r="T177" s="33" t="s">
        <v>65</v>
      </c>
      <c r="U177" s="24" t="s">
        <v>29</v>
      </c>
      <c r="V177" s="29">
        <v>-0.36520999999999998</v>
      </c>
      <c r="W177" s="33" t="s">
        <v>57</v>
      </c>
      <c r="X177" s="24" t="s">
        <v>20</v>
      </c>
      <c r="Y177" s="28">
        <v>-0.99756999999999996</v>
      </c>
      <c r="Z177" s="33" t="s">
        <v>61</v>
      </c>
      <c r="AA177" s="24" t="s">
        <v>26</v>
      </c>
      <c r="AB177" s="28">
        <v>-1.08</v>
      </c>
      <c r="AC177" s="33" t="s">
        <v>84</v>
      </c>
      <c r="AD177" s="24" t="s">
        <v>28</v>
      </c>
      <c r="AE177" s="29">
        <v>-0.45266000000000001</v>
      </c>
      <c r="AF177" s="33" t="s">
        <v>86</v>
      </c>
      <c r="AG177" s="24" t="s">
        <v>28</v>
      </c>
      <c r="AH177" s="28">
        <v>-0.71330000000000005</v>
      </c>
      <c r="AI177" s="33" t="s">
        <v>60</v>
      </c>
      <c r="AJ177" s="24" t="s">
        <v>22</v>
      </c>
      <c r="AK177" s="30">
        <v>-0.55825999999999998</v>
      </c>
      <c r="AL177" s="33" t="s">
        <v>56</v>
      </c>
      <c r="AM177" s="24" t="s">
        <v>19</v>
      </c>
      <c r="AN177" s="30">
        <v>-0.35887000000000002</v>
      </c>
      <c r="AO177" s="33" t="s">
        <v>59</v>
      </c>
      <c r="AP177" s="24" t="s">
        <v>25</v>
      </c>
      <c r="AQ177" s="29">
        <v>-0.22194</v>
      </c>
    </row>
    <row r="178" spans="1:43" ht="17" thickBot="1" x14ac:dyDescent="0.25">
      <c r="A178" s="95"/>
      <c r="B178" s="33" t="s">
        <v>90</v>
      </c>
      <c r="C178" s="35" t="s">
        <v>23</v>
      </c>
      <c r="D178" s="29">
        <v>-0.85470999999999997</v>
      </c>
      <c r="E178" s="33" t="s">
        <v>37</v>
      </c>
      <c r="F178" s="24" t="s">
        <v>25</v>
      </c>
      <c r="G178" s="30">
        <v>-0.53347999999999995</v>
      </c>
      <c r="H178" s="33" t="s">
        <v>68</v>
      </c>
      <c r="I178" s="24" t="s">
        <v>29</v>
      </c>
      <c r="J178" s="28">
        <v>-0.86033999999999999</v>
      </c>
      <c r="K178" s="33" t="s">
        <v>40</v>
      </c>
      <c r="L178" s="24" t="s">
        <v>26</v>
      </c>
      <c r="M178" s="30">
        <v>-0.65349999999999997</v>
      </c>
      <c r="N178" s="33" t="s">
        <v>27</v>
      </c>
      <c r="O178" s="24" t="s">
        <v>29</v>
      </c>
      <c r="P178" s="28">
        <v>-0.50797000000000003</v>
      </c>
      <c r="Q178" s="33" t="s">
        <v>65</v>
      </c>
      <c r="R178" s="24" t="s">
        <v>20</v>
      </c>
      <c r="S178" s="29">
        <v>-0.69340999999999997</v>
      </c>
      <c r="T178" s="33" t="s">
        <v>101</v>
      </c>
      <c r="U178" s="35" t="s">
        <v>22</v>
      </c>
      <c r="V178" s="29">
        <v>-0.41586000000000001</v>
      </c>
      <c r="W178" s="33" t="s">
        <v>44</v>
      </c>
      <c r="X178" s="24" t="s">
        <v>23</v>
      </c>
      <c r="Y178" s="28">
        <v>-1.0153300000000001</v>
      </c>
      <c r="Z178" s="33" t="s">
        <v>44</v>
      </c>
      <c r="AA178" s="24" t="s">
        <v>23</v>
      </c>
      <c r="AB178" s="28">
        <v>-1.12025</v>
      </c>
      <c r="AC178" s="33" t="s">
        <v>59</v>
      </c>
      <c r="AD178" s="24" t="s">
        <v>23</v>
      </c>
      <c r="AE178" s="29">
        <v>-0.46145000000000003</v>
      </c>
      <c r="AF178" s="33" t="s">
        <v>98</v>
      </c>
      <c r="AG178" s="35" t="s">
        <v>25</v>
      </c>
      <c r="AH178" s="28">
        <v>-0.73265000000000002</v>
      </c>
      <c r="AI178" s="33" t="s">
        <v>90</v>
      </c>
      <c r="AJ178" s="35" t="s">
        <v>29</v>
      </c>
      <c r="AK178" s="29">
        <v>-0.56311</v>
      </c>
      <c r="AL178" s="33" t="s">
        <v>97</v>
      </c>
      <c r="AM178" s="35" t="s">
        <v>25</v>
      </c>
      <c r="AN178" s="30">
        <v>-0.36137999999999998</v>
      </c>
      <c r="AO178" s="33" t="s">
        <v>70</v>
      </c>
      <c r="AP178" s="24" t="s">
        <v>19</v>
      </c>
      <c r="AQ178" s="29">
        <v>-0.22608</v>
      </c>
    </row>
    <row r="179" spans="1:43" ht="17" thickBot="1" x14ac:dyDescent="0.25">
      <c r="A179" s="95"/>
      <c r="B179" s="33" t="s">
        <v>103</v>
      </c>
      <c r="C179" s="35" t="s">
        <v>22</v>
      </c>
      <c r="D179" s="30">
        <v>-0.85494000000000003</v>
      </c>
      <c r="E179" s="33" t="s">
        <v>87</v>
      </c>
      <c r="F179" s="24" t="s">
        <v>25</v>
      </c>
      <c r="G179" s="29">
        <v>-0.53574999999999995</v>
      </c>
      <c r="H179" s="33" t="s">
        <v>35</v>
      </c>
      <c r="I179" s="24" t="s">
        <v>25</v>
      </c>
      <c r="J179" s="28">
        <v>-0.89337</v>
      </c>
      <c r="K179" s="33" t="s">
        <v>81</v>
      </c>
      <c r="L179" s="24" t="s">
        <v>29</v>
      </c>
      <c r="M179" s="30">
        <v>-0.66386999999999996</v>
      </c>
      <c r="N179" s="33" t="s">
        <v>57</v>
      </c>
      <c r="O179" s="24" t="s">
        <v>26</v>
      </c>
      <c r="P179" s="28">
        <v>-0.58040999999999998</v>
      </c>
      <c r="Q179" s="33" t="s">
        <v>78</v>
      </c>
      <c r="R179" s="24" t="s">
        <v>26</v>
      </c>
      <c r="S179" s="28">
        <v>-0.69982</v>
      </c>
      <c r="T179" s="33" t="s">
        <v>61</v>
      </c>
      <c r="U179" s="24" t="s">
        <v>26</v>
      </c>
      <c r="V179" s="29">
        <v>-0.42159999999999997</v>
      </c>
      <c r="W179" s="33" t="s">
        <v>81</v>
      </c>
      <c r="X179" s="24" t="s">
        <v>20</v>
      </c>
      <c r="Y179" s="28">
        <v>-1.0404899999999999</v>
      </c>
      <c r="Z179" s="33" t="s">
        <v>63</v>
      </c>
      <c r="AA179" s="24" t="s">
        <v>26</v>
      </c>
      <c r="AB179" s="28">
        <v>-1.1434599999999999</v>
      </c>
      <c r="AC179" s="33" t="s">
        <v>104</v>
      </c>
      <c r="AD179" s="35" t="s">
        <v>26</v>
      </c>
      <c r="AE179" s="30">
        <v>-0.46643000000000001</v>
      </c>
      <c r="AF179" s="33" t="s">
        <v>67</v>
      </c>
      <c r="AG179" s="24" t="s">
        <v>28</v>
      </c>
      <c r="AH179" s="28">
        <v>-0.74563999999999997</v>
      </c>
      <c r="AI179" s="33" t="s">
        <v>67</v>
      </c>
      <c r="AJ179" s="24" t="s">
        <v>20</v>
      </c>
      <c r="AK179" s="30">
        <v>-0.56344000000000005</v>
      </c>
      <c r="AL179" s="33" t="s">
        <v>87</v>
      </c>
      <c r="AM179" s="24" t="s">
        <v>29</v>
      </c>
      <c r="AN179" s="28">
        <v>-0.36262</v>
      </c>
      <c r="AO179" s="33" t="s">
        <v>45</v>
      </c>
      <c r="AP179" s="24" t="s">
        <v>23</v>
      </c>
      <c r="AQ179" s="30">
        <v>-0.22617000000000001</v>
      </c>
    </row>
    <row r="180" spans="1:43" ht="17" thickBot="1" x14ac:dyDescent="0.25">
      <c r="A180" s="95"/>
      <c r="B180" s="33" t="s">
        <v>67</v>
      </c>
      <c r="C180" s="24" t="s">
        <v>20</v>
      </c>
      <c r="D180" s="28">
        <v>-0.89571000000000001</v>
      </c>
      <c r="E180" s="33" t="s">
        <v>105</v>
      </c>
      <c r="F180" s="35" t="s">
        <v>29</v>
      </c>
      <c r="G180" s="29">
        <v>-0.53705999999999998</v>
      </c>
      <c r="H180" s="33" t="s">
        <v>52</v>
      </c>
      <c r="I180" s="24" t="s">
        <v>23</v>
      </c>
      <c r="J180" s="28">
        <v>-0.90797000000000005</v>
      </c>
      <c r="K180" s="33" t="s">
        <v>50</v>
      </c>
      <c r="L180" s="24" t="s">
        <v>29</v>
      </c>
      <c r="M180" s="29">
        <v>-0.67837999999999998</v>
      </c>
      <c r="N180" s="33" t="s">
        <v>104</v>
      </c>
      <c r="O180" s="35" t="s">
        <v>23</v>
      </c>
      <c r="P180" s="29">
        <v>-0.59279999999999999</v>
      </c>
      <c r="Q180" s="33" t="s">
        <v>85</v>
      </c>
      <c r="R180" s="24" t="s">
        <v>29</v>
      </c>
      <c r="S180" s="29">
        <v>-0.72990999999999995</v>
      </c>
      <c r="T180" s="33" t="s">
        <v>32</v>
      </c>
      <c r="U180" s="24" t="s">
        <v>26</v>
      </c>
      <c r="V180" s="28">
        <v>-0.43957000000000002</v>
      </c>
      <c r="W180" s="33" t="s">
        <v>63</v>
      </c>
      <c r="X180" s="24" t="s">
        <v>26</v>
      </c>
      <c r="Y180" s="28">
        <v>-1.0418799999999999</v>
      </c>
      <c r="Z180" s="33" t="s">
        <v>57</v>
      </c>
      <c r="AA180" s="24" t="s">
        <v>20</v>
      </c>
      <c r="AB180" s="28">
        <v>-1.1888399999999999</v>
      </c>
      <c r="AC180" s="33" t="s">
        <v>53</v>
      </c>
      <c r="AD180" s="24" t="s">
        <v>28</v>
      </c>
      <c r="AE180" s="28">
        <v>-0.47291</v>
      </c>
      <c r="AF180" s="33" t="s">
        <v>27</v>
      </c>
      <c r="AG180" s="24" t="s">
        <v>28</v>
      </c>
      <c r="AH180" s="28">
        <v>-0.74704999999999999</v>
      </c>
      <c r="AI180" s="33" t="s">
        <v>40</v>
      </c>
      <c r="AJ180" s="24" t="s">
        <v>26</v>
      </c>
      <c r="AK180" s="28">
        <v>-0.60160999999999998</v>
      </c>
      <c r="AL180" s="33" t="s">
        <v>98</v>
      </c>
      <c r="AM180" s="35" t="s">
        <v>25</v>
      </c>
      <c r="AN180" s="29">
        <v>-0.37907000000000002</v>
      </c>
      <c r="AO180" s="33" t="s">
        <v>50</v>
      </c>
      <c r="AP180" s="24" t="s">
        <v>29</v>
      </c>
      <c r="AQ180" s="28">
        <v>-0.23088</v>
      </c>
    </row>
    <row r="181" spans="1:43" ht="17" thickBot="1" x14ac:dyDescent="0.25">
      <c r="A181" s="95"/>
      <c r="B181" s="33" t="s">
        <v>40</v>
      </c>
      <c r="C181" s="24" t="s">
        <v>29</v>
      </c>
      <c r="D181" s="30">
        <v>-0.91442000000000001</v>
      </c>
      <c r="E181" s="33" t="s">
        <v>79</v>
      </c>
      <c r="F181" s="24" t="s">
        <v>29</v>
      </c>
      <c r="G181" s="29">
        <v>-0.54871000000000003</v>
      </c>
      <c r="H181" s="33" t="s">
        <v>56</v>
      </c>
      <c r="I181" s="24" t="s">
        <v>19</v>
      </c>
      <c r="J181" s="28">
        <v>-0.91891999999999996</v>
      </c>
      <c r="K181" s="33" t="s">
        <v>41</v>
      </c>
      <c r="L181" s="24" t="s">
        <v>29</v>
      </c>
      <c r="M181" s="30">
        <v>-0.68857000000000002</v>
      </c>
      <c r="N181" s="33" t="s">
        <v>38</v>
      </c>
      <c r="O181" s="24" t="s">
        <v>26</v>
      </c>
      <c r="P181" s="28">
        <v>-0.59379999999999999</v>
      </c>
      <c r="Q181" s="33" t="s">
        <v>76</v>
      </c>
      <c r="R181" s="24" t="s">
        <v>28</v>
      </c>
      <c r="S181" s="29">
        <v>-0.76526000000000005</v>
      </c>
      <c r="T181" s="33" t="s">
        <v>42</v>
      </c>
      <c r="U181" s="24" t="s">
        <v>28</v>
      </c>
      <c r="V181" s="28">
        <v>-0.44024000000000002</v>
      </c>
      <c r="W181" s="33" t="s">
        <v>84</v>
      </c>
      <c r="X181" s="24" t="s">
        <v>28</v>
      </c>
      <c r="Y181" s="28">
        <v>-1.0720799999999999</v>
      </c>
      <c r="Z181" s="33" t="s">
        <v>78</v>
      </c>
      <c r="AA181" s="24" t="s">
        <v>23</v>
      </c>
      <c r="AB181" s="28">
        <v>-1.2267600000000001</v>
      </c>
      <c r="AC181" s="33" t="s">
        <v>98</v>
      </c>
      <c r="AD181" s="35" t="s">
        <v>23</v>
      </c>
      <c r="AE181" s="29">
        <v>-0.47520000000000001</v>
      </c>
      <c r="AF181" s="33" t="s">
        <v>67</v>
      </c>
      <c r="AG181" s="24" t="s">
        <v>20</v>
      </c>
      <c r="AH181" s="28">
        <v>-0.75960000000000005</v>
      </c>
      <c r="AI181" s="33" t="s">
        <v>100</v>
      </c>
      <c r="AJ181" s="35" t="s">
        <v>28</v>
      </c>
      <c r="AK181" s="28">
        <v>-0.63890999999999998</v>
      </c>
      <c r="AL181" s="33" t="s">
        <v>85</v>
      </c>
      <c r="AM181" s="24" t="s">
        <v>26</v>
      </c>
      <c r="AN181" s="29">
        <v>-0.39204</v>
      </c>
      <c r="AO181" s="33" t="s">
        <v>91</v>
      </c>
      <c r="AP181" s="35" t="s">
        <v>25</v>
      </c>
      <c r="AQ181" s="30">
        <v>-0.23235</v>
      </c>
    </row>
    <row r="182" spans="1:43" ht="17" thickBot="1" x14ac:dyDescent="0.25">
      <c r="A182" s="95"/>
      <c r="B182" s="33" t="s">
        <v>42</v>
      </c>
      <c r="C182" s="24" t="s">
        <v>26</v>
      </c>
      <c r="D182" s="28">
        <v>-0.91671999999999998</v>
      </c>
      <c r="E182" s="33" t="s">
        <v>90</v>
      </c>
      <c r="F182" s="35" t="s">
        <v>26</v>
      </c>
      <c r="G182" s="30">
        <v>-0.56630999999999998</v>
      </c>
      <c r="H182" s="33" t="s">
        <v>87</v>
      </c>
      <c r="I182" s="24" t="s">
        <v>19</v>
      </c>
      <c r="J182" s="28">
        <v>-0.94699999999999995</v>
      </c>
      <c r="K182" s="33" t="s">
        <v>40</v>
      </c>
      <c r="L182" s="24" t="s">
        <v>29</v>
      </c>
      <c r="M182" s="28">
        <v>-0.72038999999999997</v>
      </c>
      <c r="N182" s="33" t="s">
        <v>81</v>
      </c>
      <c r="O182" s="24" t="s">
        <v>20</v>
      </c>
      <c r="P182" s="28">
        <v>-0.62500999999999995</v>
      </c>
      <c r="Q182" s="33" t="s">
        <v>40</v>
      </c>
      <c r="R182" s="24" t="s">
        <v>29</v>
      </c>
      <c r="S182" s="28">
        <v>-0.76651000000000002</v>
      </c>
      <c r="T182" s="33" t="s">
        <v>96</v>
      </c>
      <c r="U182" s="35" t="s">
        <v>19</v>
      </c>
      <c r="V182" s="29">
        <v>-0.44630999999999998</v>
      </c>
      <c r="W182" s="33" t="s">
        <v>85</v>
      </c>
      <c r="X182" s="24" t="s">
        <v>19</v>
      </c>
      <c r="Y182" s="29">
        <v>-1.11913</v>
      </c>
      <c r="Z182" s="33" t="s">
        <v>78</v>
      </c>
      <c r="AA182" s="24" t="s">
        <v>26</v>
      </c>
      <c r="AB182" s="28">
        <v>-1.23498</v>
      </c>
      <c r="AC182" s="33" t="s">
        <v>32</v>
      </c>
      <c r="AD182" s="24" t="s">
        <v>26</v>
      </c>
      <c r="AE182" s="28">
        <v>-0.48171999999999998</v>
      </c>
      <c r="AF182" s="33" t="s">
        <v>21</v>
      </c>
      <c r="AG182" s="24" t="s">
        <v>23</v>
      </c>
      <c r="AH182" s="28">
        <v>-0.76941999999999999</v>
      </c>
      <c r="AI182" s="33" t="s">
        <v>96</v>
      </c>
      <c r="AJ182" s="35" t="s">
        <v>23</v>
      </c>
      <c r="AK182" s="28">
        <v>-0.65149999999999997</v>
      </c>
      <c r="AL182" s="33" t="s">
        <v>98</v>
      </c>
      <c r="AM182" s="35" t="s">
        <v>28</v>
      </c>
      <c r="AN182" s="29">
        <v>-0.39467999999999998</v>
      </c>
      <c r="AO182" s="33" t="s">
        <v>93</v>
      </c>
      <c r="AP182" s="35" t="s">
        <v>23</v>
      </c>
      <c r="AQ182" s="29">
        <v>-0.23443</v>
      </c>
    </row>
    <row r="183" spans="1:43" ht="17" thickBot="1" x14ac:dyDescent="0.25">
      <c r="A183" s="95"/>
      <c r="B183" s="33" t="s">
        <v>44</v>
      </c>
      <c r="C183" s="24" t="s">
        <v>23</v>
      </c>
      <c r="D183" s="28">
        <v>-0.91742000000000001</v>
      </c>
      <c r="E183" s="33" t="s">
        <v>90</v>
      </c>
      <c r="F183" s="35" t="s">
        <v>23</v>
      </c>
      <c r="G183" s="29">
        <v>-0.57132000000000005</v>
      </c>
      <c r="H183" s="33" t="s">
        <v>24</v>
      </c>
      <c r="I183" s="24" t="s">
        <v>25</v>
      </c>
      <c r="J183" s="28">
        <v>-0.98089000000000004</v>
      </c>
      <c r="K183" s="33" t="s">
        <v>81</v>
      </c>
      <c r="L183" s="24" t="s">
        <v>20</v>
      </c>
      <c r="M183" s="28">
        <v>-0.72633000000000003</v>
      </c>
      <c r="N183" s="33" t="s">
        <v>24</v>
      </c>
      <c r="O183" s="24" t="s">
        <v>26</v>
      </c>
      <c r="P183" s="28">
        <v>-0.63012999999999997</v>
      </c>
      <c r="Q183" s="33" t="s">
        <v>101</v>
      </c>
      <c r="R183" s="35" t="s">
        <v>26</v>
      </c>
      <c r="S183" s="29">
        <v>-0.7823</v>
      </c>
      <c r="T183" s="33" t="s">
        <v>47</v>
      </c>
      <c r="U183" s="24" t="s">
        <v>28</v>
      </c>
      <c r="V183" s="29">
        <v>-0.45</v>
      </c>
      <c r="W183" s="33" t="s">
        <v>67</v>
      </c>
      <c r="X183" s="24" t="s">
        <v>23</v>
      </c>
      <c r="Y183" s="28">
        <v>-1.1464799999999999</v>
      </c>
      <c r="Z183" s="33" t="s">
        <v>81</v>
      </c>
      <c r="AA183" s="24" t="s">
        <v>20</v>
      </c>
      <c r="AB183" s="28">
        <v>-1.2836000000000001</v>
      </c>
      <c r="AC183" s="33" t="s">
        <v>86</v>
      </c>
      <c r="AD183" s="24" t="s">
        <v>20</v>
      </c>
      <c r="AE183" s="29">
        <v>-0.49006</v>
      </c>
      <c r="AF183" s="33" t="s">
        <v>91</v>
      </c>
      <c r="AG183" s="35" t="s">
        <v>25</v>
      </c>
      <c r="AH183" s="29">
        <v>-0.77671999999999997</v>
      </c>
      <c r="AI183" s="33" t="s">
        <v>81</v>
      </c>
      <c r="AJ183" s="24" t="s">
        <v>26</v>
      </c>
      <c r="AK183" s="28">
        <v>-0.66661000000000004</v>
      </c>
      <c r="AL183" s="33" t="s">
        <v>50</v>
      </c>
      <c r="AM183" s="24" t="s">
        <v>29</v>
      </c>
      <c r="AN183" s="28">
        <v>-0.39800000000000002</v>
      </c>
      <c r="AO183" s="33" t="s">
        <v>97</v>
      </c>
      <c r="AP183" s="35" t="s">
        <v>29</v>
      </c>
      <c r="AQ183" s="29">
        <v>-0.23580000000000001</v>
      </c>
    </row>
    <row r="184" spans="1:43" ht="17" thickBot="1" x14ac:dyDescent="0.25">
      <c r="A184" s="95"/>
      <c r="B184" s="33" t="s">
        <v>49</v>
      </c>
      <c r="C184" s="24" t="s">
        <v>20</v>
      </c>
      <c r="D184" s="28">
        <v>-0.92801999999999996</v>
      </c>
      <c r="E184" s="33" t="s">
        <v>90</v>
      </c>
      <c r="F184" s="35" t="s">
        <v>20</v>
      </c>
      <c r="G184" s="30">
        <v>-0.57506999999999997</v>
      </c>
      <c r="H184" s="33" t="s">
        <v>83</v>
      </c>
      <c r="I184" s="24" t="s">
        <v>25</v>
      </c>
      <c r="J184" s="28">
        <v>-0.98421999999999998</v>
      </c>
      <c r="K184" s="33" t="s">
        <v>48</v>
      </c>
      <c r="L184" s="24" t="s">
        <v>29</v>
      </c>
      <c r="M184" s="28">
        <v>-0.73046999999999995</v>
      </c>
      <c r="N184" s="33" t="s">
        <v>104</v>
      </c>
      <c r="O184" s="35" t="s">
        <v>19</v>
      </c>
      <c r="P184" s="30">
        <v>-0.63549</v>
      </c>
      <c r="Q184" s="33" t="s">
        <v>81</v>
      </c>
      <c r="R184" s="24" t="s">
        <v>29</v>
      </c>
      <c r="S184" s="30">
        <v>-0.78359000000000001</v>
      </c>
      <c r="T184" s="33" t="s">
        <v>61</v>
      </c>
      <c r="U184" s="24" t="s">
        <v>19</v>
      </c>
      <c r="V184" s="30">
        <v>-0.45469999999999999</v>
      </c>
      <c r="W184" s="33" t="s">
        <v>61</v>
      </c>
      <c r="X184" s="24" t="s">
        <v>26</v>
      </c>
      <c r="Y184" s="30">
        <v>-1.16513</v>
      </c>
      <c r="Z184" s="33" t="s">
        <v>96</v>
      </c>
      <c r="AA184" s="35" t="s">
        <v>19</v>
      </c>
      <c r="AB184" s="28">
        <v>-1.3169200000000001</v>
      </c>
      <c r="AC184" s="33" t="s">
        <v>100</v>
      </c>
      <c r="AD184" s="35" t="s">
        <v>28</v>
      </c>
      <c r="AE184" s="29">
        <v>-0.49157000000000001</v>
      </c>
      <c r="AF184" s="33" t="s">
        <v>74</v>
      </c>
      <c r="AG184" s="24" t="s">
        <v>28</v>
      </c>
      <c r="AH184" s="28">
        <v>-0.77698</v>
      </c>
      <c r="AI184" s="33" t="s">
        <v>63</v>
      </c>
      <c r="AJ184" s="24" t="s">
        <v>26</v>
      </c>
      <c r="AK184" s="28">
        <v>-0.70374999999999999</v>
      </c>
      <c r="AL184" s="33" t="s">
        <v>52</v>
      </c>
      <c r="AM184" s="24" t="s">
        <v>23</v>
      </c>
      <c r="AN184" s="28">
        <v>-0.40938000000000002</v>
      </c>
      <c r="AO184" s="33" t="s">
        <v>18</v>
      </c>
      <c r="AP184" s="24" t="s">
        <v>19</v>
      </c>
      <c r="AQ184" s="28">
        <v>-0.23855000000000001</v>
      </c>
    </row>
    <row r="185" spans="1:43" ht="17" thickBot="1" x14ac:dyDescent="0.25">
      <c r="A185" s="95"/>
      <c r="B185" s="33" t="s">
        <v>101</v>
      </c>
      <c r="C185" s="35" t="s">
        <v>102</v>
      </c>
      <c r="D185" s="30">
        <v>-0.95299</v>
      </c>
      <c r="E185" s="33" t="s">
        <v>83</v>
      </c>
      <c r="F185" s="24" t="s">
        <v>29</v>
      </c>
      <c r="G185" s="29">
        <v>-0.57543</v>
      </c>
      <c r="H185" s="33" t="s">
        <v>96</v>
      </c>
      <c r="I185" s="35" t="s">
        <v>26</v>
      </c>
      <c r="J185" s="30">
        <v>-0.99107000000000001</v>
      </c>
      <c r="K185" s="33" t="s">
        <v>27</v>
      </c>
      <c r="L185" s="24" t="s">
        <v>29</v>
      </c>
      <c r="M185" s="28">
        <v>-0.74980999999999998</v>
      </c>
      <c r="N185" s="33" t="s">
        <v>61</v>
      </c>
      <c r="O185" s="24" t="s">
        <v>19</v>
      </c>
      <c r="P185" s="28">
        <v>-0.64629000000000003</v>
      </c>
      <c r="Q185" s="33" t="s">
        <v>36</v>
      </c>
      <c r="R185" s="24" t="s">
        <v>26</v>
      </c>
      <c r="S185" s="28">
        <v>-0.79349999999999998</v>
      </c>
      <c r="T185" s="33" t="s">
        <v>81</v>
      </c>
      <c r="U185" s="24" t="s">
        <v>20</v>
      </c>
      <c r="V185" s="29">
        <v>-0.45756999999999998</v>
      </c>
      <c r="W185" s="33" t="s">
        <v>81</v>
      </c>
      <c r="X185" s="24" t="s">
        <v>26</v>
      </c>
      <c r="Y185" s="28">
        <v>-1.2132000000000001</v>
      </c>
      <c r="Z185" s="33" t="s">
        <v>65</v>
      </c>
      <c r="AA185" s="24" t="s">
        <v>20</v>
      </c>
      <c r="AB185" s="28">
        <v>-1.3194900000000001</v>
      </c>
      <c r="AC185" s="33" t="s">
        <v>42</v>
      </c>
      <c r="AD185" s="24" t="s">
        <v>26</v>
      </c>
      <c r="AE185" s="28">
        <v>-0.51280999999999999</v>
      </c>
      <c r="AF185" s="33" t="s">
        <v>86</v>
      </c>
      <c r="AG185" s="24" t="s">
        <v>20</v>
      </c>
      <c r="AH185" s="28">
        <v>-0.79674</v>
      </c>
      <c r="AI185" s="33" t="s">
        <v>94</v>
      </c>
      <c r="AJ185" s="35" t="s">
        <v>22</v>
      </c>
      <c r="AK185" s="30">
        <v>-0.70523999999999998</v>
      </c>
      <c r="AL185" s="33" t="s">
        <v>72</v>
      </c>
      <c r="AM185" s="24" t="s">
        <v>25</v>
      </c>
      <c r="AN185" s="29">
        <v>-0.41134999999999999</v>
      </c>
      <c r="AO185" s="33" t="s">
        <v>74</v>
      </c>
      <c r="AP185" s="24" t="s">
        <v>23</v>
      </c>
      <c r="AQ185" s="29">
        <v>-0.24334</v>
      </c>
    </row>
    <row r="186" spans="1:43" ht="17" thickBot="1" x14ac:dyDescent="0.25">
      <c r="A186" s="95"/>
      <c r="B186" s="33" t="s">
        <v>24</v>
      </c>
      <c r="C186" s="24" t="s">
        <v>26</v>
      </c>
      <c r="D186" s="28">
        <v>-0.96489999999999998</v>
      </c>
      <c r="E186" s="33" t="s">
        <v>91</v>
      </c>
      <c r="F186" s="35" t="s">
        <v>22</v>
      </c>
      <c r="G186" s="29">
        <v>-0.57567000000000002</v>
      </c>
      <c r="H186" s="33" t="s">
        <v>69</v>
      </c>
      <c r="I186" s="24" t="s">
        <v>19</v>
      </c>
      <c r="J186" s="28">
        <v>-1.02193</v>
      </c>
      <c r="K186" s="33" t="s">
        <v>48</v>
      </c>
      <c r="L186" s="24" t="s">
        <v>20</v>
      </c>
      <c r="M186" s="28">
        <v>-0.75871</v>
      </c>
      <c r="N186" s="33" t="s">
        <v>36</v>
      </c>
      <c r="O186" s="24" t="s">
        <v>26</v>
      </c>
      <c r="P186" s="28">
        <v>-0.65434999999999999</v>
      </c>
      <c r="Q186" s="33" t="s">
        <v>42</v>
      </c>
      <c r="R186" s="24" t="s">
        <v>28</v>
      </c>
      <c r="S186" s="28">
        <v>-0.80772999999999995</v>
      </c>
      <c r="T186" s="33" t="s">
        <v>104</v>
      </c>
      <c r="U186" s="35" t="s">
        <v>19</v>
      </c>
      <c r="V186" s="29">
        <v>-0.46167999999999998</v>
      </c>
      <c r="W186" s="33" t="s">
        <v>73</v>
      </c>
      <c r="X186" s="24" t="s">
        <v>23</v>
      </c>
      <c r="Y186" s="28">
        <v>-1.2160200000000001</v>
      </c>
      <c r="Z186" s="33" t="s">
        <v>94</v>
      </c>
      <c r="AA186" s="35" t="s">
        <v>28</v>
      </c>
      <c r="AB186" s="28">
        <v>-1.3592599999999999</v>
      </c>
      <c r="AC186" s="33" t="s">
        <v>104</v>
      </c>
      <c r="AD186" s="35" t="s">
        <v>19</v>
      </c>
      <c r="AE186" s="29">
        <v>-0.57684999999999997</v>
      </c>
      <c r="AF186" s="33" t="s">
        <v>104</v>
      </c>
      <c r="AG186" s="35" t="s">
        <v>19</v>
      </c>
      <c r="AH186" s="30">
        <v>-0.81040999999999996</v>
      </c>
      <c r="AI186" s="33" t="s">
        <v>96</v>
      </c>
      <c r="AJ186" s="35" t="s">
        <v>26</v>
      </c>
      <c r="AK186" s="28">
        <v>-0.72069000000000005</v>
      </c>
      <c r="AL186" s="33" t="s">
        <v>87</v>
      </c>
      <c r="AM186" s="24" t="s">
        <v>25</v>
      </c>
      <c r="AN186" s="28">
        <v>-0.41798000000000002</v>
      </c>
      <c r="AO186" s="33" t="s">
        <v>56</v>
      </c>
      <c r="AP186" s="24" t="s">
        <v>19</v>
      </c>
      <c r="AQ186" s="29">
        <v>-0.2437</v>
      </c>
    </row>
    <row r="187" spans="1:43" ht="17" thickBot="1" x14ac:dyDescent="0.25">
      <c r="A187" s="95"/>
      <c r="B187" s="33" t="s">
        <v>85</v>
      </c>
      <c r="C187" s="24" t="s">
        <v>26</v>
      </c>
      <c r="D187" s="29">
        <v>-0.96497999999999995</v>
      </c>
      <c r="E187" s="33" t="s">
        <v>58</v>
      </c>
      <c r="F187" s="24" t="s">
        <v>25</v>
      </c>
      <c r="G187" s="29">
        <v>-0.58886000000000005</v>
      </c>
      <c r="H187" s="33" t="s">
        <v>54</v>
      </c>
      <c r="I187" s="24" t="s">
        <v>29</v>
      </c>
      <c r="J187" s="28">
        <v>-1.0249999999999999</v>
      </c>
      <c r="K187" s="33" t="s">
        <v>99</v>
      </c>
      <c r="L187" s="35" t="s">
        <v>25</v>
      </c>
      <c r="M187" s="29">
        <v>-0.77514000000000005</v>
      </c>
      <c r="N187" s="33" t="s">
        <v>52</v>
      </c>
      <c r="O187" s="24" t="s">
        <v>23</v>
      </c>
      <c r="P187" s="28">
        <v>-0.65649000000000002</v>
      </c>
      <c r="Q187" s="33" t="s">
        <v>73</v>
      </c>
      <c r="R187" s="24" t="s">
        <v>23</v>
      </c>
      <c r="S187" s="29">
        <v>-0.81247999999999998</v>
      </c>
      <c r="T187" s="33" t="s">
        <v>85</v>
      </c>
      <c r="U187" s="24" t="s">
        <v>29</v>
      </c>
      <c r="V187" s="29">
        <v>-0.52453000000000005</v>
      </c>
      <c r="W187" s="33" t="s">
        <v>36</v>
      </c>
      <c r="X187" s="24" t="s">
        <v>23</v>
      </c>
      <c r="Y187" s="28">
        <v>-1.31671</v>
      </c>
      <c r="Z187" s="33" t="s">
        <v>65</v>
      </c>
      <c r="AA187" s="24" t="s">
        <v>23</v>
      </c>
      <c r="AB187" s="30">
        <v>-1.39751</v>
      </c>
      <c r="AC187" s="33" t="s">
        <v>67</v>
      </c>
      <c r="AD187" s="24" t="s">
        <v>20</v>
      </c>
      <c r="AE187" s="30">
        <v>-0.59999000000000002</v>
      </c>
      <c r="AF187" s="33" t="s">
        <v>103</v>
      </c>
      <c r="AG187" s="35" t="s">
        <v>26</v>
      </c>
      <c r="AH187" s="30">
        <v>-0.82150999999999996</v>
      </c>
      <c r="AI187" s="33" t="s">
        <v>100</v>
      </c>
      <c r="AJ187" s="35" t="s">
        <v>20</v>
      </c>
      <c r="AK187" s="28">
        <v>-0.73043999999999998</v>
      </c>
      <c r="AL187" s="33" t="s">
        <v>73</v>
      </c>
      <c r="AM187" s="24" t="s">
        <v>29</v>
      </c>
      <c r="AN187" s="30">
        <v>-0.43595</v>
      </c>
      <c r="AO187" s="33" t="s">
        <v>24</v>
      </c>
      <c r="AP187" s="24" t="s">
        <v>25</v>
      </c>
      <c r="AQ187" s="28">
        <v>-0.2586</v>
      </c>
    </row>
    <row r="188" spans="1:43" ht="17" thickBot="1" x14ac:dyDescent="0.25">
      <c r="A188" s="95"/>
      <c r="B188" s="33" t="s">
        <v>61</v>
      </c>
      <c r="C188" s="24" t="s">
        <v>19</v>
      </c>
      <c r="D188" s="28">
        <v>-0.97450000000000003</v>
      </c>
      <c r="E188" s="33" t="s">
        <v>41</v>
      </c>
      <c r="F188" s="24" t="s">
        <v>25</v>
      </c>
      <c r="G188" s="30">
        <v>-0.59050000000000002</v>
      </c>
      <c r="H188" s="33" t="s">
        <v>97</v>
      </c>
      <c r="I188" s="35" t="s">
        <v>19</v>
      </c>
      <c r="J188" s="28">
        <v>-1.02546</v>
      </c>
      <c r="K188" s="33" t="s">
        <v>59</v>
      </c>
      <c r="L188" s="24" t="s">
        <v>23</v>
      </c>
      <c r="M188" s="29">
        <v>-0.80567999999999995</v>
      </c>
      <c r="N188" s="33" t="s">
        <v>96</v>
      </c>
      <c r="O188" s="35" t="s">
        <v>19</v>
      </c>
      <c r="P188" s="29">
        <v>-0.65925999999999996</v>
      </c>
      <c r="Q188" s="33" t="s">
        <v>40</v>
      </c>
      <c r="R188" s="24" t="s">
        <v>26</v>
      </c>
      <c r="S188" s="28">
        <v>-0.81440000000000001</v>
      </c>
      <c r="T188" s="33" t="s">
        <v>85</v>
      </c>
      <c r="U188" s="24" t="s">
        <v>26</v>
      </c>
      <c r="V188" s="29">
        <v>-0.54490000000000005</v>
      </c>
      <c r="W188" s="33" t="s">
        <v>103</v>
      </c>
      <c r="X188" s="35" t="s">
        <v>26</v>
      </c>
      <c r="Y188" s="30">
        <v>-1.3405899999999999</v>
      </c>
      <c r="Z188" s="33" t="s">
        <v>36</v>
      </c>
      <c r="AA188" s="24" t="s">
        <v>23</v>
      </c>
      <c r="AB188" s="28">
        <v>-1.4888300000000001</v>
      </c>
      <c r="AC188" s="33" t="s">
        <v>90</v>
      </c>
      <c r="AD188" s="35" t="s">
        <v>29</v>
      </c>
      <c r="AE188" s="29">
        <v>-0.61497000000000002</v>
      </c>
      <c r="AF188" s="33" t="s">
        <v>42</v>
      </c>
      <c r="AG188" s="24" t="s">
        <v>28</v>
      </c>
      <c r="AH188" s="28">
        <v>-0.83299999999999996</v>
      </c>
      <c r="AI188" s="33" t="s">
        <v>57</v>
      </c>
      <c r="AJ188" s="24" t="s">
        <v>20</v>
      </c>
      <c r="AK188" s="28">
        <v>-0.82035999999999998</v>
      </c>
      <c r="AL188" s="33" t="s">
        <v>31</v>
      </c>
      <c r="AM188" s="24" t="s">
        <v>25</v>
      </c>
      <c r="AN188" s="28">
        <v>-0.43792999999999999</v>
      </c>
      <c r="AO188" s="33" t="s">
        <v>52</v>
      </c>
      <c r="AP188" s="24" t="s">
        <v>29</v>
      </c>
      <c r="AQ188" s="28">
        <v>-0.26645999999999997</v>
      </c>
    </row>
    <row r="189" spans="1:43" ht="17" thickBot="1" x14ac:dyDescent="0.25">
      <c r="A189" s="95"/>
      <c r="B189" s="33" t="s">
        <v>66</v>
      </c>
      <c r="C189" s="24" t="s">
        <v>20</v>
      </c>
      <c r="D189" s="28">
        <v>-1.0152699999999999</v>
      </c>
      <c r="E189" s="33" t="s">
        <v>33</v>
      </c>
      <c r="F189" s="24" t="s">
        <v>25</v>
      </c>
      <c r="G189" s="28">
        <v>-0.60202</v>
      </c>
      <c r="H189" s="33" t="s">
        <v>56</v>
      </c>
      <c r="I189" s="24" t="s">
        <v>25</v>
      </c>
      <c r="J189" s="28">
        <v>-1.02779</v>
      </c>
      <c r="K189" s="33" t="s">
        <v>83</v>
      </c>
      <c r="L189" s="24" t="s">
        <v>20</v>
      </c>
      <c r="M189" s="29">
        <v>-0.81267999999999996</v>
      </c>
      <c r="N189" s="33" t="s">
        <v>69</v>
      </c>
      <c r="O189" s="24" t="s">
        <v>29</v>
      </c>
      <c r="P189" s="29">
        <v>-0.66547999999999996</v>
      </c>
      <c r="Q189" s="33" t="s">
        <v>100</v>
      </c>
      <c r="R189" s="35" t="s">
        <v>26</v>
      </c>
      <c r="S189" s="28">
        <v>-0.83018000000000003</v>
      </c>
      <c r="T189" s="33" t="s">
        <v>76</v>
      </c>
      <c r="U189" s="24" t="s">
        <v>28</v>
      </c>
      <c r="V189" s="29">
        <v>-0.57257999999999998</v>
      </c>
      <c r="W189" s="33" t="s">
        <v>90</v>
      </c>
      <c r="X189" s="35" t="s">
        <v>29</v>
      </c>
      <c r="Y189" s="28">
        <v>-1.3529100000000001</v>
      </c>
      <c r="Z189" s="33" t="s">
        <v>81</v>
      </c>
      <c r="AA189" s="24" t="s">
        <v>26</v>
      </c>
      <c r="AB189" s="28">
        <v>-1.49197</v>
      </c>
      <c r="AC189" s="33" t="s">
        <v>96</v>
      </c>
      <c r="AD189" s="35" t="s">
        <v>23</v>
      </c>
      <c r="AE189" s="29">
        <v>-0.62216000000000005</v>
      </c>
      <c r="AF189" s="33" t="s">
        <v>44</v>
      </c>
      <c r="AG189" s="24" t="s">
        <v>23</v>
      </c>
      <c r="AH189" s="28">
        <v>-0.85453000000000001</v>
      </c>
      <c r="AI189" s="33" t="s">
        <v>73</v>
      </c>
      <c r="AJ189" s="24" t="s">
        <v>23</v>
      </c>
      <c r="AK189" s="28">
        <v>-0.82508999999999999</v>
      </c>
      <c r="AL189" s="33" t="s">
        <v>18</v>
      </c>
      <c r="AM189" s="24" t="s">
        <v>19</v>
      </c>
      <c r="AN189" s="28">
        <v>-0.44030000000000002</v>
      </c>
      <c r="AO189" s="33" t="s">
        <v>59</v>
      </c>
      <c r="AP189" s="24" t="s">
        <v>23</v>
      </c>
      <c r="AQ189" s="29">
        <v>-0.27068999999999999</v>
      </c>
    </row>
    <row r="190" spans="1:43" ht="17" thickBot="1" x14ac:dyDescent="0.25">
      <c r="A190" s="95"/>
      <c r="B190" s="33" t="s">
        <v>86</v>
      </c>
      <c r="C190" s="24" t="s">
        <v>26</v>
      </c>
      <c r="D190" s="28">
        <v>-1.0275000000000001</v>
      </c>
      <c r="E190" s="33" t="s">
        <v>59</v>
      </c>
      <c r="F190" s="24" t="s">
        <v>25</v>
      </c>
      <c r="G190" s="28">
        <v>-0.60911000000000004</v>
      </c>
      <c r="H190" s="33" t="s">
        <v>85</v>
      </c>
      <c r="I190" s="24" t="s">
        <v>29</v>
      </c>
      <c r="J190" s="28">
        <v>-1.0396300000000001</v>
      </c>
      <c r="K190" s="33" t="s">
        <v>69</v>
      </c>
      <c r="L190" s="24" t="s">
        <v>23</v>
      </c>
      <c r="M190" s="29">
        <v>-0.81540000000000001</v>
      </c>
      <c r="N190" s="33" t="s">
        <v>81</v>
      </c>
      <c r="O190" s="24" t="s">
        <v>29</v>
      </c>
      <c r="P190" s="28">
        <v>-0.71521999999999997</v>
      </c>
      <c r="Q190" s="33" t="s">
        <v>78</v>
      </c>
      <c r="R190" s="24" t="s">
        <v>28</v>
      </c>
      <c r="S190" s="28">
        <v>-0.83250999999999997</v>
      </c>
      <c r="T190" s="33" t="s">
        <v>42</v>
      </c>
      <c r="U190" s="24" t="s">
        <v>26</v>
      </c>
      <c r="V190" s="28">
        <v>-0.57311000000000001</v>
      </c>
      <c r="W190" s="33" t="s">
        <v>40</v>
      </c>
      <c r="X190" s="24" t="s">
        <v>26</v>
      </c>
      <c r="Y190" s="28">
        <v>-1.3642099999999999</v>
      </c>
      <c r="Z190" s="33" t="s">
        <v>38</v>
      </c>
      <c r="AA190" s="24" t="s">
        <v>26</v>
      </c>
      <c r="AB190" s="28">
        <v>-1.51115</v>
      </c>
      <c r="AC190" s="33" t="s">
        <v>21</v>
      </c>
      <c r="AD190" s="24" t="s">
        <v>23</v>
      </c>
      <c r="AE190" s="28">
        <v>-0.66381999999999997</v>
      </c>
      <c r="AF190" s="33" t="s">
        <v>47</v>
      </c>
      <c r="AG190" s="24" t="s">
        <v>19</v>
      </c>
      <c r="AH190" s="28">
        <v>-0.88932</v>
      </c>
      <c r="AI190" s="33" t="s">
        <v>73</v>
      </c>
      <c r="AJ190" s="24" t="s">
        <v>29</v>
      </c>
      <c r="AK190" s="28">
        <v>-0.82811999999999997</v>
      </c>
      <c r="AL190" s="33" t="s">
        <v>72</v>
      </c>
      <c r="AM190" s="24" t="s">
        <v>22</v>
      </c>
      <c r="AN190" s="30">
        <v>-0.44381999999999999</v>
      </c>
      <c r="AO190" s="33" t="s">
        <v>41</v>
      </c>
      <c r="AP190" s="24" t="s">
        <v>29</v>
      </c>
      <c r="AQ190" s="28">
        <v>-0.27277000000000001</v>
      </c>
    </row>
    <row r="191" spans="1:43" ht="17" thickBot="1" x14ac:dyDescent="0.25">
      <c r="A191" s="95"/>
      <c r="B191" s="33" t="s">
        <v>40</v>
      </c>
      <c r="C191" s="24" t="s">
        <v>26</v>
      </c>
      <c r="D191" s="28">
        <v>-1.0481199999999999</v>
      </c>
      <c r="E191" s="33" t="s">
        <v>93</v>
      </c>
      <c r="F191" s="35" t="s">
        <v>29</v>
      </c>
      <c r="G191" s="30">
        <v>-0.62339</v>
      </c>
      <c r="H191" s="33" t="s">
        <v>37</v>
      </c>
      <c r="I191" s="24" t="s">
        <v>25</v>
      </c>
      <c r="J191" s="28">
        <v>-1.0421400000000001</v>
      </c>
      <c r="K191" s="33" t="s">
        <v>83</v>
      </c>
      <c r="L191" s="24" t="s">
        <v>29</v>
      </c>
      <c r="M191" s="29">
        <v>-0.84148000000000001</v>
      </c>
      <c r="N191" s="33" t="s">
        <v>81</v>
      </c>
      <c r="O191" s="24" t="s">
        <v>26</v>
      </c>
      <c r="P191" s="28">
        <v>-0.73704000000000003</v>
      </c>
      <c r="Q191" s="33" t="s">
        <v>57</v>
      </c>
      <c r="R191" s="24" t="s">
        <v>26</v>
      </c>
      <c r="S191" s="28">
        <v>-0.89043000000000005</v>
      </c>
      <c r="T191" s="33" t="s">
        <v>40</v>
      </c>
      <c r="U191" s="24" t="s">
        <v>29</v>
      </c>
      <c r="V191" s="28">
        <v>-0.60096000000000005</v>
      </c>
      <c r="W191" s="33" t="s">
        <v>78</v>
      </c>
      <c r="X191" s="24" t="s">
        <v>23</v>
      </c>
      <c r="Y191" s="28">
        <v>-1.3670500000000001</v>
      </c>
      <c r="Z191" s="33" t="s">
        <v>84</v>
      </c>
      <c r="AA191" s="24" t="s">
        <v>26</v>
      </c>
      <c r="AB191" s="28">
        <v>-1.51298</v>
      </c>
      <c r="AC191" s="33" t="s">
        <v>44</v>
      </c>
      <c r="AD191" s="24" t="s">
        <v>20</v>
      </c>
      <c r="AE191" s="28">
        <v>-0.67391000000000001</v>
      </c>
      <c r="AF191" s="33" t="s">
        <v>104</v>
      </c>
      <c r="AG191" s="35" t="s">
        <v>26</v>
      </c>
      <c r="AH191" s="28">
        <v>-0.95540000000000003</v>
      </c>
      <c r="AI191" s="33" t="s">
        <v>34</v>
      </c>
      <c r="AJ191" s="24" t="s">
        <v>26</v>
      </c>
      <c r="AK191" s="28">
        <v>-0.83048999999999995</v>
      </c>
      <c r="AL191" s="33" t="s">
        <v>75</v>
      </c>
      <c r="AM191" s="24" t="s">
        <v>25</v>
      </c>
      <c r="AN191" s="30">
        <v>-0.45201999999999998</v>
      </c>
      <c r="AO191" s="33" t="s">
        <v>69</v>
      </c>
      <c r="AP191" s="24" t="s">
        <v>23</v>
      </c>
      <c r="AQ191" s="30">
        <v>-0.27746999999999999</v>
      </c>
    </row>
    <row r="192" spans="1:43" ht="17" thickBot="1" x14ac:dyDescent="0.25">
      <c r="A192" s="95"/>
      <c r="B192" s="33" t="s">
        <v>32</v>
      </c>
      <c r="C192" s="24" t="s">
        <v>26</v>
      </c>
      <c r="D192" s="28">
        <v>-1.04924</v>
      </c>
      <c r="E192" s="33" t="s">
        <v>104</v>
      </c>
      <c r="F192" s="35" t="s">
        <v>23</v>
      </c>
      <c r="G192" s="29">
        <v>-0.65207999999999999</v>
      </c>
      <c r="H192" s="33" t="s">
        <v>79</v>
      </c>
      <c r="I192" s="24" t="s">
        <v>29</v>
      </c>
      <c r="J192" s="28">
        <v>-1.0630500000000001</v>
      </c>
      <c r="K192" s="33" t="s">
        <v>85</v>
      </c>
      <c r="L192" s="24" t="s">
        <v>29</v>
      </c>
      <c r="M192" s="29">
        <v>-0.84153</v>
      </c>
      <c r="N192" s="33" t="s">
        <v>61</v>
      </c>
      <c r="O192" s="24" t="s">
        <v>23</v>
      </c>
      <c r="P192" s="29">
        <v>-0.78537000000000001</v>
      </c>
      <c r="Q192" s="33" t="s">
        <v>96</v>
      </c>
      <c r="R192" s="35" t="s">
        <v>26</v>
      </c>
      <c r="S192" s="29">
        <v>-0.89051000000000002</v>
      </c>
      <c r="T192" s="33" t="s">
        <v>91</v>
      </c>
      <c r="U192" s="35" t="s">
        <v>22</v>
      </c>
      <c r="V192" s="29">
        <v>-0.61189000000000004</v>
      </c>
      <c r="W192" s="33" t="s">
        <v>78</v>
      </c>
      <c r="X192" s="24" t="s">
        <v>26</v>
      </c>
      <c r="Y192" s="28">
        <v>-1.38009</v>
      </c>
      <c r="Z192" s="33" t="s">
        <v>40</v>
      </c>
      <c r="AA192" s="24" t="s">
        <v>26</v>
      </c>
      <c r="AB192" s="28">
        <v>-1.54891</v>
      </c>
      <c r="AC192" s="33" t="s">
        <v>78</v>
      </c>
      <c r="AD192" s="24" t="s">
        <v>28</v>
      </c>
      <c r="AE192" s="28">
        <v>-0.68769000000000002</v>
      </c>
      <c r="AF192" s="33" t="s">
        <v>100</v>
      </c>
      <c r="AG192" s="35" t="s">
        <v>20</v>
      </c>
      <c r="AH192" s="28">
        <v>-0.96847000000000005</v>
      </c>
      <c r="AI192" s="33" t="s">
        <v>85</v>
      </c>
      <c r="AJ192" s="24" t="s">
        <v>29</v>
      </c>
      <c r="AK192" s="28">
        <v>-0.83972999999999998</v>
      </c>
      <c r="AL192" s="33" t="s">
        <v>52</v>
      </c>
      <c r="AM192" s="24" t="s">
        <v>29</v>
      </c>
      <c r="AN192" s="28">
        <v>-0.45700000000000002</v>
      </c>
      <c r="AO192" s="33" t="s">
        <v>56</v>
      </c>
      <c r="AP192" s="24" t="s">
        <v>25</v>
      </c>
      <c r="AQ192" s="29">
        <v>-0.27872999999999998</v>
      </c>
    </row>
    <row r="193" spans="1:43" ht="17" thickBot="1" x14ac:dyDescent="0.25">
      <c r="A193" s="95"/>
      <c r="B193" s="33" t="s">
        <v>90</v>
      </c>
      <c r="C193" s="35" t="s">
        <v>26</v>
      </c>
      <c r="D193" s="29">
        <v>-1.0525800000000001</v>
      </c>
      <c r="E193" s="33" t="s">
        <v>99</v>
      </c>
      <c r="F193" s="35" t="s">
        <v>23</v>
      </c>
      <c r="G193" s="29">
        <v>-0.65656000000000003</v>
      </c>
      <c r="H193" s="33" t="s">
        <v>69</v>
      </c>
      <c r="I193" s="24" t="s">
        <v>23</v>
      </c>
      <c r="J193" s="28">
        <v>-1.0904100000000001</v>
      </c>
      <c r="K193" s="33" t="s">
        <v>85</v>
      </c>
      <c r="L193" s="24" t="s">
        <v>26</v>
      </c>
      <c r="M193" s="29">
        <v>-0.85316999999999998</v>
      </c>
      <c r="N193" s="33" t="s">
        <v>61</v>
      </c>
      <c r="O193" s="24" t="s">
        <v>26</v>
      </c>
      <c r="P193" s="29">
        <v>-0.82240000000000002</v>
      </c>
      <c r="Q193" s="33" t="s">
        <v>81</v>
      </c>
      <c r="R193" s="24" t="s">
        <v>26</v>
      </c>
      <c r="S193" s="28">
        <v>-0.90507000000000004</v>
      </c>
      <c r="T193" s="33" t="s">
        <v>90</v>
      </c>
      <c r="U193" s="35" t="s">
        <v>26</v>
      </c>
      <c r="V193" s="29">
        <v>-0.62709999999999999</v>
      </c>
      <c r="W193" s="33" t="s">
        <v>90</v>
      </c>
      <c r="X193" s="35" t="s">
        <v>20</v>
      </c>
      <c r="Y193" s="28">
        <v>-1.4503600000000001</v>
      </c>
      <c r="Z193" s="33" t="s">
        <v>32</v>
      </c>
      <c r="AA193" s="24" t="s">
        <v>26</v>
      </c>
      <c r="AB193" s="28">
        <v>-1.56768</v>
      </c>
      <c r="AC193" s="33" t="s">
        <v>70</v>
      </c>
      <c r="AD193" s="24" t="s">
        <v>28</v>
      </c>
      <c r="AE193" s="28">
        <v>-0.70904</v>
      </c>
      <c r="AF193" s="33" t="s">
        <v>100</v>
      </c>
      <c r="AG193" s="35" t="s">
        <v>28</v>
      </c>
      <c r="AH193" s="28">
        <v>-1.0197000000000001</v>
      </c>
      <c r="AI193" s="33" t="s">
        <v>73</v>
      </c>
      <c r="AJ193" s="24" t="s">
        <v>26</v>
      </c>
      <c r="AK193" s="28">
        <v>-0.84048999999999996</v>
      </c>
      <c r="AL193" s="33" t="s">
        <v>75</v>
      </c>
      <c r="AM193" s="24" t="s">
        <v>29</v>
      </c>
      <c r="AN193" s="28">
        <v>-0.47277999999999998</v>
      </c>
      <c r="AO193" s="33" t="s">
        <v>97</v>
      </c>
      <c r="AP193" s="35" t="s">
        <v>19</v>
      </c>
      <c r="AQ193" s="29">
        <v>-0.28660000000000002</v>
      </c>
    </row>
    <row r="194" spans="1:43" ht="17" thickBot="1" x14ac:dyDescent="0.25">
      <c r="A194" s="95"/>
      <c r="B194" s="33" t="s">
        <v>100</v>
      </c>
      <c r="C194" s="35" t="s">
        <v>20</v>
      </c>
      <c r="D194" s="28">
        <v>-1.06033</v>
      </c>
      <c r="E194" s="33" t="s">
        <v>83</v>
      </c>
      <c r="F194" s="24" t="s">
        <v>20</v>
      </c>
      <c r="G194" s="29">
        <v>-0.67927000000000004</v>
      </c>
      <c r="H194" s="33" t="s">
        <v>27</v>
      </c>
      <c r="I194" s="24" t="s">
        <v>29</v>
      </c>
      <c r="J194" s="28">
        <v>-1.10287</v>
      </c>
      <c r="K194" s="33" t="s">
        <v>99</v>
      </c>
      <c r="L194" s="35" t="s">
        <v>29</v>
      </c>
      <c r="M194" s="29">
        <v>-0.93383000000000005</v>
      </c>
      <c r="N194" s="33" t="s">
        <v>52</v>
      </c>
      <c r="O194" s="24" t="s">
        <v>29</v>
      </c>
      <c r="P194" s="28">
        <v>-0.84624999999999995</v>
      </c>
      <c r="Q194" s="33" t="s">
        <v>65</v>
      </c>
      <c r="R194" s="24" t="s">
        <v>23</v>
      </c>
      <c r="S194" s="30">
        <v>-0.91163000000000005</v>
      </c>
      <c r="T194" s="33" t="s">
        <v>24</v>
      </c>
      <c r="U194" s="24" t="s">
        <v>26</v>
      </c>
      <c r="V194" s="28">
        <v>-0.63292999999999999</v>
      </c>
      <c r="W194" s="33" t="s">
        <v>40</v>
      </c>
      <c r="X194" s="24" t="s">
        <v>29</v>
      </c>
      <c r="Y194" s="28">
        <v>-1.4967999999999999</v>
      </c>
      <c r="Z194" s="33" t="s">
        <v>24</v>
      </c>
      <c r="AA194" s="24" t="s">
        <v>26</v>
      </c>
      <c r="AB194" s="28">
        <v>-1.5687800000000001</v>
      </c>
      <c r="AC194" s="33" t="s">
        <v>73</v>
      </c>
      <c r="AD194" s="24" t="s">
        <v>23</v>
      </c>
      <c r="AE194" s="30">
        <v>-0.72123999999999999</v>
      </c>
      <c r="AF194" s="33" t="s">
        <v>80</v>
      </c>
      <c r="AG194" s="24" t="s">
        <v>28</v>
      </c>
      <c r="AH194" s="28">
        <v>-1.0209900000000001</v>
      </c>
      <c r="AI194" s="33" t="s">
        <v>53</v>
      </c>
      <c r="AJ194" s="24" t="s">
        <v>23</v>
      </c>
      <c r="AK194" s="28">
        <v>-0.86207</v>
      </c>
      <c r="AL194" s="33" t="s">
        <v>62</v>
      </c>
      <c r="AM194" s="24" t="s">
        <v>25</v>
      </c>
      <c r="AN194" s="28">
        <v>-0.48956</v>
      </c>
      <c r="AO194" s="33" t="s">
        <v>92</v>
      </c>
      <c r="AP194" s="35" t="s">
        <v>23</v>
      </c>
      <c r="AQ194" s="29">
        <v>-0.2868</v>
      </c>
    </row>
    <row r="195" spans="1:43" ht="17" thickBot="1" x14ac:dyDescent="0.25">
      <c r="A195" s="95"/>
      <c r="B195" s="33" t="s">
        <v>36</v>
      </c>
      <c r="C195" s="24" t="s">
        <v>23</v>
      </c>
      <c r="D195" s="28">
        <v>-1.0744199999999999</v>
      </c>
      <c r="E195" s="33" t="s">
        <v>73</v>
      </c>
      <c r="F195" s="24" t="s">
        <v>23</v>
      </c>
      <c r="G195" s="28">
        <v>-0.70977000000000001</v>
      </c>
      <c r="H195" s="33" t="s">
        <v>97</v>
      </c>
      <c r="I195" s="35" t="s">
        <v>25</v>
      </c>
      <c r="J195" s="28">
        <v>-1.1343799999999999</v>
      </c>
      <c r="K195" s="33" t="s">
        <v>61</v>
      </c>
      <c r="L195" s="24" t="s">
        <v>23</v>
      </c>
      <c r="M195" s="30">
        <v>-0.94481999999999999</v>
      </c>
      <c r="N195" s="33" t="s">
        <v>76</v>
      </c>
      <c r="O195" s="24" t="s">
        <v>26</v>
      </c>
      <c r="P195" s="28">
        <v>-0.87821000000000005</v>
      </c>
      <c r="Q195" s="33" t="s">
        <v>32</v>
      </c>
      <c r="R195" s="24" t="s">
        <v>26</v>
      </c>
      <c r="S195" s="28">
        <v>-0.91459000000000001</v>
      </c>
      <c r="T195" s="33" t="s">
        <v>81</v>
      </c>
      <c r="U195" s="24" t="s">
        <v>29</v>
      </c>
      <c r="V195" s="28">
        <v>-0.63663000000000003</v>
      </c>
      <c r="W195" s="33" t="s">
        <v>32</v>
      </c>
      <c r="X195" s="24" t="s">
        <v>26</v>
      </c>
      <c r="Y195" s="28">
        <v>-1.4990300000000001</v>
      </c>
      <c r="Z195" s="33" t="s">
        <v>34</v>
      </c>
      <c r="AA195" s="24" t="s">
        <v>26</v>
      </c>
      <c r="AB195" s="28">
        <v>-1.57117</v>
      </c>
      <c r="AC195" s="33" t="s">
        <v>36</v>
      </c>
      <c r="AD195" s="24" t="s">
        <v>26</v>
      </c>
      <c r="AE195" s="28">
        <v>-0.72163999999999995</v>
      </c>
      <c r="AF195" s="33" t="s">
        <v>42</v>
      </c>
      <c r="AG195" s="24" t="s">
        <v>26</v>
      </c>
      <c r="AH195" s="28">
        <v>-1.0314399999999999</v>
      </c>
      <c r="AI195" s="33" t="s">
        <v>36</v>
      </c>
      <c r="AJ195" s="24" t="s">
        <v>26</v>
      </c>
      <c r="AK195" s="28">
        <v>-0.87344999999999995</v>
      </c>
      <c r="AL195" s="33" t="s">
        <v>50</v>
      </c>
      <c r="AM195" s="24" t="s">
        <v>19</v>
      </c>
      <c r="AN195" s="28">
        <v>-0.49048000000000003</v>
      </c>
      <c r="AO195" s="33" t="s">
        <v>93</v>
      </c>
      <c r="AP195" s="35" t="s">
        <v>25</v>
      </c>
      <c r="AQ195" s="29">
        <v>-0.30885000000000001</v>
      </c>
    </row>
    <row r="196" spans="1:43" ht="17" thickBot="1" x14ac:dyDescent="0.25">
      <c r="A196" s="95"/>
      <c r="B196" s="33" t="s">
        <v>94</v>
      </c>
      <c r="C196" s="35" t="s">
        <v>26</v>
      </c>
      <c r="D196" s="29">
        <v>-1.0829500000000001</v>
      </c>
      <c r="E196" s="33" t="s">
        <v>69</v>
      </c>
      <c r="F196" s="24" t="s">
        <v>23</v>
      </c>
      <c r="G196" s="28">
        <v>-0.72921999999999998</v>
      </c>
      <c r="H196" s="33" t="s">
        <v>31</v>
      </c>
      <c r="I196" s="24" t="s">
        <v>25</v>
      </c>
      <c r="J196" s="28">
        <v>-1.1527499999999999</v>
      </c>
      <c r="K196" s="33" t="s">
        <v>83</v>
      </c>
      <c r="L196" s="24" t="s">
        <v>25</v>
      </c>
      <c r="M196" s="30">
        <v>-0.96096000000000004</v>
      </c>
      <c r="N196" s="33" t="s">
        <v>40</v>
      </c>
      <c r="O196" s="24" t="s">
        <v>26</v>
      </c>
      <c r="P196" s="28">
        <v>-0.88070000000000004</v>
      </c>
      <c r="Q196" s="33" t="s">
        <v>86</v>
      </c>
      <c r="R196" s="24" t="s">
        <v>26</v>
      </c>
      <c r="S196" s="28">
        <v>-0.92008999999999996</v>
      </c>
      <c r="T196" s="33" t="s">
        <v>64</v>
      </c>
      <c r="U196" s="24" t="s">
        <v>28</v>
      </c>
      <c r="V196" s="29">
        <v>-0.63961999999999997</v>
      </c>
      <c r="W196" s="33" t="s">
        <v>90</v>
      </c>
      <c r="X196" s="35" t="s">
        <v>23</v>
      </c>
      <c r="Y196" s="28">
        <v>-1.5061599999999999</v>
      </c>
      <c r="Z196" s="33" t="s">
        <v>103</v>
      </c>
      <c r="AA196" s="35" t="s">
        <v>26</v>
      </c>
      <c r="AB196" s="29">
        <v>-1.5775399999999999</v>
      </c>
      <c r="AC196" s="33" t="s">
        <v>86</v>
      </c>
      <c r="AD196" s="24" t="s">
        <v>26</v>
      </c>
      <c r="AE196" s="28">
        <v>-0.76851999999999998</v>
      </c>
      <c r="AF196" s="33" t="s">
        <v>57</v>
      </c>
      <c r="AG196" s="24" t="s">
        <v>26</v>
      </c>
      <c r="AH196" s="28">
        <v>-1.0553300000000001</v>
      </c>
      <c r="AI196" s="33" t="s">
        <v>24</v>
      </c>
      <c r="AJ196" s="24" t="s">
        <v>26</v>
      </c>
      <c r="AK196" s="28">
        <v>-0.88736999999999999</v>
      </c>
      <c r="AL196" s="33" t="s">
        <v>45</v>
      </c>
      <c r="AM196" s="24" t="s">
        <v>23</v>
      </c>
      <c r="AN196" s="28">
        <v>-0.49995000000000001</v>
      </c>
      <c r="AO196" s="33" t="s">
        <v>41</v>
      </c>
      <c r="AP196" s="24" t="s">
        <v>25</v>
      </c>
      <c r="AQ196" s="28">
        <v>-0.31213000000000002</v>
      </c>
    </row>
    <row r="197" spans="1:43" ht="17" thickBot="1" x14ac:dyDescent="0.25">
      <c r="A197" s="95"/>
      <c r="B197" s="33" t="s">
        <v>81</v>
      </c>
      <c r="C197" s="24" t="s">
        <v>26</v>
      </c>
      <c r="D197" s="28">
        <v>-1.0869200000000001</v>
      </c>
      <c r="E197" s="33" t="s">
        <v>72</v>
      </c>
      <c r="F197" s="24" t="s">
        <v>25</v>
      </c>
      <c r="G197" s="29">
        <v>-0.72943999999999998</v>
      </c>
      <c r="H197" s="33" t="s">
        <v>105</v>
      </c>
      <c r="I197" s="35" t="s">
        <v>29</v>
      </c>
      <c r="J197" s="29">
        <v>-1.1699600000000001</v>
      </c>
      <c r="K197" s="33" t="s">
        <v>69</v>
      </c>
      <c r="L197" s="24" t="s">
        <v>29</v>
      </c>
      <c r="M197" s="30">
        <v>-0.99836999999999998</v>
      </c>
      <c r="N197" s="33" t="s">
        <v>65</v>
      </c>
      <c r="O197" s="24" t="s">
        <v>20</v>
      </c>
      <c r="P197" s="28">
        <v>-0.88534000000000002</v>
      </c>
      <c r="Q197" s="33" t="s">
        <v>64</v>
      </c>
      <c r="R197" s="24" t="s">
        <v>28</v>
      </c>
      <c r="S197" s="29">
        <v>-0.95194000000000001</v>
      </c>
      <c r="T197" s="33" t="s">
        <v>73</v>
      </c>
      <c r="U197" s="24" t="s">
        <v>23</v>
      </c>
      <c r="V197" s="30">
        <v>-0.66002000000000005</v>
      </c>
      <c r="W197" s="33" t="s">
        <v>38</v>
      </c>
      <c r="X197" s="24" t="s">
        <v>26</v>
      </c>
      <c r="Y197" s="28">
        <v>-1.53766</v>
      </c>
      <c r="Z197" s="33" t="s">
        <v>42</v>
      </c>
      <c r="AA197" s="24" t="s">
        <v>26</v>
      </c>
      <c r="AB197" s="28">
        <v>-1.58029</v>
      </c>
      <c r="AC197" s="33" t="s">
        <v>93</v>
      </c>
      <c r="AD197" s="35" t="s">
        <v>20</v>
      </c>
      <c r="AE197" s="29">
        <v>-0.77592000000000005</v>
      </c>
      <c r="AF197" s="33" t="s">
        <v>47</v>
      </c>
      <c r="AG197" s="24" t="s">
        <v>28</v>
      </c>
      <c r="AH197" s="28">
        <v>-1.0582199999999999</v>
      </c>
      <c r="AI197" s="33" t="s">
        <v>78</v>
      </c>
      <c r="AJ197" s="24" t="s">
        <v>26</v>
      </c>
      <c r="AK197" s="28">
        <v>-0.88993999999999995</v>
      </c>
      <c r="AL197" s="33" t="s">
        <v>37</v>
      </c>
      <c r="AM197" s="24" t="s">
        <v>23</v>
      </c>
      <c r="AN197" s="28">
        <v>-0.50636000000000003</v>
      </c>
      <c r="AO197" s="33" t="s">
        <v>69</v>
      </c>
      <c r="AP197" s="24" t="s">
        <v>29</v>
      </c>
      <c r="AQ197" s="30">
        <v>-0.31528</v>
      </c>
    </row>
    <row r="198" spans="1:43" ht="17" thickBot="1" x14ac:dyDescent="0.25">
      <c r="A198" s="95"/>
      <c r="B198" s="33" t="s">
        <v>81</v>
      </c>
      <c r="C198" s="24" t="s">
        <v>20</v>
      </c>
      <c r="D198" s="28">
        <v>-1.08874</v>
      </c>
      <c r="E198" s="33" t="s">
        <v>83</v>
      </c>
      <c r="F198" s="24" t="s">
        <v>25</v>
      </c>
      <c r="G198" s="29">
        <v>-0.73041999999999996</v>
      </c>
      <c r="H198" s="33" t="s">
        <v>83</v>
      </c>
      <c r="I198" s="24" t="s">
        <v>29</v>
      </c>
      <c r="J198" s="28">
        <v>-1.17344</v>
      </c>
      <c r="K198" s="33" t="s">
        <v>75</v>
      </c>
      <c r="L198" s="24" t="s">
        <v>29</v>
      </c>
      <c r="M198" s="28">
        <v>-1.03603</v>
      </c>
      <c r="N198" s="33" t="s">
        <v>94</v>
      </c>
      <c r="O198" s="35" t="s">
        <v>28</v>
      </c>
      <c r="P198" s="29">
        <v>-0.90093999999999996</v>
      </c>
      <c r="Q198" s="33" t="s">
        <v>63</v>
      </c>
      <c r="R198" s="24" t="s">
        <v>26</v>
      </c>
      <c r="S198" s="28">
        <v>-0.95233999999999996</v>
      </c>
      <c r="T198" s="33" t="s">
        <v>73</v>
      </c>
      <c r="U198" s="24" t="s">
        <v>26</v>
      </c>
      <c r="V198" s="30">
        <v>-0.66125999999999996</v>
      </c>
      <c r="W198" s="33" t="s">
        <v>24</v>
      </c>
      <c r="X198" s="24" t="s">
        <v>26</v>
      </c>
      <c r="Y198" s="28">
        <v>-1.57517</v>
      </c>
      <c r="Z198" s="33" t="s">
        <v>100</v>
      </c>
      <c r="AA198" s="35" t="s">
        <v>23</v>
      </c>
      <c r="AB198" s="28">
        <v>-1.58067</v>
      </c>
      <c r="AC198" s="33" t="s">
        <v>90</v>
      </c>
      <c r="AD198" s="35" t="s">
        <v>23</v>
      </c>
      <c r="AE198" s="29">
        <v>-0.79200999999999999</v>
      </c>
      <c r="AF198" s="33" t="s">
        <v>53</v>
      </c>
      <c r="AG198" s="24" t="s">
        <v>28</v>
      </c>
      <c r="AH198" s="28">
        <v>-1.08084</v>
      </c>
      <c r="AI198" s="33" t="s">
        <v>38</v>
      </c>
      <c r="AJ198" s="24" t="s">
        <v>26</v>
      </c>
      <c r="AK198" s="28">
        <v>-0.90822999999999998</v>
      </c>
      <c r="AL198" s="33" t="s">
        <v>85</v>
      </c>
      <c r="AM198" s="24" t="s">
        <v>29</v>
      </c>
      <c r="AN198" s="29">
        <v>-0.51424999999999998</v>
      </c>
      <c r="AO198" s="33" t="s">
        <v>37</v>
      </c>
      <c r="AP198" s="24" t="s">
        <v>25</v>
      </c>
      <c r="AQ198" s="28">
        <v>-0.31539</v>
      </c>
    </row>
    <row r="199" spans="1:43" ht="17" thickBot="1" x14ac:dyDescent="0.25">
      <c r="A199" s="95"/>
      <c r="B199" s="33" t="s">
        <v>57</v>
      </c>
      <c r="C199" s="24" t="s">
        <v>20</v>
      </c>
      <c r="D199" s="28">
        <v>-1.11172</v>
      </c>
      <c r="E199" s="33" t="s">
        <v>50</v>
      </c>
      <c r="F199" s="24" t="s">
        <v>29</v>
      </c>
      <c r="G199" s="28">
        <v>-0.73290999999999995</v>
      </c>
      <c r="H199" s="33" t="s">
        <v>93</v>
      </c>
      <c r="I199" s="35" t="s">
        <v>29</v>
      </c>
      <c r="J199" s="30">
        <v>-1.1777899999999999</v>
      </c>
      <c r="K199" s="33" t="s">
        <v>75</v>
      </c>
      <c r="L199" s="24" t="s">
        <v>25</v>
      </c>
      <c r="M199" s="30">
        <v>-1.0577799999999999</v>
      </c>
      <c r="N199" s="33" t="s">
        <v>40</v>
      </c>
      <c r="O199" s="24" t="s">
        <v>29</v>
      </c>
      <c r="P199" s="28">
        <v>-0.95818000000000003</v>
      </c>
      <c r="Q199" s="33" t="s">
        <v>90</v>
      </c>
      <c r="R199" s="35" t="s">
        <v>20</v>
      </c>
      <c r="S199" s="29">
        <v>-0.97904999999999998</v>
      </c>
      <c r="T199" s="33" t="s">
        <v>103</v>
      </c>
      <c r="U199" s="35" t="s">
        <v>26</v>
      </c>
      <c r="V199" s="30">
        <v>-0.66257999999999995</v>
      </c>
      <c r="W199" s="33" t="s">
        <v>36</v>
      </c>
      <c r="X199" s="24" t="s">
        <v>26</v>
      </c>
      <c r="Y199" s="28">
        <v>-1.6001799999999999</v>
      </c>
      <c r="Z199" s="33" t="s">
        <v>36</v>
      </c>
      <c r="AA199" s="24" t="s">
        <v>26</v>
      </c>
      <c r="AB199" s="28">
        <v>-1.6072</v>
      </c>
      <c r="AC199" s="33" t="s">
        <v>90</v>
      </c>
      <c r="AD199" s="35" t="s">
        <v>26</v>
      </c>
      <c r="AE199" s="30">
        <v>-0.82982999999999996</v>
      </c>
      <c r="AF199" s="33" t="s">
        <v>84</v>
      </c>
      <c r="AG199" s="24" t="s">
        <v>28</v>
      </c>
      <c r="AH199" s="28">
        <v>-1.0923400000000001</v>
      </c>
      <c r="AI199" s="33" t="s">
        <v>32</v>
      </c>
      <c r="AJ199" s="24" t="s">
        <v>26</v>
      </c>
      <c r="AK199" s="28">
        <v>-0.91371999999999998</v>
      </c>
      <c r="AL199" s="33" t="s">
        <v>96</v>
      </c>
      <c r="AM199" s="35" t="s">
        <v>26</v>
      </c>
      <c r="AN199" s="29">
        <v>-0.5605</v>
      </c>
      <c r="AO199" s="33" t="s">
        <v>97</v>
      </c>
      <c r="AP199" s="35" t="s">
        <v>25</v>
      </c>
      <c r="AQ199" s="29">
        <v>-0.31774000000000002</v>
      </c>
    </row>
    <row r="200" spans="1:43" ht="17" thickBot="1" x14ac:dyDescent="0.25">
      <c r="A200" s="95"/>
      <c r="B200" s="33" t="s">
        <v>101</v>
      </c>
      <c r="C200" s="35" t="s">
        <v>26</v>
      </c>
      <c r="D200" s="28">
        <v>-1.11696</v>
      </c>
      <c r="E200" s="23" t="s">
        <v>95</v>
      </c>
      <c r="F200" s="24" t="s">
        <v>26</v>
      </c>
      <c r="G200" s="29">
        <v>-0.73365000000000002</v>
      </c>
      <c r="H200" s="33" t="s">
        <v>99</v>
      </c>
      <c r="I200" s="35" t="s">
        <v>19</v>
      </c>
      <c r="J200" s="28">
        <v>-1.1803900000000001</v>
      </c>
      <c r="K200" s="33" t="s">
        <v>96</v>
      </c>
      <c r="L200" s="35" t="s">
        <v>26</v>
      </c>
      <c r="M200" s="29">
        <v>-1.1153299999999999</v>
      </c>
      <c r="N200" s="33" t="s">
        <v>65</v>
      </c>
      <c r="O200" s="24" t="s">
        <v>23</v>
      </c>
      <c r="P200" s="28">
        <v>-0.98016999999999999</v>
      </c>
      <c r="Q200" s="33" t="s">
        <v>73</v>
      </c>
      <c r="R200" s="24" t="s">
        <v>26</v>
      </c>
      <c r="S200" s="30">
        <v>-0.98084000000000005</v>
      </c>
      <c r="T200" s="33" t="s">
        <v>96</v>
      </c>
      <c r="U200" s="35" t="s">
        <v>26</v>
      </c>
      <c r="V200" s="29">
        <v>-0.70909</v>
      </c>
      <c r="W200" s="33" t="s">
        <v>57</v>
      </c>
      <c r="X200" s="24" t="s">
        <v>23</v>
      </c>
      <c r="Y200" s="28">
        <v>-1.60297</v>
      </c>
      <c r="Z200" s="33" t="s">
        <v>40</v>
      </c>
      <c r="AA200" s="24" t="s">
        <v>29</v>
      </c>
      <c r="AB200" s="28">
        <v>-1.60876</v>
      </c>
      <c r="AC200" s="33" t="s">
        <v>100</v>
      </c>
      <c r="AD200" s="35" t="s">
        <v>20</v>
      </c>
      <c r="AE200" s="28">
        <v>-0.83189999999999997</v>
      </c>
      <c r="AF200" s="33" t="s">
        <v>67</v>
      </c>
      <c r="AG200" s="24" t="s">
        <v>23</v>
      </c>
      <c r="AH200" s="28">
        <v>-1.1490800000000001</v>
      </c>
      <c r="AI200" s="33" t="s">
        <v>94</v>
      </c>
      <c r="AJ200" s="35" t="s">
        <v>28</v>
      </c>
      <c r="AK200" s="28">
        <v>-0.91683999999999999</v>
      </c>
      <c r="AL200" s="33" t="s">
        <v>87</v>
      </c>
      <c r="AM200" s="24" t="s">
        <v>19</v>
      </c>
      <c r="AN200" s="28">
        <v>-0.56581000000000004</v>
      </c>
      <c r="AO200" s="33" t="s">
        <v>98</v>
      </c>
      <c r="AP200" s="35" t="s">
        <v>19</v>
      </c>
      <c r="AQ200" s="29">
        <v>-0.32830999999999999</v>
      </c>
    </row>
    <row r="201" spans="1:43" ht="17" thickBot="1" x14ac:dyDescent="0.25">
      <c r="A201" s="95"/>
      <c r="B201" s="33" t="s">
        <v>32</v>
      </c>
      <c r="C201" s="24" t="s">
        <v>20</v>
      </c>
      <c r="D201" s="28">
        <v>-1.1301000000000001</v>
      </c>
      <c r="E201" s="33" t="s">
        <v>52</v>
      </c>
      <c r="F201" s="24" t="s">
        <v>29</v>
      </c>
      <c r="G201" s="28">
        <v>-0.73438000000000003</v>
      </c>
      <c r="H201" s="33" t="s">
        <v>99</v>
      </c>
      <c r="I201" s="35" t="s">
        <v>23</v>
      </c>
      <c r="J201" s="28">
        <v>-1.2223299999999999</v>
      </c>
      <c r="K201" s="33" t="s">
        <v>75</v>
      </c>
      <c r="L201" s="24" t="s">
        <v>23</v>
      </c>
      <c r="M201" s="30">
        <v>-1.1406799999999999</v>
      </c>
      <c r="N201" s="33" t="s">
        <v>84</v>
      </c>
      <c r="O201" s="24" t="s">
        <v>28</v>
      </c>
      <c r="P201" s="28">
        <v>-0.99707999999999997</v>
      </c>
      <c r="Q201" s="33" t="s">
        <v>96</v>
      </c>
      <c r="R201" s="35" t="s">
        <v>29</v>
      </c>
      <c r="S201" s="29">
        <v>-1.0283599999999999</v>
      </c>
      <c r="T201" s="33" t="s">
        <v>96</v>
      </c>
      <c r="U201" s="35" t="s">
        <v>29</v>
      </c>
      <c r="V201" s="29">
        <v>-0.71477999999999997</v>
      </c>
      <c r="W201" s="33" t="s">
        <v>96</v>
      </c>
      <c r="X201" s="35" t="s">
        <v>19</v>
      </c>
      <c r="Y201" s="29">
        <v>-1.6037699999999999</v>
      </c>
      <c r="Z201" s="33" t="s">
        <v>86</v>
      </c>
      <c r="AA201" s="24" t="s">
        <v>26</v>
      </c>
      <c r="AB201" s="28">
        <v>-1.6113500000000001</v>
      </c>
      <c r="AC201" s="33" t="s">
        <v>67</v>
      </c>
      <c r="AD201" s="24" t="s">
        <v>23</v>
      </c>
      <c r="AE201" s="28">
        <v>-0.84867999999999999</v>
      </c>
      <c r="AF201" s="33" t="s">
        <v>61</v>
      </c>
      <c r="AG201" s="24" t="s">
        <v>23</v>
      </c>
      <c r="AH201" s="28">
        <v>-1.15924</v>
      </c>
      <c r="AI201" s="33" t="s">
        <v>90</v>
      </c>
      <c r="AJ201" s="35" t="s">
        <v>26</v>
      </c>
      <c r="AK201" s="28">
        <v>-0.92605999999999999</v>
      </c>
      <c r="AL201" s="33" t="s">
        <v>99</v>
      </c>
      <c r="AM201" s="35" t="s">
        <v>25</v>
      </c>
      <c r="AN201" s="28">
        <v>-0.57242000000000004</v>
      </c>
      <c r="AO201" s="33" t="s">
        <v>31</v>
      </c>
      <c r="AP201" s="24" t="s">
        <v>25</v>
      </c>
      <c r="AQ201" s="28">
        <v>-0.33710000000000001</v>
      </c>
    </row>
    <row r="202" spans="1:43" ht="17" thickBot="1" x14ac:dyDescent="0.25">
      <c r="A202" s="95"/>
      <c r="B202" s="33" t="s">
        <v>38</v>
      </c>
      <c r="C202" s="24" t="s">
        <v>26</v>
      </c>
      <c r="D202" s="28">
        <v>-1.1348100000000001</v>
      </c>
      <c r="E202" s="33" t="s">
        <v>61</v>
      </c>
      <c r="F202" s="24" t="s">
        <v>23</v>
      </c>
      <c r="G202" s="29">
        <v>-0.76641000000000004</v>
      </c>
      <c r="H202" s="33" t="s">
        <v>62</v>
      </c>
      <c r="I202" s="24" t="s">
        <v>25</v>
      </c>
      <c r="J202" s="28">
        <v>-1.2301</v>
      </c>
      <c r="K202" s="33" t="s">
        <v>96</v>
      </c>
      <c r="L202" s="35" t="s">
        <v>29</v>
      </c>
      <c r="M202" s="29">
        <v>-1.15326</v>
      </c>
      <c r="N202" s="33" t="s">
        <v>96</v>
      </c>
      <c r="O202" s="35" t="s">
        <v>23</v>
      </c>
      <c r="P202" s="29">
        <v>-1.0164599999999999</v>
      </c>
      <c r="Q202" s="33" t="s">
        <v>90</v>
      </c>
      <c r="R202" s="35" t="s">
        <v>26</v>
      </c>
      <c r="S202" s="29">
        <v>-1.0453699999999999</v>
      </c>
      <c r="T202" s="33" t="s">
        <v>40</v>
      </c>
      <c r="U202" s="24" t="s">
        <v>26</v>
      </c>
      <c r="V202" s="28">
        <v>-0.73626000000000003</v>
      </c>
      <c r="W202" s="33" t="s">
        <v>94</v>
      </c>
      <c r="X202" s="35" t="s">
        <v>28</v>
      </c>
      <c r="Y202" s="28">
        <v>-1.6261399999999999</v>
      </c>
      <c r="Z202" s="33" t="s">
        <v>100</v>
      </c>
      <c r="AA202" s="35" t="s">
        <v>26</v>
      </c>
      <c r="AB202" s="28">
        <v>-1.6263799999999999</v>
      </c>
      <c r="AC202" s="33" t="s">
        <v>57</v>
      </c>
      <c r="AD202" s="24" t="s">
        <v>20</v>
      </c>
      <c r="AE202" s="28">
        <v>-0.85116999999999998</v>
      </c>
      <c r="AF202" s="33" t="s">
        <v>36</v>
      </c>
      <c r="AG202" s="24" t="s">
        <v>23</v>
      </c>
      <c r="AH202" s="28">
        <v>-1.22566</v>
      </c>
      <c r="AI202" s="33" t="s">
        <v>44</v>
      </c>
      <c r="AJ202" s="24" t="s">
        <v>23</v>
      </c>
      <c r="AK202" s="28">
        <v>-0.94154000000000004</v>
      </c>
      <c r="AL202" s="33" t="s">
        <v>98</v>
      </c>
      <c r="AM202" s="35" t="s">
        <v>23</v>
      </c>
      <c r="AN202" s="28">
        <v>-0.62387999999999999</v>
      </c>
      <c r="AO202" s="33" t="s">
        <v>37</v>
      </c>
      <c r="AP202" s="24" t="s">
        <v>23</v>
      </c>
      <c r="AQ202" s="28">
        <v>-0.34061000000000002</v>
      </c>
    </row>
    <row r="203" spans="1:43" ht="17" thickBot="1" x14ac:dyDescent="0.25">
      <c r="A203" s="95"/>
      <c r="B203" s="33" t="s">
        <v>86</v>
      </c>
      <c r="C203" s="24" t="s">
        <v>20</v>
      </c>
      <c r="D203" s="28">
        <v>-1.1539600000000001</v>
      </c>
      <c r="E203" s="33" t="s">
        <v>41</v>
      </c>
      <c r="F203" s="24" t="s">
        <v>29</v>
      </c>
      <c r="G203" s="28">
        <v>-0.78671000000000002</v>
      </c>
      <c r="H203" s="33" t="s">
        <v>93</v>
      </c>
      <c r="I203" s="35" t="s">
        <v>20</v>
      </c>
      <c r="J203" s="28">
        <v>-1.2446900000000001</v>
      </c>
      <c r="K203" s="33" t="s">
        <v>52</v>
      </c>
      <c r="L203" s="24" t="s">
        <v>29</v>
      </c>
      <c r="M203" s="28">
        <v>-1.1739999999999999</v>
      </c>
      <c r="N203" s="33" t="s">
        <v>104</v>
      </c>
      <c r="O203" s="35" t="s">
        <v>28</v>
      </c>
      <c r="P203" s="29">
        <v>-1.0932299999999999</v>
      </c>
      <c r="Q203" s="33" t="s">
        <v>104</v>
      </c>
      <c r="R203" s="35" t="s">
        <v>23</v>
      </c>
      <c r="S203" s="30">
        <v>-1.07233</v>
      </c>
      <c r="T203" s="33" t="s">
        <v>90</v>
      </c>
      <c r="U203" s="35" t="s">
        <v>20</v>
      </c>
      <c r="V203" s="30">
        <v>-0.76044</v>
      </c>
      <c r="W203" s="33" t="s">
        <v>100</v>
      </c>
      <c r="X203" s="35" t="s">
        <v>23</v>
      </c>
      <c r="Y203" s="28">
        <v>-1.64063</v>
      </c>
      <c r="Z203" s="33" t="s">
        <v>85</v>
      </c>
      <c r="AA203" s="24" t="s">
        <v>26</v>
      </c>
      <c r="AB203" s="28">
        <v>-1.67092</v>
      </c>
      <c r="AC203" s="33" t="s">
        <v>65</v>
      </c>
      <c r="AD203" s="24" t="s">
        <v>20</v>
      </c>
      <c r="AE203" s="28">
        <v>-0.85533999999999999</v>
      </c>
      <c r="AF203" s="33" t="s">
        <v>57</v>
      </c>
      <c r="AG203" s="24" t="s">
        <v>23</v>
      </c>
      <c r="AH203" s="28">
        <v>-1.2548900000000001</v>
      </c>
      <c r="AI203" s="33" t="s">
        <v>90</v>
      </c>
      <c r="AJ203" s="35" t="s">
        <v>23</v>
      </c>
      <c r="AK203" s="30">
        <v>-0.94908999999999999</v>
      </c>
      <c r="AL203" s="33" t="s">
        <v>70</v>
      </c>
      <c r="AM203" s="24" t="s">
        <v>19</v>
      </c>
      <c r="AN203" s="28">
        <v>-0.62431999999999999</v>
      </c>
      <c r="AO203" s="33" t="s">
        <v>45</v>
      </c>
      <c r="AP203" s="24" t="s">
        <v>19</v>
      </c>
      <c r="AQ203" s="28">
        <v>-0.36379</v>
      </c>
    </row>
    <row r="204" spans="1:43" ht="17" thickBot="1" x14ac:dyDescent="0.25">
      <c r="A204" s="95"/>
      <c r="B204" s="33" t="s">
        <v>63</v>
      </c>
      <c r="C204" s="24" t="s">
        <v>20</v>
      </c>
      <c r="D204" s="28">
        <v>-1.1588099999999999</v>
      </c>
      <c r="E204" s="33" t="s">
        <v>65</v>
      </c>
      <c r="F204" s="24" t="s">
        <v>20</v>
      </c>
      <c r="G204" s="28">
        <v>-0.86919000000000002</v>
      </c>
      <c r="H204" s="33" t="s">
        <v>41</v>
      </c>
      <c r="I204" s="24" t="s">
        <v>25</v>
      </c>
      <c r="J204" s="28">
        <v>-1.28216</v>
      </c>
      <c r="K204" s="33" t="s">
        <v>52</v>
      </c>
      <c r="L204" s="24" t="s">
        <v>23</v>
      </c>
      <c r="M204" s="28">
        <v>-1.25305</v>
      </c>
      <c r="N204" s="33" t="s">
        <v>90</v>
      </c>
      <c r="O204" s="35" t="s">
        <v>20</v>
      </c>
      <c r="P204" s="28">
        <v>-1.1240600000000001</v>
      </c>
      <c r="Q204" s="33" t="s">
        <v>24</v>
      </c>
      <c r="R204" s="24" t="s">
        <v>26</v>
      </c>
      <c r="S204" s="28">
        <v>-1.08188</v>
      </c>
      <c r="T204" s="33" t="s">
        <v>104</v>
      </c>
      <c r="U204" s="35" t="s">
        <v>28</v>
      </c>
      <c r="V204" s="30">
        <v>-0.77288000000000001</v>
      </c>
      <c r="W204" s="33" t="s">
        <v>86</v>
      </c>
      <c r="X204" s="24" t="s">
        <v>26</v>
      </c>
      <c r="Y204" s="28">
        <v>-1.6639299999999999</v>
      </c>
      <c r="Z204" s="33" t="s">
        <v>96</v>
      </c>
      <c r="AA204" s="35" t="s">
        <v>23</v>
      </c>
      <c r="AB204" s="28">
        <v>-1.6788700000000001</v>
      </c>
      <c r="AC204" s="33" t="s">
        <v>53</v>
      </c>
      <c r="AD204" s="24" t="s">
        <v>23</v>
      </c>
      <c r="AE204" s="28">
        <v>-0.86243000000000003</v>
      </c>
      <c r="AF204" s="33" t="s">
        <v>86</v>
      </c>
      <c r="AG204" s="24" t="s">
        <v>26</v>
      </c>
      <c r="AH204" s="28">
        <v>-1.2775000000000001</v>
      </c>
      <c r="AI204" s="33" t="s">
        <v>103</v>
      </c>
      <c r="AJ204" s="35" t="s">
        <v>26</v>
      </c>
      <c r="AK204" s="28">
        <v>-0.96791000000000005</v>
      </c>
      <c r="AL204" s="33" t="s">
        <v>99</v>
      </c>
      <c r="AM204" s="35" t="s">
        <v>29</v>
      </c>
      <c r="AN204" s="28">
        <v>-0.62985000000000002</v>
      </c>
      <c r="AO204" s="33" t="s">
        <v>50</v>
      </c>
      <c r="AP204" s="24" t="s">
        <v>19</v>
      </c>
      <c r="AQ204" s="28">
        <v>-0.36642999999999998</v>
      </c>
    </row>
    <row r="205" spans="1:43" ht="17" thickBot="1" x14ac:dyDescent="0.25">
      <c r="A205" s="95"/>
      <c r="B205" s="33" t="s">
        <v>96</v>
      </c>
      <c r="C205" s="35" t="s">
        <v>19</v>
      </c>
      <c r="D205" s="28">
        <v>-1.2192000000000001</v>
      </c>
      <c r="E205" s="33" t="s">
        <v>87</v>
      </c>
      <c r="F205" s="24" t="s">
        <v>29</v>
      </c>
      <c r="G205" s="28">
        <v>-0.86938000000000004</v>
      </c>
      <c r="H205" s="33" t="s">
        <v>52</v>
      </c>
      <c r="I205" s="24" t="s">
        <v>29</v>
      </c>
      <c r="J205" s="28">
        <v>-1.28864</v>
      </c>
      <c r="K205" s="33" t="s">
        <v>90</v>
      </c>
      <c r="L205" s="35" t="s">
        <v>20</v>
      </c>
      <c r="M205" s="28">
        <v>-1.2796000000000001</v>
      </c>
      <c r="N205" s="33" t="s">
        <v>65</v>
      </c>
      <c r="O205" s="24" t="s">
        <v>29</v>
      </c>
      <c r="P205" s="28">
        <v>-1.1256200000000001</v>
      </c>
      <c r="Q205" s="33" t="s">
        <v>65</v>
      </c>
      <c r="R205" s="24" t="s">
        <v>29</v>
      </c>
      <c r="S205" s="30">
        <v>-1.1025</v>
      </c>
      <c r="T205" s="33" t="s">
        <v>81</v>
      </c>
      <c r="U205" s="24" t="s">
        <v>26</v>
      </c>
      <c r="V205" s="28">
        <v>-0.82555999999999996</v>
      </c>
      <c r="W205" s="33" t="s">
        <v>85</v>
      </c>
      <c r="X205" s="24" t="s">
        <v>26</v>
      </c>
      <c r="Y205" s="30">
        <v>-1.6878200000000001</v>
      </c>
      <c r="Z205" s="33" t="s">
        <v>57</v>
      </c>
      <c r="AA205" s="24" t="s">
        <v>23</v>
      </c>
      <c r="AB205" s="28">
        <v>-1.7685299999999999</v>
      </c>
      <c r="AC205" s="33" t="s">
        <v>70</v>
      </c>
      <c r="AD205" s="24" t="s">
        <v>23</v>
      </c>
      <c r="AE205" s="28">
        <v>-0.88717999999999997</v>
      </c>
      <c r="AF205" s="33" t="s">
        <v>78</v>
      </c>
      <c r="AG205" s="24" t="s">
        <v>28</v>
      </c>
      <c r="AH205" s="28">
        <v>-1.3087299999999999</v>
      </c>
      <c r="AI205" s="33" t="s">
        <v>84</v>
      </c>
      <c r="AJ205" s="24" t="s">
        <v>26</v>
      </c>
      <c r="AK205" s="28">
        <v>-1.04525</v>
      </c>
      <c r="AL205" s="33" t="s">
        <v>91</v>
      </c>
      <c r="AM205" s="35" t="s">
        <v>22</v>
      </c>
      <c r="AN205" s="29">
        <v>-0.65034000000000003</v>
      </c>
      <c r="AO205" s="33" t="s">
        <v>87</v>
      </c>
      <c r="AP205" s="24" t="s">
        <v>29</v>
      </c>
      <c r="AQ205" s="28">
        <v>-0.36947999999999998</v>
      </c>
    </row>
    <row r="206" spans="1:43" ht="17" thickBot="1" x14ac:dyDescent="0.25">
      <c r="A206" s="95"/>
      <c r="B206" s="33" t="s">
        <v>90</v>
      </c>
      <c r="C206" s="35" t="s">
        <v>20</v>
      </c>
      <c r="D206" s="29">
        <v>-1.2438800000000001</v>
      </c>
      <c r="E206" s="33" t="s">
        <v>59</v>
      </c>
      <c r="F206" s="24" t="s">
        <v>23</v>
      </c>
      <c r="G206" s="28">
        <v>-0.88673999999999997</v>
      </c>
      <c r="H206" s="33" t="s">
        <v>75</v>
      </c>
      <c r="I206" s="24" t="s">
        <v>23</v>
      </c>
      <c r="J206" s="28">
        <v>-1.29088</v>
      </c>
      <c r="K206" s="33" t="s">
        <v>96</v>
      </c>
      <c r="L206" s="35" t="s">
        <v>23</v>
      </c>
      <c r="M206" s="29">
        <v>-1.32334</v>
      </c>
      <c r="N206" s="33" t="s">
        <v>84</v>
      </c>
      <c r="O206" s="24" t="s">
        <v>26</v>
      </c>
      <c r="P206" s="28">
        <v>-1.13828</v>
      </c>
      <c r="Q206" s="33" t="s">
        <v>103</v>
      </c>
      <c r="R206" s="35" t="s">
        <v>26</v>
      </c>
      <c r="S206" s="28">
        <v>-1.1223700000000001</v>
      </c>
      <c r="T206" s="33" t="s">
        <v>77</v>
      </c>
      <c r="U206" s="24" t="s">
        <v>26</v>
      </c>
      <c r="V206" s="30">
        <v>-0.82625000000000004</v>
      </c>
      <c r="W206" s="33" t="s">
        <v>42</v>
      </c>
      <c r="X206" s="24" t="s">
        <v>26</v>
      </c>
      <c r="Y206" s="28">
        <v>-1.6973</v>
      </c>
      <c r="Z206" s="33" t="s">
        <v>57</v>
      </c>
      <c r="AA206" s="24" t="s">
        <v>26</v>
      </c>
      <c r="AB206" s="28">
        <v>-1.83917</v>
      </c>
      <c r="AC206" s="33" t="s">
        <v>90</v>
      </c>
      <c r="AD206" s="35" t="s">
        <v>20</v>
      </c>
      <c r="AE206" s="30">
        <v>-0.90071999999999997</v>
      </c>
      <c r="AF206" s="33" t="s">
        <v>70</v>
      </c>
      <c r="AG206" s="24" t="s">
        <v>19</v>
      </c>
      <c r="AH206" s="28">
        <v>-1.33348</v>
      </c>
      <c r="AI206" s="33" t="s">
        <v>57</v>
      </c>
      <c r="AJ206" s="24" t="s">
        <v>26</v>
      </c>
      <c r="AK206" s="28">
        <v>-1.0481100000000001</v>
      </c>
      <c r="AL206" s="33" t="s">
        <v>69</v>
      </c>
      <c r="AM206" s="24" t="s">
        <v>29</v>
      </c>
      <c r="AN206" s="28">
        <v>-0.65349999999999997</v>
      </c>
      <c r="AO206" s="33" t="s">
        <v>62</v>
      </c>
      <c r="AP206" s="24" t="s">
        <v>25</v>
      </c>
      <c r="AQ206" s="28">
        <v>-0.37324000000000002</v>
      </c>
    </row>
    <row r="207" spans="1:43" ht="17" thickBot="1" x14ac:dyDescent="0.25">
      <c r="A207" s="95"/>
      <c r="B207" s="33" t="s">
        <v>73</v>
      </c>
      <c r="C207" s="24" t="s">
        <v>26</v>
      </c>
      <c r="D207" s="30">
        <v>-1.2587299999999999</v>
      </c>
      <c r="E207" s="33" t="s">
        <v>52</v>
      </c>
      <c r="F207" s="24" t="s">
        <v>23</v>
      </c>
      <c r="G207" s="28">
        <v>-0.90258000000000005</v>
      </c>
      <c r="H207" s="33" t="s">
        <v>50</v>
      </c>
      <c r="I207" s="24" t="s">
        <v>29</v>
      </c>
      <c r="J207" s="28">
        <v>-1.38226</v>
      </c>
      <c r="K207" s="33" t="s">
        <v>93</v>
      </c>
      <c r="L207" s="35" t="s">
        <v>29</v>
      </c>
      <c r="M207" s="28">
        <v>-1.3426199999999999</v>
      </c>
      <c r="N207" s="33" t="s">
        <v>34</v>
      </c>
      <c r="O207" s="24" t="s">
        <v>26</v>
      </c>
      <c r="P207" s="28">
        <v>-1.1568000000000001</v>
      </c>
      <c r="Q207" s="33" t="s">
        <v>42</v>
      </c>
      <c r="R207" s="24" t="s">
        <v>26</v>
      </c>
      <c r="S207" s="28">
        <v>-1.23674</v>
      </c>
      <c r="T207" s="33" t="s">
        <v>63</v>
      </c>
      <c r="U207" s="24" t="s">
        <v>26</v>
      </c>
      <c r="V207" s="28">
        <v>-0.83089000000000002</v>
      </c>
      <c r="W207" s="33" t="s">
        <v>34</v>
      </c>
      <c r="X207" s="24" t="s">
        <v>26</v>
      </c>
      <c r="Y207" s="28">
        <v>-1.7394799999999999</v>
      </c>
      <c r="Z207" s="33" t="s">
        <v>90</v>
      </c>
      <c r="AA207" s="35" t="s">
        <v>29</v>
      </c>
      <c r="AB207" s="28">
        <v>-1.9267700000000001</v>
      </c>
      <c r="AC207" s="33" t="s">
        <v>44</v>
      </c>
      <c r="AD207" s="24" t="s">
        <v>23</v>
      </c>
      <c r="AE207" s="28">
        <v>-0.90736000000000006</v>
      </c>
      <c r="AF207" s="33" t="s">
        <v>78</v>
      </c>
      <c r="AG207" s="24" t="s">
        <v>26</v>
      </c>
      <c r="AH207" s="28">
        <v>-1.34897</v>
      </c>
      <c r="AI207" s="33" t="s">
        <v>90</v>
      </c>
      <c r="AJ207" s="35" t="s">
        <v>20</v>
      </c>
      <c r="AK207" s="28">
        <v>-1.0515699999999999</v>
      </c>
      <c r="AL207" s="33" t="s">
        <v>45</v>
      </c>
      <c r="AM207" s="24" t="s">
        <v>19</v>
      </c>
      <c r="AN207" s="28">
        <v>-0.65835999999999995</v>
      </c>
      <c r="AO207" s="33" t="s">
        <v>62</v>
      </c>
      <c r="AP207" s="24" t="s">
        <v>23</v>
      </c>
      <c r="AQ207" s="28">
        <v>-0.38389000000000001</v>
      </c>
    </row>
    <row r="208" spans="1:43" ht="17" thickBot="1" x14ac:dyDescent="0.25">
      <c r="A208" s="95"/>
      <c r="B208" s="33" t="s">
        <v>67</v>
      </c>
      <c r="C208" s="24" t="s">
        <v>23</v>
      </c>
      <c r="D208" s="28">
        <v>-1.2719400000000001</v>
      </c>
      <c r="E208" s="33" t="s">
        <v>96</v>
      </c>
      <c r="F208" s="35" t="s">
        <v>23</v>
      </c>
      <c r="G208" s="29">
        <v>-0.90359999999999996</v>
      </c>
      <c r="H208" s="33" t="s">
        <v>41</v>
      </c>
      <c r="I208" s="24" t="s">
        <v>29</v>
      </c>
      <c r="J208" s="28">
        <v>-1.3984799999999999</v>
      </c>
      <c r="K208" s="33" t="s">
        <v>73</v>
      </c>
      <c r="L208" s="24" t="s">
        <v>29</v>
      </c>
      <c r="M208" s="28">
        <v>-1.3579600000000001</v>
      </c>
      <c r="N208" s="33" t="s">
        <v>85</v>
      </c>
      <c r="O208" s="24" t="s">
        <v>26</v>
      </c>
      <c r="P208" s="29">
        <v>-1.1885399999999999</v>
      </c>
      <c r="Q208" s="33" t="s">
        <v>90</v>
      </c>
      <c r="R208" s="35" t="s">
        <v>23</v>
      </c>
      <c r="S208" s="29">
        <v>-1.27945</v>
      </c>
      <c r="T208" s="33" t="s">
        <v>90</v>
      </c>
      <c r="U208" s="35" t="s">
        <v>23</v>
      </c>
      <c r="V208" s="30">
        <v>-0.89298999999999995</v>
      </c>
      <c r="W208" s="33" t="s">
        <v>90</v>
      </c>
      <c r="X208" s="35" t="s">
        <v>26</v>
      </c>
      <c r="Y208" s="28">
        <v>-1.75037</v>
      </c>
      <c r="Z208" s="33" t="s">
        <v>73</v>
      </c>
      <c r="AA208" s="24" t="s">
        <v>23</v>
      </c>
      <c r="AB208" s="28">
        <v>-2.0129700000000001</v>
      </c>
      <c r="AC208" s="33" t="s">
        <v>78</v>
      </c>
      <c r="AD208" s="24" t="s">
        <v>26</v>
      </c>
      <c r="AE208" s="28">
        <v>-0.99587999999999999</v>
      </c>
      <c r="AF208" s="33" t="s">
        <v>53</v>
      </c>
      <c r="AG208" s="24" t="s">
        <v>23</v>
      </c>
      <c r="AH208" s="28">
        <v>-1.34928</v>
      </c>
      <c r="AI208" s="33" t="s">
        <v>42</v>
      </c>
      <c r="AJ208" s="24" t="s">
        <v>26</v>
      </c>
      <c r="AK208" s="28">
        <v>-1.0528</v>
      </c>
      <c r="AL208" s="33" t="s">
        <v>69</v>
      </c>
      <c r="AM208" s="24" t="s">
        <v>23</v>
      </c>
      <c r="AN208" s="28">
        <v>-0.66493000000000002</v>
      </c>
      <c r="AO208" s="33" t="s">
        <v>87</v>
      </c>
      <c r="AP208" s="24" t="s">
        <v>25</v>
      </c>
      <c r="AQ208" s="28">
        <v>-0.39512000000000003</v>
      </c>
    </row>
    <row r="209" spans="1:43" ht="17" thickBot="1" x14ac:dyDescent="0.25">
      <c r="A209" s="95"/>
      <c r="B209" s="33" t="s">
        <v>63</v>
      </c>
      <c r="C209" s="24" t="s">
        <v>26</v>
      </c>
      <c r="D209" s="28">
        <v>-1.35748</v>
      </c>
      <c r="E209" s="33" t="s">
        <v>69</v>
      </c>
      <c r="F209" s="24" t="s">
        <v>29</v>
      </c>
      <c r="G209" s="28">
        <v>-0.91356000000000004</v>
      </c>
      <c r="H209" s="33" t="s">
        <v>87</v>
      </c>
      <c r="I209" s="24" t="s">
        <v>25</v>
      </c>
      <c r="J209" s="28">
        <v>-1.3987499999999999</v>
      </c>
      <c r="K209" s="33" t="s">
        <v>73</v>
      </c>
      <c r="L209" s="24" t="s">
        <v>26</v>
      </c>
      <c r="M209" s="28">
        <v>-1.39646</v>
      </c>
      <c r="N209" s="33" t="s">
        <v>73</v>
      </c>
      <c r="O209" s="24" t="s">
        <v>23</v>
      </c>
      <c r="P209" s="28">
        <v>-1.24472</v>
      </c>
      <c r="Q209" s="33" t="s">
        <v>73</v>
      </c>
      <c r="R209" s="24" t="s">
        <v>29</v>
      </c>
      <c r="S209" s="28">
        <v>-1.3509199999999999</v>
      </c>
      <c r="T209" s="33" t="s">
        <v>73</v>
      </c>
      <c r="U209" s="24" t="s">
        <v>29</v>
      </c>
      <c r="V209" s="28">
        <v>-0.90715999999999997</v>
      </c>
      <c r="W209" s="33" t="s">
        <v>84</v>
      </c>
      <c r="X209" s="24" t="s">
        <v>26</v>
      </c>
      <c r="Y209" s="28">
        <v>-1.7696099999999999</v>
      </c>
      <c r="Z209" s="33" t="s">
        <v>90</v>
      </c>
      <c r="AA209" s="35" t="s">
        <v>20</v>
      </c>
      <c r="AB209" s="28">
        <v>-2.1647599999999998</v>
      </c>
      <c r="AC209" s="33" t="s">
        <v>65</v>
      </c>
      <c r="AD209" s="24" t="s">
        <v>23</v>
      </c>
      <c r="AE209" s="28">
        <v>-1.0513999999999999</v>
      </c>
      <c r="AF209" s="33" t="s">
        <v>98</v>
      </c>
      <c r="AG209" s="35" t="s">
        <v>28</v>
      </c>
      <c r="AH209" s="28">
        <v>-1.35643</v>
      </c>
      <c r="AI209" s="33" t="s">
        <v>86</v>
      </c>
      <c r="AJ209" s="24" t="s">
        <v>26</v>
      </c>
      <c r="AK209" s="28">
        <v>-1.05629</v>
      </c>
      <c r="AL209" s="33" t="s">
        <v>31</v>
      </c>
      <c r="AM209" s="24" t="s">
        <v>19</v>
      </c>
      <c r="AN209" s="28">
        <v>-0.66676000000000002</v>
      </c>
      <c r="AO209" s="33" t="s">
        <v>31</v>
      </c>
      <c r="AP209" s="24" t="s">
        <v>19</v>
      </c>
      <c r="AQ209" s="28">
        <v>-0.42525000000000002</v>
      </c>
    </row>
    <row r="210" spans="1:43" ht="17" thickBot="1" x14ac:dyDescent="0.25">
      <c r="A210" s="95"/>
      <c r="B210" s="33" t="s">
        <v>103</v>
      </c>
      <c r="C210" s="35" t="s">
        <v>20</v>
      </c>
      <c r="D210" s="28">
        <v>-1.3646199999999999</v>
      </c>
      <c r="E210" s="33" t="s">
        <v>75</v>
      </c>
      <c r="F210" s="24" t="s">
        <v>29</v>
      </c>
      <c r="G210" s="28">
        <v>-1.02471</v>
      </c>
      <c r="H210" s="33" t="s">
        <v>96</v>
      </c>
      <c r="I210" s="35" t="s">
        <v>29</v>
      </c>
      <c r="J210" s="30">
        <v>-1.45041</v>
      </c>
      <c r="K210" s="33" t="s">
        <v>73</v>
      </c>
      <c r="L210" s="24" t="s">
        <v>23</v>
      </c>
      <c r="M210" s="28">
        <v>-1.4028799999999999</v>
      </c>
      <c r="N210" s="33" t="s">
        <v>90</v>
      </c>
      <c r="O210" s="35" t="s">
        <v>26</v>
      </c>
      <c r="P210" s="28">
        <v>-1.3307500000000001</v>
      </c>
      <c r="Q210" s="33" t="s">
        <v>104</v>
      </c>
      <c r="R210" s="35" t="s">
        <v>28</v>
      </c>
      <c r="S210" s="30">
        <v>-1.3761000000000001</v>
      </c>
      <c r="T210" s="33" t="s">
        <v>84</v>
      </c>
      <c r="U210" s="24" t="s">
        <v>28</v>
      </c>
      <c r="V210" s="28">
        <v>-0.98312999999999995</v>
      </c>
      <c r="W210" s="33" t="s">
        <v>57</v>
      </c>
      <c r="X210" s="24" t="s">
        <v>26</v>
      </c>
      <c r="Y210" s="28">
        <v>-1.7916000000000001</v>
      </c>
      <c r="Z210" s="33" t="s">
        <v>76</v>
      </c>
      <c r="AA210" s="24" t="s">
        <v>26</v>
      </c>
      <c r="AB210" s="28">
        <v>-2.1722399999999999</v>
      </c>
      <c r="AC210" s="33" t="s">
        <v>57</v>
      </c>
      <c r="AD210" s="24" t="s">
        <v>26</v>
      </c>
      <c r="AE210" s="28">
        <v>-1.07646</v>
      </c>
      <c r="AF210" s="33" t="s">
        <v>80</v>
      </c>
      <c r="AG210" s="24" t="s">
        <v>19</v>
      </c>
      <c r="AH210" s="28">
        <v>-1.37799</v>
      </c>
      <c r="AI210" s="33" t="s">
        <v>100</v>
      </c>
      <c r="AJ210" s="35" t="s">
        <v>26</v>
      </c>
      <c r="AK210" s="28">
        <v>-1.0955699999999999</v>
      </c>
      <c r="AL210" s="33" t="s">
        <v>69</v>
      </c>
      <c r="AM210" s="24" t="s">
        <v>19</v>
      </c>
      <c r="AN210" s="28">
        <v>-0.68838999999999995</v>
      </c>
      <c r="AO210" s="33" t="s">
        <v>75</v>
      </c>
      <c r="AP210" s="24" t="s">
        <v>23</v>
      </c>
      <c r="AQ210" s="28">
        <v>-0.45004</v>
      </c>
    </row>
    <row r="211" spans="1:43" ht="17" thickBot="1" x14ac:dyDescent="0.25">
      <c r="A211" s="95"/>
      <c r="B211" s="33" t="s">
        <v>78</v>
      </c>
      <c r="C211" s="24" t="s">
        <v>23</v>
      </c>
      <c r="D211" s="28">
        <v>-1.37001</v>
      </c>
      <c r="E211" s="33" t="s">
        <v>75</v>
      </c>
      <c r="F211" s="24" t="s">
        <v>23</v>
      </c>
      <c r="G211" s="28">
        <v>-1.0471900000000001</v>
      </c>
      <c r="H211" s="33" t="s">
        <v>87</v>
      </c>
      <c r="I211" s="24" t="s">
        <v>29</v>
      </c>
      <c r="J211" s="28">
        <v>-1.48654</v>
      </c>
      <c r="K211" s="33" t="s">
        <v>65</v>
      </c>
      <c r="L211" s="24" t="s">
        <v>29</v>
      </c>
      <c r="M211" s="28">
        <v>-1.44543</v>
      </c>
      <c r="N211" s="33" t="s">
        <v>90</v>
      </c>
      <c r="O211" s="35" t="s">
        <v>23</v>
      </c>
      <c r="P211" s="28">
        <v>-1.40777</v>
      </c>
      <c r="Q211" s="33" t="s">
        <v>34</v>
      </c>
      <c r="R211" s="24" t="s">
        <v>26</v>
      </c>
      <c r="S211" s="28">
        <v>-1.4428700000000001</v>
      </c>
      <c r="T211" s="33" t="s">
        <v>101</v>
      </c>
      <c r="U211" s="35" t="s">
        <v>26</v>
      </c>
      <c r="V211" s="29">
        <v>-0.99921000000000004</v>
      </c>
      <c r="W211" s="33" t="s">
        <v>100</v>
      </c>
      <c r="X211" s="35" t="s">
        <v>26</v>
      </c>
      <c r="Y211" s="28">
        <v>-1.8076300000000001</v>
      </c>
      <c r="Z211" s="33" t="s">
        <v>60</v>
      </c>
      <c r="AA211" s="24" t="s">
        <v>26</v>
      </c>
      <c r="AB211" s="28">
        <v>-2.2465199999999999</v>
      </c>
      <c r="AC211" s="33" t="s">
        <v>61</v>
      </c>
      <c r="AD211" s="24" t="s">
        <v>23</v>
      </c>
      <c r="AE211" s="28">
        <v>-1.1037999999999999</v>
      </c>
      <c r="AF211" s="33" t="s">
        <v>98</v>
      </c>
      <c r="AG211" s="35" t="s">
        <v>23</v>
      </c>
      <c r="AH211" s="28">
        <v>-1.43283</v>
      </c>
      <c r="AI211" s="33" t="s">
        <v>36</v>
      </c>
      <c r="AJ211" s="24" t="s">
        <v>23</v>
      </c>
      <c r="AK211" s="28">
        <v>-1.13903</v>
      </c>
      <c r="AL211" s="33" t="s">
        <v>75</v>
      </c>
      <c r="AM211" s="24" t="s">
        <v>23</v>
      </c>
      <c r="AN211" s="28">
        <v>-0.69020999999999999</v>
      </c>
      <c r="AO211" s="33" t="s">
        <v>75</v>
      </c>
      <c r="AP211" s="24" t="s">
        <v>25</v>
      </c>
      <c r="AQ211" s="28">
        <v>-0.45496999999999999</v>
      </c>
    </row>
    <row r="212" spans="1:43" ht="17" thickBot="1" x14ac:dyDescent="0.25">
      <c r="A212" s="95"/>
      <c r="B212" s="33" t="s">
        <v>73</v>
      </c>
      <c r="C212" s="24" t="s">
        <v>29</v>
      </c>
      <c r="D212" s="30">
        <v>-1.37462</v>
      </c>
      <c r="E212" s="33" t="s">
        <v>99</v>
      </c>
      <c r="F212" s="35" t="s">
        <v>25</v>
      </c>
      <c r="G212" s="28">
        <v>-1.1512899999999999</v>
      </c>
      <c r="H212" s="33" t="s">
        <v>93</v>
      </c>
      <c r="I212" s="35" t="s">
        <v>23</v>
      </c>
      <c r="J212" s="28">
        <v>-1.4965599999999999</v>
      </c>
      <c r="K212" s="33" t="s">
        <v>90</v>
      </c>
      <c r="L212" s="35" t="s">
        <v>23</v>
      </c>
      <c r="M212" s="28">
        <v>-1.4596899999999999</v>
      </c>
      <c r="N212" s="33" t="s">
        <v>73</v>
      </c>
      <c r="O212" s="24" t="s">
        <v>26</v>
      </c>
      <c r="P212" s="28">
        <v>-1.4516</v>
      </c>
      <c r="Q212" s="33" t="s">
        <v>38</v>
      </c>
      <c r="R212" s="24" t="s">
        <v>26</v>
      </c>
      <c r="S212" s="28">
        <v>-1.5144500000000001</v>
      </c>
      <c r="T212" s="33" t="s">
        <v>90</v>
      </c>
      <c r="U212" s="35" t="s">
        <v>29</v>
      </c>
      <c r="V212" s="28">
        <v>-1.04457</v>
      </c>
      <c r="W212" s="33" t="s">
        <v>73</v>
      </c>
      <c r="X212" s="24" t="s">
        <v>26</v>
      </c>
      <c r="Y212" s="28">
        <v>-2.0403600000000002</v>
      </c>
      <c r="Z212" s="33" t="s">
        <v>90</v>
      </c>
      <c r="AA212" s="35" t="s">
        <v>23</v>
      </c>
      <c r="AB212" s="28">
        <v>-2.2515999999999998</v>
      </c>
      <c r="AC212" s="33" t="s">
        <v>36</v>
      </c>
      <c r="AD212" s="24" t="s">
        <v>23</v>
      </c>
      <c r="AE212" s="28">
        <v>-1.1284000000000001</v>
      </c>
      <c r="AF212" s="33" t="s">
        <v>100</v>
      </c>
      <c r="AG212" s="35" t="s">
        <v>26</v>
      </c>
      <c r="AH212" s="28">
        <v>-1.4801599999999999</v>
      </c>
      <c r="AI212" s="33" t="s">
        <v>67</v>
      </c>
      <c r="AJ212" s="24" t="s">
        <v>23</v>
      </c>
      <c r="AK212" s="28">
        <v>-1.1667700000000001</v>
      </c>
      <c r="AL212" s="33" t="s">
        <v>80</v>
      </c>
      <c r="AM212" s="24" t="s">
        <v>19</v>
      </c>
      <c r="AN212" s="30">
        <v>-0.69721</v>
      </c>
      <c r="AO212" s="33" t="s">
        <v>75</v>
      </c>
      <c r="AP212" s="24" t="s">
        <v>29</v>
      </c>
      <c r="AQ212" s="28">
        <v>-0.47611999999999999</v>
      </c>
    </row>
    <row r="213" spans="1:43" ht="17" thickBot="1" x14ac:dyDescent="0.25">
      <c r="A213" s="95"/>
      <c r="B213" s="33" t="s">
        <v>76</v>
      </c>
      <c r="C213" s="24" t="s">
        <v>26</v>
      </c>
      <c r="D213" s="28">
        <v>-1.37727</v>
      </c>
      <c r="E213" s="33" t="s">
        <v>99</v>
      </c>
      <c r="F213" s="35" t="s">
        <v>29</v>
      </c>
      <c r="G213" s="28">
        <v>-1.15848</v>
      </c>
      <c r="H213" s="33" t="s">
        <v>93</v>
      </c>
      <c r="I213" s="35" t="s">
        <v>25</v>
      </c>
      <c r="J213" s="30">
        <v>-1.49749</v>
      </c>
      <c r="K213" s="33" t="s">
        <v>65</v>
      </c>
      <c r="L213" s="24" t="s">
        <v>20</v>
      </c>
      <c r="M213" s="28">
        <v>-1.50362</v>
      </c>
      <c r="N213" s="33" t="s">
        <v>85</v>
      </c>
      <c r="O213" s="24" t="s">
        <v>29</v>
      </c>
      <c r="P213" s="30">
        <v>-1.47882</v>
      </c>
      <c r="Q213" s="33" t="s">
        <v>84</v>
      </c>
      <c r="R213" s="24" t="s">
        <v>28</v>
      </c>
      <c r="S213" s="28">
        <v>-1.5341199999999999</v>
      </c>
      <c r="T213" s="33" t="s">
        <v>34</v>
      </c>
      <c r="U213" s="24" t="s">
        <v>26</v>
      </c>
      <c r="V213" s="28">
        <v>-1.05019</v>
      </c>
      <c r="W213" s="33" t="s">
        <v>76</v>
      </c>
      <c r="X213" s="24" t="s">
        <v>26</v>
      </c>
      <c r="Y213" s="28">
        <v>-2.2410999999999999</v>
      </c>
      <c r="Z213" s="33" t="s">
        <v>96</v>
      </c>
      <c r="AA213" s="35" t="s">
        <v>26</v>
      </c>
      <c r="AB213" s="28">
        <v>-2.3030499999999998</v>
      </c>
      <c r="AC213" s="33" t="s">
        <v>57</v>
      </c>
      <c r="AD213" s="24" t="s">
        <v>23</v>
      </c>
      <c r="AE213" s="28">
        <v>-1.13923</v>
      </c>
      <c r="AF213" s="33" t="s">
        <v>98</v>
      </c>
      <c r="AG213" s="35" t="s">
        <v>19</v>
      </c>
      <c r="AH213" s="28">
        <v>-1.6821900000000001</v>
      </c>
      <c r="AI213" s="33" t="s">
        <v>96</v>
      </c>
      <c r="AJ213" s="35" t="s">
        <v>29</v>
      </c>
      <c r="AK213" s="28">
        <v>-1.19912</v>
      </c>
      <c r="AL213" s="33" t="s">
        <v>96</v>
      </c>
      <c r="AM213" s="35" t="s">
        <v>29</v>
      </c>
      <c r="AN213" s="29">
        <v>-0.71026</v>
      </c>
      <c r="AO213" s="33" t="s">
        <v>87</v>
      </c>
      <c r="AP213" s="24" t="s">
        <v>19</v>
      </c>
      <c r="AQ213" s="28">
        <v>-0.48294999999999999</v>
      </c>
    </row>
    <row r="214" spans="1:43" ht="17" thickBot="1" x14ac:dyDescent="0.25">
      <c r="A214" s="95"/>
      <c r="B214" s="33" t="s">
        <v>57</v>
      </c>
      <c r="C214" s="24" t="s">
        <v>23</v>
      </c>
      <c r="D214" s="28">
        <v>-1.5035499999999999</v>
      </c>
      <c r="E214" s="33" t="s">
        <v>65</v>
      </c>
      <c r="F214" s="24" t="s">
        <v>23</v>
      </c>
      <c r="G214" s="28">
        <v>-1.1705000000000001</v>
      </c>
      <c r="H214" s="33" t="s">
        <v>97</v>
      </c>
      <c r="I214" s="35" t="s">
        <v>29</v>
      </c>
      <c r="J214" s="28">
        <v>-1.66275</v>
      </c>
      <c r="K214" s="33" t="s">
        <v>90</v>
      </c>
      <c r="L214" s="35" t="s">
        <v>29</v>
      </c>
      <c r="M214" s="28">
        <v>-1.50417</v>
      </c>
      <c r="N214" s="33" t="s">
        <v>60</v>
      </c>
      <c r="O214" s="24" t="s">
        <v>26</v>
      </c>
      <c r="P214" s="28">
        <v>-1.61659</v>
      </c>
      <c r="Q214" s="33" t="s">
        <v>90</v>
      </c>
      <c r="R214" s="35" t="s">
        <v>29</v>
      </c>
      <c r="S214" s="30">
        <v>-1.5813200000000001</v>
      </c>
      <c r="T214" s="33" t="s">
        <v>38</v>
      </c>
      <c r="U214" s="24" t="s">
        <v>26</v>
      </c>
      <c r="V214" s="28">
        <v>-1.1920900000000001</v>
      </c>
      <c r="W214" s="33" t="s">
        <v>96</v>
      </c>
      <c r="X214" s="35" t="s">
        <v>26</v>
      </c>
      <c r="Y214" s="28">
        <v>-2.4463400000000002</v>
      </c>
      <c r="Z214" s="33" t="s">
        <v>73</v>
      </c>
      <c r="AA214" s="24" t="s">
        <v>26</v>
      </c>
      <c r="AB214" s="28">
        <v>-2.3516400000000002</v>
      </c>
      <c r="AC214" s="33" t="s">
        <v>100</v>
      </c>
      <c r="AD214" s="35" t="s">
        <v>26</v>
      </c>
      <c r="AE214" s="28">
        <v>-1.1723699999999999</v>
      </c>
      <c r="AF214" s="33" t="s">
        <v>70</v>
      </c>
      <c r="AG214" s="24" t="s">
        <v>28</v>
      </c>
      <c r="AH214" s="28">
        <v>-1.6841900000000001</v>
      </c>
      <c r="AI214" s="33" t="s">
        <v>78</v>
      </c>
      <c r="AJ214" s="24" t="s">
        <v>23</v>
      </c>
      <c r="AK214" s="28">
        <v>-1.296</v>
      </c>
      <c r="AL214" s="33" t="s">
        <v>62</v>
      </c>
      <c r="AM214" s="24" t="s">
        <v>23</v>
      </c>
      <c r="AN214" s="28">
        <v>-0.78110999999999997</v>
      </c>
      <c r="AO214" s="33" t="s">
        <v>69</v>
      </c>
      <c r="AP214" s="24" t="s">
        <v>19</v>
      </c>
      <c r="AQ214" s="28">
        <v>-0.48530000000000001</v>
      </c>
    </row>
    <row r="215" spans="1:43" ht="17" thickBot="1" x14ac:dyDescent="0.25">
      <c r="A215" s="95"/>
      <c r="B215" s="33" t="s">
        <v>96</v>
      </c>
      <c r="C215" s="35" t="s">
        <v>26</v>
      </c>
      <c r="D215" s="30">
        <v>-1.5473399999999999</v>
      </c>
      <c r="E215" s="33" t="s">
        <v>75</v>
      </c>
      <c r="F215" s="24" t="s">
        <v>25</v>
      </c>
      <c r="G215" s="28">
        <v>-1.18137</v>
      </c>
      <c r="H215" s="33" t="s">
        <v>75</v>
      </c>
      <c r="I215" s="24" t="s">
        <v>29</v>
      </c>
      <c r="J215" s="28">
        <v>-1.7339100000000001</v>
      </c>
      <c r="K215" s="33" t="s">
        <v>90</v>
      </c>
      <c r="L215" s="35" t="s">
        <v>26</v>
      </c>
      <c r="M215" s="28">
        <v>-1.59727</v>
      </c>
      <c r="N215" s="33" t="s">
        <v>90</v>
      </c>
      <c r="O215" s="35" t="s">
        <v>29</v>
      </c>
      <c r="P215" s="28">
        <v>-1.6192</v>
      </c>
      <c r="Q215" s="33" t="s">
        <v>94</v>
      </c>
      <c r="R215" s="35" t="s">
        <v>28</v>
      </c>
      <c r="S215" s="30">
        <v>-1.69215</v>
      </c>
      <c r="T215" s="33" t="s">
        <v>94</v>
      </c>
      <c r="U215" s="35" t="s">
        <v>28</v>
      </c>
      <c r="V215" s="30">
        <v>-1.1933800000000001</v>
      </c>
      <c r="W215" s="33" t="s">
        <v>60</v>
      </c>
      <c r="X215" s="24" t="s">
        <v>26</v>
      </c>
      <c r="Y215" s="28">
        <v>-2.52921</v>
      </c>
      <c r="Z215" s="33" t="s">
        <v>90</v>
      </c>
      <c r="AA215" s="35" t="s">
        <v>26</v>
      </c>
      <c r="AB215" s="28">
        <v>-2.3863500000000002</v>
      </c>
      <c r="AC215" s="33" t="s">
        <v>100</v>
      </c>
      <c r="AD215" s="35" t="s">
        <v>23</v>
      </c>
      <c r="AE215" s="28">
        <v>-1.2742599999999999</v>
      </c>
      <c r="AF215" s="33" t="s">
        <v>70</v>
      </c>
      <c r="AG215" s="24" t="s">
        <v>23</v>
      </c>
      <c r="AH215" s="28">
        <v>-1.7096499999999999</v>
      </c>
      <c r="AI215" s="33" t="s">
        <v>60</v>
      </c>
      <c r="AJ215" s="24" t="s">
        <v>26</v>
      </c>
      <c r="AK215" s="28">
        <v>-1.3171900000000001</v>
      </c>
      <c r="AL215" s="33" t="s">
        <v>99</v>
      </c>
      <c r="AM215" s="35" t="s">
        <v>19</v>
      </c>
      <c r="AN215" s="28">
        <v>-0.84321000000000002</v>
      </c>
      <c r="AO215" s="33" t="s">
        <v>99</v>
      </c>
      <c r="AP215" s="35" t="s">
        <v>25</v>
      </c>
      <c r="AQ215" s="28">
        <v>-0.50366999999999995</v>
      </c>
    </row>
    <row r="216" spans="1:43" ht="17" thickBot="1" x14ac:dyDescent="0.25">
      <c r="A216" s="95"/>
      <c r="B216" s="33" t="s">
        <v>103</v>
      </c>
      <c r="C216" s="35" t="s">
        <v>26</v>
      </c>
      <c r="D216" s="28">
        <v>-1.5980000000000001</v>
      </c>
      <c r="E216" s="33" t="s">
        <v>93</v>
      </c>
      <c r="F216" s="35" t="s">
        <v>25</v>
      </c>
      <c r="G216" s="29">
        <v>-1.2716000000000001</v>
      </c>
      <c r="H216" s="33" t="s">
        <v>69</v>
      </c>
      <c r="I216" s="24" t="s">
        <v>29</v>
      </c>
      <c r="J216" s="28">
        <v>-1.78138</v>
      </c>
      <c r="K216" s="33" t="s">
        <v>93</v>
      </c>
      <c r="L216" s="35" t="s">
        <v>20</v>
      </c>
      <c r="M216" s="28">
        <v>-1.89564</v>
      </c>
      <c r="N216" s="33" t="s">
        <v>96</v>
      </c>
      <c r="O216" s="35" t="s">
        <v>26</v>
      </c>
      <c r="P216" s="29">
        <v>-1.6208</v>
      </c>
      <c r="Q216" s="33" t="s">
        <v>84</v>
      </c>
      <c r="R216" s="24" t="s">
        <v>26</v>
      </c>
      <c r="S216" s="28">
        <v>-1.9228099999999999</v>
      </c>
      <c r="T216" s="33" t="s">
        <v>84</v>
      </c>
      <c r="U216" s="24" t="s">
        <v>26</v>
      </c>
      <c r="V216" s="28">
        <v>-1.34494</v>
      </c>
      <c r="W216" s="33" t="s">
        <v>73</v>
      </c>
      <c r="X216" s="24" t="s">
        <v>29</v>
      </c>
      <c r="Y216" s="28">
        <v>-2.5688900000000001</v>
      </c>
      <c r="Z216" s="33" t="s">
        <v>73</v>
      </c>
      <c r="AA216" s="24" t="s">
        <v>29</v>
      </c>
      <c r="AB216" s="28">
        <v>-2.72865</v>
      </c>
      <c r="AC216" s="33" t="s">
        <v>104</v>
      </c>
      <c r="AD216" s="35" t="s">
        <v>28</v>
      </c>
      <c r="AE216" s="28">
        <v>-1.2760400000000001</v>
      </c>
      <c r="AF216" s="33" t="s">
        <v>100</v>
      </c>
      <c r="AG216" s="35" t="s">
        <v>23</v>
      </c>
      <c r="AH216" s="28">
        <v>-1.8055399999999999</v>
      </c>
      <c r="AI216" s="33" t="s">
        <v>76</v>
      </c>
      <c r="AJ216" s="24" t="s">
        <v>26</v>
      </c>
      <c r="AK216" s="28">
        <v>-1.3320000000000001</v>
      </c>
      <c r="AL216" s="33" t="s">
        <v>62</v>
      </c>
      <c r="AM216" s="24" t="s">
        <v>19</v>
      </c>
      <c r="AN216" s="28">
        <v>-0.85734999999999995</v>
      </c>
      <c r="AO216" s="33" t="s">
        <v>99</v>
      </c>
      <c r="AP216" s="35" t="s">
        <v>23</v>
      </c>
      <c r="AQ216" s="28">
        <v>-0.52190999999999999</v>
      </c>
    </row>
    <row r="217" spans="1:43" ht="17" thickBot="1" x14ac:dyDescent="0.25">
      <c r="A217" s="95"/>
      <c r="B217" s="33" t="s">
        <v>100</v>
      </c>
      <c r="C217" s="35" t="s">
        <v>23</v>
      </c>
      <c r="D217" s="28">
        <v>-1.75587</v>
      </c>
      <c r="E217" s="33" t="s">
        <v>91</v>
      </c>
      <c r="F217" s="35" t="s">
        <v>25</v>
      </c>
      <c r="G217" s="29">
        <v>-1.31731</v>
      </c>
      <c r="H217" s="33" t="s">
        <v>75</v>
      </c>
      <c r="I217" s="24" t="s">
        <v>25</v>
      </c>
      <c r="J217" s="28">
        <v>-1.8723399999999999</v>
      </c>
      <c r="K217" s="33" t="s">
        <v>93</v>
      </c>
      <c r="L217" s="35" t="s">
        <v>25</v>
      </c>
      <c r="M217" s="28">
        <v>-1.90571</v>
      </c>
      <c r="N217" s="33" t="s">
        <v>73</v>
      </c>
      <c r="O217" s="24" t="s">
        <v>29</v>
      </c>
      <c r="P217" s="28">
        <v>-1.80094</v>
      </c>
      <c r="Q217" s="33" t="s">
        <v>76</v>
      </c>
      <c r="R217" s="24" t="s">
        <v>26</v>
      </c>
      <c r="S217" s="28">
        <v>-2.1571500000000001</v>
      </c>
      <c r="T217" s="33" t="s">
        <v>76</v>
      </c>
      <c r="U217" s="24" t="s">
        <v>26</v>
      </c>
      <c r="V217" s="28">
        <v>-1.4534100000000001</v>
      </c>
      <c r="W217" s="33" t="s">
        <v>85</v>
      </c>
      <c r="X217" s="24" t="s">
        <v>29</v>
      </c>
      <c r="Y217" s="28">
        <v>-3.0330400000000002</v>
      </c>
      <c r="Z217" s="33" t="s">
        <v>85</v>
      </c>
      <c r="AA217" s="24" t="s">
        <v>29</v>
      </c>
      <c r="AB217" s="28">
        <v>-2.7515200000000002</v>
      </c>
      <c r="AC217" s="33" t="s">
        <v>78</v>
      </c>
      <c r="AD217" s="24" t="s">
        <v>23</v>
      </c>
      <c r="AE217" s="28">
        <v>-1.3319799999999999</v>
      </c>
      <c r="AF217" s="33" t="s">
        <v>78</v>
      </c>
      <c r="AG217" s="24" t="s">
        <v>23</v>
      </c>
      <c r="AH217" s="28">
        <v>-1.8853800000000001</v>
      </c>
      <c r="AI217" s="33" t="s">
        <v>57</v>
      </c>
      <c r="AJ217" s="24" t="s">
        <v>23</v>
      </c>
      <c r="AK217" s="28">
        <v>-1.4810099999999999</v>
      </c>
      <c r="AL217" s="33" t="s">
        <v>98</v>
      </c>
      <c r="AM217" s="35" t="s">
        <v>19</v>
      </c>
      <c r="AN217" s="30">
        <v>-0.87621000000000004</v>
      </c>
      <c r="AO217" s="33" t="s">
        <v>62</v>
      </c>
      <c r="AP217" s="24" t="s">
        <v>19</v>
      </c>
      <c r="AQ217" s="28">
        <v>-0.53764000000000001</v>
      </c>
    </row>
    <row r="218" spans="1:43" ht="17" thickBot="1" x14ac:dyDescent="0.25">
      <c r="A218" s="95"/>
      <c r="B218" s="33" t="s">
        <v>85</v>
      </c>
      <c r="C218" s="24" t="s">
        <v>29</v>
      </c>
      <c r="D218" s="28">
        <v>-2.2787500000000001</v>
      </c>
      <c r="E218" s="33" t="s">
        <v>93</v>
      </c>
      <c r="F218" s="35" t="s">
        <v>20</v>
      </c>
      <c r="G218" s="29">
        <v>-1.3838999999999999</v>
      </c>
      <c r="H218" s="33" t="s">
        <v>99</v>
      </c>
      <c r="I218" s="35" t="s">
        <v>29</v>
      </c>
      <c r="J218" s="28">
        <v>-1.9192800000000001</v>
      </c>
      <c r="K218" s="33" t="s">
        <v>65</v>
      </c>
      <c r="L218" s="24" t="s">
        <v>23</v>
      </c>
      <c r="M218" s="28">
        <v>-1.9294199999999999</v>
      </c>
      <c r="N218" s="33" t="s">
        <v>96</v>
      </c>
      <c r="O218" s="35" t="s">
        <v>29</v>
      </c>
      <c r="P218" s="29">
        <v>-2.05538</v>
      </c>
      <c r="Q218" s="33" t="s">
        <v>60</v>
      </c>
      <c r="R218" s="24" t="s">
        <v>26</v>
      </c>
      <c r="S218" s="28">
        <v>-2.63869</v>
      </c>
      <c r="T218" s="33" t="s">
        <v>60</v>
      </c>
      <c r="U218" s="24" t="s">
        <v>26</v>
      </c>
      <c r="V218" s="28">
        <v>-1.9145000000000001</v>
      </c>
      <c r="W218" s="33" t="s">
        <v>94</v>
      </c>
      <c r="X218" s="35" t="s">
        <v>26</v>
      </c>
      <c r="Y218" s="28">
        <v>-3.4417800000000001</v>
      </c>
      <c r="Z218" s="33" t="s">
        <v>94</v>
      </c>
      <c r="AA218" s="35" t="s">
        <v>26</v>
      </c>
      <c r="AB218" s="28">
        <v>-2.9651700000000001</v>
      </c>
      <c r="AC218" s="33" t="s">
        <v>104</v>
      </c>
      <c r="AD218" s="35" t="s">
        <v>23</v>
      </c>
      <c r="AE218" s="28">
        <v>-1.50515</v>
      </c>
      <c r="AF218" s="33" t="s">
        <v>104</v>
      </c>
      <c r="AG218" s="35" t="s">
        <v>23</v>
      </c>
      <c r="AH218" s="28">
        <v>-2.1248800000000001</v>
      </c>
      <c r="AI218" s="33" t="s">
        <v>100</v>
      </c>
      <c r="AJ218" s="35" t="s">
        <v>23</v>
      </c>
      <c r="AK218" s="28">
        <v>-1.6878599999999999</v>
      </c>
      <c r="AL218" s="33" t="s">
        <v>99</v>
      </c>
      <c r="AM218" s="35" t="s">
        <v>23</v>
      </c>
      <c r="AN218" s="28">
        <v>-0.89903999999999995</v>
      </c>
      <c r="AO218" s="33" t="s">
        <v>99</v>
      </c>
      <c r="AP218" s="35" t="s">
        <v>29</v>
      </c>
      <c r="AQ218" s="28">
        <v>-0.57657999999999998</v>
      </c>
    </row>
    <row r="219" spans="1:43" ht="17" thickBot="1" x14ac:dyDescent="0.25">
      <c r="A219" s="96"/>
      <c r="B219" s="34" t="s">
        <v>96</v>
      </c>
      <c r="C219" s="36" t="s">
        <v>29</v>
      </c>
      <c r="D219" s="30">
        <v>-3.2369699999999999</v>
      </c>
      <c r="E219" s="34" t="s">
        <v>93</v>
      </c>
      <c r="F219" s="36" t="s">
        <v>23</v>
      </c>
      <c r="G219" s="29">
        <v>-2.2190699999999999</v>
      </c>
      <c r="H219" s="34" t="s">
        <v>99</v>
      </c>
      <c r="I219" s="36" t="s">
        <v>25</v>
      </c>
      <c r="J219" s="28">
        <v>-1.99729</v>
      </c>
      <c r="K219" s="34" t="s">
        <v>93</v>
      </c>
      <c r="L219" s="36" t="s">
        <v>23</v>
      </c>
      <c r="M219" s="28">
        <v>-2.7514400000000001</v>
      </c>
      <c r="N219" s="34" t="s">
        <v>94</v>
      </c>
      <c r="O219" s="36" t="s">
        <v>26</v>
      </c>
      <c r="P219" s="28">
        <v>-2.1194799999999998</v>
      </c>
      <c r="Q219" s="34" t="s">
        <v>94</v>
      </c>
      <c r="R219" s="36" t="s">
        <v>26</v>
      </c>
      <c r="S219" s="28">
        <v>-3.53687</v>
      </c>
      <c r="T219" s="34" t="s">
        <v>94</v>
      </c>
      <c r="U219" s="36" t="s">
        <v>26</v>
      </c>
      <c r="V219" s="28">
        <v>-2.5078499999999999</v>
      </c>
      <c r="W219" s="34" t="s">
        <v>96</v>
      </c>
      <c r="X219" s="36" t="s">
        <v>29</v>
      </c>
      <c r="Y219" s="30">
        <v>-4.2712599999999998</v>
      </c>
      <c r="Z219" s="34" t="s">
        <v>96</v>
      </c>
      <c r="AA219" s="36" t="s">
        <v>29</v>
      </c>
      <c r="AB219" s="28">
        <v>-3.8512900000000001</v>
      </c>
      <c r="AC219" s="34" t="s">
        <v>93</v>
      </c>
      <c r="AD219" s="36" t="s">
        <v>23</v>
      </c>
      <c r="AE219" s="29">
        <v>-1.5053300000000001</v>
      </c>
      <c r="AF219" s="34" t="s">
        <v>104</v>
      </c>
      <c r="AG219" s="36" t="s">
        <v>28</v>
      </c>
      <c r="AH219" s="28">
        <v>-2.1758199999999999</v>
      </c>
      <c r="AI219" s="34" t="s">
        <v>94</v>
      </c>
      <c r="AJ219" s="36" t="s">
        <v>26</v>
      </c>
      <c r="AK219" s="28">
        <v>-1.81745</v>
      </c>
      <c r="AL219" s="34" t="s">
        <v>91</v>
      </c>
      <c r="AM219" s="36" t="s">
        <v>25</v>
      </c>
      <c r="AN219" s="29">
        <v>-0.93583000000000005</v>
      </c>
      <c r="AO219" s="34" t="s">
        <v>99</v>
      </c>
      <c r="AP219" s="36" t="s">
        <v>19</v>
      </c>
      <c r="AQ219" s="28">
        <v>-0.69462999999999997</v>
      </c>
    </row>
    <row r="220" spans="1:43" ht="17" thickTop="1" x14ac:dyDescent="0.2"/>
  </sheetData>
  <sortState ref="AO4:AQ219">
    <sortCondition descending="1" ref="AQ4:AQ219"/>
  </sortState>
  <mergeCells count="8">
    <mergeCell ref="A60:A155"/>
    <mergeCell ref="A156:A219"/>
    <mergeCell ref="B1:C1"/>
    <mergeCell ref="D1:J1"/>
    <mergeCell ref="K1:O1"/>
    <mergeCell ref="P1:Q1"/>
    <mergeCell ref="A4:A11"/>
    <mergeCell ref="A12:A5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49"/>
  <sheetViews>
    <sheetView tabSelected="1" topLeftCell="BE1" zoomScale="120" zoomScaleNormal="120" workbookViewId="0">
      <pane ySplit="2" topLeftCell="A118" activePane="bottomLeft" state="frozen"/>
      <selection pane="bottomLeft" activeCell="BR131" sqref="BR131"/>
    </sheetView>
  </sheetViews>
  <sheetFormatPr baseColWidth="10" defaultRowHeight="16" x14ac:dyDescent="0.2"/>
  <cols>
    <col min="35" max="35" width="10.83203125" style="68"/>
    <col min="60" max="60" width="10.83203125" style="68"/>
  </cols>
  <sheetData>
    <row r="1" spans="1:70" ht="17" thickBot="1" x14ac:dyDescent="0.25">
      <c r="A1" s="115" t="s">
        <v>123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7"/>
      <c r="AJ1" s="106" t="s">
        <v>124</v>
      </c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8"/>
      <c r="BI1" s="106" t="s">
        <v>125</v>
      </c>
      <c r="BJ1" s="107"/>
      <c r="BK1" s="107"/>
      <c r="BL1" s="107"/>
      <c r="BM1" s="107"/>
      <c r="BN1" s="107"/>
      <c r="BO1" s="107"/>
      <c r="BP1" s="107"/>
      <c r="BQ1" s="107"/>
      <c r="BR1" s="108"/>
    </row>
    <row r="2" spans="1:70" ht="33" thickBot="1" x14ac:dyDescent="0.25">
      <c r="A2" s="76"/>
      <c r="B2" s="76" t="s">
        <v>4</v>
      </c>
      <c r="C2" s="21"/>
      <c r="D2" s="21"/>
      <c r="E2" s="21"/>
      <c r="F2" s="21"/>
      <c r="G2" s="38" t="s">
        <v>5</v>
      </c>
      <c r="H2" s="21"/>
      <c r="I2" s="21"/>
      <c r="J2" s="21"/>
      <c r="K2" s="21"/>
      <c r="L2" s="38" t="s">
        <v>6</v>
      </c>
      <c r="M2" s="38"/>
      <c r="N2" s="38"/>
      <c r="O2" s="38"/>
      <c r="P2" s="21"/>
      <c r="Q2" s="38" t="s">
        <v>7</v>
      </c>
      <c r="R2" s="21"/>
      <c r="S2" s="21"/>
      <c r="T2" s="21"/>
      <c r="U2" s="21"/>
      <c r="V2" s="22" t="s">
        <v>8</v>
      </c>
      <c r="W2" s="21"/>
      <c r="X2" s="38"/>
      <c r="Y2" s="38"/>
      <c r="Z2" s="38"/>
      <c r="AA2" s="77" t="s">
        <v>9</v>
      </c>
      <c r="AB2" s="77"/>
      <c r="AC2" s="77"/>
      <c r="AD2" s="77"/>
      <c r="AE2" s="77"/>
      <c r="AF2" s="77" t="s">
        <v>10</v>
      </c>
      <c r="AG2" s="77"/>
      <c r="AH2" s="77"/>
      <c r="AI2" s="78"/>
      <c r="AJ2" s="77"/>
      <c r="AK2" s="77" t="s">
        <v>11</v>
      </c>
      <c r="AL2" s="77"/>
      <c r="AM2" s="77"/>
      <c r="AN2" s="77"/>
      <c r="AO2" s="77"/>
      <c r="AP2" s="77" t="s">
        <v>12</v>
      </c>
      <c r="AQ2" s="77"/>
      <c r="AR2" s="77"/>
      <c r="AS2" s="77"/>
      <c r="AT2" s="77"/>
      <c r="AU2" s="77" t="s">
        <v>13</v>
      </c>
      <c r="AV2" s="77"/>
      <c r="AW2" s="77"/>
      <c r="AX2" s="77"/>
      <c r="AY2" s="77"/>
      <c r="AZ2" s="77" t="s">
        <v>106</v>
      </c>
      <c r="BA2" s="77"/>
      <c r="BB2" s="77"/>
      <c r="BC2" s="77"/>
      <c r="BD2" s="77"/>
      <c r="BE2" s="77" t="s">
        <v>15</v>
      </c>
      <c r="BF2" s="77"/>
      <c r="BG2" s="77"/>
      <c r="BH2" s="78"/>
      <c r="BI2" s="77"/>
      <c r="BJ2" s="77" t="s">
        <v>15</v>
      </c>
      <c r="BK2" s="77"/>
      <c r="BL2" s="77"/>
      <c r="BM2" s="77"/>
      <c r="BN2" s="77"/>
      <c r="BO2" s="77" t="s">
        <v>16</v>
      </c>
      <c r="BP2" s="77"/>
      <c r="BQ2" s="77"/>
      <c r="BR2" s="77"/>
    </row>
    <row r="3" spans="1:70" ht="17" customHeight="1" thickBot="1" x14ac:dyDescent="0.25">
      <c r="A3" s="33" t="s">
        <v>93</v>
      </c>
      <c r="B3" s="35" t="s">
        <v>29</v>
      </c>
      <c r="C3" s="25">
        <v>2.7553999999999998</v>
      </c>
      <c r="D3" s="28" t="s">
        <v>107</v>
      </c>
      <c r="E3" s="29">
        <f t="shared" ref="E3:E66" si="0">IF(C3&gt;C4,E4+1,E4)</f>
        <v>109</v>
      </c>
      <c r="F3" s="33" t="s">
        <v>94</v>
      </c>
      <c r="G3" s="35" t="s">
        <v>26</v>
      </c>
      <c r="H3" s="25">
        <v>2.7319100000000001</v>
      </c>
      <c r="I3" s="28" t="s">
        <v>107</v>
      </c>
      <c r="J3" s="29">
        <f t="shared" ref="J3:J66" si="1">IF(H3&gt;H4,J4+1,J4)</f>
        <v>104</v>
      </c>
      <c r="K3" s="33" t="s">
        <v>94</v>
      </c>
      <c r="L3" s="35" t="s">
        <v>26</v>
      </c>
      <c r="M3" s="25">
        <v>2.9857200000000002</v>
      </c>
      <c r="N3" s="28" t="s">
        <v>107</v>
      </c>
      <c r="O3" s="29">
        <f t="shared" ref="O3:O66" si="2">IF(M3&gt;M4,O4+1,O4)</f>
        <v>95</v>
      </c>
      <c r="P3" s="33" t="s">
        <v>98</v>
      </c>
      <c r="Q3" s="35" t="s">
        <v>19</v>
      </c>
      <c r="R3" s="25">
        <v>1.8517999999999999</v>
      </c>
      <c r="S3" s="28" t="s">
        <v>107</v>
      </c>
      <c r="T3" s="29">
        <f t="shared" ref="T3:T67" si="3">IF(R3&gt;R4,T4+1,T4)</f>
        <v>121</v>
      </c>
      <c r="U3" s="33" t="s">
        <v>68</v>
      </c>
      <c r="V3" s="24" t="s">
        <v>19</v>
      </c>
      <c r="W3" s="25">
        <v>1.26132</v>
      </c>
      <c r="X3" s="28" t="s">
        <v>107</v>
      </c>
      <c r="Y3" s="29">
        <f t="shared" ref="Y3:Y66" si="4">IF(W3&gt;W4,Y4+1,Y4)</f>
        <v>119</v>
      </c>
      <c r="Z3" s="33" t="s">
        <v>89</v>
      </c>
      <c r="AA3" s="35" t="s">
        <v>28</v>
      </c>
      <c r="AB3" s="26">
        <v>1.2686599999999999</v>
      </c>
      <c r="AC3" s="29"/>
      <c r="AD3" s="29">
        <f t="shared" ref="AD3:AD66" si="5">IF(AB3&gt;AB4,AD4+1,AD4)</f>
        <v>102</v>
      </c>
      <c r="AE3" s="33" t="s">
        <v>89</v>
      </c>
      <c r="AF3" s="35" t="s">
        <v>28</v>
      </c>
      <c r="AG3" s="26">
        <v>1.0216799999999999</v>
      </c>
      <c r="AH3" s="29"/>
      <c r="AI3" s="79">
        <f t="shared" ref="AI3:AI66" si="6">IF(AG3&gt;AG4,AI4+1,AI4)</f>
        <v>95</v>
      </c>
      <c r="AJ3" s="33" t="s">
        <v>89</v>
      </c>
      <c r="AK3" s="35" t="s">
        <v>28</v>
      </c>
      <c r="AL3" s="26">
        <v>2.91269</v>
      </c>
      <c r="AM3" s="29"/>
      <c r="AN3" s="29">
        <f t="shared" ref="AN3:AN68" si="7">IF(AL3&gt;AL4,AN4+1,AN4)</f>
        <v>112</v>
      </c>
      <c r="AO3" s="33" t="s">
        <v>91</v>
      </c>
      <c r="AP3" s="35" t="s">
        <v>22</v>
      </c>
      <c r="AQ3" s="26">
        <v>3.2388599999999999</v>
      </c>
      <c r="AR3" s="29"/>
      <c r="AS3" s="29">
        <f t="shared" ref="AS3:AS67" si="8">IF(AQ3&gt;AQ4,AS4+1,AS4)</f>
        <v>115</v>
      </c>
      <c r="AT3" s="33" t="s">
        <v>96</v>
      </c>
      <c r="AU3" s="35" t="s">
        <v>29</v>
      </c>
      <c r="AV3" s="26">
        <v>1.8432299999999999</v>
      </c>
      <c r="AW3" s="29"/>
      <c r="AX3" s="29">
        <f t="shared" ref="AX3:AX66" si="9">IF(AV3&gt;AV4,AX4+1,AX4)</f>
        <v>133</v>
      </c>
      <c r="AY3" s="33" t="s">
        <v>96</v>
      </c>
      <c r="AZ3" s="35" t="s">
        <v>29</v>
      </c>
      <c r="BA3" s="27">
        <v>3.2014300000000002</v>
      </c>
      <c r="BB3" s="30" t="s">
        <v>108</v>
      </c>
      <c r="BC3" s="29">
        <f t="shared" ref="BC3:BC66" si="10">IF(BA3&gt;BA4,BC4+1,BC4)</f>
        <v>111</v>
      </c>
      <c r="BD3" s="33" t="s">
        <v>89</v>
      </c>
      <c r="BE3" s="35" t="s">
        <v>28</v>
      </c>
      <c r="BF3" s="26">
        <v>2.4122699999999999</v>
      </c>
      <c r="BG3" s="29"/>
      <c r="BH3" s="79">
        <f t="shared" ref="BH3:BH67" si="11">IF(BF3&gt;BF4,BH4+1,BH4)</f>
        <v>107</v>
      </c>
      <c r="BI3" s="33" t="s">
        <v>103</v>
      </c>
      <c r="BJ3" s="35" t="s">
        <v>20</v>
      </c>
      <c r="BK3" s="25">
        <v>1.06917</v>
      </c>
      <c r="BL3" s="28" t="s">
        <v>107</v>
      </c>
      <c r="BM3" s="29">
        <f t="shared" ref="BM3:BM66" si="12">IF(BK3&gt;BK4,BM4+1,BM4)</f>
        <v>99</v>
      </c>
      <c r="BN3" s="33" t="s">
        <v>94</v>
      </c>
      <c r="BO3" s="35" t="s">
        <v>26</v>
      </c>
      <c r="BP3" s="25">
        <v>1.1382399999999999</v>
      </c>
      <c r="BQ3" s="52" t="s">
        <v>107</v>
      </c>
      <c r="BR3" s="29">
        <f t="shared" ref="BR3:BR66" si="13">IF(BP3&gt;BP4,BR4+1,BR4)</f>
        <v>105</v>
      </c>
    </row>
    <row r="4" spans="1:70" ht="17" thickBot="1" x14ac:dyDescent="0.25">
      <c r="A4" s="33" t="s">
        <v>91</v>
      </c>
      <c r="B4" s="35" t="s">
        <v>22</v>
      </c>
      <c r="C4" s="29">
        <v>2.47498</v>
      </c>
      <c r="D4" s="29"/>
      <c r="E4" s="29">
        <f t="shared" si="0"/>
        <v>108</v>
      </c>
      <c r="F4" s="33" t="s">
        <v>76</v>
      </c>
      <c r="G4" s="24" t="s">
        <v>26</v>
      </c>
      <c r="H4" s="28">
        <v>2.2808299999999999</v>
      </c>
      <c r="I4" s="28" t="s">
        <v>107</v>
      </c>
      <c r="J4" s="29">
        <f t="shared" si="1"/>
        <v>103</v>
      </c>
      <c r="K4" s="33" t="s">
        <v>76</v>
      </c>
      <c r="L4" s="24" t="s">
        <v>26</v>
      </c>
      <c r="M4" s="28">
        <v>2.7953399999999999</v>
      </c>
      <c r="N4" s="28" t="s">
        <v>107</v>
      </c>
      <c r="O4" s="29">
        <f t="shared" si="2"/>
        <v>94</v>
      </c>
      <c r="P4" s="33" t="s">
        <v>91</v>
      </c>
      <c r="Q4" s="35" t="s">
        <v>22</v>
      </c>
      <c r="R4" s="29">
        <v>1.7521599999999999</v>
      </c>
      <c r="S4" s="29"/>
      <c r="T4" s="29">
        <f t="shared" si="3"/>
        <v>120</v>
      </c>
      <c r="U4" s="33" t="s">
        <v>98</v>
      </c>
      <c r="V4" s="35" t="s">
        <v>19</v>
      </c>
      <c r="W4" s="29">
        <v>1.2323</v>
      </c>
      <c r="X4" s="29"/>
      <c r="Y4" s="29">
        <f t="shared" si="4"/>
        <v>118</v>
      </c>
      <c r="Z4" s="33" t="s">
        <v>97</v>
      </c>
      <c r="AA4" s="35" t="s">
        <v>19</v>
      </c>
      <c r="AB4" s="28">
        <v>1.21814</v>
      </c>
      <c r="AC4" s="28" t="s">
        <v>107</v>
      </c>
      <c r="AD4" s="29">
        <f t="shared" si="5"/>
        <v>101</v>
      </c>
      <c r="AE4" s="33" t="s">
        <v>89</v>
      </c>
      <c r="AF4" s="35" t="s">
        <v>19</v>
      </c>
      <c r="AG4" s="29">
        <v>0.98633999999999999</v>
      </c>
      <c r="AH4" s="29"/>
      <c r="AI4" s="79">
        <f t="shared" si="6"/>
        <v>94</v>
      </c>
      <c r="AJ4" s="33" t="s">
        <v>91</v>
      </c>
      <c r="AK4" s="35" t="s">
        <v>22</v>
      </c>
      <c r="AL4" s="29">
        <v>2.7837000000000001</v>
      </c>
      <c r="AM4" s="29"/>
      <c r="AN4" s="29">
        <f t="shared" si="7"/>
        <v>111</v>
      </c>
      <c r="AO4" s="33" t="s">
        <v>97</v>
      </c>
      <c r="AP4" s="35" t="s">
        <v>19</v>
      </c>
      <c r="AQ4" s="28">
        <v>2.9790299999999998</v>
      </c>
      <c r="AR4" s="28" t="s">
        <v>107</v>
      </c>
      <c r="AS4" s="29">
        <f t="shared" si="8"/>
        <v>114</v>
      </c>
      <c r="AT4" s="33" t="s">
        <v>97</v>
      </c>
      <c r="AU4" s="35" t="s">
        <v>25</v>
      </c>
      <c r="AV4" s="28">
        <v>1.7030700000000001</v>
      </c>
      <c r="AW4" s="28" t="s">
        <v>107</v>
      </c>
      <c r="AX4" s="29">
        <f t="shared" si="9"/>
        <v>132</v>
      </c>
      <c r="AY4" s="33" t="s">
        <v>97</v>
      </c>
      <c r="AZ4" s="35" t="s">
        <v>29</v>
      </c>
      <c r="BA4" s="28">
        <v>2.4416699999999998</v>
      </c>
      <c r="BB4" s="28" t="s">
        <v>107</v>
      </c>
      <c r="BC4" s="29">
        <f t="shared" si="10"/>
        <v>110</v>
      </c>
      <c r="BD4" s="33" t="s">
        <v>91</v>
      </c>
      <c r="BE4" s="35" t="s">
        <v>22</v>
      </c>
      <c r="BF4" s="29">
        <v>1.85406</v>
      </c>
      <c r="BG4" s="29"/>
      <c r="BH4" s="79">
        <f t="shared" si="11"/>
        <v>106</v>
      </c>
      <c r="BI4" s="33" t="s">
        <v>103</v>
      </c>
      <c r="BJ4" s="35" t="s">
        <v>26</v>
      </c>
      <c r="BK4" s="28">
        <v>0.88156999999999996</v>
      </c>
      <c r="BL4" s="28" t="s">
        <v>107</v>
      </c>
      <c r="BM4" s="29">
        <f t="shared" si="12"/>
        <v>98</v>
      </c>
      <c r="BN4" s="33" t="s">
        <v>60</v>
      </c>
      <c r="BO4" s="24" t="s">
        <v>26</v>
      </c>
      <c r="BP4" s="28">
        <v>0.85190999999999995</v>
      </c>
      <c r="BQ4" s="52" t="s">
        <v>107</v>
      </c>
      <c r="BR4" s="29">
        <f t="shared" si="13"/>
        <v>104</v>
      </c>
    </row>
    <row r="5" spans="1:70" ht="17" thickBot="1" x14ac:dyDescent="0.25">
      <c r="A5" s="33" t="s">
        <v>93</v>
      </c>
      <c r="B5" s="35" t="s">
        <v>25</v>
      </c>
      <c r="C5" s="29">
        <v>2.28071</v>
      </c>
      <c r="D5" s="29"/>
      <c r="E5" s="29">
        <f t="shared" si="0"/>
        <v>107</v>
      </c>
      <c r="F5" s="33" t="s">
        <v>103</v>
      </c>
      <c r="G5" s="35" t="s">
        <v>26</v>
      </c>
      <c r="H5" s="28">
        <v>1.94252</v>
      </c>
      <c r="I5" s="28" t="s">
        <v>107</v>
      </c>
      <c r="J5" s="29">
        <f t="shared" si="1"/>
        <v>102</v>
      </c>
      <c r="K5" s="33" t="s">
        <v>103</v>
      </c>
      <c r="L5" s="35" t="s">
        <v>26</v>
      </c>
      <c r="M5" s="28">
        <v>2.6525599999999998</v>
      </c>
      <c r="N5" s="28" t="s">
        <v>107</v>
      </c>
      <c r="O5" s="29">
        <f t="shared" si="2"/>
        <v>93</v>
      </c>
      <c r="P5" s="33" t="s">
        <v>80</v>
      </c>
      <c r="Q5" s="24" t="s">
        <v>19</v>
      </c>
      <c r="R5" s="28">
        <v>1.5585800000000001</v>
      </c>
      <c r="S5" s="28" t="s">
        <v>107</v>
      </c>
      <c r="T5" s="29">
        <f t="shared" si="3"/>
        <v>119</v>
      </c>
      <c r="U5" s="33" t="s">
        <v>80</v>
      </c>
      <c r="V5" s="24" t="s">
        <v>19</v>
      </c>
      <c r="W5" s="30">
        <v>1.11409</v>
      </c>
      <c r="X5" s="30" t="s">
        <v>108</v>
      </c>
      <c r="Y5" s="29">
        <f t="shared" si="4"/>
        <v>117</v>
      </c>
      <c r="Z5" s="33" t="s">
        <v>97</v>
      </c>
      <c r="AA5" s="35" t="s">
        <v>25</v>
      </c>
      <c r="AB5" s="28">
        <v>1.19614</v>
      </c>
      <c r="AC5" s="28" t="s">
        <v>107</v>
      </c>
      <c r="AD5" s="29">
        <f t="shared" si="5"/>
        <v>100</v>
      </c>
      <c r="AE5" s="33" t="s">
        <v>93</v>
      </c>
      <c r="AF5" s="35" t="s">
        <v>25</v>
      </c>
      <c r="AG5" s="29">
        <v>0.90720999999999996</v>
      </c>
      <c r="AH5" s="29"/>
      <c r="AI5" s="79">
        <f t="shared" si="6"/>
        <v>93</v>
      </c>
      <c r="AJ5" s="33" t="s">
        <v>97</v>
      </c>
      <c r="AK5" s="35" t="s">
        <v>19</v>
      </c>
      <c r="AL5" s="28">
        <v>2.6192899999999999</v>
      </c>
      <c r="AM5" s="28" t="s">
        <v>107</v>
      </c>
      <c r="AN5" s="29">
        <f t="shared" si="7"/>
        <v>110</v>
      </c>
      <c r="AO5" s="33" t="s">
        <v>97</v>
      </c>
      <c r="AP5" s="35" t="s">
        <v>25</v>
      </c>
      <c r="AQ5" s="28">
        <v>2.8841999999999999</v>
      </c>
      <c r="AR5" s="28" t="s">
        <v>107</v>
      </c>
      <c r="AS5" s="29">
        <f t="shared" si="8"/>
        <v>113</v>
      </c>
      <c r="AT5" s="33" t="s">
        <v>56</v>
      </c>
      <c r="AU5" s="24" t="s">
        <v>25</v>
      </c>
      <c r="AV5" s="28">
        <v>1.6605300000000001</v>
      </c>
      <c r="AW5" s="28" t="s">
        <v>107</v>
      </c>
      <c r="AX5" s="29">
        <f t="shared" si="9"/>
        <v>131</v>
      </c>
      <c r="AY5" s="33" t="s">
        <v>85</v>
      </c>
      <c r="AZ5" s="24" t="s">
        <v>29</v>
      </c>
      <c r="BA5" s="28">
        <v>2.2716099999999999</v>
      </c>
      <c r="BB5" s="28" t="s">
        <v>107</v>
      </c>
      <c r="BC5" s="29">
        <f t="shared" si="10"/>
        <v>109</v>
      </c>
      <c r="BD5" s="33" t="s">
        <v>99</v>
      </c>
      <c r="BE5" s="35" t="s">
        <v>25</v>
      </c>
      <c r="BF5" s="28">
        <v>1.7586599999999999</v>
      </c>
      <c r="BG5" s="28" t="s">
        <v>107</v>
      </c>
      <c r="BH5" s="79">
        <f t="shared" si="11"/>
        <v>105</v>
      </c>
      <c r="BI5" s="33" t="s">
        <v>66</v>
      </c>
      <c r="BJ5" s="24" t="s">
        <v>20</v>
      </c>
      <c r="BK5" s="28">
        <v>0.83935000000000004</v>
      </c>
      <c r="BL5" s="28" t="s">
        <v>107</v>
      </c>
      <c r="BM5" s="29">
        <f t="shared" si="12"/>
        <v>97</v>
      </c>
      <c r="BN5" s="33" t="s">
        <v>76</v>
      </c>
      <c r="BO5" s="24" t="s">
        <v>26</v>
      </c>
      <c r="BP5" s="28">
        <v>0.84685999999999995</v>
      </c>
      <c r="BQ5" s="52" t="s">
        <v>107</v>
      </c>
      <c r="BR5" s="29">
        <f t="shared" si="13"/>
        <v>103</v>
      </c>
    </row>
    <row r="6" spans="1:70" ht="17" thickBot="1" x14ac:dyDescent="0.25">
      <c r="A6" s="33" t="s">
        <v>75</v>
      </c>
      <c r="B6" s="24" t="s">
        <v>25</v>
      </c>
      <c r="C6" s="28">
        <v>2.2720099999999999</v>
      </c>
      <c r="D6" s="28" t="s">
        <v>107</v>
      </c>
      <c r="E6" s="29">
        <f t="shared" si="0"/>
        <v>106</v>
      </c>
      <c r="F6" s="33" t="s">
        <v>60</v>
      </c>
      <c r="G6" s="24" t="s">
        <v>26</v>
      </c>
      <c r="H6" s="28">
        <v>1.8655200000000001</v>
      </c>
      <c r="I6" s="28" t="s">
        <v>107</v>
      </c>
      <c r="J6" s="29">
        <f t="shared" si="1"/>
        <v>101</v>
      </c>
      <c r="K6" s="33" t="s">
        <v>60</v>
      </c>
      <c r="L6" s="24" t="s">
        <v>26</v>
      </c>
      <c r="M6" s="28">
        <v>2.2843100000000001</v>
      </c>
      <c r="N6" s="28" t="s">
        <v>107</v>
      </c>
      <c r="O6" s="29">
        <f t="shared" si="2"/>
        <v>92</v>
      </c>
      <c r="P6" s="33" t="s">
        <v>68</v>
      </c>
      <c r="Q6" s="24" t="s">
        <v>19</v>
      </c>
      <c r="R6" s="28">
        <v>1.2845200000000001</v>
      </c>
      <c r="S6" s="28" t="s">
        <v>107</v>
      </c>
      <c r="T6" s="29">
        <f t="shared" si="3"/>
        <v>118</v>
      </c>
      <c r="U6" s="33" t="s">
        <v>97</v>
      </c>
      <c r="V6" s="35" t="s">
        <v>19</v>
      </c>
      <c r="W6" s="30">
        <v>1.08127</v>
      </c>
      <c r="X6" s="30" t="s">
        <v>108</v>
      </c>
      <c r="Y6" s="29">
        <f t="shared" si="4"/>
        <v>116</v>
      </c>
      <c r="Z6" s="33" t="s">
        <v>56</v>
      </c>
      <c r="AA6" s="24" t="s">
        <v>19</v>
      </c>
      <c r="AB6" s="28">
        <v>1.12948</v>
      </c>
      <c r="AC6" s="28" t="s">
        <v>107</v>
      </c>
      <c r="AD6" s="29">
        <f t="shared" si="5"/>
        <v>99</v>
      </c>
      <c r="AE6" s="33" t="s">
        <v>93</v>
      </c>
      <c r="AF6" s="35" t="s">
        <v>23</v>
      </c>
      <c r="AG6" s="29">
        <v>0.85443999999999998</v>
      </c>
      <c r="AH6" s="29"/>
      <c r="AI6" s="79">
        <f t="shared" si="6"/>
        <v>92</v>
      </c>
      <c r="AJ6" s="33" t="s">
        <v>97</v>
      </c>
      <c r="AK6" s="35" t="s">
        <v>25</v>
      </c>
      <c r="AL6" s="28">
        <v>2.60385</v>
      </c>
      <c r="AM6" s="28" t="s">
        <v>107</v>
      </c>
      <c r="AN6" s="29">
        <f t="shared" si="7"/>
        <v>109</v>
      </c>
      <c r="AO6" s="33" t="s">
        <v>56</v>
      </c>
      <c r="AP6" s="24" t="s">
        <v>19</v>
      </c>
      <c r="AQ6" s="28">
        <v>2.8741699999999999</v>
      </c>
      <c r="AR6" s="28" t="s">
        <v>107</v>
      </c>
      <c r="AS6" s="29">
        <f t="shared" si="8"/>
        <v>112</v>
      </c>
      <c r="AT6" s="33" t="s">
        <v>97</v>
      </c>
      <c r="AU6" s="35" t="s">
        <v>19</v>
      </c>
      <c r="AV6" s="28">
        <v>1.65086</v>
      </c>
      <c r="AW6" s="28" t="s">
        <v>107</v>
      </c>
      <c r="AX6" s="29">
        <f t="shared" si="9"/>
        <v>130</v>
      </c>
      <c r="AY6" s="33" t="s">
        <v>97</v>
      </c>
      <c r="AZ6" s="35" t="s">
        <v>25</v>
      </c>
      <c r="BA6" s="28">
        <v>2.0350999999999999</v>
      </c>
      <c r="BB6" s="28" t="s">
        <v>107</v>
      </c>
      <c r="BC6" s="29">
        <f t="shared" si="10"/>
        <v>108</v>
      </c>
      <c r="BD6" s="33" t="s">
        <v>58</v>
      </c>
      <c r="BE6" s="24" t="s">
        <v>22</v>
      </c>
      <c r="BF6" s="28">
        <v>1.7413700000000001</v>
      </c>
      <c r="BG6" s="28" t="s">
        <v>107</v>
      </c>
      <c r="BH6" s="79">
        <f t="shared" si="11"/>
        <v>104</v>
      </c>
      <c r="BI6" s="33" t="s">
        <v>86</v>
      </c>
      <c r="BJ6" s="24" t="s">
        <v>26</v>
      </c>
      <c r="BK6" s="28">
        <v>0.73153000000000001</v>
      </c>
      <c r="BL6" s="28" t="s">
        <v>107</v>
      </c>
      <c r="BM6" s="29">
        <f t="shared" si="12"/>
        <v>96</v>
      </c>
      <c r="BN6" s="33" t="s">
        <v>103</v>
      </c>
      <c r="BO6" s="35" t="s">
        <v>20</v>
      </c>
      <c r="BP6" s="28">
        <v>0.67259000000000002</v>
      </c>
      <c r="BQ6" s="52" t="s">
        <v>107</v>
      </c>
      <c r="BR6" s="29">
        <f t="shared" si="13"/>
        <v>102</v>
      </c>
    </row>
    <row r="7" spans="1:70" ht="17" thickBot="1" x14ac:dyDescent="0.25">
      <c r="A7" s="33" t="s">
        <v>99</v>
      </c>
      <c r="B7" s="35" t="s">
        <v>25</v>
      </c>
      <c r="C7" s="28">
        <v>2.26911</v>
      </c>
      <c r="D7" s="28" t="s">
        <v>107</v>
      </c>
      <c r="E7" s="29">
        <f t="shared" si="0"/>
        <v>105</v>
      </c>
      <c r="F7" s="33" t="s">
        <v>38</v>
      </c>
      <c r="G7" s="24" t="s">
        <v>26</v>
      </c>
      <c r="H7" s="28">
        <v>1.59894</v>
      </c>
      <c r="I7" s="28" t="s">
        <v>107</v>
      </c>
      <c r="J7" s="29">
        <f t="shared" si="1"/>
        <v>100</v>
      </c>
      <c r="K7" s="33" t="s">
        <v>38</v>
      </c>
      <c r="L7" s="24" t="s">
        <v>26</v>
      </c>
      <c r="M7" s="28">
        <v>1.8588199999999999</v>
      </c>
      <c r="N7" s="28" t="s">
        <v>107</v>
      </c>
      <c r="O7" s="29">
        <f t="shared" si="2"/>
        <v>91</v>
      </c>
      <c r="P7" s="33" t="s">
        <v>97</v>
      </c>
      <c r="Q7" s="35" t="s">
        <v>19</v>
      </c>
      <c r="R7" s="30">
        <v>1.25807</v>
      </c>
      <c r="S7" s="30" t="s">
        <v>108</v>
      </c>
      <c r="T7" s="29">
        <f t="shared" si="3"/>
        <v>117</v>
      </c>
      <c r="U7" s="33" t="s">
        <v>79</v>
      </c>
      <c r="V7" s="24" t="s">
        <v>25</v>
      </c>
      <c r="W7" s="28">
        <v>1.0758099999999999</v>
      </c>
      <c r="X7" s="28" t="s">
        <v>107</v>
      </c>
      <c r="Y7" s="29">
        <f t="shared" si="4"/>
        <v>115</v>
      </c>
      <c r="Z7" s="33" t="s">
        <v>89</v>
      </c>
      <c r="AA7" s="35" t="s">
        <v>19</v>
      </c>
      <c r="AB7" s="29">
        <v>1.1225400000000001</v>
      </c>
      <c r="AC7" s="29"/>
      <c r="AD7" s="29">
        <f t="shared" si="5"/>
        <v>98</v>
      </c>
      <c r="AE7" s="33" t="s">
        <v>89</v>
      </c>
      <c r="AF7" s="35" t="s">
        <v>25</v>
      </c>
      <c r="AG7" s="29">
        <v>0.82415000000000005</v>
      </c>
      <c r="AH7" s="29"/>
      <c r="AI7" s="79">
        <f t="shared" si="6"/>
        <v>91</v>
      </c>
      <c r="AJ7" s="33" t="s">
        <v>56</v>
      </c>
      <c r="AK7" s="24" t="s">
        <v>19</v>
      </c>
      <c r="AL7" s="28">
        <v>2.5555500000000002</v>
      </c>
      <c r="AM7" s="28" t="s">
        <v>107</v>
      </c>
      <c r="AN7" s="29">
        <f t="shared" si="7"/>
        <v>108</v>
      </c>
      <c r="AO7" s="33" t="s">
        <v>56</v>
      </c>
      <c r="AP7" s="24" t="s">
        <v>25</v>
      </c>
      <c r="AQ7" s="28">
        <v>2.7491599999999998</v>
      </c>
      <c r="AR7" s="28" t="s">
        <v>107</v>
      </c>
      <c r="AS7" s="29">
        <f t="shared" si="8"/>
        <v>111</v>
      </c>
      <c r="AT7" s="33" t="s">
        <v>56</v>
      </c>
      <c r="AU7" s="24" t="s">
        <v>19</v>
      </c>
      <c r="AV7" s="28">
        <v>1.6505000000000001</v>
      </c>
      <c r="AW7" s="28" t="s">
        <v>107</v>
      </c>
      <c r="AX7" s="29">
        <f t="shared" si="9"/>
        <v>129</v>
      </c>
      <c r="AY7" s="33" t="s">
        <v>56</v>
      </c>
      <c r="AZ7" s="24" t="s">
        <v>25</v>
      </c>
      <c r="BA7" s="28">
        <v>1.9564600000000001</v>
      </c>
      <c r="BB7" s="28" t="s">
        <v>107</v>
      </c>
      <c r="BC7" s="29">
        <f t="shared" si="10"/>
        <v>107</v>
      </c>
      <c r="BD7" s="33" t="s">
        <v>105</v>
      </c>
      <c r="BE7" s="35" t="s">
        <v>22</v>
      </c>
      <c r="BF7" s="28">
        <v>1.6962900000000001</v>
      </c>
      <c r="BG7" s="28" t="s">
        <v>107</v>
      </c>
      <c r="BH7" s="79">
        <f t="shared" si="11"/>
        <v>103</v>
      </c>
      <c r="BI7" s="33" t="s">
        <v>100</v>
      </c>
      <c r="BJ7" s="35" t="s">
        <v>26</v>
      </c>
      <c r="BK7" s="28">
        <v>0.66485000000000005</v>
      </c>
      <c r="BL7" s="28" t="s">
        <v>107</v>
      </c>
      <c r="BM7" s="29">
        <f t="shared" si="12"/>
        <v>95</v>
      </c>
      <c r="BN7" s="33" t="s">
        <v>103</v>
      </c>
      <c r="BO7" s="35" t="s">
        <v>26</v>
      </c>
      <c r="BP7" s="28">
        <v>0.62831999999999999</v>
      </c>
      <c r="BQ7" s="52" t="s">
        <v>107</v>
      </c>
      <c r="BR7" s="29">
        <f t="shared" si="13"/>
        <v>101</v>
      </c>
    </row>
    <row r="8" spans="1:70" ht="17" thickBot="1" x14ac:dyDescent="0.25">
      <c r="A8" s="33" t="s">
        <v>75</v>
      </c>
      <c r="B8" s="24" t="s">
        <v>29</v>
      </c>
      <c r="C8" s="28">
        <v>2.2265299999999999</v>
      </c>
      <c r="D8" s="28" t="s">
        <v>107</v>
      </c>
      <c r="E8" s="29">
        <f t="shared" si="0"/>
        <v>104</v>
      </c>
      <c r="F8" s="33" t="s">
        <v>94</v>
      </c>
      <c r="G8" s="35" t="s">
        <v>28</v>
      </c>
      <c r="H8" s="28">
        <v>1.5872299999999999</v>
      </c>
      <c r="I8" s="28" t="s">
        <v>107</v>
      </c>
      <c r="J8" s="29">
        <f t="shared" si="1"/>
        <v>99</v>
      </c>
      <c r="K8" s="33" t="s">
        <v>103</v>
      </c>
      <c r="L8" s="35" t="s">
        <v>20</v>
      </c>
      <c r="M8" s="28">
        <v>1.74648</v>
      </c>
      <c r="N8" s="28" t="s">
        <v>107</v>
      </c>
      <c r="O8" s="29">
        <f t="shared" si="2"/>
        <v>90</v>
      </c>
      <c r="P8" s="33" t="s">
        <v>56</v>
      </c>
      <c r="Q8" s="24" t="s">
        <v>19</v>
      </c>
      <c r="R8" s="30">
        <v>1.2172400000000001</v>
      </c>
      <c r="S8" s="30" t="s">
        <v>108</v>
      </c>
      <c r="T8" s="29">
        <f t="shared" si="3"/>
        <v>116</v>
      </c>
      <c r="U8" s="33" t="s">
        <v>56</v>
      </c>
      <c r="V8" s="24" t="s">
        <v>19</v>
      </c>
      <c r="W8" s="28">
        <v>1.01708</v>
      </c>
      <c r="X8" s="28" t="s">
        <v>107</v>
      </c>
      <c r="Y8" s="29">
        <f t="shared" si="4"/>
        <v>114</v>
      </c>
      <c r="Z8" s="33" t="s">
        <v>87</v>
      </c>
      <c r="AA8" s="24" t="s">
        <v>25</v>
      </c>
      <c r="AB8" s="28">
        <v>1.1119000000000001</v>
      </c>
      <c r="AC8" s="28" t="s">
        <v>107</v>
      </c>
      <c r="AD8" s="29">
        <f t="shared" si="5"/>
        <v>97</v>
      </c>
      <c r="AE8" s="33" t="s">
        <v>93</v>
      </c>
      <c r="AF8" s="35" t="s">
        <v>29</v>
      </c>
      <c r="AG8" s="29">
        <v>0.82364999999999999</v>
      </c>
      <c r="AH8" s="29"/>
      <c r="AI8" s="79">
        <f t="shared" si="6"/>
        <v>90</v>
      </c>
      <c r="AJ8" s="33" t="s">
        <v>56</v>
      </c>
      <c r="AK8" s="24" t="s">
        <v>25</v>
      </c>
      <c r="AL8" s="28">
        <v>2.4997699999999998</v>
      </c>
      <c r="AM8" s="28" t="s">
        <v>107</v>
      </c>
      <c r="AN8" s="29">
        <f t="shared" si="7"/>
        <v>107</v>
      </c>
      <c r="AO8" s="33" t="s">
        <v>68</v>
      </c>
      <c r="AP8" s="24" t="s">
        <v>19</v>
      </c>
      <c r="AQ8" s="28">
        <v>2.5710500000000001</v>
      </c>
      <c r="AR8" s="28" t="s">
        <v>107</v>
      </c>
      <c r="AS8" s="29">
        <f t="shared" si="8"/>
        <v>110</v>
      </c>
      <c r="AT8" s="33" t="s">
        <v>85</v>
      </c>
      <c r="AU8" s="24" t="s">
        <v>29</v>
      </c>
      <c r="AV8" s="29">
        <v>1.29383</v>
      </c>
      <c r="AW8" s="29"/>
      <c r="AX8" s="29">
        <f t="shared" si="9"/>
        <v>128</v>
      </c>
      <c r="AY8" s="33" t="s">
        <v>101</v>
      </c>
      <c r="AZ8" s="35" t="s">
        <v>102</v>
      </c>
      <c r="BA8" s="28">
        <v>1.9459299999999999</v>
      </c>
      <c r="BB8" s="28" t="s">
        <v>107</v>
      </c>
      <c r="BC8" s="29">
        <f t="shared" si="10"/>
        <v>106</v>
      </c>
      <c r="BD8" s="33" t="s">
        <v>72</v>
      </c>
      <c r="BE8" s="24" t="s">
        <v>22</v>
      </c>
      <c r="BF8" s="28">
        <v>1.6535599999999999</v>
      </c>
      <c r="BG8" s="28" t="s">
        <v>107</v>
      </c>
      <c r="BH8" s="79">
        <f t="shared" si="11"/>
        <v>102</v>
      </c>
      <c r="BI8" s="33" t="s">
        <v>76</v>
      </c>
      <c r="BJ8" s="24" t="s">
        <v>26</v>
      </c>
      <c r="BK8" s="28">
        <v>0.65295000000000003</v>
      </c>
      <c r="BL8" s="28" t="s">
        <v>107</v>
      </c>
      <c r="BM8" s="29">
        <f t="shared" si="12"/>
        <v>94</v>
      </c>
      <c r="BN8" s="33" t="s">
        <v>84</v>
      </c>
      <c r="BO8" s="24" t="s">
        <v>26</v>
      </c>
      <c r="BP8" s="28">
        <v>0.62575000000000003</v>
      </c>
      <c r="BQ8" s="52" t="s">
        <v>107</v>
      </c>
      <c r="BR8" s="29">
        <f t="shared" si="13"/>
        <v>100</v>
      </c>
    </row>
    <row r="9" spans="1:70" ht="17" thickBot="1" x14ac:dyDescent="0.25">
      <c r="A9" s="33" t="s">
        <v>89</v>
      </c>
      <c r="B9" s="35" t="s">
        <v>28</v>
      </c>
      <c r="C9" s="29">
        <v>2.2008999999999999</v>
      </c>
      <c r="D9" s="29"/>
      <c r="E9" s="29">
        <f t="shared" si="0"/>
        <v>103</v>
      </c>
      <c r="F9" s="33" t="s">
        <v>84</v>
      </c>
      <c r="G9" s="24" t="s">
        <v>26</v>
      </c>
      <c r="H9" s="28">
        <v>1.5274000000000001</v>
      </c>
      <c r="I9" s="28" t="s">
        <v>107</v>
      </c>
      <c r="J9" s="29">
        <f t="shared" si="1"/>
        <v>98</v>
      </c>
      <c r="K9" s="33" t="s">
        <v>86</v>
      </c>
      <c r="L9" s="24" t="s">
        <v>26</v>
      </c>
      <c r="M9" s="28">
        <v>1.67631</v>
      </c>
      <c r="N9" s="28" t="s">
        <v>107</v>
      </c>
      <c r="O9" s="29">
        <f t="shared" si="2"/>
        <v>89</v>
      </c>
      <c r="P9" s="33" t="s">
        <v>103</v>
      </c>
      <c r="Q9" s="35" t="s">
        <v>26</v>
      </c>
      <c r="R9" s="29">
        <v>1.21634</v>
      </c>
      <c r="S9" s="29"/>
      <c r="T9" s="29">
        <f t="shared" si="3"/>
        <v>115</v>
      </c>
      <c r="U9" s="33" t="s">
        <v>97</v>
      </c>
      <c r="V9" s="35" t="s">
        <v>25</v>
      </c>
      <c r="W9" s="30">
        <v>1.01048</v>
      </c>
      <c r="X9" s="30" t="s">
        <v>108</v>
      </c>
      <c r="Y9" s="29">
        <f t="shared" si="4"/>
        <v>113</v>
      </c>
      <c r="Z9" s="33" t="s">
        <v>56</v>
      </c>
      <c r="AA9" s="24" t="s">
        <v>25</v>
      </c>
      <c r="AB9" s="28">
        <v>1.10765</v>
      </c>
      <c r="AC9" s="28" t="s">
        <v>107</v>
      </c>
      <c r="AD9" s="29">
        <f t="shared" si="5"/>
        <v>96</v>
      </c>
      <c r="AE9" s="33" t="s">
        <v>105</v>
      </c>
      <c r="AF9" s="35" t="s">
        <v>20</v>
      </c>
      <c r="AG9" s="30">
        <v>0.71236999999999995</v>
      </c>
      <c r="AH9" s="30" t="s">
        <v>108</v>
      </c>
      <c r="AI9" s="79">
        <f t="shared" si="6"/>
        <v>89</v>
      </c>
      <c r="AJ9" s="33" t="s">
        <v>68</v>
      </c>
      <c r="AK9" s="24" t="s">
        <v>19</v>
      </c>
      <c r="AL9" s="28">
        <v>2.2457699999999998</v>
      </c>
      <c r="AM9" s="28" t="s">
        <v>107</v>
      </c>
      <c r="AN9" s="29">
        <f t="shared" si="7"/>
        <v>106</v>
      </c>
      <c r="AO9" s="33" t="s">
        <v>87</v>
      </c>
      <c r="AP9" s="24" t="s">
        <v>25</v>
      </c>
      <c r="AQ9" s="28">
        <v>2.37846</v>
      </c>
      <c r="AR9" s="28" t="s">
        <v>107</v>
      </c>
      <c r="AS9" s="29">
        <f t="shared" si="8"/>
        <v>109</v>
      </c>
      <c r="AT9" s="33" t="s">
        <v>97</v>
      </c>
      <c r="AU9" s="35" t="s">
        <v>29</v>
      </c>
      <c r="AV9" s="30">
        <v>1.28427</v>
      </c>
      <c r="AW9" s="30" t="s">
        <v>108</v>
      </c>
      <c r="AX9" s="29">
        <f t="shared" si="9"/>
        <v>127</v>
      </c>
      <c r="AY9" s="33" t="s">
        <v>97</v>
      </c>
      <c r="AZ9" s="35" t="s">
        <v>19</v>
      </c>
      <c r="BA9" s="28">
        <v>1.9069499999999999</v>
      </c>
      <c r="BB9" s="28" t="s">
        <v>107</v>
      </c>
      <c r="BC9" s="29">
        <f t="shared" si="10"/>
        <v>105</v>
      </c>
      <c r="BD9" s="33" t="s">
        <v>75</v>
      </c>
      <c r="BE9" s="24" t="s">
        <v>25</v>
      </c>
      <c r="BF9" s="28">
        <v>1.6256200000000001</v>
      </c>
      <c r="BG9" s="28" t="s">
        <v>107</v>
      </c>
      <c r="BH9" s="79">
        <f t="shared" si="11"/>
        <v>101</v>
      </c>
      <c r="BI9" s="33" t="s">
        <v>86</v>
      </c>
      <c r="BJ9" s="24" t="s">
        <v>20</v>
      </c>
      <c r="BK9" s="28">
        <v>0.63321000000000005</v>
      </c>
      <c r="BL9" s="28" t="s">
        <v>107</v>
      </c>
      <c r="BM9" s="29">
        <f t="shared" si="12"/>
        <v>93</v>
      </c>
      <c r="BN9" s="33" t="s">
        <v>94</v>
      </c>
      <c r="BO9" s="35" t="s">
        <v>22</v>
      </c>
      <c r="BP9" s="28">
        <v>0.57021999999999995</v>
      </c>
      <c r="BQ9" s="52" t="s">
        <v>107</v>
      </c>
      <c r="BR9" s="29">
        <f t="shared" si="13"/>
        <v>99</v>
      </c>
    </row>
    <row r="10" spans="1:70" ht="17" thickBot="1" x14ac:dyDescent="0.25">
      <c r="A10" s="34" t="s">
        <v>99</v>
      </c>
      <c r="B10" s="36" t="s">
        <v>29</v>
      </c>
      <c r="C10" s="28">
        <v>2.05023</v>
      </c>
      <c r="D10" s="39" t="s">
        <v>107</v>
      </c>
      <c r="E10" s="29">
        <f t="shared" si="0"/>
        <v>102</v>
      </c>
      <c r="F10" s="34" t="s">
        <v>63</v>
      </c>
      <c r="G10" s="32" t="s">
        <v>26</v>
      </c>
      <c r="H10" s="28">
        <v>1.4656499999999999</v>
      </c>
      <c r="I10" s="39" t="s">
        <v>107</v>
      </c>
      <c r="J10" s="29">
        <f t="shared" si="1"/>
        <v>97</v>
      </c>
      <c r="K10" s="34" t="s">
        <v>42</v>
      </c>
      <c r="L10" s="32" t="s">
        <v>26</v>
      </c>
      <c r="M10" s="28">
        <v>1.6688499999999999</v>
      </c>
      <c r="N10" s="39" t="s">
        <v>107</v>
      </c>
      <c r="O10" s="29">
        <f t="shared" si="2"/>
        <v>88</v>
      </c>
      <c r="P10" s="34" t="s">
        <v>66</v>
      </c>
      <c r="Q10" s="32" t="s">
        <v>22</v>
      </c>
      <c r="R10" s="30">
        <v>1.1689799999999999</v>
      </c>
      <c r="S10" s="41" t="s">
        <v>108</v>
      </c>
      <c r="T10" s="29">
        <f t="shared" si="3"/>
        <v>114</v>
      </c>
      <c r="U10" s="34" t="s">
        <v>91</v>
      </c>
      <c r="V10" s="36" t="s">
        <v>22</v>
      </c>
      <c r="W10" s="28">
        <v>0.99292999999999998</v>
      </c>
      <c r="X10" s="39" t="s">
        <v>107</v>
      </c>
      <c r="Y10" s="29">
        <f t="shared" si="4"/>
        <v>112</v>
      </c>
      <c r="Z10" s="34" t="s">
        <v>99</v>
      </c>
      <c r="AA10" s="36" t="s">
        <v>25</v>
      </c>
      <c r="AB10" s="28">
        <v>1.0818300000000001</v>
      </c>
      <c r="AC10" s="39" t="s">
        <v>107</v>
      </c>
      <c r="AD10" s="29">
        <f t="shared" si="5"/>
        <v>95</v>
      </c>
      <c r="AE10" s="34" t="s">
        <v>75</v>
      </c>
      <c r="AF10" s="32" t="s">
        <v>25</v>
      </c>
      <c r="AG10" s="28">
        <v>0.71135999999999999</v>
      </c>
      <c r="AH10" s="39" t="s">
        <v>107</v>
      </c>
      <c r="AI10" s="79">
        <f t="shared" si="6"/>
        <v>88</v>
      </c>
      <c r="AJ10" s="34" t="s">
        <v>87</v>
      </c>
      <c r="AK10" s="32" t="s">
        <v>25</v>
      </c>
      <c r="AL10" s="28">
        <v>2.1790699999999998</v>
      </c>
      <c r="AM10" s="39" t="s">
        <v>107</v>
      </c>
      <c r="AN10" s="29">
        <f t="shared" si="7"/>
        <v>105</v>
      </c>
      <c r="AO10" s="34" t="s">
        <v>87</v>
      </c>
      <c r="AP10" s="32" t="s">
        <v>19</v>
      </c>
      <c r="AQ10" s="28">
        <v>2.2775699999999999</v>
      </c>
      <c r="AR10" s="39" t="s">
        <v>107</v>
      </c>
      <c r="AS10" s="29">
        <f t="shared" si="8"/>
        <v>108</v>
      </c>
      <c r="AT10" s="34" t="s">
        <v>96</v>
      </c>
      <c r="AU10" s="36" t="s">
        <v>19</v>
      </c>
      <c r="AV10" s="30">
        <v>1.1672899999999999</v>
      </c>
      <c r="AW10" s="41" t="s">
        <v>108</v>
      </c>
      <c r="AX10" s="29">
        <f t="shared" si="9"/>
        <v>126</v>
      </c>
      <c r="AY10" s="34" t="s">
        <v>56</v>
      </c>
      <c r="AZ10" s="32" t="s">
        <v>19</v>
      </c>
      <c r="BA10" s="28">
        <v>1.87178</v>
      </c>
      <c r="BB10" s="39" t="s">
        <v>107</v>
      </c>
      <c r="BC10" s="29">
        <f t="shared" si="10"/>
        <v>104</v>
      </c>
      <c r="BD10" s="34" t="s">
        <v>89</v>
      </c>
      <c r="BE10" s="36" t="s">
        <v>19</v>
      </c>
      <c r="BF10" s="29">
        <v>1.5877699999999999</v>
      </c>
      <c r="BG10" s="40"/>
      <c r="BH10" s="79">
        <f t="shared" si="11"/>
        <v>100</v>
      </c>
      <c r="BI10" s="34" t="s">
        <v>42</v>
      </c>
      <c r="BJ10" s="32" t="s">
        <v>26</v>
      </c>
      <c r="BK10" s="28">
        <v>0.55978000000000006</v>
      </c>
      <c r="BL10" s="39" t="s">
        <v>107</v>
      </c>
      <c r="BM10" s="29">
        <f t="shared" si="12"/>
        <v>92</v>
      </c>
      <c r="BN10" s="34" t="s">
        <v>94</v>
      </c>
      <c r="BO10" s="36" t="s">
        <v>28</v>
      </c>
      <c r="BP10" s="28">
        <v>0.55623</v>
      </c>
      <c r="BQ10" s="52" t="s">
        <v>107</v>
      </c>
      <c r="BR10" s="29">
        <f t="shared" si="13"/>
        <v>98</v>
      </c>
    </row>
    <row r="11" spans="1:70" ht="17" customHeight="1" thickTop="1" thickBot="1" x14ac:dyDescent="0.25">
      <c r="A11" s="33" t="s">
        <v>83</v>
      </c>
      <c r="B11" s="24" t="s">
        <v>29</v>
      </c>
      <c r="C11" s="28">
        <v>1.93177</v>
      </c>
      <c r="D11" s="28" t="s">
        <v>107</v>
      </c>
      <c r="E11" s="29">
        <f t="shared" si="0"/>
        <v>101</v>
      </c>
      <c r="F11" s="33" t="s">
        <v>103</v>
      </c>
      <c r="G11" s="35" t="s">
        <v>20</v>
      </c>
      <c r="H11" s="28">
        <v>1.3458600000000001</v>
      </c>
      <c r="I11" s="28" t="s">
        <v>107</v>
      </c>
      <c r="J11" s="29">
        <f t="shared" si="1"/>
        <v>96</v>
      </c>
      <c r="K11" s="33" t="s">
        <v>84</v>
      </c>
      <c r="L11" s="24" t="s">
        <v>26</v>
      </c>
      <c r="M11" s="28">
        <v>1.6527000000000001</v>
      </c>
      <c r="N11" s="28" t="s">
        <v>107</v>
      </c>
      <c r="O11" s="29">
        <f t="shared" si="2"/>
        <v>87</v>
      </c>
      <c r="P11" s="33" t="s">
        <v>72</v>
      </c>
      <c r="Q11" s="24" t="s">
        <v>22</v>
      </c>
      <c r="R11" s="28">
        <v>1.1290899999999999</v>
      </c>
      <c r="S11" s="28" t="s">
        <v>107</v>
      </c>
      <c r="T11" s="29">
        <f t="shared" si="3"/>
        <v>113</v>
      </c>
      <c r="U11" s="33" t="s">
        <v>56</v>
      </c>
      <c r="V11" s="24" t="s">
        <v>25</v>
      </c>
      <c r="W11" s="30">
        <v>0.94601000000000002</v>
      </c>
      <c r="X11" s="30" t="s">
        <v>108</v>
      </c>
      <c r="Y11" s="29">
        <f t="shared" si="4"/>
        <v>111</v>
      </c>
      <c r="Z11" s="33" t="s">
        <v>80</v>
      </c>
      <c r="AA11" s="24" t="s">
        <v>19</v>
      </c>
      <c r="AB11" s="28">
        <v>1.0755699999999999</v>
      </c>
      <c r="AC11" s="28" t="s">
        <v>107</v>
      </c>
      <c r="AD11" s="29">
        <f t="shared" si="5"/>
        <v>94</v>
      </c>
      <c r="AE11" s="33" t="s">
        <v>99</v>
      </c>
      <c r="AF11" s="35" t="s">
        <v>25</v>
      </c>
      <c r="AG11" s="30">
        <v>0.64607999999999999</v>
      </c>
      <c r="AH11" s="30" t="s">
        <v>108</v>
      </c>
      <c r="AI11" s="79">
        <f t="shared" si="6"/>
        <v>87</v>
      </c>
      <c r="AJ11" s="33" t="s">
        <v>72</v>
      </c>
      <c r="AK11" s="24" t="s">
        <v>22</v>
      </c>
      <c r="AL11" s="28">
        <v>2.1209899999999999</v>
      </c>
      <c r="AM11" s="28" t="s">
        <v>107</v>
      </c>
      <c r="AN11" s="29">
        <f t="shared" si="7"/>
        <v>104</v>
      </c>
      <c r="AO11" s="33" t="s">
        <v>72</v>
      </c>
      <c r="AP11" s="24" t="s">
        <v>22</v>
      </c>
      <c r="AQ11" s="28">
        <v>2.2519499999999999</v>
      </c>
      <c r="AR11" s="28" t="s">
        <v>107</v>
      </c>
      <c r="AS11" s="29">
        <f t="shared" si="8"/>
        <v>107</v>
      </c>
      <c r="AT11" s="33" t="s">
        <v>35</v>
      </c>
      <c r="AU11" s="24" t="s">
        <v>25</v>
      </c>
      <c r="AV11" s="28">
        <v>1.1252</v>
      </c>
      <c r="AW11" s="28" t="s">
        <v>107</v>
      </c>
      <c r="AX11" s="29">
        <f t="shared" si="9"/>
        <v>125</v>
      </c>
      <c r="AY11" s="33" t="s">
        <v>54</v>
      </c>
      <c r="AZ11" s="24" t="s">
        <v>29</v>
      </c>
      <c r="BA11" s="28">
        <v>1.7052</v>
      </c>
      <c r="BB11" s="28" t="s">
        <v>107</v>
      </c>
      <c r="BC11" s="29">
        <f t="shared" si="10"/>
        <v>103</v>
      </c>
      <c r="BD11" s="33" t="s">
        <v>97</v>
      </c>
      <c r="BE11" s="35" t="s">
        <v>25</v>
      </c>
      <c r="BF11" s="28">
        <v>1.57148</v>
      </c>
      <c r="BG11" s="28" t="s">
        <v>107</v>
      </c>
      <c r="BH11" s="79">
        <f t="shared" si="11"/>
        <v>99</v>
      </c>
      <c r="BI11" s="33" t="s">
        <v>63</v>
      </c>
      <c r="BJ11" s="24" t="s">
        <v>20</v>
      </c>
      <c r="BK11" s="28">
        <v>0.52656000000000003</v>
      </c>
      <c r="BL11" s="28" t="s">
        <v>107</v>
      </c>
      <c r="BM11" s="29">
        <f t="shared" si="12"/>
        <v>91</v>
      </c>
      <c r="BN11" s="33" t="s">
        <v>66</v>
      </c>
      <c r="BO11" s="24" t="s">
        <v>20</v>
      </c>
      <c r="BP11" s="28">
        <v>0.53495000000000004</v>
      </c>
      <c r="BQ11" s="52" t="s">
        <v>107</v>
      </c>
      <c r="BR11" s="29">
        <f t="shared" si="13"/>
        <v>97</v>
      </c>
    </row>
    <row r="12" spans="1:70" ht="17" thickBot="1" x14ac:dyDescent="0.25">
      <c r="A12" s="33" t="s">
        <v>87</v>
      </c>
      <c r="B12" s="24" t="s">
        <v>25</v>
      </c>
      <c r="C12" s="28">
        <v>1.87094</v>
      </c>
      <c r="D12" s="28" t="s">
        <v>107</v>
      </c>
      <c r="E12" s="29">
        <f t="shared" si="0"/>
        <v>100</v>
      </c>
      <c r="F12" s="33" t="s">
        <v>76</v>
      </c>
      <c r="G12" s="24" t="s">
        <v>28</v>
      </c>
      <c r="H12" s="28">
        <v>1.2966</v>
      </c>
      <c r="I12" s="28" t="s">
        <v>107</v>
      </c>
      <c r="J12" s="29">
        <f t="shared" si="1"/>
        <v>95</v>
      </c>
      <c r="K12" s="33" t="s">
        <v>63</v>
      </c>
      <c r="L12" s="24" t="s">
        <v>26</v>
      </c>
      <c r="M12" s="28">
        <v>1.64608</v>
      </c>
      <c r="N12" s="28" t="s">
        <v>107</v>
      </c>
      <c r="O12" s="29">
        <f t="shared" si="2"/>
        <v>86</v>
      </c>
      <c r="P12" s="33" t="s">
        <v>97</v>
      </c>
      <c r="Q12" s="35" t="s">
        <v>25</v>
      </c>
      <c r="R12" s="29">
        <v>1.0944199999999999</v>
      </c>
      <c r="S12" s="29"/>
      <c r="T12" s="29">
        <f t="shared" si="3"/>
        <v>112</v>
      </c>
      <c r="U12" s="33" t="s">
        <v>98</v>
      </c>
      <c r="V12" s="35" t="s">
        <v>25</v>
      </c>
      <c r="W12" s="29">
        <v>0.87851000000000001</v>
      </c>
      <c r="X12" s="29"/>
      <c r="Y12" s="29">
        <f t="shared" si="4"/>
        <v>110</v>
      </c>
      <c r="Z12" s="33" t="s">
        <v>98</v>
      </c>
      <c r="AA12" s="35" t="s">
        <v>19</v>
      </c>
      <c r="AB12" s="30">
        <v>1.06514</v>
      </c>
      <c r="AC12" s="30" t="s">
        <v>108</v>
      </c>
      <c r="AD12" s="29">
        <f t="shared" si="5"/>
        <v>93</v>
      </c>
      <c r="AE12" s="33" t="s">
        <v>59</v>
      </c>
      <c r="AF12" s="24" t="s">
        <v>25</v>
      </c>
      <c r="AG12" s="28">
        <v>0.62653000000000003</v>
      </c>
      <c r="AH12" s="28" t="s">
        <v>107</v>
      </c>
      <c r="AI12" s="79">
        <f t="shared" si="6"/>
        <v>86</v>
      </c>
      <c r="AJ12" s="33" t="s">
        <v>79</v>
      </c>
      <c r="AK12" s="24" t="s">
        <v>25</v>
      </c>
      <c r="AL12" s="28">
        <v>2.07314</v>
      </c>
      <c r="AM12" s="28" t="s">
        <v>107</v>
      </c>
      <c r="AN12" s="29">
        <f t="shared" si="7"/>
        <v>103</v>
      </c>
      <c r="AO12" s="33" t="s">
        <v>79</v>
      </c>
      <c r="AP12" s="24" t="s">
        <v>25</v>
      </c>
      <c r="AQ12" s="28">
        <v>2.24444</v>
      </c>
      <c r="AR12" s="28" t="s">
        <v>107</v>
      </c>
      <c r="AS12" s="29">
        <f t="shared" si="8"/>
        <v>106</v>
      </c>
      <c r="AT12" s="33" t="s">
        <v>89</v>
      </c>
      <c r="AU12" s="35" t="s">
        <v>22</v>
      </c>
      <c r="AV12" s="29">
        <v>1.10337</v>
      </c>
      <c r="AW12" s="29"/>
      <c r="AX12" s="29">
        <f t="shared" si="9"/>
        <v>124</v>
      </c>
      <c r="AY12" s="33" t="s">
        <v>96</v>
      </c>
      <c r="AZ12" s="35" t="s">
        <v>26</v>
      </c>
      <c r="BA12" s="30">
        <v>1.69018</v>
      </c>
      <c r="BB12" s="30" t="s">
        <v>108</v>
      </c>
      <c r="BC12" s="29">
        <f t="shared" si="10"/>
        <v>102</v>
      </c>
      <c r="BD12" s="33" t="s">
        <v>99</v>
      </c>
      <c r="BE12" s="35" t="s">
        <v>29</v>
      </c>
      <c r="BF12" s="28">
        <v>1.5706</v>
      </c>
      <c r="BG12" s="28" t="s">
        <v>107</v>
      </c>
      <c r="BH12" s="79">
        <f t="shared" si="11"/>
        <v>98</v>
      </c>
      <c r="BI12" s="33" t="s">
        <v>57</v>
      </c>
      <c r="BJ12" s="24" t="s">
        <v>26</v>
      </c>
      <c r="BK12" s="28">
        <v>0.52470000000000006</v>
      </c>
      <c r="BL12" s="28" t="s">
        <v>107</v>
      </c>
      <c r="BM12" s="29">
        <f t="shared" si="12"/>
        <v>90</v>
      </c>
      <c r="BN12" s="33" t="s">
        <v>64</v>
      </c>
      <c r="BO12" s="24" t="s">
        <v>28</v>
      </c>
      <c r="BP12" s="28">
        <v>0.52083999999999997</v>
      </c>
      <c r="BQ12" s="52" t="s">
        <v>107</v>
      </c>
      <c r="BR12" s="29">
        <f t="shared" si="13"/>
        <v>96</v>
      </c>
    </row>
    <row r="13" spans="1:70" ht="17" thickBot="1" x14ac:dyDescent="0.25">
      <c r="A13" s="33" t="s">
        <v>58</v>
      </c>
      <c r="B13" s="24" t="s">
        <v>22</v>
      </c>
      <c r="C13" s="28">
        <v>1.83829</v>
      </c>
      <c r="D13" s="28" t="s">
        <v>107</v>
      </c>
      <c r="E13" s="29">
        <f t="shared" si="0"/>
        <v>99</v>
      </c>
      <c r="F13" s="33" t="s">
        <v>103</v>
      </c>
      <c r="G13" s="35" t="s">
        <v>22</v>
      </c>
      <c r="H13" s="30">
        <v>1.26092</v>
      </c>
      <c r="I13" s="30" t="s">
        <v>108</v>
      </c>
      <c r="J13" s="29">
        <f t="shared" si="1"/>
        <v>94</v>
      </c>
      <c r="K13" s="33" t="s">
        <v>94</v>
      </c>
      <c r="L13" s="35" t="s">
        <v>28</v>
      </c>
      <c r="M13" s="28">
        <v>1.57372</v>
      </c>
      <c r="N13" s="28" t="s">
        <v>107</v>
      </c>
      <c r="O13" s="29">
        <f t="shared" si="2"/>
        <v>85</v>
      </c>
      <c r="P13" s="33" t="s">
        <v>98</v>
      </c>
      <c r="Q13" s="35" t="s">
        <v>25</v>
      </c>
      <c r="R13" s="29">
        <v>1.07497</v>
      </c>
      <c r="S13" s="29"/>
      <c r="T13" s="29">
        <f t="shared" si="3"/>
        <v>111</v>
      </c>
      <c r="U13" s="33" t="s">
        <v>80</v>
      </c>
      <c r="V13" s="24" t="s">
        <v>25</v>
      </c>
      <c r="W13" s="30">
        <v>0.80303999999999998</v>
      </c>
      <c r="X13" s="30" t="s">
        <v>108</v>
      </c>
      <c r="Y13" s="29">
        <f t="shared" si="4"/>
        <v>109</v>
      </c>
      <c r="Z13" s="33" t="s">
        <v>91</v>
      </c>
      <c r="AA13" s="35" t="s">
        <v>25</v>
      </c>
      <c r="AB13" s="29">
        <v>1.0540400000000001</v>
      </c>
      <c r="AC13" s="29"/>
      <c r="AD13" s="29">
        <f t="shared" si="5"/>
        <v>92</v>
      </c>
      <c r="AE13" s="33" t="s">
        <v>83</v>
      </c>
      <c r="AF13" s="24" t="s">
        <v>29</v>
      </c>
      <c r="AG13" s="29">
        <v>0.60106999999999999</v>
      </c>
      <c r="AH13" s="29"/>
      <c r="AI13" s="79">
        <f t="shared" si="6"/>
        <v>85</v>
      </c>
      <c r="AJ13" s="33" t="s">
        <v>89</v>
      </c>
      <c r="AK13" s="35" t="s">
        <v>19</v>
      </c>
      <c r="AL13" s="30">
        <v>2.06908</v>
      </c>
      <c r="AM13" s="30" t="s">
        <v>108</v>
      </c>
      <c r="AN13" s="29">
        <f t="shared" si="7"/>
        <v>102</v>
      </c>
      <c r="AO13" s="33" t="s">
        <v>89</v>
      </c>
      <c r="AP13" s="35" t="s">
        <v>28</v>
      </c>
      <c r="AQ13" s="29">
        <v>2.2346900000000001</v>
      </c>
      <c r="AR13" s="29"/>
      <c r="AS13" s="29">
        <f t="shared" si="8"/>
        <v>105</v>
      </c>
      <c r="AT13" s="33" t="s">
        <v>56</v>
      </c>
      <c r="AU13" s="24" t="s">
        <v>22</v>
      </c>
      <c r="AV13" s="28">
        <v>1.04209</v>
      </c>
      <c r="AW13" s="28" t="s">
        <v>107</v>
      </c>
      <c r="AX13" s="29">
        <f t="shared" si="9"/>
        <v>123</v>
      </c>
      <c r="AY13" s="33" t="s">
        <v>96</v>
      </c>
      <c r="AZ13" s="35" t="s">
        <v>19</v>
      </c>
      <c r="BA13" s="28">
        <v>1.62026</v>
      </c>
      <c r="BB13" s="28" t="s">
        <v>107</v>
      </c>
      <c r="BC13" s="29">
        <f t="shared" si="10"/>
        <v>101</v>
      </c>
      <c r="BD13" s="33" t="s">
        <v>56</v>
      </c>
      <c r="BE13" s="24" t="s">
        <v>25</v>
      </c>
      <c r="BF13" s="28">
        <v>1.5521100000000001</v>
      </c>
      <c r="BG13" s="28" t="s">
        <v>107</v>
      </c>
      <c r="BH13" s="79">
        <f t="shared" si="11"/>
        <v>97</v>
      </c>
      <c r="BI13" s="33" t="s">
        <v>105</v>
      </c>
      <c r="BJ13" s="35" t="s">
        <v>20</v>
      </c>
      <c r="BK13" s="29">
        <v>0.51958000000000004</v>
      </c>
      <c r="BL13" s="29"/>
      <c r="BM13" s="29">
        <f t="shared" si="12"/>
        <v>89</v>
      </c>
      <c r="BN13" s="33" t="s">
        <v>42</v>
      </c>
      <c r="BO13" s="24" t="s">
        <v>26</v>
      </c>
      <c r="BP13" s="28">
        <v>0.49426999999999999</v>
      </c>
      <c r="BQ13" s="52" t="s">
        <v>107</v>
      </c>
      <c r="BR13" s="29">
        <f t="shared" si="13"/>
        <v>95</v>
      </c>
    </row>
    <row r="14" spans="1:70" ht="17" thickBot="1" x14ac:dyDescent="0.25">
      <c r="A14" s="33" t="s">
        <v>41</v>
      </c>
      <c r="B14" s="24" t="s">
        <v>25</v>
      </c>
      <c r="C14" s="28">
        <v>1.7561199999999999</v>
      </c>
      <c r="D14" s="28" t="s">
        <v>107</v>
      </c>
      <c r="E14" s="29">
        <f t="shared" si="0"/>
        <v>98</v>
      </c>
      <c r="F14" s="33" t="s">
        <v>64</v>
      </c>
      <c r="G14" s="24" t="s">
        <v>28</v>
      </c>
      <c r="H14" s="28">
        <v>1.2427900000000001</v>
      </c>
      <c r="I14" s="28" t="s">
        <v>107</v>
      </c>
      <c r="J14" s="29">
        <f t="shared" si="1"/>
        <v>93</v>
      </c>
      <c r="K14" s="33" t="s">
        <v>66</v>
      </c>
      <c r="L14" s="24" t="s">
        <v>20</v>
      </c>
      <c r="M14" s="28">
        <v>1.41601</v>
      </c>
      <c r="N14" s="28" t="s">
        <v>107</v>
      </c>
      <c r="O14" s="29">
        <f t="shared" si="2"/>
        <v>84</v>
      </c>
      <c r="P14" s="33" t="s">
        <v>56</v>
      </c>
      <c r="Q14" s="24" t="s">
        <v>25</v>
      </c>
      <c r="R14" s="30">
        <v>1.04932</v>
      </c>
      <c r="S14" s="30" t="s">
        <v>108</v>
      </c>
      <c r="T14" s="29">
        <f t="shared" si="3"/>
        <v>110</v>
      </c>
      <c r="U14" s="33" t="s">
        <v>91</v>
      </c>
      <c r="V14" s="35" t="s">
        <v>25</v>
      </c>
      <c r="W14" s="28">
        <v>0.78946000000000005</v>
      </c>
      <c r="X14" s="28" t="s">
        <v>107</v>
      </c>
      <c r="Y14" s="29">
        <f t="shared" si="4"/>
        <v>108</v>
      </c>
      <c r="Z14" s="33" t="s">
        <v>31</v>
      </c>
      <c r="AA14" s="24" t="s">
        <v>25</v>
      </c>
      <c r="AB14" s="28">
        <v>1.0170300000000001</v>
      </c>
      <c r="AC14" s="28" t="s">
        <v>107</v>
      </c>
      <c r="AD14" s="29">
        <f t="shared" si="5"/>
        <v>91</v>
      </c>
      <c r="AE14" s="33" t="s">
        <v>83</v>
      </c>
      <c r="AF14" s="24" t="s">
        <v>20</v>
      </c>
      <c r="AG14" s="28">
        <v>0.57957999999999998</v>
      </c>
      <c r="AH14" s="28" t="s">
        <v>107</v>
      </c>
      <c r="AI14" s="79">
        <f t="shared" si="6"/>
        <v>84</v>
      </c>
      <c r="AJ14" s="33" t="s">
        <v>35</v>
      </c>
      <c r="AK14" s="24" t="s">
        <v>25</v>
      </c>
      <c r="AL14" s="28">
        <v>2.04379</v>
      </c>
      <c r="AM14" s="28" t="s">
        <v>107</v>
      </c>
      <c r="AN14" s="29">
        <f t="shared" si="7"/>
        <v>101</v>
      </c>
      <c r="AO14" s="33" t="s">
        <v>35</v>
      </c>
      <c r="AP14" s="24" t="s">
        <v>25</v>
      </c>
      <c r="AQ14" s="28">
        <v>2.1768299999999998</v>
      </c>
      <c r="AR14" s="28" t="s">
        <v>107</v>
      </c>
      <c r="AS14" s="29">
        <f t="shared" si="8"/>
        <v>104</v>
      </c>
      <c r="AT14" s="33" t="s">
        <v>68</v>
      </c>
      <c r="AU14" s="24" t="s">
        <v>19</v>
      </c>
      <c r="AV14" s="28">
        <v>1.0085299999999999</v>
      </c>
      <c r="AW14" s="28" t="s">
        <v>107</v>
      </c>
      <c r="AX14" s="29">
        <f t="shared" si="9"/>
        <v>122</v>
      </c>
      <c r="AY14" s="33" t="s">
        <v>69</v>
      </c>
      <c r="AZ14" s="24" t="s">
        <v>29</v>
      </c>
      <c r="BA14" s="28">
        <v>1.5776300000000001</v>
      </c>
      <c r="BB14" s="28" t="s">
        <v>107</v>
      </c>
      <c r="BC14" s="29">
        <f t="shared" si="10"/>
        <v>100</v>
      </c>
      <c r="BD14" s="33" t="s">
        <v>75</v>
      </c>
      <c r="BE14" s="24" t="s">
        <v>29</v>
      </c>
      <c r="BF14" s="28">
        <v>1.54006</v>
      </c>
      <c r="BG14" s="28" t="s">
        <v>107</v>
      </c>
      <c r="BH14" s="79">
        <f t="shared" si="11"/>
        <v>96</v>
      </c>
      <c r="BI14" s="33" t="s">
        <v>49</v>
      </c>
      <c r="BJ14" s="24" t="s">
        <v>20</v>
      </c>
      <c r="BK14" s="28">
        <v>0.50824999999999998</v>
      </c>
      <c r="BL14" s="28" t="s">
        <v>107</v>
      </c>
      <c r="BM14" s="29">
        <f t="shared" si="12"/>
        <v>88</v>
      </c>
      <c r="BN14" s="33" t="s">
        <v>64</v>
      </c>
      <c r="BO14" s="24" t="s">
        <v>22</v>
      </c>
      <c r="BP14" s="28">
        <v>0.48199999999999998</v>
      </c>
      <c r="BQ14" s="52" t="s">
        <v>107</v>
      </c>
      <c r="BR14" s="29">
        <f t="shared" si="13"/>
        <v>94</v>
      </c>
    </row>
    <row r="15" spans="1:70" ht="17" thickBot="1" x14ac:dyDescent="0.25">
      <c r="A15" s="33" t="s">
        <v>89</v>
      </c>
      <c r="B15" s="35" t="s">
        <v>19</v>
      </c>
      <c r="C15" s="29">
        <v>1.7269399999999999</v>
      </c>
      <c r="D15" s="29"/>
      <c r="E15" s="29">
        <f t="shared" si="0"/>
        <v>97</v>
      </c>
      <c r="F15" s="33" t="s">
        <v>76</v>
      </c>
      <c r="G15" s="24" t="s">
        <v>22</v>
      </c>
      <c r="H15" s="28">
        <v>1.1237200000000001</v>
      </c>
      <c r="I15" s="28" t="s">
        <v>107</v>
      </c>
      <c r="J15" s="29">
        <f t="shared" si="1"/>
        <v>92</v>
      </c>
      <c r="K15" s="33" t="s">
        <v>100</v>
      </c>
      <c r="L15" s="35" t="s">
        <v>23</v>
      </c>
      <c r="M15" s="28">
        <v>1.3729</v>
      </c>
      <c r="N15" s="28" t="s">
        <v>107</v>
      </c>
      <c r="O15" s="29">
        <f t="shared" si="2"/>
        <v>83</v>
      </c>
      <c r="P15" s="33" t="s">
        <v>103</v>
      </c>
      <c r="Q15" s="35" t="s">
        <v>22</v>
      </c>
      <c r="R15" s="29">
        <v>1.02319</v>
      </c>
      <c r="S15" s="29"/>
      <c r="T15" s="29">
        <f t="shared" si="3"/>
        <v>109</v>
      </c>
      <c r="U15" s="33" t="s">
        <v>35</v>
      </c>
      <c r="V15" s="24" t="s">
        <v>25</v>
      </c>
      <c r="W15" s="28">
        <v>0.74407000000000001</v>
      </c>
      <c r="X15" s="28" t="s">
        <v>107</v>
      </c>
      <c r="Y15" s="29">
        <f t="shared" si="4"/>
        <v>107</v>
      </c>
      <c r="Z15" s="33" t="s">
        <v>68</v>
      </c>
      <c r="AA15" s="24" t="s">
        <v>19</v>
      </c>
      <c r="AB15" s="28">
        <v>1.0105599999999999</v>
      </c>
      <c r="AC15" s="28" t="s">
        <v>107</v>
      </c>
      <c r="AD15" s="29">
        <f t="shared" si="5"/>
        <v>90</v>
      </c>
      <c r="AE15" s="33" t="s">
        <v>75</v>
      </c>
      <c r="AF15" s="24" t="s">
        <v>29</v>
      </c>
      <c r="AG15" s="28">
        <v>0.57930999999999999</v>
      </c>
      <c r="AH15" s="28" t="s">
        <v>107</v>
      </c>
      <c r="AI15" s="79">
        <f t="shared" si="6"/>
        <v>83</v>
      </c>
      <c r="AJ15" s="33" t="s">
        <v>58</v>
      </c>
      <c r="AK15" s="24" t="s">
        <v>22</v>
      </c>
      <c r="AL15" s="28">
        <v>1.9785999999999999</v>
      </c>
      <c r="AM15" s="28" t="s">
        <v>107</v>
      </c>
      <c r="AN15" s="29">
        <f t="shared" si="7"/>
        <v>100</v>
      </c>
      <c r="AO15" s="33" t="s">
        <v>31</v>
      </c>
      <c r="AP15" s="24" t="s">
        <v>19</v>
      </c>
      <c r="AQ15" s="28">
        <v>2.1556600000000001</v>
      </c>
      <c r="AR15" s="28" t="s">
        <v>107</v>
      </c>
      <c r="AS15" s="29">
        <f t="shared" si="8"/>
        <v>103</v>
      </c>
      <c r="AT15" s="33" t="s">
        <v>101</v>
      </c>
      <c r="AU15" s="35" t="s">
        <v>102</v>
      </c>
      <c r="AV15" s="28">
        <v>1.0010399999999999</v>
      </c>
      <c r="AW15" s="28" t="s">
        <v>107</v>
      </c>
      <c r="AX15" s="29">
        <f t="shared" si="9"/>
        <v>121</v>
      </c>
      <c r="AY15" s="33" t="s">
        <v>105</v>
      </c>
      <c r="AZ15" s="35" t="s">
        <v>29</v>
      </c>
      <c r="BA15" s="30">
        <v>1.52545</v>
      </c>
      <c r="BB15" s="30" t="s">
        <v>108</v>
      </c>
      <c r="BC15" s="29">
        <f t="shared" si="10"/>
        <v>99</v>
      </c>
      <c r="BD15" s="33" t="s">
        <v>56</v>
      </c>
      <c r="BE15" s="24" t="s">
        <v>19</v>
      </c>
      <c r="BF15" s="28">
        <v>1.4813799999999999</v>
      </c>
      <c r="BG15" s="28" t="s">
        <v>107</v>
      </c>
      <c r="BH15" s="79">
        <f t="shared" si="11"/>
        <v>95</v>
      </c>
      <c r="BI15" s="33" t="s">
        <v>78</v>
      </c>
      <c r="BJ15" s="24" t="s">
        <v>26</v>
      </c>
      <c r="BK15" s="28">
        <v>0.50541999999999998</v>
      </c>
      <c r="BL15" s="28" t="s">
        <v>107</v>
      </c>
      <c r="BM15" s="29">
        <f t="shared" si="12"/>
        <v>87</v>
      </c>
      <c r="BN15" s="33" t="s">
        <v>38</v>
      </c>
      <c r="BO15" s="24" t="s">
        <v>26</v>
      </c>
      <c r="BP15" s="28">
        <v>0.48143000000000002</v>
      </c>
      <c r="BQ15" s="52" t="s">
        <v>107</v>
      </c>
      <c r="BR15" s="29">
        <f t="shared" si="13"/>
        <v>93</v>
      </c>
    </row>
    <row r="16" spans="1:70" ht="17" thickBot="1" x14ac:dyDescent="0.25">
      <c r="A16" s="33" t="s">
        <v>97</v>
      </c>
      <c r="B16" s="35" t="s">
        <v>25</v>
      </c>
      <c r="C16" s="28">
        <v>1.6386099999999999</v>
      </c>
      <c r="D16" s="28" t="s">
        <v>107</v>
      </c>
      <c r="E16" s="29">
        <f t="shared" si="0"/>
        <v>96</v>
      </c>
      <c r="F16" s="33" t="s">
        <v>103</v>
      </c>
      <c r="G16" s="35" t="s">
        <v>28</v>
      </c>
      <c r="H16" s="28">
        <v>1.0786199999999999</v>
      </c>
      <c r="I16" s="28" t="s">
        <v>107</v>
      </c>
      <c r="J16" s="29">
        <f t="shared" si="1"/>
        <v>91</v>
      </c>
      <c r="K16" s="33" t="s">
        <v>76</v>
      </c>
      <c r="L16" s="24" t="s">
        <v>28</v>
      </c>
      <c r="M16" s="28">
        <v>1.28759</v>
      </c>
      <c r="N16" s="28" t="s">
        <v>107</v>
      </c>
      <c r="O16" s="29">
        <f t="shared" si="2"/>
        <v>82</v>
      </c>
      <c r="P16" s="33" t="s">
        <v>70</v>
      </c>
      <c r="Q16" s="24" t="s">
        <v>19</v>
      </c>
      <c r="R16" s="30">
        <v>0.93813999999999997</v>
      </c>
      <c r="S16" s="30" t="s">
        <v>108</v>
      </c>
      <c r="T16" s="29">
        <f t="shared" si="3"/>
        <v>108</v>
      </c>
      <c r="U16" s="33" t="s">
        <v>89</v>
      </c>
      <c r="V16" s="35" t="s">
        <v>28</v>
      </c>
      <c r="W16" s="29">
        <v>0.73111000000000004</v>
      </c>
      <c r="X16" s="29"/>
      <c r="Y16" s="29">
        <f t="shared" si="4"/>
        <v>106</v>
      </c>
      <c r="Z16" s="33" t="s">
        <v>72</v>
      </c>
      <c r="AA16" s="24" t="s">
        <v>25</v>
      </c>
      <c r="AB16" s="29">
        <v>0.98648000000000002</v>
      </c>
      <c r="AC16" s="29"/>
      <c r="AD16" s="29">
        <f t="shared" si="5"/>
        <v>89</v>
      </c>
      <c r="AE16" s="33" t="s">
        <v>92</v>
      </c>
      <c r="AF16" s="35" t="s">
        <v>20</v>
      </c>
      <c r="AG16" s="29">
        <v>0.56862000000000001</v>
      </c>
      <c r="AH16" s="29"/>
      <c r="AI16" s="79">
        <f t="shared" si="6"/>
        <v>82</v>
      </c>
      <c r="AJ16" s="33" t="s">
        <v>87</v>
      </c>
      <c r="AK16" s="24" t="s">
        <v>19</v>
      </c>
      <c r="AL16" s="28">
        <v>1.9246000000000001</v>
      </c>
      <c r="AM16" s="28" t="s">
        <v>107</v>
      </c>
      <c r="AN16" s="29">
        <f t="shared" si="7"/>
        <v>99</v>
      </c>
      <c r="AO16" s="33" t="s">
        <v>58</v>
      </c>
      <c r="AP16" s="24" t="s">
        <v>22</v>
      </c>
      <c r="AQ16" s="28">
        <v>2.0812300000000001</v>
      </c>
      <c r="AR16" s="28" t="s">
        <v>107</v>
      </c>
      <c r="AS16" s="29">
        <f t="shared" si="8"/>
        <v>102</v>
      </c>
      <c r="AT16" s="33" t="s">
        <v>43</v>
      </c>
      <c r="AU16" s="24" t="s">
        <v>19</v>
      </c>
      <c r="AV16" s="28">
        <v>0.98924999999999996</v>
      </c>
      <c r="AW16" s="28" t="s">
        <v>107</v>
      </c>
      <c r="AX16" s="29">
        <f t="shared" si="9"/>
        <v>120</v>
      </c>
      <c r="AY16" s="33" t="s">
        <v>73</v>
      </c>
      <c r="AZ16" s="24" t="s">
        <v>29</v>
      </c>
      <c r="BA16" s="28">
        <v>1.5059499999999999</v>
      </c>
      <c r="BB16" s="28" t="s">
        <v>107</v>
      </c>
      <c r="BC16" s="29">
        <f t="shared" si="10"/>
        <v>98</v>
      </c>
      <c r="BD16" s="33" t="s">
        <v>72</v>
      </c>
      <c r="BE16" s="24" t="s">
        <v>28</v>
      </c>
      <c r="BF16" s="28">
        <v>1.4556199999999999</v>
      </c>
      <c r="BG16" s="28" t="s">
        <v>107</v>
      </c>
      <c r="BH16" s="79">
        <f t="shared" si="11"/>
        <v>94</v>
      </c>
      <c r="BI16" s="33" t="s">
        <v>46</v>
      </c>
      <c r="BJ16" s="24" t="s">
        <v>20</v>
      </c>
      <c r="BK16" s="28">
        <v>0.47231000000000001</v>
      </c>
      <c r="BL16" s="28" t="s">
        <v>107</v>
      </c>
      <c r="BM16" s="29">
        <f t="shared" si="12"/>
        <v>86</v>
      </c>
      <c r="BN16" s="33" t="s">
        <v>86</v>
      </c>
      <c r="BO16" s="24" t="s">
        <v>26</v>
      </c>
      <c r="BP16" s="28">
        <v>0.43358000000000002</v>
      </c>
      <c r="BQ16" s="52" t="s">
        <v>107</v>
      </c>
      <c r="BR16" s="29">
        <f t="shared" si="13"/>
        <v>92</v>
      </c>
    </row>
    <row r="17" spans="1:70" ht="17" thickBot="1" x14ac:dyDescent="0.25">
      <c r="A17" s="33" t="s">
        <v>72</v>
      </c>
      <c r="B17" s="24" t="s">
        <v>22</v>
      </c>
      <c r="C17" s="28">
        <v>1.6290500000000001</v>
      </c>
      <c r="D17" s="28" t="s">
        <v>107</v>
      </c>
      <c r="E17" s="29">
        <f t="shared" si="0"/>
        <v>95</v>
      </c>
      <c r="F17" s="33" t="s">
        <v>66</v>
      </c>
      <c r="G17" s="24" t="s">
        <v>20</v>
      </c>
      <c r="H17" s="28">
        <v>1.06647</v>
      </c>
      <c r="I17" s="28" t="s">
        <v>107</v>
      </c>
      <c r="J17" s="29">
        <f t="shared" si="1"/>
        <v>90</v>
      </c>
      <c r="K17" s="33" t="s">
        <v>103</v>
      </c>
      <c r="L17" s="35" t="s">
        <v>22</v>
      </c>
      <c r="M17" s="28">
        <v>1.27285</v>
      </c>
      <c r="N17" s="28" t="s">
        <v>107</v>
      </c>
      <c r="O17" s="29">
        <f t="shared" si="2"/>
        <v>81</v>
      </c>
      <c r="P17" s="33" t="s">
        <v>51</v>
      </c>
      <c r="Q17" s="24" t="s">
        <v>22</v>
      </c>
      <c r="R17" s="28">
        <v>0.92479999999999996</v>
      </c>
      <c r="S17" s="28" t="s">
        <v>107</v>
      </c>
      <c r="T17" s="29">
        <f t="shared" si="3"/>
        <v>107</v>
      </c>
      <c r="U17" s="33" t="s">
        <v>74</v>
      </c>
      <c r="V17" s="24" t="s">
        <v>25</v>
      </c>
      <c r="W17" s="28">
        <v>0.71647000000000005</v>
      </c>
      <c r="X17" s="28" t="s">
        <v>107</v>
      </c>
      <c r="Y17" s="29">
        <f t="shared" si="4"/>
        <v>105</v>
      </c>
      <c r="Z17" s="33" t="s">
        <v>62</v>
      </c>
      <c r="AA17" s="24" t="s">
        <v>25</v>
      </c>
      <c r="AB17" s="28">
        <v>0.96092999999999995</v>
      </c>
      <c r="AC17" s="28" t="s">
        <v>107</v>
      </c>
      <c r="AD17" s="29">
        <f t="shared" si="5"/>
        <v>88</v>
      </c>
      <c r="AE17" s="33" t="s">
        <v>87</v>
      </c>
      <c r="AF17" s="24" t="s">
        <v>25</v>
      </c>
      <c r="AG17" s="28">
        <v>0.56294999999999995</v>
      </c>
      <c r="AH17" s="28" t="s">
        <v>107</v>
      </c>
      <c r="AI17" s="79">
        <f t="shared" si="6"/>
        <v>81</v>
      </c>
      <c r="AJ17" s="33" t="s">
        <v>31</v>
      </c>
      <c r="AK17" s="24" t="s">
        <v>25</v>
      </c>
      <c r="AL17" s="28">
        <v>1.9198900000000001</v>
      </c>
      <c r="AM17" s="28" t="s">
        <v>107</v>
      </c>
      <c r="AN17" s="29">
        <f t="shared" si="7"/>
        <v>98</v>
      </c>
      <c r="AO17" s="33" t="s">
        <v>31</v>
      </c>
      <c r="AP17" s="24" t="s">
        <v>25</v>
      </c>
      <c r="AQ17" s="28">
        <v>2.03348</v>
      </c>
      <c r="AR17" s="28" t="s">
        <v>107</v>
      </c>
      <c r="AS17" s="29">
        <f t="shared" si="8"/>
        <v>101</v>
      </c>
      <c r="AT17" s="33" t="s">
        <v>87</v>
      </c>
      <c r="AU17" s="24" t="s">
        <v>19</v>
      </c>
      <c r="AV17" s="28">
        <v>0.98358000000000001</v>
      </c>
      <c r="AW17" s="28" t="s">
        <v>107</v>
      </c>
      <c r="AX17" s="29">
        <f t="shared" si="9"/>
        <v>119</v>
      </c>
      <c r="AY17" s="33" t="s">
        <v>101</v>
      </c>
      <c r="AZ17" s="35" t="s">
        <v>26</v>
      </c>
      <c r="BA17" s="28">
        <v>1.44455</v>
      </c>
      <c r="BB17" s="28" t="s">
        <v>107</v>
      </c>
      <c r="BC17" s="29">
        <f t="shared" si="10"/>
        <v>97</v>
      </c>
      <c r="BD17" s="33" t="s">
        <v>89</v>
      </c>
      <c r="BE17" s="35" t="s">
        <v>22</v>
      </c>
      <c r="BF17" s="29">
        <v>1.45306</v>
      </c>
      <c r="BG17" s="29"/>
      <c r="BH17" s="79">
        <f t="shared" si="11"/>
        <v>93</v>
      </c>
      <c r="BI17" s="33" t="s">
        <v>32</v>
      </c>
      <c r="BJ17" s="24" t="s">
        <v>26</v>
      </c>
      <c r="BK17" s="28">
        <v>0.47211999999999998</v>
      </c>
      <c r="BL17" s="28" t="s">
        <v>107</v>
      </c>
      <c r="BM17" s="29">
        <f t="shared" si="12"/>
        <v>85</v>
      </c>
      <c r="BN17" s="33" t="s">
        <v>76</v>
      </c>
      <c r="BO17" s="24" t="s">
        <v>28</v>
      </c>
      <c r="BP17" s="28">
        <v>0.42960999999999999</v>
      </c>
      <c r="BQ17" s="52" t="s">
        <v>107</v>
      </c>
      <c r="BR17" s="29">
        <f t="shared" si="13"/>
        <v>91</v>
      </c>
    </row>
    <row r="18" spans="1:70" ht="17" thickBot="1" x14ac:dyDescent="0.25">
      <c r="A18" s="33" t="s">
        <v>91</v>
      </c>
      <c r="B18" s="35" t="s">
        <v>25</v>
      </c>
      <c r="C18" s="28">
        <v>1.62592</v>
      </c>
      <c r="D18" s="28" t="s">
        <v>107</v>
      </c>
      <c r="E18" s="29">
        <f t="shared" si="0"/>
        <v>94</v>
      </c>
      <c r="F18" s="33" t="s">
        <v>51</v>
      </c>
      <c r="G18" s="24" t="s">
        <v>28</v>
      </c>
      <c r="H18" s="28">
        <v>1.0217499999999999</v>
      </c>
      <c r="I18" s="28" t="s">
        <v>107</v>
      </c>
      <c r="J18" s="29">
        <f t="shared" si="1"/>
        <v>89</v>
      </c>
      <c r="K18" s="33" t="s">
        <v>100</v>
      </c>
      <c r="L18" s="35" t="s">
        <v>26</v>
      </c>
      <c r="M18" s="28">
        <v>1.2424200000000001</v>
      </c>
      <c r="N18" s="28" t="s">
        <v>107</v>
      </c>
      <c r="O18" s="29">
        <f t="shared" si="2"/>
        <v>80</v>
      </c>
      <c r="P18" s="33" t="s">
        <v>80</v>
      </c>
      <c r="Q18" s="24" t="s">
        <v>25</v>
      </c>
      <c r="R18" s="30">
        <v>0.90708999999999995</v>
      </c>
      <c r="S18" s="30" t="s">
        <v>108</v>
      </c>
      <c r="T18" s="29">
        <f t="shared" si="3"/>
        <v>106</v>
      </c>
      <c r="U18" s="33" t="s">
        <v>87</v>
      </c>
      <c r="V18" s="24" t="s">
        <v>25</v>
      </c>
      <c r="W18" s="30">
        <v>0.70245999999999997</v>
      </c>
      <c r="X18" s="30" t="s">
        <v>108</v>
      </c>
      <c r="Y18" s="29">
        <f t="shared" si="4"/>
        <v>104</v>
      </c>
      <c r="Z18" s="33" t="s">
        <v>31</v>
      </c>
      <c r="AA18" s="24" t="s">
        <v>19</v>
      </c>
      <c r="AB18" s="28">
        <v>0.92535999999999996</v>
      </c>
      <c r="AC18" s="28" t="s">
        <v>107</v>
      </c>
      <c r="AD18" s="29">
        <f t="shared" si="5"/>
        <v>87</v>
      </c>
      <c r="AE18" s="33" t="s">
        <v>41</v>
      </c>
      <c r="AF18" s="24" t="s">
        <v>25</v>
      </c>
      <c r="AG18" s="28">
        <v>0.55337999999999998</v>
      </c>
      <c r="AH18" s="28" t="s">
        <v>107</v>
      </c>
      <c r="AI18" s="79">
        <f t="shared" si="6"/>
        <v>80</v>
      </c>
      <c r="AJ18" s="33" t="s">
        <v>31</v>
      </c>
      <c r="AK18" s="24" t="s">
        <v>19</v>
      </c>
      <c r="AL18" s="28">
        <v>1.9037900000000001</v>
      </c>
      <c r="AM18" s="28" t="s">
        <v>107</v>
      </c>
      <c r="AN18" s="29">
        <f t="shared" si="7"/>
        <v>97</v>
      </c>
      <c r="AO18" s="33" t="s">
        <v>41</v>
      </c>
      <c r="AP18" s="24" t="s">
        <v>25</v>
      </c>
      <c r="AQ18" s="28">
        <v>1.97254</v>
      </c>
      <c r="AR18" s="28" t="s">
        <v>107</v>
      </c>
      <c r="AS18" s="29">
        <f t="shared" si="8"/>
        <v>100</v>
      </c>
      <c r="AT18" s="33" t="s">
        <v>31</v>
      </c>
      <c r="AU18" s="24" t="s">
        <v>25</v>
      </c>
      <c r="AV18" s="28">
        <v>0.95015000000000005</v>
      </c>
      <c r="AW18" s="28" t="s">
        <v>107</v>
      </c>
      <c r="AX18" s="29">
        <f t="shared" si="9"/>
        <v>118</v>
      </c>
      <c r="AY18" s="33" t="s">
        <v>71</v>
      </c>
      <c r="AZ18" s="24" t="s">
        <v>20</v>
      </c>
      <c r="BA18" s="28">
        <v>1.43536</v>
      </c>
      <c r="BB18" s="28" t="s">
        <v>107</v>
      </c>
      <c r="BC18" s="29">
        <f t="shared" si="10"/>
        <v>96</v>
      </c>
      <c r="BD18" s="33" t="s">
        <v>87</v>
      </c>
      <c r="BE18" s="24" t="s">
        <v>25</v>
      </c>
      <c r="BF18" s="28">
        <v>1.45007</v>
      </c>
      <c r="BG18" s="28" t="s">
        <v>107</v>
      </c>
      <c r="BH18" s="79">
        <f t="shared" si="11"/>
        <v>92</v>
      </c>
      <c r="BI18" s="33" t="s">
        <v>100</v>
      </c>
      <c r="BJ18" s="35" t="s">
        <v>20</v>
      </c>
      <c r="BK18" s="28">
        <v>0.43945000000000001</v>
      </c>
      <c r="BL18" s="28" t="s">
        <v>107</v>
      </c>
      <c r="BM18" s="29">
        <f t="shared" si="12"/>
        <v>84</v>
      </c>
      <c r="BN18" s="33" t="s">
        <v>34</v>
      </c>
      <c r="BO18" s="24" t="s">
        <v>26</v>
      </c>
      <c r="BP18" s="28">
        <v>0.42719000000000001</v>
      </c>
      <c r="BQ18" s="52" t="s">
        <v>107</v>
      </c>
      <c r="BR18" s="29">
        <f t="shared" si="13"/>
        <v>90</v>
      </c>
    </row>
    <row r="19" spans="1:70" ht="17" thickBot="1" x14ac:dyDescent="0.25">
      <c r="A19" s="33" t="s">
        <v>99</v>
      </c>
      <c r="B19" s="35" t="s">
        <v>19</v>
      </c>
      <c r="C19" s="28">
        <v>1.60883</v>
      </c>
      <c r="D19" s="28" t="s">
        <v>107</v>
      </c>
      <c r="E19" s="29">
        <f t="shared" si="0"/>
        <v>93</v>
      </c>
      <c r="F19" s="33" t="s">
        <v>101</v>
      </c>
      <c r="G19" s="35" t="s">
        <v>26</v>
      </c>
      <c r="H19" s="28">
        <v>0.98877999999999999</v>
      </c>
      <c r="I19" s="28" t="s">
        <v>107</v>
      </c>
      <c r="J19" s="29">
        <f t="shared" si="1"/>
        <v>88</v>
      </c>
      <c r="K19" s="33" t="s">
        <v>76</v>
      </c>
      <c r="L19" s="24" t="s">
        <v>22</v>
      </c>
      <c r="M19" s="28">
        <v>1.22451</v>
      </c>
      <c r="N19" s="28" t="s">
        <v>107</v>
      </c>
      <c r="O19" s="29">
        <f t="shared" si="2"/>
        <v>79</v>
      </c>
      <c r="P19" s="33" t="s">
        <v>103</v>
      </c>
      <c r="Q19" s="35" t="s">
        <v>28</v>
      </c>
      <c r="R19" s="29">
        <v>0.90432000000000001</v>
      </c>
      <c r="S19" s="29"/>
      <c r="T19" s="29">
        <f t="shared" si="3"/>
        <v>105</v>
      </c>
      <c r="U19" s="33" t="s">
        <v>39</v>
      </c>
      <c r="V19" s="24" t="s">
        <v>25</v>
      </c>
      <c r="W19" s="28">
        <v>0.70009999999999994</v>
      </c>
      <c r="X19" s="28" t="s">
        <v>107</v>
      </c>
      <c r="Y19" s="29">
        <f t="shared" si="4"/>
        <v>103</v>
      </c>
      <c r="Z19" s="33" t="s">
        <v>99</v>
      </c>
      <c r="AA19" s="35" t="s">
        <v>29</v>
      </c>
      <c r="AB19" s="28">
        <v>0.92254999999999998</v>
      </c>
      <c r="AC19" s="28" t="s">
        <v>107</v>
      </c>
      <c r="AD19" s="29">
        <f t="shared" si="5"/>
        <v>86</v>
      </c>
      <c r="AE19" s="33" t="s">
        <v>83</v>
      </c>
      <c r="AF19" s="24" t="s">
        <v>25</v>
      </c>
      <c r="AG19" s="30">
        <v>0.52891999999999995</v>
      </c>
      <c r="AH19" s="30" t="s">
        <v>108</v>
      </c>
      <c r="AI19" s="79">
        <f t="shared" si="6"/>
        <v>79</v>
      </c>
      <c r="AJ19" s="33" t="s">
        <v>80</v>
      </c>
      <c r="AK19" s="24" t="s">
        <v>19</v>
      </c>
      <c r="AL19" s="28">
        <v>1.8535699999999999</v>
      </c>
      <c r="AM19" s="28" t="s">
        <v>107</v>
      </c>
      <c r="AN19" s="29">
        <f t="shared" si="7"/>
        <v>96</v>
      </c>
      <c r="AO19" s="33" t="s">
        <v>99</v>
      </c>
      <c r="AP19" s="35" t="s">
        <v>25</v>
      </c>
      <c r="AQ19" s="28">
        <v>1.9006700000000001</v>
      </c>
      <c r="AR19" s="28" t="s">
        <v>107</v>
      </c>
      <c r="AS19" s="29">
        <f t="shared" si="8"/>
        <v>99</v>
      </c>
      <c r="AT19" s="33" t="s">
        <v>50</v>
      </c>
      <c r="AU19" s="24" t="s">
        <v>19</v>
      </c>
      <c r="AV19" s="28">
        <v>0.94133</v>
      </c>
      <c r="AW19" s="28" t="s">
        <v>107</v>
      </c>
      <c r="AX19" s="29">
        <f t="shared" si="9"/>
        <v>117</v>
      </c>
      <c r="AY19" s="33" t="s">
        <v>27</v>
      </c>
      <c r="AZ19" s="24" t="s">
        <v>29</v>
      </c>
      <c r="BA19" s="28">
        <v>1.4199900000000001</v>
      </c>
      <c r="BB19" s="28" t="s">
        <v>107</v>
      </c>
      <c r="BC19" s="29">
        <f t="shared" si="10"/>
        <v>95</v>
      </c>
      <c r="BD19" s="33" t="s">
        <v>93</v>
      </c>
      <c r="BE19" s="35" t="s">
        <v>29</v>
      </c>
      <c r="BF19" s="28">
        <v>1.4484600000000001</v>
      </c>
      <c r="BG19" s="28" t="s">
        <v>107</v>
      </c>
      <c r="BH19" s="79">
        <f t="shared" si="11"/>
        <v>91</v>
      </c>
      <c r="BI19" s="33" t="s">
        <v>32</v>
      </c>
      <c r="BJ19" s="24" t="s">
        <v>20</v>
      </c>
      <c r="BK19" s="28">
        <v>0.42637000000000003</v>
      </c>
      <c r="BL19" s="28" t="s">
        <v>107</v>
      </c>
      <c r="BM19" s="29">
        <f t="shared" si="12"/>
        <v>83</v>
      </c>
      <c r="BN19" s="33" t="s">
        <v>76</v>
      </c>
      <c r="BO19" s="24" t="s">
        <v>22</v>
      </c>
      <c r="BP19" s="28">
        <v>0.42415999999999998</v>
      </c>
      <c r="BQ19" s="52" t="s">
        <v>107</v>
      </c>
      <c r="BR19" s="29">
        <f t="shared" si="13"/>
        <v>89</v>
      </c>
    </row>
    <row r="20" spans="1:70" ht="17" thickBot="1" x14ac:dyDescent="0.25">
      <c r="A20" s="33" t="s">
        <v>105</v>
      </c>
      <c r="B20" s="35" t="s">
        <v>22</v>
      </c>
      <c r="C20" s="28">
        <v>1.58361</v>
      </c>
      <c r="D20" s="28" t="s">
        <v>107</v>
      </c>
      <c r="E20" s="29">
        <f t="shared" si="0"/>
        <v>92</v>
      </c>
      <c r="F20" s="33" t="s">
        <v>98</v>
      </c>
      <c r="G20" s="35" t="s">
        <v>19</v>
      </c>
      <c r="H20" s="29">
        <v>0.97028000000000003</v>
      </c>
      <c r="I20" s="29"/>
      <c r="J20" s="29">
        <f t="shared" si="1"/>
        <v>87</v>
      </c>
      <c r="K20" s="33" t="s">
        <v>32</v>
      </c>
      <c r="L20" s="24" t="s">
        <v>26</v>
      </c>
      <c r="M20" s="28">
        <v>1.1831400000000001</v>
      </c>
      <c r="N20" s="28" t="s">
        <v>107</v>
      </c>
      <c r="O20" s="29">
        <f t="shared" si="2"/>
        <v>78</v>
      </c>
      <c r="P20" s="33" t="s">
        <v>31</v>
      </c>
      <c r="Q20" s="24" t="s">
        <v>19</v>
      </c>
      <c r="R20" s="28">
        <v>0.89731000000000005</v>
      </c>
      <c r="S20" s="28" t="s">
        <v>107</v>
      </c>
      <c r="T20" s="29">
        <f t="shared" si="3"/>
        <v>104</v>
      </c>
      <c r="U20" s="33" t="s">
        <v>31</v>
      </c>
      <c r="V20" s="24" t="s">
        <v>19</v>
      </c>
      <c r="W20" s="28">
        <v>0.68545999999999996</v>
      </c>
      <c r="X20" s="28" t="s">
        <v>107</v>
      </c>
      <c r="Y20" s="29">
        <f t="shared" si="4"/>
        <v>102</v>
      </c>
      <c r="Z20" s="33" t="s">
        <v>89</v>
      </c>
      <c r="AA20" s="35" t="s">
        <v>25</v>
      </c>
      <c r="AB20" s="29">
        <v>0.91891</v>
      </c>
      <c r="AC20" s="29"/>
      <c r="AD20" s="29">
        <f t="shared" si="5"/>
        <v>85</v>
      </c>
      <c r="AE20" s="33" t="s">
        <v>37</v>
      </c>
      <c r="AF20" s="24" t="s">
        <v>25</v>
      </c>
      <c r="AG20" s="28">
        <v>0.52129999999999999</v>
      </c>
      <c r="AH20" s="28" t="s">
        <v>107</v>
      </c>
      <c r="AI20" s="79">
        <f t="shared" si="6"/>
        <v>78</v>
      </c>
      <c r="AJ20" s="33" t="s">
        <v>41</v>
      </c>
      <c r="AK20" s="24" t="s">
        <v>25</v>
      </c>
      <c r="AL20" s="28">
        <v>1.85145</v>
      </c>
      <c r="AM20" s="28" t="s">
        <v>107</v>
      </c>
      <c r="AN20" s="29">
        <f t="shared" si="7"/>
        <v>95</v>
      </c>
      <c r="AO20" s="33" t="s">
        <v>91</v>
      </c>
      <c r="AP20" s="35" t="s">
        <v>25</v>
      </c>
      <c r="AQ20" s="30">
        <v>1.8914500000000001</v>
      </c>
      <c r="AR20" s="30" t="s">
        <v>108</v>
      </c>
      <c r="AS20" s="29">
        <f t="shared" si="8"/>
        <v>98</v>
      </c>
      <c r="AT20" s="33" t="s">
        <v>87</v>
      </c>
      <c r="AU20" s="24" t="s">
        <v>25</v>
      </c>
      <c r="AV20" s="28">
        <v>0.93532999999999999</v>
      </c>
      <c r="AW20" s="28" t="s">
        <v>107</v>
      </c>
      <c r="AX20" s="29">
        <f t="shared" si="9"/>
        <v>116</v>
      </c>
      <c r="AY20" s="33" t="s">
        <v>35</v>
      </c>
      <c r="AZ20" s="24" t="s">
        <v>25</v>
      </c>
      <c r="BA20" s="28">
        <v>1.3740399999999999</v>
      </c>
      <c r="BB20" s="28" t="s">
        <v>107</v>
      </c>
      <c r="BC20" s="29">
        <f t="shared" si="10"/>
        <v>94</v>
      </c>
      <c r="BD20" s="33" t="s">
        <v>97</v>
      </c>
      <c r="BE20" s="35" t="s">
        <v>19</v>
      </c>
      <c r="BF20" s="28">
        <v>1.4474</v>
      </c>
      <c r="BG20" s="28" t="s">
        <v>107</v>
      </c>
      <c r="BH20" s="79">
        <f t="shared" si="11"/>
        <v>90</v>
      </c>
      <c r="BI20" s="33" t="s">
        <v>103</v>
      </c>
      <c r="BJ20" s="35" t="s">
        <v>22</v>
      </c>
      <c r="BK20" s="30">
        <v>0.42083999999999999</v>
      </c>
      <c r="BL20" s="30" t="s">
        <v>108</v>
      </c>
      <c r="BM20" s="29">
        <f t="shared" si="12"/>
        <v>82</v>
      </c>
      <c r="BN20" s="33" t="s">
        <v>89</v>
      </c>
      <c r="BO20" s="35" t="s">
        <v>28</v>
      </c>
      <c r="BP20" s="30">
        <v>0.41466999999999998</v>
      </c>
      <c r="BQ20" s="52" t="s">
        <v>108</v>
      </c>
      <c r="BR20" s="29">
        <f t="shared" si="13"/>
        <v>88</v>
      </c>
    </row>
    <row r="21" spans="1:70" ht="17" thickBot="1" x14ac:dyDescent="0.25">
      <c r="A21" s="33" t="s">
        <v>56</v>
      </c>
      <c r="B21" s="24" t="s">
        <v>25</v>
      </c>
      <c r="C21" s="28">
        <v>1.55691</v>
      </c>
      <c r="D21" s="28" t="s">
        <v>107</v>
      </c>
      <c r="E21" s="29">
        <f t="shared" si="0"/>
        <v>91</v>
      </c>
      <c r="F21" s="33" t="s">
        <v>94</v>
      </c>
      <c r="G21" s="35" t="s">
        <v>22</v>
      </c>
      <c r="H21" s="29">
        <v>0.94079000000000002</v>
      </c>
      <c r="I21" s="29"/>
      <c r="J21" s="29">
        <f t="shared" si="1"/>
        <v>86</v>
      </c>
      <c r="K21" s="33" t="s">
        <v>94</v>
      </c>
      <c r="L21" s="35" t="s">
        <v>22</v>
      </c>
      <c r="M21" s="30">
        <v>1.16004</v>
      </c>
      <c r="N21" s="30" t="s">
        <v>108</v>
      </c>
      <c r="O21" s="29">
        <f t="shared" si="2"/>
        <v>77</v>
      </c>
      <c r="P21" s="33" t="s">
        <v>79</v>
      </c>
      <c r="Q21" s="24" t="s">
        <v>25</v>
      </c>
      <c r="R21" s="30">
        <v>0.88573999999999997</v>
      </c>
      <c r="S21" s="30" t="s">
        <v>108</v>
      </c>
      <c r="T21" s="29">
        <f t="shared" si="3"/>
        <v>103</v>
      </c>
      <c r="U21" s="33" t="s">
        <v>87</v>
      </c>
      <c r="V21" s="24" t="s">
        <v>19</v>
      </c>
      <c r="W21" s="30">
        <v>0.67425999999999997</v>
      </c>
      <c r="X21" s="30" t="s">
        <v>108</v>
      </c>
      <c r="Y21" s="29">
        <f t="shared" si="4"/>
        <v>101</v>
      </c>
      <c r="Z21" s="33" t="s">
        <v>35</v>
      </c>
      <c r="AA21" s="24" t="s">
        <v>25</v>
      </c>
      <c r="AB21" s="28">
        <v>0.90178000000000003</v>
      </c>
      <c r="AC21" s="28" t="s">
        <v>107</v>
      </c>
      <c r="AD21" s="29">
        <f t="shared" si="5"/>
        <v>84</v>
      </c>
      <c r="AE21" s="33" t="s">
        <v>59</v>
      </c>
      <c r="AF21" s="24" t="s">
        <v>20</v>
      </c>
      <c r="AG21" s="29">
        <v>0.52093</v>
      </c>
      <c r="AH21" s="29"/>
      <c r="AI21" s="79">
        <f t="shared" si="6"/>
        <v>77</v>
      </c>
      <c r="AJ21" s="33" t="s">
        <v>91</v>
      </c>
      <c r="AK21" s="35" t="s">
        <v>25</v>
      </c>
      <c r="AL21" s="28">
        <v>1.8308500000000001</v>
      </c>
      <c r="AM21" s="28" t="s">
        <v>107</v>
      </c>
      <c r="AN21" s="29">
        <f t="shared" si="7"/>
        <v>94</v>
      </c>
      <c r="AO21" s="33" t="s">
        <v>98</v>
      </c>
      <c r="AP21" s="35" t="s">
        <v>19</v>
      </c>
      <c r="AQ21" s="28">
        <v>1.88218</v>
      </c>
      <c r="AR21" s="28" t="s">
        <v>107</v>
      </c>
      <c r="AS21" s="29">
        <f t="shared" si="8"/>
        <v>97</v>
      </c>
      <c r="AT21" s="33" t="s">
        <v>97</v>
      </c>
      <c r="AU21" s="35" t="s">
        <v>22</v>
      </c>
      <c r="AV21" s="28">
        <v>0.93130000000000002</v>
      </c>
      <c r="AW21" s="28" t="s">
        <v>107</v>
      </c>
      <c r="AX21" s="29">
        <f t="shared" si="9"/>
        <v>115</v>
      </c>
      <c r="AY21" s="33" t="s">
        <v>71</v>
      </c>
      <c r="AZ21" s="24" t="s">
        <v>29</v>
      </c>
      <c r="BA21" s="28">
        <v>1.3426800000000001</v>
      </c>
      <c r="BB21" s="28" t="s">
        <v>107</v>
      </c>
      <c r="BC21" s="29">
        <f t="shared" si="10"/>
        <v>93</v>
      </c>
      <c r="BD21" s="33" t="s">
        <v>83</v>
      </c>
      <c r="BE21" s="24" t="s">
        <v>29</v>
      </c>
      <c r="BF21" s="28">
        <v>1.43404</v>
      </c>
      <c r="BG21" s="28" t="s">
        <v>107</v>
      </c>
      <c r="BH21" s="79">
        <f t="shared" si="11"/>
        <v>89</v>
      </c>
      <c r="BI21" s="33" t="s">
        <v>76</v>
      </c>
      <c r="BJ21" s="24" t="s">
        <v>22</v>
      </c>
      <c r="BK21" s="28">
        <v>0.41736000000000001</v>
      </c>
      <c r="BL21" s="28" t="s">
        <v>107</v>
      </c>
      <c r="BM21" s="29">
        <f t="shared" si="12"/>
        <v>81</v>
      </c>
      <c r="BN21" s="33" t="s">
        <v>60</v>
      </c>
      <c r="BO21" s="24" t="s">
        <v>22</v>
      </c>
      <c r="BP21" s="28">
        <v>0.40850999999999998</v>
      </c>
      <c r="BQ21" s="52" t="s">
        <v>107</v>
      </c>
      <c r="BR21" s="29">
        <f t="shared" si="13"/>
        <v>87</v>
      </c>
    </row>
    <row r="22" spans="1:70" ht="17" thickBot="1" x14ac:dyDescent="0.25">
      <c r="A22" s="33" t="s">
        <v>99</v>
      </c>
      <c r="B22" s="35" t="s">
        <v>23</v>
      </c>
      <c r="C22" s="28">
        <v>1.5519700000000001</v>
      </c>
      <c r="D22" s="28" t="s">
        <v>107</v>
      </c>
      <c r="E22" s="29">
        <f t="shared" si="0"/>
        <v>90</v>
      </c>
      <c r="F22" s="33" t="s">
        <v>42</v>
      </c>
      <c r="G22" s="24" t="s">
        <v>26</v>
      </c>
      <c r="H22" s="28">
        <v>0.90834000000000004</v>
      </c>
      <c r="I22" s="28" t="s">
        <v>107</v>
      </c>
      <c r="J22" s="29">
        <f t="shared" si="1"/>
        <v>85</v>
      </c>
      <c r="K22" s="33" t="s">
        <v>86</v>
      </c>
      <c r="L22" s="24" t="s">
        <v>20</v>
      </c>
      <c r="M22" s="28">
        <v>1.1587799999999999</v>
      </c>
      <c r="N22" s="28" t="s">
        <v>107</v>
      </c>
      <c r="O22" s="29">
        <f t="shared" si="2"/>
        <v>76</v>
      </c>
      <c r="P22" s="33" t="s">
        <v>76</v>
      </c>
      <c r="Q22" s="24" t="s">
        <v>26</v>
      </c>
      <c r="R22" s="30">
        <v>0.86902999999999997</v>
      </c>
      <c r="S22" s="30" t="s">
        <v>108</v>
      </c>
      <c r="T22" s="29">
        <f t="shared" si="3"/>
        <v>102</v>
      </c>
      <c r="U22" s="33" t="s">
        <v>68</v>
      </c>
      <c r="V22" s="24" t="s">
        <v>22</v>
      </c>
      <c r="W22" s="30">
        <v>0.66342999999999996</v>
      </c>
      <c r="X22" s="30" t="s">
        <v>108</v>
      </c>
      <c r="Y22" s="29">
        <f t="shared" si="4"/>
        <v>100</v>
      </c>
      <c r="Z22" s="33" t="s">
        <v>79</v>
      </c>
      <c r="AA22" s="24" t="s">
        <v>25</v>
      </c>
      <c r="AB22" s="28">
        <v>0.88249</v>
      </c>
      <c r="AC22" s="28" t="s">
        <v>107</v>
      </c>
      <c r="AD22" s="29">
        <f t="shared" si="5"/>
        <v>83</v>
      </c>
      <c r="AE22" s="33" t="s">
        <v>33</v>
      </c>
      <c r="AF22" s="24" t="s">
        <v>20</v>
      </c>
      <c r="AG22" s="30">
        <v>0.50526000000000004</v>
      </c>
      <c r="AH22" s="30" t="s">
        <v>108</v>
      </c>
      <c r="AI22" s="79">
        <f t="shared" si="6"/>
        <v>76</v>
      </c>
      <c r="AJ22" s="33" t="s">
        <v>98</v>
      </c>
      <c r="AK22" s="35" t="s">
        <v>19</v>
      </c>
      <c r="AL22" s="28">
        <v>1.8056700000000001</v>
      </c>
      <c r="AM22" s="28" t="s">
        <v>107</v>
      </c>
      <c r="AN22" s="29">
        <f t="shared" si="7"/>
        <v>93</v>
      </c>
      <c r="AO22" s="33" t="s">
        <v>80</v>
      </c>
      <c r="AP22" s="24" t="s">
        <v>19</v>
      </c>
      <c r="AQ22" s="28">
        <v>1.8149599999999999</v>
      </c>
      <c r="AR22" s="28" t="s">
        <v>107</v>
      </c>
      <c r="AS22" s="29">
        <f t="shared" si="8"/>
        <v>96</v>
      </c>
      <c r="AT22" s="33" t="s">
        <v>31</v>
      </c>
      <c r="AU22" s="24" t="s">
        <v>19</v>
      </c>
      <c r="AV22" s="28">
        <v>0.92381999999999997</v>
      </c>
      <c r="AW22" s="28" t="s">
        <v>107</v>
      </c>
      <c r="AX22" s="29">
        <f t="shared" si="9"/>
        <v>114</v>
      </c>
      <c r="AY22" s="33" t="s">
        <v>50</v>
      </c>
      <c r="AZ22" s="24" t="s">
        <v>29</v>
      </c>
      <c r="BA22" s="28">
        <v>1.2912300000000001</v>
      </c>
      <c r="BB22" s="28" t="s">
        <v>107</v>
      </c>
      <c r="BC22" s="29">
        <f t="shared" si="10"/>
        <v>92</v>
      </c>
      <c r="BD22" s="33" t="s">
        <v>105</v>
      </c>
      <c r="BE22" s="35" t="s">
        <v>29</v>
      </c>
      <c r="BF22" s="28">
        <v>1.4225000000000001</v>
      </c>
      <c r="BG22" s="28" t="s">
        <v>107</v>
      </c>
      <c r="BH22" s="79">
        <f t="shared" si="11"/>
        <v>88</v>
      </c>
      <c r="BI22" s="33" t="s">
        <v>94</v>
      </c>
      <c r="BJ22" s="35" t="s">
        <v>22</v>
      </c>
      <c r="BK22" s="29">
        <v>0.41271999999999998</v>
      </c>
      <c r="BL22" s="29"/>
      <c r="BM22" s="29">
        <f t="shared" si="12"/>
        <v>80</v>
      </c>
      <c r="BN22" s="33" t="s">
        <v>84</v>
      </c>
      <c r="BO22" s="24" t="s">
        <v>28</v>
      </c>
      <c r="BP22" s="30">
        <v>0.38795000000000002</v>
      </c>
      <c r="BQ22" s="52" t="s">
        <v>108</v>
      </c>
      <c r="BR22" s="29">
        <f t="shared" si="13"/>
        <v>86</v>
      </c>
    </row>
    <row r="23" spans="1:70" ht="17" thickBot="1" x14ac:dyDescent="0.25">
      <c r="A23" s="33" t="s">
        <v>97</v>
      </c>
      <c r="B23" s="35" t="s">
        <v>19</v>
      </c>
      <c r="C23" s="28">
        <v>1.5301</v>
      </c>
      <c r="D23" s="28" t="s">
        <v>107</v>
      </c>
      <c r="E23" s="29">
        <f t="shared" si="0"/>
        <v>89</v>
      </c>
      <c r="F23" s="33" t="s">
        <v>66</v>
      </c>
      <c r="G23" s="24" t="s">
        <v>22</v>
      </c>
      <c r="H23" s="29">
        <v>0.89359999999999995</v>
      </c>
      <c r="I23" s="29"/>
      <c r="J23" s="29">
        <f t="shared" si="1"/>
        <v>84</v>
      </c>
      <c r="K23" s="33" t="s">
        <v>64</v>
      </c>
      <c r="L23" s="24" t="s">
        <v>28</v>
      </c>
      <c r="M23" s="28">
        <v>1.15161</v>
      </c>
      <c r="N23" s="28" t="s">
        <v>107</v>
      </c>
      <c r="O23" s="29">
        <f t="shared" si="2"/>
        <v>75</v>
      </c>
      <c r="P23" s="33" t="s">
        <v>76</v>
      </c>
      <c r="Q23" s="24" t="s">
        <v>22</v>
      </c>
      <c r="R23" s="30">
        <v>0.86643999999999999</v>
      </c>
      <c r="S23" s="30" t="s">
        <v>108</v>
      </c>
      <c r="T23" s="29">
        <f t="shared" si="3"/>
        <v>101</v>
      </c>
      <c r="U23" s="33" t="s">
        <v>79</v>
      </c>
      <c r="V23" s="24" t="s">
        <v>22</v>
      </c>
      <c r="W23" s="28">
        <v>0.65873000000000004</v>
      </c>
      <c r="X23" s="28" t="s">
        <v>107</v>
      </c>
      <c r="Y23" s="29">
        <f t="shared" si="4"/>
        <v>99</v>
      </c>
      <c r="Z23" s="33" t="s">
        <v>87</v>
      </c>
      <c r="AA23" s="24" t="s">
        <v>19</v>
      </c>
      <c r="AB23" s="28">
        <v>0.88185999999999998</v>
      </c>
      <c r="AC23" s="28" t="s">
        <v>107</v>
      </c>
      <c r="AD23" s="29">
        <f t="shared" si="5"/>
        <v>82</v>
      </c>
      <c r="AE23" s="33" t="s">
        <v>92</v>
      </c>
      <c r="AF23" s="35" t="s">
        <v>25</v>
      </c>
      <c r="AG23" s="29">
        <v>0.50178</v>
      </c>
      <c r="AH23" s="29"/>
      <c r="AI23" s="79">
        <f t="shared" si="6"/>
        <v>75</v>
      </c>
      <c r="AJ23" s="33" t="s">
        <v>99</v>
      </c>
      <c r="AK23" s="35" t="s">
        <v>25</v>
      </c>
      <c r="AL23" s="28">
        <v>1.80545</v>
      </c>
      <c r="AM23" s="28" t="s">
        <v>107</v>
      </c>
      <c r="AN23" s="29">
        <f t="shared" si="7"/>
        <v>92</v>
      </c>
      <c r="AO23" s="33" t="s">
        <v>62</v>
      </c>
      <c r="AP23" s="24" t="s">
        <v>19</v>
      </c>
      <c r="AQ23" s="28">
        <v>1.7108699999999999</v>
      </c>
      <c r="AR23" s="28" t="s">
        <v>107</v>
      </c>
      <c r="AS23" s="29">
        <f t="shared" si="8"/>
        <v>95</v>
      </c>
      <c r="AT23" s="33" t="s">
        <v>79</v>
      </c>
      <c r="AU23" s="24" t="s">
        <v>25</v>
      </c>
      <c r="AV23" s="28">
        <v>0.91374999999999995</v>
      </c>
      <c r="AW23" s="28" t="s">
        <v>107</v>
      </c>
      <c r="AX23" s="29">
        <f t="shared" si="9"/>
        <v>113</v>
      </c>
      <c r="AY23" s="33" t="s">
        <v>40</v>
      </c>
      <c r="AZ23" s="24" t="s">
        <v>29</v>
      </c>
      <c r="BA23" s="28">
        <v>1.26332</v>
      </c>
      <c r="BB23" s="28" t="s">
        <v>107</v>
      </c>
      <c r="BC23" s="29">
        <f t="shared" si="10"/>
        <v>91</v>
      </c>
      <c r="BD23" s="33" t="s">
        <v>41</v>
      </c>
      <c r="BE23" s="24" t="s">
        <v>25</v>
      </c>
      <c r="BF23" s="28">
        <v>1.3321700000000001</v>
      </c>
      <c r="BG23" s="28" t="s">
        <v>107</v>
      </c>
      <c r="BH23" s="79">
        <f t="shared" si="11"/>
        <v>87</v>
      </c>
      <c r="BI23" s="33" t="s">
        <v>63</v>
      </c>
      <c r="BJ23" s="24" t="s">
        <v>26</v>
      </c>
      <c r="BK23" s="30">
        <v>0.38996999999999998</v>
      </c>
      <c r="BL23" s="30" t="s">
        <v>108</v>
      </c>
      <c r="BM23" s="29">
        <f t="shared" si="12"/>
        <v>79</v>
      </c>
      <c r="BN23" s="33" t="s">
        <v>51</v>
      </c>
      <c r="BO23" s="24" t="s">
        <v>28</v>
      </c>
      <c r="BP23" s="28">
        <v>0.37728</v>
      </c>
      <c r="BQ23" s="52" t="s">
        <v>107</v>
      </c>
      <c r="BR23" s="29">
        <f t="shared" si="13"/>
        <v>85</v>
      </c>
    </row>
    <row r="24" spans="1:70" ht="17" thickBot="1" x14ac:dyDescent="0.25">
      <c r="A24" s="33" t="s">
        <v>75</v>
      </c>
      <c r="B24" s="24" t="s">
        <v>23</v>
      </c>
      <c r="C24" s="28">
        <v>1.50545</v>
      </c>
      <c r="D24" s="28" t="s">
        <v>107</v>
      </c>
      <c r="E24" s="29">
        <f t="shared" si="0"/>
        <v>88</v>
      </c>
      <c r="F24" s="33" t="s">
        <v>51</v>
      </c>
      <c r="G24" s="24" t="s">
        <v>22</v>
      </c>
      <c r="H24" s="28">
        <v>0.87595999999999996</v>
      </c>
      <c r="I24" s="28" t="s">
        <v>107</v>
      </c>
      <c r="J24" s="29">
        <f t="shared" si="1"/>
        <v>83</v>
      </c>
      <c r="K24" s="33" t="s">
        <v>78</v>
      </c>
      <c r="L24" s="24" t="s">
        <v>23</v>
      </c>
      <c r="M24" s="28">
        <v>1.0967199999999999</v>
      </c>
      <c r="N24" s="28" t="s">
        <v>107</v>
      </c>
      <c r="O24" s="29">
        <f t="shared" si="2"/>
        <v>74</v>
      </c>
      <c r="P24" s="33" t="s">
        <v>66</v>
      </c>
      <c r="Q24" s="24" t="s">
        <v>28</v>
      </c>
      <c r="R24" s="29">
        <v>0.81881999999999999</v>
      </c>
      <c r="S24" s="29"/>
      <c r="T24" s="29">
        <f t="shared" si="3"/>
        <v>100</v>
      </c>
      <c r="U24" s="33" t="s">
        <v>43</v>
      </c>
      <c r="V24" s="24" t="s">
        <v>19</v>
      </c>
      <c r="W24" s="30">
        <v>0.65298999999999996</v>
      </c>
      <c r="X24" s="30" t="s">
        <v>108</v>
      </c>
      <c r="Y24" s="29">
        <f t="shared" si="4"/>
        <v>98</v>
      </c>
      <c r="Z24" s="33" t="s">
        <v>80</v>
      </c>
      <c r="AA24" s="24" t="s">
        <v>25</v>
      </c>
      <c r="AB24" s="28">
        <v>0.82138999999999995</v>
      </c>
      <c r="AC24" s="28" t="s">
        <v>107</v>
      </c>
      <c r="AD24" s="29">
        <f t="shared" si="5"/>
        <v>81</v>
      </c>
      <c r="AE24" s="33" t="s">
        <v>99</v>
      </c>
      <c r="AF24" s="35" t="s">
        <v>29</v>
      </c>
      <c r="AG24" s="29">
        <v>0.49786999999999998</v>
      </c>
      <c r="AH24" s="29"/>
      <c r="AI24" s="79">
        <f t="shared" si="6"/>
        <v>74</v>
      </c>
      <c r="AJ24" s="33" t="s">
        <v>72</v>
      </c>
      <c r="AK24" s="24" t="s">
        <v>28</v>
      </c>
      <c r="AL24" s="28">
        <v>1.80487</v>
      </c>
      <c r="AM24" s="28" t="s">
        <v>107</v>
      </c>
      <c r="AN24" s="29">
        <f t="shared" si="7"/>
        <v>91</v>
      </c>
      <c r="AO24" s="33" t="s">
        <v>75</v>
      </c>
      <c r="AP24" s="24" t="s">
        <v>25</v>
      </c>
      <c r="AQ24" s="28">
        <v>1.7006399999999999</v>
      </c>
      <c r="AR24" s="28" t="s">
        <v>107</v>
      </c>
      <c r="AS24" s="29">
        <f t="shared" si="8"/>
        <v>94</v>
      </c>
      <c r="AT24" s="33" t="s">
        <v>69</v>
      </c>
      <c r="AU24" s="24" t="s">
        <v>29</v>
      </c>
      <c r="AV24" s="28">
        <v>0.89802000000000004</v>
      </c>
      <c r="AW24" s="28" t="s">
        <v>107</v>
      </c>
      <c r="AX24" s="29">
        <f t="shared" si="9"/>
        <v>112</v>
      </c>
      <c r="AY24" s="33" t="s">
        <v>101</v>
      </c>
      <c r="AZ24" s="35" t="s">
        <v>29</v>
      </c>
      <c r="BA24" s="30">
        <v>1.22845</v>
      </c>
      <c r="BB24" s="30" t="s">
        <v>108</v>
      </c>
      <c r="BC24" s="29">
        <f t="shared" si="10"/>
        <v>90</v>
      </c>
      <c r="BD24" s="33" t="s">
        <v>35</v>
      </c>
      <c r="BE24" s="24" t="s">
        <v>25</v>
      </c>
      <c r="BF24" s="28">
        <v>1.2893300000000001</v>
      </c>
      <c r="BG24" s="28" t="s">
        <v>107</v>
      </c>
      <c r="BH24" s="79">
        <f t="shared" si="11"/>
        <v>86</v>
      </c>
      <c r="BI24" s="33" t="s">
        <v>103</v>
      </c>
      <c r="BJ24" s="35" t="s">
        <v>28</v>
      </c>
      <c r="BK24" s="28">
        <v>0.38888</v>
      </c>
      <c r="BL24" s="28" t="s">
        <v>107</v>
      </c>
      <c r="BM24" s="29">
        <f t="shared" si="12"/>
        <v>78</v>
      </c>
      <c r="BN24" s="33" t="s">
        <v>86</v>
      </c>
      <c r="BO24" s="24" t="s">
        <v>20</v>
      </c>
      <c r="BP24" s="28">
        <v>0.34983999999999998</v>
      </c>
      <c r="BQ24" s="52" t="s">
        <v>107</v>
      </c>
      <c r="BR24" s="29">
        <f t="shared" si="13"/>
        <v>84</v>
      </c>
    </row>
    <row r="25" spans="1:70" ht="17" thickBot="1" x14ac:dyDescent="0.25">
      <c r="A25" s="33" t="s">
        <v>72</v>
      </c>
      <c r="B25" s="24" t="s">
        <v>25</v>
      </c>
      <c r="C25" s="28">
        <v>1.4974099999999999</v>
      </c>
      <c r="D25" s="28" t="s">
        <v>107</v>
      </c>
      <c r="E25" s="29">
        <f t="shared" si="0"/>
        <v>87</v>
      </c>
      <c r="F25" s="33" t="s">
        <v>64</v>
      </c>
      <c r="G25" s="24" t="s">
        <v>22</v>
      </c>
      <c r="H25" s="29">
        <v>0.85392000000000001</v>
      </c>
      <c r="I25" s="29"/>
      <c r="J25" s="29">
        <f t="shared" si="1"/>
        <v>82</v>
      </c>
      <c r="K25" s="33" t="s">
        <v>66</v>
      </c>
      <c r="L25" s="24" t="s">
        <v>22</v>
      </c>
      <c r="M25" s="28">
        <v>1.08589</v>
      </c>
      <c r="N25" s="28" t="s">
        <v>107</v>
      </c>
      <c r="O25" s="29">
        <f t="shared" si="2"/>
        <v>73</v>
      </c>
      <c r="P25" s="33" t="s">
        <v>43</v>
      </c>
      <c r="Q25" s="24" t="s">
        <v>19</v>
      </c>
      <c r="R25" s="30">
        <v>0.81252999999999997</v>
      </c>
      <c r="S25" s="30" t="s">
        <v>108</v>
      </c>
      <c r="T25" s="29">
        <f t="shared" si="3"/>
        <v>99</v>
      </c>
      <c r="U25" s="33" t="s">
        <v>92</v>
      </c>
      <c r="V25" s="35" t="s">
        <v>20</v>
      </c>
      <c r="W25" s="29">
        <v>0.63958999999999999</v>
      </c>
      <c r="X25" s="29"/>
      <c r="Y25" s="29">
        <f t="shared" si="4"/>
        <v>97</v>
      </c>
      <c r="Z25" s="33" t="s">
        <v>41</v>
      </c>
      <c r="AA25" s="24" t="s">
        <v>25</v>
      </c>
      <c r="AB25" s="28">
        <v>0.82133</v>
      </c>
      <c r="AC25" s="28" t="s">
        <v>107</v>
      </c>
      <c r="AD25" s="29">
        <f t="shared" si="5"/>
        <v>80</v>
      </c>
      <c r="AE25" s="33" t="s">
        <v>58</v>
      </c>
      <c r="AF25" s="24" t="s">
        <v>20</v>
      </c>
      <c r="AG25" s="29">
        <v>0.47616000000000003</v>
      </c>
      <c r="AH25" s="29"/>
      <c r="AI25" s="79">
        <f t="shared" si="6"/>
        <v>73</v>
      </c>
      <c r="AJ25" s="33" t="s">
        <v>72</v>
      </c>
      <c r="AK25" s="24" t="s">
        <v>25</v>
      </c>
      <c r="AL25" s="28">
        <v>1.71068</v>
      </c>
      <c r="AM25" s="28" t="s">
        <v>107</v>
      </c>
      <c r="AN25" s="29">
        <f t="shared" si="7"/>
        <v>90</v>
      </c>
      <c r="AO25" s="33" t="s">
        <v>43</v>
      </c>
      <c r="AP25" s="24" t="s">
        <v>19</v>
      </c>
      <c r="AQ25" s="28">
        <v>1.68675</v>
      </c>
      <c r="AR25" s="28" t="s">
        <v>107</v>
      </c>
      <c r="AS25" s="29">
        <f t="shared" si="8"/>
        <v>93</v>
      </c>
      <c r="AT25" s="33" t="s">
        <v>69</v>
      </c>
      <c r="AU25" s="24" t="s">
        <v>19</v>
      </c>
      <c r="AV25" s="28">
        <v>0.88995000000000002</v>
      </c>
      <c r="AW25" s="28" t="s">
        <v>107</v>
      </c>
      <c r="AX25" s="29">
        <f t="shared" si="9"/>
        <v>111</v>
      </c>
      <c r="AY25" s="33" t="s">
        <v>79</v>
      </c>
      <c r="AZ25" s="24" t="s">
        <v>29</v>
      </c>
      <c r="BA25" s="28">
        <v>1.22814</v>
      </c>
      <c r="BB25" s="28" t="s">
        <v>107</v>
      </c>
      <c r="BC25" s="29">
        <f t="shared" si="10"/>
        <v>89</v>
      </c>
      <c r="BD25" s="33" t="s">
        <v>93</v>
      </c>
      <c r="BE25" s="35" t="s">
        <v>25</v>
      </c>
      <c r="BF25" s="29">
        <v>1.2264999999999999</v>
      </c>
      <c r="BG25" s="29"/>
      <c r="BH25" s="79">
        <f t="shared" si="11"/>
        <v>85</v>
      </c>
      <c r="BI25" s="33" t="s">
        <v>60</v>
      </c>
      <c r="BJ25" s="24" t="s">
        <v>22</v>
      </c>
      <c r="BK25" s="30">
        <v>0.38575999999999999</v>
      </c>
      <c r="BL25" s="30" t="s">
        <v>108</v>
      </c>
      <c r="BM25" s="29">
        <f t="shared" si="12"/>
        <v>77</v>
      </c>
      <c r="BN25" s="33" t="s">
        <v>100</v>
      </c>
      <c r="BO25" s="35" t="s">
        <v>26</v>
      </c>
      <c r="BP25" s="30">
        <v>0.34703000000000001</v>
      </c>
      <c r="BQ25" s="52" t="s">
        <v>108</v>
      </c>
      <c r="BR25" s="29">
        <f t="shared" si="13"/>
        <v>83</v>
      </c>
    </row>
    <row r="26" spans="1:70" ht="17" thickBot="1" x14ac:dyDescent="0.25">
      <c r="A26" s="33" t="s">
        <v>31</v>
      </c>
      <c r="B26" s="24" t="s">
        <v>25</v>
      </c>
      <c r="C26" s="28">
        <v>1.49522</v>
      </c>
      <c r="D26" s="28" t="s">
        <v>107</v>
      </c>
      <c r="E26" s="29">
        <f t="shared" si="0"/>
        <v>86</v>
      </c>
      <c r="F26" s="33" t="s">
        <v>66</v>
      </c>
      <c r="G26" s="24" t="s">
        <v>28</v>
      </c>
      <c r="H26" s="30">
        <v>0.84492</v>
      </c>
      <c r="I26" s="30" t="s">
        <v>108</v>
      </c>
      <c r="J26" s="29">
        <f t="shared" si="1"/>
        <v>81</v>
      </c>
      <c r="K26" s="33" t="s">
        <v>103</v>
      </c>
      <c r="L26" s="35" t="s">
        <v>28</v>
      </c>
      <c r="M26" s="28">
        <v>1.073</v>
      </c>
      <c r="N26" s="28" t="s">
        <v>107</v>
      </c>
      <c r="O26" s="29">
        <f t="shared" si="2"/>
        <v>72</v>
      </c>
      <c r="P26" s="33" t="s">
        <v>98</v>
      </c>
      <c r="Q26" s="35" t="s">
        <v>23</v>
      </c>
      <c r="R26" s="29">
        <v>0.78949000000000003</v>
      </c>
      <c r="S26" s="29"/>
      <c r="T26" s="29">
        <f t="shared" si="3"/>
        <v>98</v>
      </c>
      <c r="U26" s="33" t="s">
        <v>72</v>
      </c>
      <c r="V26" s="24" t="s">
        <v>25</v>
      </c>
      <c r="W26" s="28">
        <v>0.62643000000000004</v>
      </c>
      <c r="X26" s="28" t="s">
        <v>107</v>
      </c>
      <c r="Y26" s="29">
        <f t="shared" si="4"/>
        <v>96</v>
      </c>
      <c r="Z26" s="33" t="s">
        <v>98</v>
      </c>
      <c r="AA26" s="35" t="s">
        <v>25</v>
      </c>
      <c r="AB26" s="28">
        <v>0.79971999999999999</v>
      </c>
      <c r="AC26" s="28" t="s">
        <v>107</v>
      </c>
      <c r="AD26" s="29">
        <f t="shared" si="5"/>
        <v>79</v>
      </c>
      <c r="AE26" s="33" t="s">
        <v>33</v>
      </c>
      <c r="AF26" s="24" t="s">
        <v>25</v>
      </c>
      <c r="AG26" s="28">
        <v>0.47298000000000001</v>
      </c>
      <c r="AH26" s="28" t="s">
        <v>107</v>
      </c>
      <c r="AI26" s="79">
        <f t="shared" si="6"/>
        <v>72</v>
      </c>
      <c r="AJ26" s="33" t="s">
        <v>99</v>
      </c>
      <c r="AK26" s="35" t="s">
        <v>29</v>
      </c>
      <c r="AL26" s="28">
        <v>1.6908300000000001</v>
      </c>
      <c r="AM26" s="28" t="s">
        <v>107</v>
      </c>
      <c r="AN26" s="29">
        <f t="shared" si="7"/>
        <v>89</v>
      </c>
      <c r="AO26" s="33" t="s">
        <v>105</v>
      </c>
      <c r="AP26" s="35" t="s">
        <v>22</v>
      </c>
      <c r="AQ26" s="30">
        <v>1.6181700000000001</v>
      </c>
      <c r="AR26" s="30" t="s">
        <v>108</v>
      </c>
      <c r="AS26" s="29">
        <f t="shared" si="8"/>
        <v>92</v>
      </c>
      <c r="AT26" s="33" t="s">
        <v>35</v>
      </c>
      <c r="AU26" s="24" t="s">
        <v>22</v>
      </c>
      <c r="AV26" s="28">
        <v>0.88232999999999995</v>
      </c>
      <c r="AW26" s="28" t="s">
        <v>107</v>
      </c>
      <c r="AX26" s="29">
        <f t="shared" si="9"/>
        <v>110</v>
      </c>
      <c r="AY26" s="33" t="s">
        <v>56</v>
      </c>
      <c r="AZ26" s="24" t="s">
        <v>22</v>
      </c>
      <c r="BA26" s="28">
        <v>1.21594</v>
      </c>
      <c r="BB26" s="28" t="s">
        <v>107</v>
      </c>
      <c r="BC26" s="29">
        <f t="shared" si="10"/>
        <v>88</v>
      </c>
      <c r="BD26" s="33" t="s">
        <v>31</v>
      </c>
      <c r="BE26" s="24" t="s">
        <v>25</v>
      </c>
      <c r="BF26" s="28">
        <v>1.1887399999999999</v>
      </c>
      <c r="BG26" s="28" t="s">
        <v>107</v>
      </c>
      <c r="BH26" s="79">
        <f t="shared" si="11"/>
        <v>84</v>
      </c>
      <c r="BI26" s="33" t="s">
        <v>67</v>
      </c>
      <c r="BJ26" s="24" t="s">
        <v>20</v>
      </c>
      <c r="BK26" s="28">
        <v>0.38562000000000002</v>
      </c>
      <c r="BL26" s="28" t="s">
        <v>107</v>
      </c>
      <c r="BM26" s="29">
        <f t="shared" si="12"/>
        <v>76</v>
      </c>
      <c r="BN26" s="33" t="s">
        <v>51</v>
      </c>
      <c r="BO26" s="24" t="s">
        <v>22</v>
      </c>
      <c r="BP26" s="28">
        <v>0.3387</v>
      </c>
      <c r="BQ26" s="52" t="s">
        <v>107</v>
      </c>
      <c r="BR26" s="29">
        <f t="shared" si="13"/>
        <v>82</v>
      </c>
    </row>
    <row r="27" spans="1:70" ht="17" thickBot="1" x14ac:dyDescent="0.25">
      <c r="A27" s="33" t="s">
        <v>87</v>
      </c>
      <c r="B27" s="24" t="s">
        <v>19</v>
      </c>
      <c r="C27" s="28">
        <v>1.49217</v>
      </c>
      <c r="D27" s="28" t="s">
        <v>107</v>
      </c>
      <c r="E27" s="29">
        <f t="shared" si="0"/>
        <v>85</v>
      </c>
      <c r="F27" s="33" t="s">
        <v>63</v>
      </c>
      <c r="G27" s="24" t="s">
        <v>20</v>
      </c>
      <c r="H27" s="28">
        <v>0.81386000000000003</v>
      </c>
      <c r="I27" s="28" t="s">
        <v>107</v>
      </c>
      <c r="J27" s="29">
        <f t="shared" si="1"/>
        <v>80</v>
      </c>
      <c r="K27" s="33" t="s">
        <v>24</v>
      </c>
      <c r="L27" s="24" t="s">
        <v>26</v>
      </c>
      <c r="M27" s="28">
        <v>1.06243</v>
      </c>
      <c r="N27" s="28" t="s">
        <v>107</v>
      </c>
      <c r="O27" s="29">
        <f t="shared" si="2"/>
        <v>71</v>
      </c>
      <c r="P27" s="33" t="s">
        <v>63</v>
      </c>
      <c r="Q27" s="24" t="s">
        <v>26</v>
      </c>
      <c r="R27" s="30">
        <v>0.78168000000000004</v>
      </c>
      <c r="S27" s="30" t="s">
        <v>108</v>
      </c>
      <c r="T27" s="29">
        <f t="shared" si="3"/>
        <v>97</v>
      </c>
      <c r="U27" s="33" t="s">
        <v>72</v>
      </c>
      <c r="V27" s="24" t="s">
        <v>22</v>
      </c>
      <c r="W27" s="28">
        <v>0.61826999999999999</v>
      </c>
      <c r="X27" s="28" t="s">
        <v>107</v>
      </c>
      <c r="Y27" s="29">
        <f t="shared" si="4"/>
        <v>95</v>
      </c>
      <c r="Z27" s="33" t="s">
        <v>62</v>
      </c>
      <c r="AA27" s="24" t="s">
        <v>19</v>
      </c>
      <c r="AB27" s="28">
        <v>0.79900000000000004</v>
      </c>
      <c r="AC27" s="28" t="s">
        <v>107</v>
      </c>
      <c r="AD27" s="29">
        <f t="shared" si="5"/>
        <v>78</v>
      </c>
      <c r="AE27" s="33" t="s">
        <v>72</v>
      </c>
      <c r="AF27" s="24" t="s">
        <v>25</v>
      </c>
      <c r="AG27" s="29">
        <v>0.45789999999999997</v>
      </c>
      <c r="AH27" s="29"/>
      <c r="AI27" s="79">
        <f t="shared" si="6"/>
        <v>71</v>
      </c>
      <c r="AJ27" s="33" t="s">
        <v>105</v>
      </c>
      <c r="AK27" s="35" t="s">
        <v>22</v>
      </c>
      <c r="AL27" s="28">
        <v>1.65656</v>
      </c>
      <c r="AM27" s="28" t="s">
        <v>107</v>
      </c>
      <c r="AN27" s="29">
        <f t="shared" si="7"/>
        <v>88</v>
      </c>
      <c r="AO27" s="33" t="s">
        <v>99</v>
      </c>
      <c r="AP27" s="35" t="s">
        <v>29</v>
      </c>
      <c r="AQ27" s="28">
        <v>1.59996</v>
      </c>
      <c r="AR27" s="28" t="s">
        <v>107</v>
      </c>
      <c r="AS27" s="29">
        <f t="shared" si="8"/>
        <v>91</v>
      </c>
      <c r="AT27" s="33" t="s">
        <v>89</v>
      </c>
      <c r="AU27" s="35" t="s">
        <v>28</v>
      </c>
      <c r="AV27" s="29">
        <v>0.84272999999999998</v>
      </c>
      <c r="AW27" s="29"/>
      <c r="AX27" s="29">
        <f t="shared" si="9"/>
        <v>109</v>
      </c>
      <c r="AY27" s="33" t="s">
        <v>97</v>
      </c>
      <c r="AZ27" s="35" t="s">
        <v>22</v>
      </c>
      <c r="BA27" s="28">
        <v>1.14323</v>
      </c>
      <c r="BB27" s="28" t="s">
        <v>107</v>
      </c>
      <c r="BC27" s="29">
        <f t="shared" si="10"/>
        <v>87</v>
      </c>
      <c r="BD27" s="33" t="s">
        <v>89</v>
      </c>
      <c r="BE27" s="35" t="s">
        <v>25</v>
      </c>
      <c r="BF27" s="29">
        <v>1.18869</v>
      </c>
      <c r="BG27" s="29"/>
      <c r="BH27" s="79">
        <f t="shared" si="11"/>
        <v>83</v>
      </c>
      <c r="BI27" s="33" t="s">
        <v>57</v>
      </c>
      <c r="BJ27" s="24" t="s">
        <v>20</v>
      </c>
      <c r="BK27" s="28">
        <v>0.36224000000000001</v>
      </c>
      <c r="BL27" s="28" t="s">
        <v>107</v>
      </c>
      <c r="BM27" s="29">
        <f t="shared" si="12"/>
        <v>75</v>
      </c>
      <c r="BN27" s="33" t="s">
        <v>103</v>
      </c>
      <c r="BO27" s="35" t="s">
        <v>28</v>
      </c>
      <c r="BP27" s="28">
        <v>0.33465</v>
      </c>
      <c r="BQ27" s="52" t="s">
        <v>107</v>
      </c>
      <c r="BR27" s="29">
        <f t="shared" si="13"/>
        <v>81</v>
      </c>
    </row>
    <row r="28" spans="1:70" ht="17" thickBot="1" x14ac:dyDescent="0.25">
      <c r="A28" s="33" t="s">
        <v>56</v>
      </c>
      <c r="B28" s="24" t="s">
        <v>19</v>
      </c>
      <c r="C28" s="28">
        <v>1.4758800000000001</v>
      </c>
      <c r="D28" s="28" t="s">
        <v>107</v>
      </c>
      <c r="E28" s="29">
        <f t="shared" si="0"/>
        <v>84</v>
      </c>
      <c r="F28" s="33" t="s">
        <v>63</v>
      </c>
      <c r="G28" s="24" t="s">
        <v>22</v>
      </c>
      <c r="H28" s="28">
        <v>0.81188000000000005</v>
      </c>
      <c r="I28" s="28" t="s">
        <v>107</v>
      </c>
      <c r="J28" s="29">
        <f t="shared" si="1"/>
        <v>79</v>
      </c>
      <c r="K28" s="33" t="s">
        <v>51</v>
      </c>
      <c r="L28" s="24" t="s">
        <v>22</v>
      </c>
      <c r="M28" s="28">
        <v>1.01244</v>
      </c>
      <c r="N28" s="28" t="s">
        <v>107</v>
      </c>
      <c r="O28" s="29">
        <f t="shared" si="2"/>
        <v>70</v>
      </c>
      <c r="P28" s="33" t="s">
        <v>98</v>
      </c>
      <c r="Q28" s="35" t="s">
        <v>28</v>
      </c>
      <c r="R28" s="29">
        <v>0.78159999999999996</v>
      </c>
      <c r="S28" s="29"/>
      <c r="T28" s="29">
        <f t="shared" si="3"/>
        <v>96</v>
      </c>
      <c r="U28" s="33" t="s">
        <v>97</v>
      </c>
      <c r="V28" s="35" t="s">
        <v>22</v>
      </c>
      <c r="W28" s="29">
        <v>0.60770999999999997</v>
      </c>
      <c r="X28" s="29"/>
      <c r="Y28" s="29">
        <f t="shared" si="4"/>
        <v>94</v>
      </c>
      <c r="Z28" s="33" t="s">
        <v>24</v>
      </c>
      <c r="AA28" s="24" t="s">
        <v>25</v>
      </c>
      <c r="AB28" s="28">
        <v>0.78334000000000004</v>
      </c>
      <c r="AC28" s="28" t="s">
        <v>107</v>
      </c>
      <c r="AD28" s="29">
        <f t="shared" si="5"/>
        <v>77</v>
      </c>
      <c r="AE28" s="33" t="s">
        <v>62</v>
      </c>
      <c r="AF28" s="24" t="s">
        <v>25</v>
      </c>
      <c r="AG28" s="30">
        <v>0.45615</v>
      </c>
      <c r="AH28" s="30" t="s">
        <v>108</v>
      </c>
      <c r="AI28" s="79">
        <f t="shared" si="6"/>
        <v>70</v>
      </c>
      <c r="AJ28" s="33" t="s">
        <v>75</v>
      </c>
      <c r="AK28" s="24" t="s">
        <v>25</v>
      </c>
      <c r="AL28" s="28">
        <v>1.6297600000000001</v>
      </c>
      <c r="AM28" s="28" t="s">
        <v>107</v>
      </c>
      <c r="AN28" s="29">
        <f t="shared" si="7"/>
        <v>87</v>
      </c>
      <c r="AO28" s="33" t="s">
        <v>24</v>
      </c>
      <c r="AP28" s="24" t="s">
        <v>25</v>
      </c>
      <c r="AQ28" s="28">
        <v>1.5979699999999999</v>
      </c>
      <c r="AR28" s="28" t="s">
        <v>107</v>
      </c>
      <c r="AS28" s="29">
        <f t="shared" si="8"/>
        <v>90</v>
      </c>
      <c r="AT28" s="33" t="s">
        <v>54</v>
      </c>
      <c r="AU28" s="24" t="s">
        <v>29</v>
      </c>
      <c r="AV28" s="28">
        <v>0.82704999999999995</v>
      </c>
      <c r="AW28" s="28" t="s">
        <v>107</v>
      </c>
      <c r="AX28" s="29">
        <f t="shared" si="9"/>
        <v>108</v>
      </c>
      <c r="AY28" s="33" t="s">
        <v>85</v>
      </c>
      <c r="AZ28" s="24" t="s">
        <v>19</v>
      </c>
      <c r="BA28" s="30">
        <v>1.14202</v>
      </c>
      <c r="BB28" s="30" t="s">
        <v>108</v>
      </c>
      <c r="BC28" s="29">
        <f t="shared" si="10"/>
        <v>86</v>
      </c>
      <c r="BD28" s="33" t="s">
        <v>99</v>
      </c>
      <c r="BE28" s="35" t="s">
        <v>19</v>
      </c>
      <c r="BF28" s="28">
        <v>1.16309</v>
      </c>
      <c r="BG28" s="28" t="s">
        <v>107</v>
      </c>
      <c r="BH28" s="79">
        <f t="shared" si="11"/>
        <v>82</v>
      </c>
      <c r="BI28" s="33" t="s">
        <v>18</v>
      </c>
      <c r="BJ28" s="24" t="s">
        <v>20</v>
      </c>
      <c r="BK28" s="28">
        <v>0.35724</v>
      </c>
      <c r="BL28" s="28" t="s">
        <v>107</v>
      </c>
      <c r="BM28" s="29">
        <f t="shared" si="12"/>
        <v>74</v>
      </c>
      <c r="BN28" s="33" t="s">
        <v>24</v>
      </c>
      <c r="BO28" s="24" t="s">
        <v>26</v>
      </c>
      <c r="BP28" s="28">
        <v>0.32684999999999997</v>
      </c>
      <c r="BQ28" s="52" t="s">
        <v>107</v>
      </c>
      <c r="BR28" s="29">
        <f t="shared" si="13"/>
        <v>80</v>
      </c>
    </row>
    <row r="29" spans="1:70" ht="17" thickBot="1" x14ac:dyDescent="0.25">
      <c r="A29" s="33" t="s">
        <v>93</v>
      </c>
      <c r="B29" s="35" t="s">
        <v>20</v>
      </c>
      <c r="C29" s="29">
        <v>1.4629700000000001</v>
      </c>
      <c r="D29" s="29"/>
      <c r="E29" s="29">
        <f t="shared" si="0"/>
        <v>83</v>
      </c>
      <c r="F29" s="33" t="s">
        <v>34</v>
      </c>
      <c r="G29" s="24" t="s">
        <v>26</v>
      </c>
      <c r="H29" s="28">
        <v>0.80013000000000001</v>
      </c>
      <c r="I29" s="28" t="s">
        <v>107</v>
      </c>
      <c r="J29" s="29">
        <f t="shared" si="1"/>
        <v>78</v>
      </c>
      <c r="K29" s="33" t="s">
        <v>78</v>
      </c>
      <c r="L29" s="24" t="s">
        <v>26</v>
      </c>
      <c r="M29" s="28">
        <v>1.01173</v>
      </c>
      <c r="N29" s="28" t="s">
        <v>107</v>
      </c>
      <c r="O29" s="29">
        <f t="shared" si="2"/>
        <v>69</v>
      </c>
      <c r="P29" s="33" t="s">
        <v>56</v>
      </c>
      <c r="Q29" s="24" t="s">
        <v>22</v>
      </c>
      <c r="R29" s="29">
        <v>0.73817999999999995</v>
      </c>
      <c r="S29" s="29"/>
      <c r="T29" s="29">
        <f t="shared" si="3"/>
        <v>95</v>
      </c>
      <c r="U29" s="33" t="s">
        <v>103</v>
      </c>
      <c r="V29" s="35" t="s">
        <v>20</v>
      </c>
      <c r="W29" s="29">
        <v>0.60753000000000001</v>
      </c>
      <c r="X29" s="29"/>
      <c r="Y29" s="29">
        <f t="shared" si="4"/>
        <v>93</v>
      </c>
      <c r="Z29" s="33" t="s">
        <v>75</v>
      </c>
      <c r="AA29" s="24" t="s">
        <v>25</v>
      </c>
      <c r="AB29" s="28">
        <v>0.76017999999999997</v>
      </c>
      <c r="AC29" s="28" t="s">
        <v>107</v>
      </c>
      <c r="AD29" s="29">
        <f t="shared" si="5"/>
        <v>76</v>
      </c>
      <c r="AE29" s="33" t="s">
        <v>24</v>
      </c>
      <c r="AF29" s="24" t="s">
        <v>25</v>
      </c>
      <c r="AG29" s="28">
        <v>0.44518000000000002</v>
      </c>
      <c r="AH29" s="28" t="s">
        <v>107</v>
      </c>
      <c r="AI29" s="79">
        <f t="shared" si="6"/>
        <v>69</v>
      </c>
      <c r="AJ29" s="33" t="s">
        <v>89</v>
      </c>
      <c r="AK29" s="35" t="s">
        <v>25</v>
      </c>
      <c r="AL29" s="29">
        <v>1.5905199999999999</v>
      </c>
      <c r="AM29" s="29"/>
      <c r="AN29" s="29">
        <f t="shared" si="7"/>
        <v>86</v>
      </c>
      <c r="AO29" s="33" t="s">
        <v>62</v>
      </c>
      <c r="AP29" s="24" t="s">
        <v>25</v>
      </c>
      <c r="AQ29" s="28">
        <v>1.5904400000000001</v>
      </c>
      <c r="AR29" s="28" t="s">
        <v>107</v>
      </c>
      <c r="AS29" s="29">
        <f t="shared" si="8"/>
        <v>89</v>
      </c>
      <c r="AT29" s="33" t="s">
        <v>85</v>
      </c>
      <c r="AU29" s="24" t="s">
        <v>19</v>
      </c>
      <c r="AV29" s="30">
        <v>0.80252999999999997</v>
      </c>
      <c r="AW29" s="30" t="s">
        <v>108</v>
      </c>
      <c r="AX29" s="29">
        <f t="shared" si="9"/>
        <v>107</v>
      </c>
      <c r="AY29" s="33" t="s">
        <v>43</v>
      </c>
      <c r="AZ29" s="24" t="s">
        <v>19</v>
      </c>
      <c r="BA29" s="28">
        <v>1.1329499999999999</v>
      </c>
      <c r="BB29" s="28" t="s">
        <v>107</v>
      </c>
      <c r="BC29" s="29">
        <f t="shared" si="10"/>
        <v>85</v>
      </c>
      <c r="BD29" s="33" t="s">
        <v>87</v>
      </c>
      <c r="BE29" s="24" t="s">
        <v>19</v>
      </c>
      <c r="BF29" s="28">
        <v>1.1128400000000001</v>
      </c>
      <c r="BG29" s="28" t="s">
        <v>107</v>
      </c>
      <c r="BH29" s="79">
        <f t="shared" si="11"/>
        <v>81</v>
      </c>
      <c r="BI29" s="33" t="s">
        <v>38</v>
      </c>
      <c r="BJ29" s="24" t="s">
        <v>26</v>
      </c>
      <c r="BK29" s="28">
        <v>0.34943999999999997</v>
      </c>
      <c r="BL29" s="28" t="s">
        <v>107</v>
      </c>
      <c r="BM29" s="29">
        <f t="shared" si="12"/>
        <v>73</v>
      </c>
      <c r="BN29" s="33" t="s">
        <v>103</v>
      </c>
      <c r="BO29" s="35" t="s">
        <v>22</v>
      </c>
      <c r="BP29" s="30">
        <v>0.31462000000000001</v>
      </c>
      <c r="BQ29" s="52" t="s">
        <v>108</v>
      </c>
      <c r="BR29" s="29">
        <f t="shared" si="13"/>
        <v>79</v>
      </c>
    </row>
    <row r="30" spans="1:70" ht="17" thickBot="1" x14ac:dyDescent="0.25">
      <c r="A30" s="33" t="s">
        <v>83</v>
      </c>
      <c r="B30" s="24" t="s">
        <v>25</v>
      </c>
      <c r="C30" s="28">
        <v>1.46271</v>
      </c>
      <c r="D30" s="28" t="s">
        <v>107</v>
      </c>
      <c r="E30" s="29">
        <f t="shared" si="0"/>
        <v>82</v>
      </c>
      <c r="F30" s="33" t="s">
        <v>80</v>
      </c>
      <c r="G30" s="24" t="s">
        <v>19</v>
      </c>
      <c r="H30" s="29">
        <v>0.77537999999999996</v>
      </c>
      <c r="I30" s="29"/>
      <c r="J30" s="29">
        <f t="shared" si="1"/>
        <v>77</v>
      </c>
      <c r="K30" s="33" t="s">
        <v>60</v>
      </c>
      <c r="L30" s="24" t="s">
        <v>22</v>
      </c>
      <c r="M30" s="28">
        <v>1.01081</v>
      </c>
      <c r="N30" s="28" t="s">
        <v>107</v>
      </c>
      <c r="O30" s="29">
        <f t="shared" si="2"/>
        <v>68</v>
      </c>
      <c r="P30" s="33" t="s">
        <v>80</v>
      </c>
      <c r="Q30" s="24" t="s">
        <v>28</v>
      </c>
      <c r="R30" s="29">
        <v>0.73324</v>
      </c>
      <c r="S30" s="29"/>
      <c r="T30" s="29">
        <f t="shared" si="3"/>
        <v>94</v>
      </c>
      <c r="U30" s="33" t="s">
        <v>82</v>
      </c>
      <c r="V30" s="24" t="s">
        <v>25</v>
      </c>
      <c r="W30" s="29">
        <v>0.59716999999999998</v>
      </c>
      <c r="X30" s="29"/>
      <c r="Y30" s="29">
        <f t="shared" si="4"/>
        <v>92</v>
      </c>
      <c r="Z30" s="33" t="s">
        <v>97</v>
      </c>
      <c r="AA30" s="35" t="s">
        <v>22</v>
      </c>
      <c r="AB30" s="28">
        <v>0.71035000000000004</v>
      </c>
      <c r="AC30" s="28" t="s">
        <v>107</v>
      </c>
      <c r="AD30" s="29">
        <f t="shared" si="5"/>
        <v>75</v>
      </c>
      <c r="AE30" s="33" t="s">
        <v>82</v>
      </c>
      <c r="AF30" s="24" t="s">
        <v>20</v>
      </c>
      <c r="AG30" s="29">
        <v>0.44445000000000001</v>
      </c>
      <c r="AH30" s="29"/>
      <c r="AI30" s="79">
        <f t="shared" si="6"/>
        <v>68</v>
      </c>
      <c r="AJ30" s="33" t="s">
        <v>75</v>
      </c>
      <c r="AK30" s="24" t="s">
        <v>29</v>
      </c>
      <c r="AL30" s="28">
        <v>1.5706899999999999</v>
      </c>
      <c r="AM30" s="28" t="s">
        <v>107</v>
      </c>
      <c r="AN30" s="29">
        <f t="shared" si="7"/>
        <v>85</v>
      </c>
      <c r="AO30" s="33" t="s">
        <v>99</v>
      </c>
      <c r="AP30" s="35" t="s">
        <v>19</v>
      </c>
      <c r="AQ30" s="28">
        <v>1.58239</v>
      </c>
      <c r="AR30" s="28" t="s">
        <v>107</v>
      </c>
      <c r="AS30" s="29">
        <f t="shared" si="8"/>
        <v>88</v>
      </c>
      <c r="AT30" s="33" t="s">
        <v>99</v>
      </c>
      <c r="AU30" s="35" t="s">
        <v>19</v>
      </c>
      <c r="AV30" s="28">
        <v>0.77439000000000002</v>
      </c>
      <c r="AW30" s="28" t="s">
        <v>107</v>
      </c>
      <c r="AX30" s="29">
        <f t="shared" si="9"/>
        <v>106</v>
      </c>
      <c r="AY30" s="33" t="s">
        <v>83</v>
      </c>
      <c r="AZ30" s="24" t="s">
        <v>29</v>
      </c>
      <c r="BA30" s="28">
        <v>1.13263</v>
      </c>
      <c r="BB30" s="28" t="s">
        <v>107</v>
      </c>
      <c r="BC30" s="29">
        <f t="shared" si="10"/>
        <v>84</v>
      </c>
      <c r="BD30" s="33" t="s">
        <v>79</v>
      </c>
      <c r="BE30" s="24" t="s">
        <v>25</v>
      </c>
      <c r="BF30" s="28">
        <v>1.0387299999999999</v>
      </c>
      <c r="BG30" s="28" t="s">
        <v>107</v>
      </c>
      <c r="BH30" s="79">
        <f t="shared" si="11"/>
        <v>80</v>
      </c>
      <c r="BI30" s="33" t="s">
        <v>58</v>
      </c>
      <c r="BJ30" s="24" t="s">
        <v>20</v>
      </c>
      <c r="BK30" s="29">
        <v>0.34828999999999999</v>
      </c>
      <c r="BL30" s="29"/>
      <c r="BM30" s="29">
        <f t="shared" si="12"/>
        <v>72</v>
      </c>
      <c r="BN30" s="33" t="s">
        <v>96</v>
      </c>
      <c r="BO30" s="35" t="s">
        <v>29</v>
      </c>
      <c r="BP30" s="29">
        <v>0.31181999999999999</v>
      </c>
      <c r="BR30" s="29">
        <f t="shared" si="13"/>
        <v>78</v>
      </c>
    </row>
    <row r="31" spans="1:70" ht="17" thickBot="1" x14ac:dyDescent="0.25">
      <c r="A31" s="33" t="s">
        <v>62</v>
      </c>
      <c r="B31" s="24" t="s">
        <v>25</v>
      </c>
      <c r="C31" s="28">
        <v>1.45702</v>
      </c>
      <c r="D31" s="28" t="s">
        <v>107</v>
      </c>
      <c r="E31" s="29">
        <f t="shared" si="0"/>
        <v>81</v>
      </c>
      <c r="F31" s="33" t="s">
        <v>38</v>
      </c>
      <c r="G31" s="24" t="s">
        <v>22</v>
      </c>
      <c r="H31" s="28">
        <v>0.77258000000000004</v>
      </c>
      <c r="I31" s="28" t="s">
        <v>107</v>
      </c>
      <c r="J31" s="29">
        <f t="shared" si="1"/>
        <v>76</v>
      </c>
      <c r="K31" s="33" t="s">
        <v>51</v>
      </c>
      <c r="L31" s="24" t="s">
        <v>28</v>
      </c>
      <c r="M31" s="28">
        <v>1.00481</v>
      </c>
      <c r="N31" s="28" t="s">
        <v>107</v>
      </c>
      <c r="O31" s="29">
        <f t="shared" si="2"/>
        <v>67</v>
      </c>
      <c r="P31" s="33" t="s">
        <v>68</v>
      </c>
      <c r="Q31" s="24" t="s">
        <v>22</v>
      </c>
      <c r="R31" s="29">
        <v>0.71967000000000003</v>
      </c>
      <c r="S31" s="29"/>
      <c r="T31" s="29">
        <f t="shared" si="3"/>
        <v>93</v>
      </c>
      <c r="U31" s="33" t="s">
        <v>31</v>
      </c>
      <c r="V31" s="24" t="s">
        <v>25</v>
      </c>
      <c r="W31" s="30">
        <v>0.59272999999999998</v>
      </c>
      <c r="X31" s="30" t="s">
        <v>108</v>
      </c>
      <c r="Y31" s="29">
        <f t="shared" si="4"/>
        <v>91</v>
      </c>
      <c r="Z31" s="33" t="s">
        <v>43</v>
      </c>
      <c r="AA31" s="24" t="s">
        <v>19</v>
      </c>
      <c r="AB31" s="28">
        <v>0.70118999999999998</v>
      </c>
      <c r="AC31" s="28" t="s">
        <v>107</v>
      </c>
      <c r="AD31" s="29">
        <f t="shared" si="5"/>
        <v>74</v>
      </c>
      <c r="AE31" s="33" t="s">
        <v>41</v>
      </c>
      <c r="AF31" s="24" t="s">
        <v>29</v>
      </c>
      <c r="AG31" s="28">
        <v>0.43759999999999999</v>
      </c>
      <c r="AH31" s="28" t="s">
        <v>107</v>
      </c>
      <c r="AI31" s="79">
        <f t="shared" si="6"/>
        <v>67</v>
      </c>
      <c r="AJ31" s="33" t="s">
        <v>62</v>
      </c>
      <c r="AK31" s="24" t="s">
        <v>25</v>
      </c>
      <c r="AL31" s="28">
        <v>1.5609200000000001</v>
      </c>
      <c r="AM31" s="28" t="s">
        <v>107</v>
      </c>
      <c r="AN31" s="29">
        <f t="shared" si="7"/>
        <v>84</v>
      </c>
      <c r="AO31" s="33" t="s">
        <v>35</v>
      </c>
      <c r="AP31" s="24" t="s">
        <v>22</v>
      </c>
      <c r="AQ31" s="28">
        <v>1.5510999999999999</v>
      </c>
      <c r="AR31" s="28" t="s">
        <v>107</v>
      </c>
      <c r="AS31" s="29">
        <f t="shared" si="8"/>
        <v>87</v>
      </c>
      <c r="AT31" s="33" t="s">
        <v>79</v>
      </c>
      <c r="AU31" s="24" t="s">
        <v>22</v>
      </c>
      <c r="AV31" s="28">
        <v>0.77146999999999999</v>
      </c>
      <c r="AW31" s="28" t="s">
        <v>107</v>
      </c>
      <c r="AX31" s="29">
        <f t="shared" si="9"/>
        <v>105</v>
      </c>
      <c r="AY31" s="33" t="s">
        <v>105</v>
      </c>
      <c r="AZ31" s="35" t="s">
        <v>22</v>
      </c>
      <c r="BA31" s="29">
        <v>1.1266</v>
      </c>
      <c r="BB31" s="29"/>
      <c r="BC31" s="29">
        <f t="shared" si="10"/>
        <v>83</v>
      </c>
      <c r="BD31" s="33" t="s">
        <v>83</v>
      </c>
      <c r="BE31" s="24" t="s">
        <v>25</v>
      </c>
      <c r="BF31" s="28">
        <v>1.03087</v>
      </c>
      <c r="BG31" s="28" t="s">
        <v>107</v>
      </c>
      <c r="BH31" s="79">
        <f t="shared" si="11"/>
        <v>79</v>
      </c>
      <c r="BI31" s="33" t="s">
        <v>94</v>
      </c>
      <c r="BJ31" s="35" t="s">
        <v>26</v>
      </c>
      <c r="BK31" s="29">
        <v>0.34813</v>
      </c>
      <c r="BL31" s="29"/>
      <c r="BM31" s="29">
        <f t="shared" si="12"/>
        <v>71</v>
      </c>
      <c r="BN31" s="33" t="s">
        <v>96</v>
      </c>
      <c r="BO31" s="35" t="s">
        <v>23</v>
      </c>
      <c r="BP31" s="29">
        <v>0.30917</v>
      </c>
      <c r="BR31" s="29">
        <f t="shared" si="13"/>
        <v>77</v>
      </c>
    </row>
    <row r="32" spans="1:70" ht="17" thickBot="1" x14ac:dyDescent="0.25">
      <c r="A32" s="33" t="s">
        <v>72</v>
      </c>
      <c r="B32" s="24" t="s">
        <v>28</v>
      </c>
      <c r="C32" s="30">
        <v>1.4103699999999999</v>
      </c>
      <c r="D32" s="30" t="s">
        <v>108</v>
      </c>
      <c r="E32" s="29">
        <f t="shared" si="0"/>
        <v>80</v>
      </c>
      <c r="F32" s="33" t="s">
        <v>60</v>
      </c>
      <c r="G32" s="24" t="s">
        <v>22</v>
      </c>
      <c r="H32" s="29">
        <v>0.69398000000000004</v>
      </c>
      <c r="I32" s="29"/>
      <c r="J32" s="29">
        <f t="shared" si="1"/>
        <v>75</v>
      </c>
      <c r="K32" s="33" t="s">
        <v>86</v>
      </c>
      <c r="L32" s="24" t="s">
        <v>28</v>
      </c>
      <c r="M32" s="28">
        <v>0.97301000000000004</v>
      </c>
      <c r="N32" s="28" t="s">
        <v>107</v>
      </c>
      <c r="O32" s="29">
        <f t="shared" si="2"/>
        <v>66</v>
      </c>
      <c r="P32" s="33" t="s">
        <v>97</v>
      </c>
      <c r="Q32" s="35" t="s">
        <v>22</v>
      </c>
      <c r="R32" s="29">
        <v>0.71238000000000001</v>
      </c>
      <c r="S32" s="29"/>
      <c r="T32" s="29">
        <f t="shared" si="3"/>
        <v>92</v>
      </c>
      <c r="U32" s="33" t="s">
        <v>56</v>
      </c>
      <c r="V32" s="24" t="s">
        <v>22</v>
      </c>
      <c r="W32" s="29">
        <v>0.58831</v>
      </c>
      <c r="X32" s="29"/>
      <c r="Y32" s="29">
        <f t="shared" si="4"/>
        <v>90</v>
      </c>
      <c r="Z32" s="33" t="s">
        <v>37</v>
      </c>
      <c r="AA32" s="24" t="s">
        <v>25</v>
      </c>
      <c r="AB32" s="28">
        <v>0.68400000000000005</v>
      </c>
      <c r="AC32" s="28" t="s">
        <v>107</v>
      </c>
      <c r="AD32" s="29">
        <f t="shared" si="5"/>
        <v>73</v>
      </c>
      <c r="AE32" s="33" t="s">
        <v>59</v>
      </c>
      <c r="AF32" s="24" t="s">
        <v>23</v>
      </c>
      <c r="AG32" s="29">
        <v>0.42907000000000001</v>
      </c>
      <c r="AH32" s="29"/>
      <c r="AI32" s="79">
        <f t="shared" si="6"/>
        <v>66</v>
      </c>
      <c r="AJ32" s="33" t="s">
        <v>105</v>
      </c>
      <c r="AK32" s="35" t="s">
        <v>29</v>
      </c>
      <c r="AL32" s="28">
        <v>1.54318</v>
      </c>
      <c r="AM32" s="28" t="s">
        <v>107</v>
      </c>
      <c r="AN32" s="29">
        <f t="shared" si="7"/>
        <v>83</v>
      </c>
      <c r="AO32" s="33" t="s">
        <v>75</v>
      </c>
      <c r="AP32" s="24" t="s">
        <v>29</v>
      </c>
      <c r="AQ32" s="28">
        <v>1.5461</v>
      </c>
      <c r="AR32" s="28" t="s">
        <v>107</v>
      </c>
      <c r="AS32" s="29">
        <f t="shared" si="8"/>
        <v>86</v>
      </c>
      <c r="AT32" s="33" t="s">
        <v>72</v>
      </c>
      <c r="AU32" s="24" t="s">
        <v>22</v>
      </c>
      <c r="AV32" s="29">
        <v>0.76339000000000001</v>
      </c>
      <c r="AW32" s="29"/>
      <c r="AX32" s="29">
        <f t="shared" si="9"/>
        <v>104</v>
      </c>
      <c r="AY32" s="33" t="s">
        <v>87</v>
      </c>
      <c r="AZ32" s="24" t="s">
        <v>25</v>
      </c>
      <c r="BA32" s="28">
        <v>1.1253299999999999</v>
      </c>
      <c r="BB32" s="28" t="s">
        <v>107</v>
      </c>
      <c r="BC32" s="29">
        <f t="shared" si="10"/>
        <v>82</v>
      </c>
      <c r="BD32" s="33" t="s">
        <v>24</v>
      </c>
      <c r="BE32" s="24" t="s">
        <v>25</v>
      </c>
      <c r="BF32" s="28">
        <v>0.99104000000000003</v>
      </c>
      <c r="BG32" s="28" t="s">
        <v>107</v>
      </c>
      <c r="BH32" s="79">
        <f t="shared" si="11"/>
        <v>78</v>
      </c>
      <c r="BI32" s="33" t="s">
        <v>100</v>
      </c>
      <c r="BJ32" s="35" t="s">
        <v>23</v>
      </c>
      <c r="BK32" s="29">
        <v>0.33209</v>
      </c>
      <c r="BL32" s="29"/>
      <c r="BM32" s="29">
        <f t="shared" si="12"/>
        <v>70</v>
      </c>
      <c r="BN32" s="33" t="s">
        <v>63</v>
      </c>
      <c r="BO32" s="24" t="s">
        <v>26</v>
      </c>
      <c r="BP32" s="30">
        <v>0.29619000000000001</v>
      </c>
      <c r="BQ32" s="52" t="s">
        <v>108</v>
      </c>
      <c r="BR32" s="29">
        <f t="shared" si="13"/>
        <v>76</v>
      </c>
    </row>
    <row r="33" spans="1:70" ht="17" thickBot="1" x14ac:dyDescent="0.25">
      <c r="A33" s="33" t="s">
        <v>41</v>
      </c>
      <c r="B33" s="24" t="s">
        <v>29</v>
      </c>
      <c r="C33" s="28">
        <v>1.3865400000000001</v>
      </c>
      <c r="D33" s="28" t="s">
        <v>107</v>
      </c>
      <c r="E33" s="29">
        <f t="shared" si="0"/>
        <v>79</v>
      </c>
      <c r="F33" s="33" t="s">
        <v>84</v>
      </c>
      <c r="G33" s="24" t="s">
        <v>28</v>
      </c>
      <c r="H33" s="29">
        <v>0.65727000000000002</v>
      </c>
      <c r="I33" s="29"/>
      <c r="J33" s="29">
        <f t="shared" si="1"/>
        <v>74</v>
      </c>
      <c r="K33" s="33" t="s">
        <v>42</v>
      </c>
      <c r="L33" s="24" t="s">
        <v>28</v>
      </c>
      <c r="M33" s="28">
        <v>0.95899999999999996</v>
      </c>
      <c r="N33" s="28" t="s">
        <v>107</v>
      </c>
      <c r="O33" s="29">
        <f t="shared" si="2"/>
        <v>65</v>
      </c>
      <c r="P33" s="33" t="s">
        <v>76</v>
      </c>
      <c r="Q33" s="24" t="s">
        <v>28</v>
      </c>
      <c r="R33" s="30">
        <v>0.71048999999999995</v>
      </c>
      <c r="S33" s="30" t="s">
        <v>108</v>
      </c>
      <c r="T33" s="29">
        <f t="shared" si="3"/>
        <v>91</v>
      </c>
      <c r="U33" s="33" t="s">
        <v>35</v>
      </c>
      <c r="V33" s="24" t="s">
        <v>22</v>
      </c>
      <c r="W33" s="28">
        <v>0.58711999999999998</v>
      </c>
      <c r="X33" s="28" t="s">
        <v>107</v>
      </c>
      <c r="Y33" s="29">
        <f t="shared" si="4"/>
        <v>89</v>
      </c>
      <c r="Z33" s="33" t="s">
        <v>39</v>
      </c>
      <c r="AA33" s="24" t="s">
        <v>25</v>
      </c>
      <c r="AB33" s="28">
        <v>0.68359999999999999</v>
      </c>
      <c r="AC33" s="28" t="s">
        <v>107</v>
      </c>
      <c r="AD33" s="29">
        <f t="shared" si="5"/>
        <v>72</v>
      </c>
      <c r="AE33" s="33" t="s">
        <v>82</v>
      </c>
      <c r="AF33" s="24" t="s">
        <v>25</v>
      </c>
      <c r="AG33" s="29">
        <v>0.42720999999999998</v>
      </c>
      <c r="AH33" s="29"/>
      <c r="AI33" s="79">
        <f t="shared" si="6"/>
        <v>65</v>
      </c>
      <c r="AJ33" s="33" t="s">
        <v>24</v>
      </c>
      <c r="AK33" s="24" t="s">
        <v>25</v>
      </c>
      <c r="AL33" s="28">
        <v>1.5213699999999999</v>
      </c>
      <c r="AM33" s="28" t="s">
        <v>107</v>
      </c>
      <c r="AN33" s="29">
        <f t="shared" si="7"/>
        <v>82</v>
      </c>
      <c r="AO33" s="33" t="s">
        <v>72</v>
      </c>
      <c r="AP33" s="24" t="s">
        <v>28</v>
      </c>
      <c r="AQ33" s="28">
        <v>1.5297499999999999</v>
      </c>
      <c r="AR33" s="28" t="s">
        <v>107</v>
      </c>
      <c r="AS33" s="29">
        <f t="shared" si="8"/>
        <v>85</v>
      </c>
      <c r="AT33" s="33" t="s">
        <v>101</v>
      </c>
      <c r="AU33" s="35" t="s">
        <v>26</v>
      </c>
      <c r="AV33" s="28">
        <v>0.75495999999999996</v>
      </c>
      <c r="AW33" s="28" t="s">
        <v>107</v>
      </c>
      <c r="AX33" s="29">
        <f t="shared" si="9"/>
        <v>103</v>
      </c>
      <c r="AY33" s="33" t="s">
        <v>52</v>
      </c>
      <c r="AZ33" s="24" t="s">
        <v>29</v>
      </c>
      <c r="BA33" s="28">
        <v>1.12323</v>
      </c>
      <c r="BB33" s="28" t="s">
        <v>107</v>
      </c>
      <c r="BC33" s="29">
        <f t="shared" si="10"/>
        <v>81</v>
      </c>
      <c r="BD33" s="33" t="s">
        <v>35</v>
      </c>
      <c r="BE33" s="24" t="s">
        <v>22</v>
      </c>
      <c r="BF33" s="28">
        <v>0.98453999999999997</v>
      </c>
      <c r="BG33" s="28" t="s">
        <v>107</v>
      </c>
      <c r="BH33" s="79">
        <f t="shared" si="11"/>
        <v>77</v>
      </c>
      <c r="BI33" s="33" t="s">
        <v>24</v>
      </c>
      <c r="BJ33" s="24" t="s">
        <v>26</v>
      </c>
      <c r="BK33" s="28">
        <v>0.31441000000000002</v>
      </c>
      <c r="BL33" s="28" t="s">
        <v>107</v>
      </c>
      <c r="BM33" s="29">
        <f t="shared" si="12"/>
        <v>69</v>
      </c>
      <c r="BN33" s="33" t="s">
        <v>89</v>
      </c>
      <c r="BO33" s="35" t="s">
        <v>19</v>
      </c>
      <c r="BP33" s="28">
        <v>0.28956999999999999</v>
      </c>
      <c r="BQ33" s="52" t="s">
        <v>107</v>
      </c>
      <c r="BR33" s="29">
        <f t="shared" si="13"/>
        <v>75</v>
      </c>
    </row>
    <row r="34" spans="1:70" ht="17" thickBot="1" x14ac:dyDescent="0.25">
      <c r="A34" s="33" t="s">
        <v>35</v>
      </c>
      <c r="B34" s="24" t="s">
        <v>25</v>
      </c>
      <c r="C34" s="28">
        <v>1.37666</v>
      </c>
      <c r="D34" s="28" t="s">
        <v>107</v>
      </c>
      <c r="E34" s="29">
        <f t="shared" si="0"/>
        <v>78</v>
      </c>
      <c r="F34" s="33" t="s">
        <v>77</v>
      </c>
      <c r="G34" s="24" t="s">
        <v>26</v>
      </c>
      <c r="H34" s="29">
        <v>0.64429999999999998</v>
      </c>
      <c r="I34" s="29"/>
      <c r="J34" s="29">
        <f t="shared" si="1"/>
        <v>73</v>
      </c>
      <c r="K34" s="33" t="s">
        <v>57</v>
      </c>
      <c r="L34" s="24" t="s">
        <v>23</v>
      </c>
      <c r="M34" s="28">
        <v>0.95248999999999995</v>
      </c>
      <c r="N34" s="28" t="s">
        <v>107</v>
      </c>
      <c r="O34" s="29">
        <f t="shared" si="2"/>
        <v>64</v>
      </c>
      <c r="P34" s="33" t="s">
        <v>62</v>
      </c>
      <c r="Q34" s="24" t="s">
        <v>19</v>
      </c>
      <c r="R34" s="29">
        <v>0.69925999999999999</v>
      </c>
      <c r="S34" s="29"/>
      <c r="T34" s="29">
        <f t="shared" si="3"/>
        <v>90</v>
      </c>
      <c r="U34" s="33" t="s">
        <v>58</v>
      </c>
      <c r="V34" s="24" t="s">
        <v>22</v>
      </c>
      <c r="W34" s="29">
        <v>0.58491000000000004</v>
      </c>
      <c r="X34" s="29"/>
      <c r="Y34" s="29">
        <f t="shared" si="4"/>
        <v>88</v>
      </c>
      <c r="Z34" s="33" t="s">
        <v>56</v>
      </c>
      <c r="AA34" s="24" t="s">
        <v>22</v>
      </c>
      <c r="AB34" s="28">
        <v>0.66296999999999995</v>
      </c>
      <c r="AC34" s="28" t="s">
        <v>107</v>
      </c>
      <c r="AD34" s="29">
        <f t="shared" si="5"/>
        <v>71</v>
      </c>
      <c r="AE34" s="33" t="s">
        <v>105</v>
      </c>
      <c r="AF34" s="35" t="s">
        <v>29</v>
      </c>
      <c r="AG34" s="29">
        <v>0.42299999999999999</v>
      </c>
      <c r="AH34" s="29"/>
      <c r="AI34" s="79">
        <f t="shared" si="6"/>
        <v>64</v>
      </c>
      <c r="AJ34" s="33" t="s">
        <v>43</v>
      </c>
      <c r="AK34" s="24" t="s">
        <v>19</v>
      </c>
      <c r="AL34" s="28">
        <v>1.5026999999999999</v>
      </c>
      <c r="AM34" s="28" t="s">
        <v>107</v>
      </c>
      <c r="AN34" s="29">
        <f t="shared" si="7"/>
        <v>81</v>
      </c>
      <c r="AO34" s="33" t="s">
        <v>50</v>
      </c>
      <c r="AP34" s="24" t="s">
        <v>19</v>
      </c>
      <c r="AQ34" s="28">
        <v>1.52759</v>
      </c>
      <c r="AR34" s="28" t="s">
        <v>107</v>
      </c>
      <c r="AS34" s="29">
        <f t="shared" si="8"/>
        <v>84</v>
      </c>
      <c r="AT34" s="33" t="s">
        <v>96</v>
      </c>
      <c r="AU34" s="35" t="s">
        <v>26</v>
      </c>
      <c r="AV34" s="29">
        <v>0.74619999999999997</v>
      </c>
      <c r="AW34" s="29"/>
      <c r="AX34" s="29">
        <f t="shared" si="9"/>
        <v>102</v>
      </c>
      <c r="AY34" s="33" t="s">
        <v>85</v>
      </c>
      <c r="AZ34" s="24" t="s">
        <v>26</v>
      </c>
      <c r="BA34" s="29">
        <v>1.12236</v>
      </c>
      <c r="BB34" s="29"/>
      <c r="BC34" s="29">
        <f t="shared" si="10"/>
        <v>80</v>
      </c>
      <c r="BD34" s="33" t="s">
        <v>62</v>
      </c>
      <c r="BE34" s="24" t="s">
        <v>25</v>
      </c>
      <c r="BF34" s="28">
        <v>0.96379999999999999</v>
      </c>
      <c r="BG34" s="28" t="s">
        <v>107</v>
      </c>
      <c r="BH34" s="79">
        <f t="shared" si="11"/>
        <v>76</v>
      </c>
      <c r="BI34" s="23" t="s">
        <v>95</v>
      </c>
      <c r="BJ34" s="24" t="s">
        <v>22</v>
      </c>
      <c r="BK34" s="29">
        <v>0.30486000000000002</v>
      </c>
      <c r="BL34" s="29"/>
      <c r="BM34" s="29">
        <f t="shared" si="12"/>
        <v>68</v>
      </c>
      <c r="BN34" s="33" t="s">
        <v>78</v>
      </c>
      <c r="BO34" s="24" t="s">
        <v>26</v>
      </c>
      <c r="BP34" s="30">
        <v>0.28859000000000001</v>
      </c>
      <c r="BQ34" s="52" t="s">
        <v>108</v>
      </c>
      <c r="BR34" s="29">
        <f t="shared" si="13"/>
        <v>74</v>
      </c>
    </row>
    <row r="35" spans="1:70" ht="17" thickBot="1" x14ac:dyDescent="0.25">
      <c r="A35" s="33" t="s">
        <v>89</v>
      </c>
      <c r="B35" s="35" t="s">
        <v>25</v>
      </c>
      <c r="C35" s="29">
        <v>1.3688899999999999</v>
      </c>
      <c r="D35" s="29"/>
      <c r="E35" s="29">
        <f t="shared" si="0"/>
        <v>77</v>
      </c>
      <c r="F35" s="33" t="s">
        <v>86</v>
      </c>
      <c r="G35" s="24" t="s">
        <v>26</v>
      </c>
      <c r="H35" s="30">
        <v>0.62261999999999995</v>
      </c>
      <c r="I35" s="30" t="s">
        <v>108</v>
      </c>
      <c r="J35" s="29">
        <f t="shared" si="1"/>
        <v>72</v>
      </c>
      <c r="K35" s="33" t="s">
        <v>84</v>
      </c>
      <c r="L35" s="24" t="s">
        <v>28</v>
      </c>
      <c r="M35" s="28">
        <v>0.92864000000000002</v>
      </c>
      <c r="N35" s="28" t="s">
        <v>107</v>
      </c>
      <c r="O35" s="29">
        <f t="shared" si="2"/>
        <v>63</v>
      </c>
      <c r="P35" s="33" t="s">
        <v>47</v>
      </c>
      <c r="Q35" s="24" t="s">
        <v>19</v>
      </c>
      <c r="R35" s="30">
        <v>0.69467000000000001</v>
      </c>
      <c r="S35" s="30" t="s">
        <v>108</v>
      </c>
      <c r="T35" s="29">
        <f t="shared" si="3"/>
        <v>89</v>
      </c>
      <c r="U35" s="33" t="s">
        <v>89</v>
      </c>
      <c r="V35" s="35" t="s">
        <v>19</v>
      </c>
      <c r="W35" s="29">
        <v>0.58214999999999995</v>
      </c>
      <c r="X35" s="29"/>
      <c r="Y35" s="29">
        <f t="shared" si="4"/>
        <v>87</v>
      </c>
      <c r="Z35" s="33" t="s">
        <v>80</v>
      </c>
      <c r="AA35" s="24" t="s">
        <v>28</v>
      </c>
      <c r="AB35" s="29">
        <v>0.65347999999999995</v>
      </c>
      <c r="AC35" s="29"/>
      <c r="AD35" s="29">
        <f t="shared" si="5"/>
        <v>70</v>
      </c>
      <c r="AE35" s="33" t="s">
        <v>72</v>
      </c>
      <c r="AF35" s="24" t="s">
        <v>28</v>
      </c>
      <c r="AG35" s="29">
        <v>0.41994999999999999</v>
      </c>
      <c r="AH35" s="29"/>
      <c r="AI35" s="79">
        <f t="shared" si="6"/>
        <v>63</v>
      </c>
      <c r="AJ35" s="33" t="s">
        <v>62</v>
      </c>
      <c r="AK35" s="24" t="s">
        <v>19</v>
      </c>
      <c r="AL35" s="28">
        <v>1.5003200000000001</v>
      </c>
      <c r="AM35" s="28" t="s">
        <v>107</v>
      </c>
      <c r="AN35" s="29">
        <f t="shared" si="7"/>
        <v>80</v>
      </c>
      <c r="AO35" s="33" t="s">
        <v>72</v>
      </c>
      <c r="AP35" s="24" t="s">
        <v>25</v>
      </c>
      <c r="AQ35" s="28">
        <v>1.51756</v>
      </c>
      <c r="AR35" s="28" t="s">
        <v>107</v>
      </c>
      <c r="AS35" s="29">
        <f t="shared" si="8"/>
        <v>83</v>
      </c>
      <c r="AT35" s="33" t="s">
        <v>71</v>
      </c>
      <c r="AU35" s="24" t="s">
        <v>20</v>
      </c>
      <c r="AV35" s="28">
        <v>0.74505999999999994</v>
      </c>
      <c r="AW35" s="28" t="s">
        <v>107</v>
      </c>
      <c r="AX35" s="29">
        <f t="shared" si="9"/>
        <v>101</v>
      </c>
      <c r="AY35" s="33" t="s">
        <v>77</v>
      </c>
      <c r="AZ35" s="24" t="s">
        <v>26</v>
      </c>
      <c r="BA35" s="28">
        <v>1.0962099999999999</v>
      </c>
      <c r="BB35" s="28" t="s">
        <v>107</v>
      </c>
      <c r="BC35" s="29">
        <f t="shared" si="10"/>
        <v>79</v>
      </c>
      <c r="BD35" s="33" t="s">
        <v>41</v>
      </c>
      <c r="BE35" s="24" t="s">
        <v>29</v>
      </c>
      <c r="BF35" s="28">
        <v>0.93359000000000003</v>
      </c>
      <c r="BG35" s="28" t="s">
        <v>107</v>
      </c>
      <c r="BH35" s="79">
        <f t="shared" si="11"/>
        <v>75</v>
      </c>
      <c r="BI35" s="33" t="s">
        <v>86</v>
      </c>
      <c r="BJ35" s="24" t="s">
        <v>28</v>
      </c>
      <c r="BK35" s="30">
        <v>0.29713000000000001</v>
      </c>
      <c r="BL35" s="30" t="s">
        <v>108</v>
      </c>
      <c r="BM35" s="29">
        <f t="shared" si="12"/>
        <v>67</v>
      </c>
      <c r="BN35" s="33" t="s">
        <v>42</v>
      </c>
      <c r="BO35" s="24" t="s">
        <v>28</v>
      </c>
      <c r="BP35" s="28">
        <v>0.28260999999999997</v>
      </c>
      <c r="BQ35" s="52" t="s">
        <v>107</v>
      </c>
      <c r="BR35" s="29">
        <f t="shared" si="13"/>
        <v>73</v>
      </c>
    </row>
    <row r="36" spans="1:70" ht="17" thickBot="1" x14ac:dyDescent="0.25">
      <c r="A36" s="33" t="s">
        <v>93</v>
      </c>
      <c r="B36" s="35" t="s">
        <v>23</v>
      </c>
      <c r="C36" s="29">
        <v>1.3658699999999999</v>
      </c>
      <c r="D36" s="29"/>
      <c r="E36" s="29">
        <f t="shared" si="0"/>
        <v>76</v>
      </c>
      <c r="F36" s="33" t="s">
        <v>42</v>
      </c>
      <c r="G36" s="24" t="s">
        <v>28</v>
      </c>
      <c r="H36" s="28">
        <v>0.60096000000000005</v>
      </c>
      <c r="I36" s="28" t="s">
        <v>107</v>
      </c>
      <c r="J36" s="29">
        <f t="shared" si="1"/>
        <v>71</v>
      </c>
      <c r="K36" s="33" t="s">
        <v>100</v>
      </c>
      <c r="L36" s="35" t="s">
        <v>28</v>
      </c>
      <c r="M36" s="28">
        <v>0.92857000000000001</v>
      </c>
      <c r="N36" s="28" t="s">
        <v>107</v>
      </c>
      <c r="O36" s="29">
        <f t="shared" si="2"/>
        <v>62</v>
      </c>
      <c r="P36" s="33" t="s">
        <v>35</v>
      </c>
      <c r="Q36" s="24" t="s">
        <v>25</v>
      </c>
      <c r="R36" s="29">
        <v>0.68011999999999995</v>
      </c>
      <c r="S36" s="29"/>
      <c r="T36" s="29">
        <f t="shared" si="3"/>
        <v>88</v>
      </c>
      <c r="U36" s="33" t="s">
        <v>66</v>
      </c>
      <c r="V36" s="24" t="s">
        <v>22</v>
      </c>
      <c r="W36" s="30">
        <v>0.57794000000000001</v>
      </c>
      <c r="X36" s="30" t="s">
        <v>108</v>
      </c>
      <c r="Y36" s="29">
        <f t="shared" si="4"/>
        <v>86</v>
      </c>
      <c r="Z36" s="33" t="s">
        <v>79</v>
      </c>
      <c r="AA36" s="24" t="s">
        <v>22</v>
      </c>
      <c r="AB36" s="28">
        <v>0.64929000000000003</v>
      </c>
      <c r="AC36" s="28" t="s">
        <v>107</v>
      </c>
      <c r="AD36" s="29">
        <f t="shared" si="5"/>
        <v>69</v>
      </c>
      <c r="AE36" s="33" t="s">
        <v>93</v>
      </c>
      <c r="AF36" s="35" t="s">
        <v>20</v>
      </c>
      <c r="AG36" s="29">
        <v>0.41360000000000002</v>
      </c>
      <c r="AH36" s="29"/>
      <c r="AI36" s="79">
        <f t="shared" si="6"/>
        <v>62</v>
      </c>
      <c r="AJ36" s="33" t="s">
        <v>89</v>
      </c>
      <c r="AK36" s="35" t="s">
        <v>22</v>
      </c>
      <c r="AL36" s="29">
        <v>1.45828</v>
      </c>
      <c r="AM36" s="29"/>
      <c r="AN36" s="29">
        <f t="shared" si="7"/>
        <v>79</v>
      </c>
      <c r="AO36" s="33" t="s">
        <v>89</v>
      </c>
      <c r="AP36" s="35" t="s">
        <v>19</v>
      </c>
      <c r="AQ36" s="28">
        <v>1.5124599999999999</v>
      </c>
      <c r="AR36" s="28" t="s">
        <v>107</v>
      </c>
      <c r="AS36" s="29">
        <f t="shared" si="8"/>
        <v>82</v>
      </c>
      <c r="AT36" s="33" t="s">
        <v>99</v>
      </c>
      <c r="AU36" s="35" t="s">
        <v>25</v>
      </c>
      <c r="AV36" s="30">
        <v>0.71257999999999999</v>
      </c>
      <c r="AW36" s="30" t="s">
        <v>108</v>
      </c>
      <c r="AX36" s="29">
        <f t="shared" si="9"/>
        <v>100</v>
      </c>
      <c r="AY36" s="33" t="s">
        <v>79</v>
      </c>
      <c r="AZ36" s="24" t="s">
        <v>25</v>
      </c>
      <c r="BA36" s="28">
        <v>1.08718</v>
      </c>
      <c r="BB36" s="28" t="s">
        <v>107</v>
      </c>
      <c r="BC36" s="29">
        <f t="shared" si="10"/>
        <v>78</v>
      </c>
      <c r="BD36" s="33" t="s">
        <v>105</v>
      </c>
      <c r="BE36" s="35" t="s">
        <v>20</v>
      </c>
      <c r="BF36" s="29">
        <v>0.92020999999999997</v>
      </c>
      <c r="BG36" s="29"/>
      <c r="BH36" s="79">
        <f t="shared" si="11"/>
        <v>74</v>
      </c>
      <c r="BI36" s="33" t="s">
        <v>36</v>
      </c>
      <c r="BJ36" s="24" t="s">
        <v>26</v>
      </c>
      <c r="BK36" s="30">
        <v>0.29104999999999998</v>
      </c>
      <c r="BL36" s="30" t="s">
        <v>108</v>
      </c>
      <c r="BM36" s="29">
        <f t="shared" si="12"/>
        <v>66</v>
      </c>
      <c r="BN36" s="33" t="s">
        <v>63</v>
      </c>
      <c r="BO36" s="24" t="s">
        <v>20</v>
      </c>
      <c r="BP36" s="30">
        <v>0.28148000000000001</v>
      </c>
      <c r="BQ36" s="52" t="s">
        <v>108</v>
      </c>
      <c r="BR36" s="29">
        <f t="shared" si="13"/>
        <v>72</v>
      </c>
    </row>
    <row r="37" spans="1:70" ht="17" thickBot="1" x14ac:dyDescent="0.25">
      <c r="A37" s="33" t="s">
        <v>24</v>
      </c>
      <c r="B37" s="24" t="s">
        <v>25</v>
      </c>
      <c r="C37" s="28">
        <v>1.29636</v>
      </c>
      <c r="D37" s="28" t="s">
        <v>107</v>
      </c>
      <c r="E37" s="29">
        <f t="shared" si="0"/>
        <v>75</v>
      </c>
      <c r="F37" s="33" t="s">
        <v>89</v>
      </c>
      <c r="G37" s="35" t="s">
        <v>22</v>
      </c>
      <c r="H37" s="29">
        <v>0.59330000000000005</v>
      </c>
      <c r="I37" s="29"/>
      <c r="J37" s="29">
        <f t="shared" si="1"/>
        <v>70</v>
      </c>
      <c r="K37" s="33" t="s">
        <v>64</v>
      </c>
      <c r="L37" s="24" t="s">
        <v>22</v>
      </c>
      <c r="M37" s="28">
        <v>0.92062999999999995</v>
      </c>
      <c r="N37" s="28" t="s">
        <v>107</v>
      </c>
      <c r="O37" s="29">
        <f t="shared" si="2"/>
        <v>61</v>
      </c>
      <c r="P37" s="33" t="s">
        <v>103</v>
      </c>
      <c r="Q37" s="35" t="s">
        <v>20</v>
      </c>
      <c r="R37" s="29">
        <v>0.67442999999999997</v>
      </c>
      <c r="S37" s="29"/>
      <c r="T37" s="29">
        <f t="shared" si="3"/>
        <v>87</v>
      </c>
      <c r="U37" s="33" t="s">
        <v>80</v>
      </c>
      <c r="V37" s="24" t="s">
        <v>28</v>
      </c>
      <c r="W37" s="29">
        <v>0.56103000000000003</v>
      </c>
      <c r="X37" s="29"/>
      <c r="Y37" s="29">
        <f t="shared" si="4"/>
        <v>85</v>
      </c>
      <c r="Z37" s="33" t="s">
        <v>50</v>
      </c>
      <c r="AA37" s="24" t="s">
        <v>19</v>
      </c>
      <c r="AB37" s="28">
        <v>0.64161000000000001</v>
      </c>
      <c r="AC37" s="28" t="s">
        <v>107</v>
      </c>
      <c r="AD37" s="29">
        <f t="shared" si="5"/>
        <v>68</v>
      </c>
      <c r="AE37" s="33" t="s">
        <v>92</v>
      </c>
      <c r="AF37" s="35" t="s">
        <v>28</v>
      </c>
      <c r="AG37" s="29">
        <v>0.39673999999999998</v>
      </c>
      <c r="AH37" s="29"/>
      <c r="AI37" s="79">
        <f t="shared" si="6"/>
        <v>61</v>
      </c>
      <c r="AJ37" s="33" t="s">
        <v>35</v>
      </c>
      <c r="AK37" s="24" t="s">
        <v>22</v>
      </c>
      <c r="AL37" s="28">
        <v>1.4055299999999999</v>
      </c>
      <c r="AM37" s="28" t="s">
        <v>107</v>
      </c>
      <c r="AN37" s="29">
        <f t="shared" si="7"/>
        <v>78</v>
      </c>
      <c r="AO37" s="33" t="s">
        <v>93</v>
      </c>
      <c r="AP37" s="35" t="s">
        <v>29</v>
      </c>
      <c r="AQ37" s="28">
        <v>1.3845400000000001</v>
      </c>
      <c r="AR37" s="28" t="s">
        <v>107</v>
      </c>
      <c r="AS37" s="29">
        <f t="shared" si="8"/>
        <v>81</v>
      </c>
      <c r="AT37" s="33" t="s">
        <v>68</v>
      </c>
      <c r="AU37" s="24" t="s">
        <v>22</v>
      </c>
      <c r="AV37" s="30">
        <v>0.70170999999999994</v>
      </c>
      <c r="AW37" s="30" t="s">
        <v>108</v>
      </c>
      <c r="AX37" s="29">
        <f t="shared" si="9"/>
        <v>99</v>
      </c>
      <c r="AY37" s="33" t="s">
        <v>68</v>
      </c>
      <c r="AZ37" s="24" t="s">
        <v>19</v>
      </c>
      <c r="BA37" s="28">
        <v>1.0433600000000001</v>
      </c>
      <c r="BB37" s="28" t="s">
        <v>107</v>
      </c>
      <c r="BC37" s="29">
        <f t="shared" si="10"/>
        <v>77</v>
      </c>
      <c r="BD37" s="33" t="s">
        <v>68</v>
      </c>
      <c r="BE37" s="24" t="s">
        <v>19</v>
      </c>
      <c r="BF37" s="28">
        <v>0.90902000000000005</v>
      </c>
      <c r="BG37" s="28" t="s">
        <v>107</v>
      </c>
      <c r="BH37" s="79">
        <f t="shared" si="11"/>
        <v>73</v>
      </c>
      <c r="BI37" s="33" t="s">
        <v>44</v>
      </c>
      <c r="BJ37" s="24" t="s">
        <v>20</v>
      </c>
      <c r="BK37" s="28">
        <v>0.28759000000000001</v>
      </c>
      <c r="BL37" s="28" t="s">
        <v>107</v>
      </c>
      <c r="BM37" s="29">
        <f t="shared" si="12"/>
        <v>65</v>
      </c>
      <c r="BN37" s="33" t="s">
        <v>32</v>
      </c>
      <c r="BO37" s="24" t="s">
        <v>26</v>
      </c>
      <c r="BP37" s="28">
        <v>0.28034999999999999</v>
      </c>
      <c r="BQ37" s="52" t="s">
        <v>107</v>
      </c>
      <c r="BR37" s="29">
        <f t="shared" si="13"/>
        <v>71</v>
      </c>
    </row>
    <row r="38" spans="1:70" ht="17" thickBot="1" x14ac:dyDescent="0.25">
      <c r="A38" s="33" t="s">
        <v>105</v>
      </c>
      <c r="B38" s="35" t="s">
        <v>29</v>
      </c>
      <c r="C38" s="30">
        <v>1.2728600000000001</v>
      </c>
      <c r="D38" s="30" t="s">
        <v>108</v>
      </c>
      <c r="E38" s="29">
        <f t="shared" si="0"/>
        <v>74</v>
      </c>
      <c r="F38" s="33" t="s">
        <v>24</v>
      </c>
      <c r="G38" s="24" t="s">
        <v>26</v>
      </c>
      <c r="H38" s="28">
        <v>0.58894999999999997</v>
      </c>
      <c r="I38" s="28" t="s">
        <v>107</v>
      </c>
      <c r="J38" s="29">
        <f t="shared" si="1"/>
        <v>69</v>
      </c>
      <c r="K38" s="33" t="s">
        <v>100</v>
      </c>
      <c r="L38" s="35" t="s">
        <v>20</v>
      </c>
      <c r="M38" s="28">
        <v>0.89758000000000004</v>
      </c>
      <c r="N38" s="28" t="s">
        <v>107</v>
      </c>
      <c r="O38" s="29">
        <f t="shared" si="2"/>
        <v>60</v>
      </c>
      <c r="P38" s="33" t="s">
        <v>74</v>
      </c>
      <c r="Q38" s="24" t="s">
        <v>25</v>
      </c>
      <c r="R38" s="30">
        <v>0.66732000000000002</v>
      </c>
      <c r="S38" s="30" t="s">
        <v>108</v>
      </c>
      <c r="T38" s="29">
        <f t="shared" si="3"/>
        <v>86</v>
      </c>
      <c r="U38" s="33" t="s">
        <v>92</v>
      </c>
      <c r="V38" s="35" t="s">
        <v>25</v>
      </c>
      <c r="W38" s="29">
        <v>0.55442999999999998</v>
      </c>
      <c r="X38" s="29"/>
      <c r="Y38" s="29">
        <f t="shared" si="4"/>
        <v>84</v>
      </c>
      <c r="Z38" s="33" t="s">
        <v>72</v>
      </c>
      <c r="AA38" s="24" t="s">
        <v>28</v>
      </c>
      <c r="AB38" s="29">
        <v>0.62814000000000003</v>
      </c>
      <c r="AC38" s="29"/>
      <c r="AD38" s="29">
        <f t="shared" si="5"/>
        <v>67</v>
      </c>
      <c r="AE38" s="33" t="s">
        <v>79</v>
      </c>
      <c r="AF38" s="24" t="s">
        <v>25</v>
      </c>
      <c r="AG38" s="30">
        <v>0.39539000000000002</v>
      </c>
      <c r="AH38" s="30" t="s">
        <v>108</v>
      </c>
      <c r="AI38" s="79">
        <f t="shared" si="6"/>
        <v>60</v>
      </c>
      <c r="AJ38" s="33" t="s">
        <v>83</v>
      </c>
      <c r="AK38" s="24" t="s">
        <v>29</v>
      </c>
      <c r="AL38" s="28">
        <v>1.3952100000000001</v>
      </c>
      <c r="AM38" s="28" t="s">
        <v>107</v>
      </c>
      <c r="AN38" s="29">
        <f t="shared" si="7"/>
        <v>77</v>
      </c>
      <c r="AO38" s="33" t="s">
        <v>79</v>
      </c>
      <c r="AP38" s="24" t="s">
        <v>22</v>
      </c>
      <c r="AQ38" s="28">
        <v>1.3412299999999999</v>
      </c>
      <c r="AR38" s="28" t="s">
        <v>107</v>
      </c>
      <c r="AS38" s="29">
        <f t="shared" si="8"/>
        <v>80</v>
      </c>
      <c r="AT38" s="33" t="s">
        <v>41</v>
      </c>
      <c r="AU38" s="24" t="s">
        <v>25</v>
      </c>
      <c r="AV38" s="28">
        <v>0.67978000000000005</v>
      </c>
      <c r="AW38" s="28" t="s">
        <v>107</v>
      </c>
      <c r="AX38" s="29">
        <f t="shared" si="9"/>
        <v>98</v>
      </c>
      <c r="AY38" s="33" t="s">
        <v>41</v>
      </c>
      <c r="AZ38" s="24" t="s">
        <v>29</v>
      </c>
      <c r="BA38" s="28">
        <v>1.03216</v>
      </c>
      <c r="BB38" s="28" t="s">
        <v>107</v>
      </c>
      <c r="BC38" s="29">
        <f t="shared" si="10"/>
        <v>76</v>
      </c>
      <c r="BD38" s="33" t="s">
        <v>72</v>
      </c>
      <c r="BE38" s="24" t="s">
        <v>25</v>
      </c>
      <c r="BF38" s="30">
        <v>0.90368999999999999</v>
      </c>
      <c r="BG38" s="30" t="s">
        <v>108</v>
      </c>
      <c r="BH38" s="79">
        <f t="shared" si="11"/>
        <v>72</v>
      </c>
      <c r="BI38" s="33" t="s">
        <v>78</v>
      </c>
      <c r="BJ38" s="24" t="s">
        <v>23</v>
      </c>
      <c r="BK38" s="29">
        <v>0.28741</v>
      </c>
      <c r="BL38" s="29"/>
      <c r="BM38" s="29">
        <f t="shared" si="12"/>
        <v>64</v>
      </c>
      <c r="BN38" s="33" t="s">
        <v>64</v>
      </c>
      <c r="BO38" s="24" t="s">
        <v>19</v>
      </c>
      <c r="BP38" s="28">
        <v>0.27117000000000002</v>
      </c>
      <c r="BQ38" s="52" t="s">
        <v>107</v>
      </c>
      <c r="BR38" s="29">
        <f t="shared" si="13"/>
        <v>70</v>
      </c>
    </row>
    <row r="39" spans="1:70" ht="17" thickBot="1" x14ac:dyDescent="0.25">
      <c r="A39" s="33" t="s">
        <v>79</v>
      </c>
      <c r="B39" s="24" t="s">
        <v>25</v>
      </c>
      <c r="C39" s="28">
        <v>1.24024</v>
      </c>
      <c r="D39" s="28" t="s">
        <v>107</v>
      </c>
      <c r="E39" s="29">
        <f t="shared" si="0"/>
        <v>73</v>
      </c>
      <c r="F39" s="33" t="s">
        <v>86</v>
      </c>
      <c r="G39" s="24" t="s">
        <v>28</v>
      </c>
      <c r="H39" s="28">
        <v>0.57496999999999998</v>
      </c>
      <c r="I39" s="28" t="s">
        <v>107</v>
      </c>
      <c r="J39" s="29">
        <f t="shared" si="1"/>
        <v>68</v>
      </c>
      <c r="K39" s="33" t="s">
        <v>66</v>
      </c>
      <c r="L39" s="24" t="s">
        <v>28</v>
      </c>
      <c r="M39" s="28">
        <v>0.88736000000000004</v>
      </c>
      <c r="N39" s="28" t="s">
        <v>107</v>
      </c>
      <c r="O39" s="29">
        <f t="shared" si="2"/>
        <v>59</v>
      </c>
      <c r="P39" s="33" t="s">
        <v>51</v>
      </c>
      <c r="Q39" s="24" t="s">
        <v>28</v>
      </c>
      <c r="R39" s="28">
        <v>0.66286999999999996</v>
      </c>
      <c r="S39" s="28" t="s">
        <v>107</v>
      </c>
      <c r="T39" s="29">
        <f t="shared" si="3"/>
        <v>85</v>
      </c>
      <c r="U39" s="33" t="s">
        <v>82</v>
      </c>
      <c r="V39" s="24" t="s">
        <v>20</v>
      </c>
      <c r="W39" s="29">
        <v>0.55018</v>
      </c>
      <c r="X39" s="29"/>
      <c r="Y39" s="29">
        <f t="shared" si="4"/>
        <v>83</v>
      </c>
      <c r="Z39" s="33" t="s">
        <v>75</v>
      </c>
      <c r="AA39" s="24" t="s">
        <v>29</v>
      </c>
      <c r="AB39" s="28">
        <v>0.62577000000000005</v>
      </c>
      <c r="AC39" s="28" t="s">
        <v>107</v>
      </c>
      <c r="AD39" s="29">
        <f t="shared" si="5"/>
        <v>66</v>
      </c>
      <c r="AE39" s="33" t="s">
        <v>31</v>
      </c>
      <c r="AF39" s="24" t="s">
        <v>25</v>
      </c>
      <c r="AG39" s="28">
        <v>0.38907000000000003</v>
      </c>
      <c r="AH39" s="28" t="s">
        <v>107</v>
      </c>
      <c r="AI39" s="79">
        <f t="shared" si="6"/>
        <v>59</v>
      </c>
      <c r="AJ39" s="33" t="s">
        <v>80</v>
      </c>
      <c r="AK39" s="24" t="s">
        <v>25</v>
      </c>
      <c r="AL39" s="28">
        <v>1.2995399999999999</v>
      </c>
      <c r="AM39" s="28" t="s">
        <v>107</v>
      </c>
      <c r="AN39" s="29">
        <f t="shared" si="7"/>
        <v>76</v>
      </c>
      <c r="AO39" s="33" t="s">
        <v>99</v>
      </c>
      <c r="AP39" s="35" t="s">
        <v>23</v>
      </c>
      <c r="AQ39" s="28">
        <v>1.3055600000000001</v>
      </c>
      <c r="AR39" s="28" t="s">
        <v>107</v>
      </c>
      <c r="AS39" s="29">
        <f t="shared" si="8"/>
        <v>79</v>
      </c>
      <c r="AT39" s="33" t="s">
        <v>43</v>
      </c>
      <c r="AU39" s="24" t="s">
        <v>22</v>
      </c>
      <c r="AV39" s="28">
        <v>0.65264</v>
      </c>
      <c r="AW39" s="28" t="s">
        <v>107</v>
      </c>
      <c r="AX39" s="29">
        <f t="shared" si="9"/>
        <v>97</v>
      </c>
      <c r="AY39" s="33" t="s">
        <v>35</v>
      </c>
      <c r="AZ39" s="24" t="s">
        <v>22</v>
      </c>
      <c r="BA39" s="28">
        <v>1.0286200000000001</v>
      </c>
      <c r="BB39" s="28" t="s">
        <v>107</v>
      </c>
      <c r="BC39" s="29">
        <f t="shared" si="10"/>
        <v>75</v>
      </c>
      <c r="BD39" s="33" t="s">
        <v>105</v>
      </c>
      <c r="BE39" s="35" t="s">
        <v>25</v>
      </c>
      <c r="BF39" s="30">
        <v>0.87438000000000005</v>
      </c>
      <c r="BG39" s="30" t="s">
        <v>108</v>
      </c>
      <c r="BH39" s="79">
        <f t="shared" si="11"/>
        <v>71</v>
      </c>
      <c r="BI39" s="33" t="s">
        <v>66</v>
      </c>
      <c r="BJ39" s="24" t="s">
        <v>28</v>
      </c>
      <c r="BK39" s="29">
        <v>0.28441</v>
      </c>
      <c r="BL39" s="29"/>
      <c r="BM39" s="29">
        <f t="shared" si="12"/>
        <v>63</v>
      </c>
      <c r="BN39" s="33" t="s">
        <v>57</v>
      </c>
      <c r="BO39" s="24" t="s">
        <v>26</v>
      </c>
      <c r="BP39" s="30">
        <v>0.27022000000000002</v>
      </c>
      <c r="BQ39" s="52" t="s">
        <v>108</v>
      </c>
      <c r="BR39" s="29">
        <f t="shared" si="13"/>
        <v>69</v>
      </c>
    </row>
    <row r="40" spans="1:70" ht="17" thickBot="1" x14ac:dyDescent="0.25">
      <c r="A40" s="33" t="s">
        <v>37</v>
      </c>
      <c r="B40" s="24" t="s">
        <v>25</v>
      </c>
      <c r="C40" s="28">
        <v>1.2236899999999999</v>
      </c>
      <c r="D40" s="28" t="s">
        <v>107</v>
      </c>
      <c r="E40" s="29">
        <f t="shared" si="0"/>
        <v>72</v>
      </c>
      <c r="F40" s="33" t="s">
        <v>46</v>
      </c>
      <c r="G40" s="24" t="s">
        <v>20</v>
      </c>
      <c r="H40" s="30">
        <v>0.53659999999999997</v>
      </c>
      <c r="I40" s="30" t="s">
        <v>108</v>
      </c>
      <c r="J40" s="29">
        <f t="shared" si="1"/>
        <v>67</v>
      </c>
      <c r="K40" s="33" t="s">
        <v>57</v>
      </c>
      <c r="L40" s="24" t="s">
        <v>26</v>
      </c>
      <c r="M40" s="28">
        <v>0.88685999999999998</v>
      </c>
      <c r="N40" s="28" t="s">
        <v>107</v>
      </c>
      <c r="O40" s="29">
        <f t="shared" si="2"/>
        <v>58</v>
      </c>
      <c r="P40" s="33" t="s">
        <v>94</v>
      </c>
      <c r="Q40" s="35" t="s">
        <v>22</v>
      </c>
      <c r="R40" s="29">
        <v>0.65744000000000002</v>
      </c>
      <c r="S40" s="29"/>
      <c r="T40" s="29">
        <f t="shared" si="3"/>
        <v>84</v>
      </c>
      <c r="U40" s="33" t="s">
        <v>92</v>
      </c>
      <c r="V40" s="35" t="s">
        <v>28</v>
      </c>
      <c r="W40" s="29">
        <v>0.52581999999999995</v>
      </c>
      <c r="X40" s="29"/>
      <c r="Y40" s="29">
        <f t="shared" si="4"/>
        <v>82</v>
      </c>
      <c r="Z40" s="33" t="s">
        <v>74</v>
      </c>
      <c r="AA40" s="24" t="s">
        <v>25</v>
      </c>
      <c r="AB40" s="28">
        <v>0.61629</v>
      </c>
      <c r="AC40" s="28" t="s">
        <v>107</v>
      </c>
      <c r="AD40" s="29">
        <f t="shared" si="5"/>
        <v>65</v>
      </c>
      <c r="AE40" s="33" t="s">
        <v>68</v>
      </c>
      <c r="AF40" s="24" t="s">
        <v>19</v>
      </c>
      <c r="AG40" s="30">
        <v>0.38051000000000001</v>
      </c>
      <c r="AH40" s="30" t="s">
        <v>108</v>
      </c>
      <c r="AI40" s="79">
        <f t="shared" si="6"/>
        <v>58</v>
      </c>
      <c r="AJ40" s="33" t="s">
        <v>99</v>
      </c>
      <c r="AK40" s="35" t="s">
        <v>19</v>
      </c>
      <c r="AL40" s="28">
        <v>1.2713099999999999</v>
      </c>
      <c r="AM40" s="28" t="s">
        <v>107</v>
      </c>
      <c r="AN40" s="29">
        <f t="shared" si="7"/>
        <v>75</v>
      </c>
      <c r="AO40" s="33" t="s">
        <v>83</v>
      </c>
      <c r="AP40" s="24" t="s">
        <v>29</v>
      </c>
      <c r="AQ40" s="28">
        <v>1.2969299999999999</v>
      </c>
      <c r="AR40" s="28" t="s">
        <v>107</v>
      </c>
      <c r="AS40" s="29">
        <f t="shared" si="8"/>
        <v>78</v>
      </c>
      <c r="AT40" s="33" t="s">
        <v>105</v>
      </c>
      <c r="AU40" s="35" t="s">
        <v>22</v>
      </c>
      <c r="AV40" s="29">
        <v>0.65051999999999999</v>
      </c>
      <c r="AW40" s="29"/>
      <c r="AX40" s="29">
        <f t="shared" si="9"/>
        <v>96</v>
      </c>
      <c r="AY40" s="33" t="s">
        <v>81</v>
      </c>
      <c r="AZ40" s="24" t="s">
        <v>20</v>
      </c>
      <c r="BA40" s="28">
        <v>1.0267299999999999</v>
      </c>
      <c r="BB40" s="28" t="s">
        <v>107</v>
      </c>
      <c r="BC40" s="29">
        <f t="shared" si="10"/>
        <v>74</v>
      </c>
      <c r="BD40" s="33" t="s">
        <v>31</v>
      </c>
      <c r="BE40" s="24" t="s">
        <v>19</v>
      </c>
      <c r="BF40" s="28">
        <v>0.86860999999999999</v>
      </c>
      <c r="BG40" s="28" t="s">
        <v>107</v>
      </c>
      <c r="BH40" s="79">
        <f t="shared" si="11"/>
        <v>70</v>
      </c>
      <c r="BI40" s="33" t="s">
        <v>92</v>
      </c>
      <c r="BJ40" s="35" t="s">
        <v>20</v>
      </c>
      <c r="BK40" s="29">
        <v>0.27796999999999999</v>
      </c>
      <c r="BL40" s="29"/>
      <c r="BM40" s="29">
        <f t="shared" si="12"/>
        <v>62</v>
      </c>
      <c r="BN40" s="33" t="s">
        <v>94</v>
      </c>
      <c r="BO40" s="35" t="s">
        <v>19</v>
      </c>
      <c r="BP40" s="29">
        <v>0.26504</v>
      </c>
      <c r="BR40" s="29">
        <f t="shared" si="13"/>
        <v>68</v>
      </c>
    </row>
    <row r="41" spans="1:70" ht="17" thickBot="1" x14ac:dyDescent="0.25">
      <c r="A41" s="33" t="s">
        <v>31</v>
      </c>
      <c r="B41" s="24" t="s">
        <v>19</v>
      </c>
      <c r="C41" s="28">
        <v>1.21035</v>
      </c>
      <c r="D41" s="28" t="s">
        <v>107</v>
      </c>
      <c r="E41" s="29">
        <f t="shared" si="0"/>
        <v>71</v>
      </c>
      <c r="F41" s="33" t="s">
        <v>86</v>
      </c>
      <c r="G41" s="24" t="s">
        <v>20</v>
      </c>
      <c r="H41" s="29">
        <v>0.52873999999999999</v>
      </c>
      <c r="I41" s="29"/>
      <c r="J41" s="29">
        <f t="shared" si="1"/>
        <v>66</v>
      </c>
      <c r="K41" s="33" t="s">
        <v>49</v>
      </c>
      <c r="L41" s="24" t="s">
        <v>20</v>
      </c>
      <c r="M41" s="28">
        <v>0.87488999999999995</v>
      </c>
      <c r="N41" s="28" t="s">
        <v>107</v>
      </c>
      <c r="O41" s="29">
        <f t="shared" si="2"/>
        <v>57</v>
      </c>
      <c r="P41" s="33" t="s">
        <v>43</v>
      </c>
      <c r="Q41" s="24" t="s">
        <v>22</v>
      </c>
      <c r="R41" s="30">
        <v>0.65581999999999996</v>
      </c>
      <c r="S41" s="30" t="s">
        <v>108</v>
      </c>
      <c r="T41" s="29">
        <f t="shared" si="3"/>
        <v>83</v>
      </c>
      <c r="U41" s="33" t="s">
        <v>74</v>
      </c>
      <c r="V41" s="24" t="s">
        <v>28</v>
      </c>
      <c r="W41" s="29">
        <v>0.52451999999999999</v>
      </c>
      <c r="X41" s="29"/>
      <c r="Y41" s="29">
        <f t="shared" si="4"/>
        <v>81</v>
      </c>
      <c r="Z41" s="33" t="s">
        <v>68</v>
      </c>
      <c r="AA41" s="24" t="s">
        <v>22</v>
      </c>
      <c r="AB41" s="30">
        <v>0.6149</v>
      </c>
      <c r="AC41" s="30" t="s">
        <v>108</v>
      </c>
      <c r="AD41" s="29">
        <f t="shared" si="5"/>
        <v>64</v>
      </c>
      <c r="AE41" s="33" t="s">
        <v>87</v>
      </c>
      <c r="AF41" s="24" t="s">
        <v>29</v>
      </c>
      <c r="AG41" s="30">
        <v>0.37363000000000002</v>
      </c>
      <c r="AH41" s="30" t="s">
        <v>108</v>
      </c>
      <c r="AI41" s="79">
        <f t="shared" si="6"/>
        <v>57</v>
      </c>
      <c r="AJ41" s="33" t="s">
        <v>41</v>
      </c>
      <c r="AK41" s="24" t="s">
        <v>29</v>
      </c>
      <c r="AL41" s="28">
        <v>1.2547200000000001</v>
      </c>
      <c r="AM41" s="28" t="s">
        <v>107</v>
      </c>
      <c r="AN41" s="29">
        <f t="shared" si="7"/>
        <v>74</v>
      </c>
      <c r="AO41" s="33" t="s">
        <v>37</v>
      </c>
      <c r="AP41" s="24" t="s">
        <v>25</v>
      </c>
      <c r="AQ41" s="28">
        <v>1.2703899999999999</v>
      </c>
      <c r="AR41" s="28" t="s">
        <v>107</v>
      </c>
      <c r="AS41" s="29">
        <f t="shared" si="8"/>
        <v>77</v>
      </c>
      <c r="AT41" s="33" t="s">
        <v>63</v>
      </c>
      <c r="AU41" s="24" t="s">
        <v>20</v>
      </c>
      <c r="AV41" s="30">
        <v>0.64005999999999996</v>
      </c>
      <c r="AW41" s="30" t="s">
        <v>108</v>
      </c>
      <c r="AX41" s="29">
        <f t="shared" si="9"/>
        <v>95</v>
      </c>
      <c r="AY41" s="33" t="s">
        <v>79</v>
      </c>
      <c r="AZ41" s="24" t="s">
        <v>22</v>
      </c>
      <c r="BA41" s="28">
        <v>1.02427</v>
      </c>
      <c r="BB41" s="28" t="s">
        <v>107</v>
      </c>
      <c r="BC41" s="29">
        <f t="shared" si="10"/>
        <v>73</v>
      </c>
      <c r="BD41" s="33" t="s">
        <v>43</v>
      </c>
      <c r="BE41" s="24" t="s">
        <v>19</v>
      </c>
      <c r="BF41" s="28">
        <v>0.86024</v>
      </c>
      <c r="BG41" s="28" t="s">
        <v>107</v>
      </c>
      <c r="BH41" s="79">
        <f t="shared" si="11"/>
        <v>69</v>
      </c>
      <c r="BI41" s="33" t="s">
        <v>60</v>
      </c>
      <c r="BJ41" s="24" t="s">
        <v>26</v>
      </c>
      <c r="BK41" s="29">
        <v>0.26837</v>
      </c>
      <c r="BL41" s="29"/>
      <c r="BM41" s="29">
        <f t="shared" si="12"/>
        <v>61</v>
      </c>
      <c r="BN41" s="33" t="s">
        <v>66</v>
      </c>
      <c r="BO41" s="24" t="s">
        <v>28</v>
      </c>
      <c r="BP41" s="30">
        <v>0.26243</v>
      </c>
      <c r="BQ41" s="52" t="s">
        <v>108</v>
      </c>
      <c r="BR41" s="29">
        <f t="shared" si="13"/>
        <v>67</v>
      </c>
    </row>
    <row r="42" spans="1:70" ht="17" thickBot="1" x14ac:dyDescent="0.25">
      <c r="A42" s="33" t="s">
        <v>68</v>
      </c>
      <c r="B42" s="24" t="s">
        <v>19</v>
      </c>
      <c r="C42" s="28">
        <v>1.1782999999999999</v>
      </c>
      <c r="D42" s="28" t="s">
        <v>107</v>
      </c>
      <c r="E42" s="29">
        <f t="shared" si="0"/>
        <v>70</v>
      </c>
      <c r="F42" s="33" t="s">
        <v>70</v>
      </c>
      <c r="G42" s="24" t="s">
        <v>19</v>
      </c>
      <c r="H42" s="29">
        <v>0.51234999999999997</v>
      </c>
      <c r="I42" s="29"/>
      <c r="J42" s="29">
        <f t="shared" si="1"/>
        <v>65</v>
      </c>
      <c r="K42" s="33" t="s">
        <v>38</v>
      </c>
      <c r="L42" s="24" t="s">
        <v>22</v>
      </c>
      <c r="M42" s="28">
        <v>0.84184999999999999</v>
      </c>
      <c r="N42" s="28" t="s">
        <v>107</v>
      </c>
      <c r="O42" s="29">
        <f t="shared" si="2"/>
        <v>56</v>
      </c>
      <c r="P42" s="33" t="s">
        <v>87</v>
      </c>
      <c r="Q42" s="24" t="s">
        <v>19</v>
      </c>
      <c r="R42" s="29">
        <v>0.64803999999999995</v>
      </c>
      <c r="S42" s="29"/>
      <c r="T42" s="29">
        <f t="shared" si="3"/>
        <v>82</v>
      </c>
      <c r="U42" s="33" t="s">
        <v>98</v>
      </c>
      <c r="V42" s="35" t="s">
        <v>28</v>
      </c>
      <c r="W42" s="29">
        <v>0.52322999999999997</v>
      </c>
      <c r="X42" s="29"/>
      <c r="Y42" s="29">
        <f t="shared" si="4"/>
        <v>80</v>
      </c>
      <c r="Z42" s="33" t="s">
        <v>87</v>
      </c>
      <c r="AA42" s="24" t="s">
        <v>29</v>
      </c>
      <c r="AB42" s="28">
        <v>0.60607</v>
      </c>
      <c r="AC42" s="28" t="s">
        <v>107</v>
      </c>
      <c r="AD42" s="29">
        <f t="shared" si="5"/>
        <v>63</v>
      </c>
      <c r="AE42" s="33" t="s">
        <v>39</v>
      </c>
      <c r="AF42" s="24" t="s">
        <v>25</v>
      </c>
      <c r="AG42" s="29">
        <v>0.37153999999999998</v>
      </c>
      <c r="AH42" s="29"/>
      <c r="AI42" s="79">
        <f t="shared" si="6"/>
        <v>56</v>
      </c>
      <c r="AJ42" s="33" t="s">
        <v>98</v>
      </c>
      <c r="AK42" s="35" t="s">
        <v>25</v>
      </c>
      <c r="AL42" s="28">
        <v>1.2348699999999999</v>
      </c>
      <c r="AM42" s="28" t="s">
        <v>107</v>
      </c>
      <c r="AN42" s="29">
        <f t="shared" si="7"/>
        <v>73</v>
      </c>
      <c r="AO42" s="33" t="s">
        <v>56</v>
      </c>
      <c r="AP42" s="24" t="s">
        <v>22</v>
      </c>
      <c r="AQ42" s="30">
        <v>1.2656499999999999</v>
      </c>
      <c r="AR42" s="30" t="s">
        <v>108</v>
      </c>
      <c r="AS42" s="29">
        <f t="shared" si="8"/>
        <v>76</v>
      </c>
      <c r="AT42" s="33" t="s">
        <v>101</v>
      </c>
      <c r="AU42" s="35" t="s">
        <v>29</v>
      </c>
      <c r="AV42" s="29">
        <v>0.63895999999999997</v>
      </c>
      <c r="AW42" s="29"/>
      <c r="AX42" s="29">
        <f t="shared" si="9"/>
        <v>94</v>
      </c>
      <c r="AY42" s="33" t="s">
        <v>99</v>
      </c>
      <c r="AZ42" s="35" t="s">
        <v>25</v>
      </c>
      <c r="BA42" s="28">
        <v>1.0073300000000001</v>
      </c>
      <c r="BB42" s="28" t="s">
        <v>107</v>
      </c>
      <c r="BC42" s="29">
        <f t="shared" si="10"/>
        <v>72</v>
      </c>
      <c r="BD42" s="33" t="s">
        <v>99</v>
      </c>
      <c r="BE42" s="35" t="s">
        <v>23</v>
      </c>
      <c r="BF42" s="28">
        <v>0.85465000000000002</v>
      </c>
      <c r="BG42" s="28" t="s">
        <v>107</v>
      </c>
      <c r="BH42" s="79">
        <f t="shared" si="11"/>
        <v>68</v>
      </c>
      <c r="BI42" s="33" t="s">
        <v>76</v>
      </c>
      <c r="BJ42" s="24" t="s">
        <v>28</v>
      </c>
      <c r="BK42" s="30">
        <v>0.26655000000000001</v>
      </c>
      <c r="BL42" s="30" t="s">
        <v>108</v>
      </c>
      <c r="BM42" s="29">
        <f t="shared" si="12"/>
        <v>60</v>
      </c>
      <c r="BN42" s="33" t="s">
        <v>38</v>
      </c>
      <c r="BO42" s="24" t="s">
        <v>22</v>
      </c>
      <c r="BP42" s="28">
        <v>0.25089</v>
      </c>
      <c r="BQ42" s="52" t="s">
        <v>107</v>
      </c>
      <c r="BR42" s="29">
        <f t="shared" si="13"/>
        <v>66</v>
      </c>
    </row>
    <row r="43" spans="1:70" ht="17" thickBot="1" x14ac:dyDescent="0.25">
      <c r="A43" s="33" t="s">
        <v>87</v>
      </c>
      <c r="B43" s="24" t="s">
        <v>29</v>
      </c>
      <c r="C43" s="28">
        <v>1.1731799999999999</v>
      </c>
      <c r="D43" s="28" t="s">
        <v>107</v>
      </c>
      <c r="E43" s="29">
        <f t="shared" si="0"/>
        <v>69</v>
      </c>
      <c r="F43" s="33" t="s">
        <v>47</v>
      </c>
      <c r="G43" s="24" t="s">
        <v>28</v>
      </c>
      <c r="H43" s="29">
        <v>0.49393999999999999</v>
      </c>
      <c r="I43" s="29"/>
      <c r="J43" s="29">
        <f t="shared" si="1"/>
        <v>64</v>
      </c>
      <c r="K43" s="33" t="s">
        <v>63</v>
      </c>
      <c r="L43" s="24" t="s">
        <v>20</v>
      </c>
      <c r="M43" s="28">
        <v>0.83162999999999998</v>
      </c>
      <c r="N43" s="28" t="s">
        <v>107</v>
      </c>
      <c r="O43" s="29">
        <f t="shared" si="2"/>
        <v>55</v>
      </c>
      <c r="P43" s="33" t="s">
        <v>64</v>
      </c>
      <c r="Q43" s="24" t="s">
        <v>22</v>
      </c>
      <c r="R43" s="29">
        <v>0.61958000000000002</v>
      </c>
      <c r="S43" s="29"/>
      <c r="T43" s="29">
        <f t="shared" si="3"/>
        <v>81</v>
      </c>
      <c r="U43" s="33" t="s">
        <v>39</v>
      </c>
      <c r="V43" s="24" t="s">
        <v>28</v>
      </c>
      <c r="W43" s="29">
        <v>0.51751000000000003</v>
      </c>
      <c r="X43" s="29"/>
      <c r="Y43" s="29">
        <f t="shared" si="4"/>
        <v>79</v>
      </c>
      <c r="Z43" s="33" t="s">
        <v>99</v>
      </c>
      <c r="AA43" s="35" t="s">
        <v>19</v>
      </c>
      <c r="AB43" s="30">
        <v>0.59938999999999998</v>
      </c>
      <c r="AC43" s="30" t="s">
        <v>108</v>
      </c>
      <c r="AD43" s="29">
        <f t="shared" si="5"/>
        <v>62</v>
      </c>
      <c r="AE43" s="33" t="s">
        <v>74</v>
      </c>
      <c r="AF43" s="24" t="s">
        <v>25</v>
      </c>
      <c r="AG43" s="29">
        <v>0.35235</v>
      </c>
      <c r="AH43" s="29"/>
      <c r="AI43" s="79">
        <f t="shared" si="6"/>
        <v>55</v>
      </c>
      <c r="AJ43" s="33" t="s">
        <v>99</v>
      </c>
      <c r="AK43" s="35" t="s">
        <v>23</v>
      </c>
      <c r="AL43" s="28">
        <v>1.2168099999999999</v>
      </c>
      <c r="AM43" s="28" t="s">
        <v>107</v>
      </c>
      <c r="AN43" s="29">
        <f t="shared" si="7"/>
        <v>72</v>
      </c>
      <c r="AO43" s="33" t="s">
        <v>89</v>
      </c>
      <c r="AP43" s="35" t="s">
        <v>22</v>
      </c>
      <c r="AQ43" s="29">
        <v>1.2650300000000001</v>
      </c>
      <c r="AR43" s="29"/>
      <c r="AS43" s="29">
        <f t="shared" si="8"/>
        <v>75</v>
      </c>
      <c r="AT43" s="33" t="s">
        <v>54</v>
      </c>
      <c r="AU43" s="24" t="s">
        <v>22</v>
      </c>
      <c r="AV43" s="28">
        <v>0.63707999999999998</v>
      </c>
      <c r="AW43" s="28" t="s">
        <v>107</v>
      </c>
      <c r="AX43" s="29">
        <f t="shared" si="9"/>
        <v>93</v>
      </c>
      <c r="AY43" s="33" t="s">
        <v>87</v>
      </c>
      <c r="AZ43" s="24" t="s">
        <v>29</v>
      </c>
      <c r="BA43" s="28">
        <v>0.99285000000000001</v>
      </c>
      <c r="BB43" s="28" t="s">
        <v>107</v>
      </c>
      <c r="BC43" s="29">
        <f t="shared" si="10"/>
        <v>71</v>
      </c>
      <c r="BD43" s="33" t="s">
        <v>37</v>
      </c>
      <c r="BE43" s="24" t="s">
        <v>25</v>
      </c>
      <c r="BF43" s="28">
        <v>0.81361000000000006</v>
      </c>
      <c r="BG43" s="28" t="s">
        <v>107</v>
      </c>
      <c r="BH43" s="79">
        <f t="shared" si="11"/>
        <v>67</v>
      </c>
      <c r="BI43" s="33" t="s">
        <v>100</v>
      </c>
      <c r="BJ43" s="35" t="s">
        <v>28</v>
      </c>
      <c r="BK43" s="29">
        <v>0.25635000000000002</v>
      </c>
      <c r="BL43" s="29"/>
      <c r="BM43" s="29">
        <f t="shared" si="12"/>
        <v>59</v>
      </c>
      <c r="BN43" s="33" t="s">
        <v>46</v>
      </c>
      <c r="BO43" s="24" t="s">
        <v>20</v>
      </c>
      <c r="BP43" s="30">
        <v>0.24009</v>
      </c>
      <c r="BQ43" s="52" t="s">
        <v>108</v>
      </c>
      <c r="BR43" s="29">
        <f t="shared" si="13"/>
        <v>65</v>
      </c>
    </row>
    <row r="44" spans="1:70" ht="17" thickBot="1" x14ac:dyDescent="0.25">
      <c r="A44" s="33" t="s">
        <v>69</v>
      </c>
      <c r="B44" s="24" t="s">
        <v>23</v>
      </c>
      <c r="C44" s="28">
        <v>1.10633</v>
      </c>
      <c r="D44" s="28" t="s">
        <v>107</v>
      </c>
      <c r="E44" s="29">
        <f t="shared" si="0"/>
        <v>68</v>
      </c>
      <c r="F44" s="33" t="s">
        <v>32</v>
      </c>
      <c r="G44" s="24" t="s">
        <v>26</v>
      </c>
      <c r="H44" s="30">
        <v>0.49108000000000002</v>
      </c>
      <c r="I44" s="30" t="s">
        <v>108</v>
      </c>
      <c r="J44" s="29">
        <f t="shared" si="1"/>
        <v>63</v>
      </c>
      <c r="K44" s="33" t="s">
        <v>67</v>
      </c>
      <c r="L44" s="24" t="s">
        <v>23</v>
      </c>
      <c r="M44" s="28">
        <v>0.82110000000000005</v>
      </c>
      <c r="N44" s="28" t="s">
        <v>107</v>
      </c>
      <c r="O44" s="29">
        <f t="shared" si="2"/>
        <v>54</v>
      </c>
      <c r="P44" s="33" t="s">
        <v>35</v>
      </c>
      <c r="Q44" s="24" t="s">
        <v>22</v>
      </c>
      <c r="R44" s="29">
        <v>0.61924999999999997</v>
      </c>
      <c r="S44" s="29"/>
      <c r="T44" s="29">
        <f t="shared" si="3"/>
        <v>80</v>
      </c>
      <c r="U44" s="33" t="s">
        <v>66</v>
      </c>
      <c r="V44" s="24" t="s">
        <v>20</v>
      </c>
      <c r="W44" s="29">
        <v>0.51558000000000004</v>
      </c>
      <c r="X44" s="29"/>
      <c r="Y44" s="29">
        <f t="shared" si="4"/>
        <v>78</v>
      </c>
      <c r="Z44" s="33" t="s">
        <v>35</v>
      </c>
      <c r="AA44" s="24" t="s">
        <v>22</v>
      </c>
      <c r="AB44" s="28">
        <v>0.56555</v>
      </c>
      <c r="AC44" s="28" t="s">
        <v>107</v>
      </c>
      <c r="AD44" s="29">
        <f t="shared" si="5"/>
        <v>61</v>
      </c>
      <c r="AE44" s="33" t="s">
        <v>97</v>
      </c>
      <c r="AF44" s="35" t="s">
        <v>19</v>
      </c>
      <c r="AG44" s="29">
        <v>0.32434000000000002</v>
      </c>
      <c r="AH44" s="29"/>
      <c r="AI44" s="79">
        <f t="shared" si="6"/>
        <v>54</v>
      </c>
      <c r="AJ44" s="33" t="s">
        <v>50</v>
      </c>
      <c r="AK44" s="24" t="s">
        <v>19</v>
      </c>
      <c r="AL44" s="28">
        <v>1.2143999999999999</v>
      </c>
      <c r="AM44" s="28" t="s">
        <v>107</v>
      </c>
      <c r="AN44" s="29">
        <f t="shared" si="7"/>
        <v>71</v>
      </c>
      <c r="AO44" s="33" t="s">
        <v>105</v>
      </c>
      <c r="AP44" s="35" t="s">
        <v>29</v>
      </c>
      <c r="AQ44" s="29">
        <v>1.22685</v>
      </c>
      <c r="AR44" s="29"/>
      <c r="AS44" s="29">
        <f t="shared" si="8"/>
        <v>74</v>
      </c>
      <c r="AT44" s="33" t="s">
        <v>27</v>
      </c>
      <c r="AU44" s="24" t="s">
        <v>29</v>
      </c>
      <c r="AV44" s="28">
        <v>0.63334000000000001</v>
      </c>
      <c r="AW44" s="28" t="s">
        <v>107</v>
      </c>
      <c r="AX44" s="29">
        <f t="shared" si="9"/>
        <v>92</v>
      </c>
      <c r="AY44" s="33" t="s">
        <v>71</v>
      </c>
      <c r="AZ44" s="24" t="s">
        <v>22</v>
      </c>
      <c r="BA44" s="28">
        <v>0.98014999999999997</v>
      </c>
      <c r="BB44" s="28" t="s">
        <v>107</v>
      </c>
      <c r="BC44" s="29">
        <f t="shared" si="10"/>
        <v>70</v>
      </c>
      <c r="BD44" s="33" t="s">
        <v>58</v>
      </c>
      <c r="BE44" s="24" t="s">
        <v>25</v>
      </c>
      <c r="BF44" s="28">
        <v>0.80132000000000003</v>
      </c>
      <c r="BG44" s="28" t="s">
        <v>107</v>
      </c>
      <c r="BH44" s="79">
        <f t="shared" si="11"/>
        <v>66</v>
      </c>
      <c r="BI44" s="33" t="s">
        <v>64</v>
      </c>
      <c r="BJ44" s="24" t="s">
        <v>22</v>
      </c>
      <c r="BK44" s="29">
        <v>0.25022</v>
      </c>
      <c r="BL44" s="29"/>
      <c r="BM44" s="29">
        <f t="shared" si="12"/>
        <v>58</v>
      </c>
      <c r="BN44" s="33" t="s">
        <v>86</v>
      </c>
      <c r="BO44" s="24" t="s">
        <v>28</v>
      </c>
      <c r="BP44" s="30">
        <v>0.23400000000000001</v>
      </c>
      <c r="BQ44" s="52" t="s">
        <v>108</v>
      </c>
      <c r="BR44" s="29">
        <f t="shared" si="13"/>
        <v>64</v>
      </c>
    </row>
    <row r="45" spans="1:70" ht="17" thickBot="1" x14ac:dyDescent="0.25">
      <c r="A45" s="33" t="s">
        <v>62</v>
      </c>
      <c r="B45" s="24" t="s">
        <v>19</v>
      </c>
      <c r="C45" s="28">
        <v>1.0459700000000001</v>
      </c>
      <c r="D45" s="28" t="s">
        <v>107</v>
      </c>
      <c r="E45" s="29">
        <f t="shared" si="0"/>
        <v>67</v>
      </c>
      <c r="F45" s="33" t="s">
        <v>43</v>
      </c>
      <c r="G45" s="24" t="s">
        <v>22</v>
      </c>
      <c r="H45" s="29">
        <v>0.47731000000000001</v>
      </c>
      <c r="I45" s="29"/>
      <c r="J45" s="29">
        <f t="shared" si="1"/>
        <v>62</v>
      </c>
      <c r="K45" s="33" t="s">
        <v>34</v>
      </c>
      <c r="L45" s="24" t="s">
        <v>26</v>
      </c>
      <c r="M45" s="28">
        <v>0.80196000000000001</v>
      </c>
      <c r="N45" s="28" t="s">
        <v>107</v>
      </c>
      <c r="O45" s="29">
        <f t="shared" si="2"/>
        <v>53</v>
      </c>
      <c r="P45" s="33" t="s">
        <v>38</v>
      </c>
      <c r="Q45" s="24" t="s">
        <v>26</v>
      </c>
      <c r="R45" s="30">
        <v>0.60612999999999995</v>
      </c>
      <c r="S45" s="30" t="s">
        <v>108</v>
      </c>
      <c r="T45" s="29">
        <f t="shared" si="3"/>
        <v>79</v>
      </c>
      <c r="U45" s="33" t="s">
        <v>41</v>
      </c>
      <c r="V45" s="24" t="s">
        <v>25</v>
      </c>
      <c r="W45" s="30">
        <v>0.5081</v>
      </c>
      <c r="X45" s="30" t="s">
        <v>108</v>
      </c>
      <c r="Y45" s="29">
        <f t="shared" si="4"/>
        <v>77</v>
      </c>
      <c r="Z45" s="33" t="s">
        <v>82</v>
      </c>
      <c r="AA45" s="24" t="s">
        <v>25</v>
      </c>
      <c r="AB45" s="29">
        <v>0.54581000000000002</v>
      </c>
      <c r="AC45" s="29"/>
      <c r="AD45" s="29">
        <f t="shared" si="5"/>
        <v>60</v>
      </c>
      <c r="AE45" s="33" t="s">
        <v>79</v>
      </c>
      <c r="AF45" s="24" t="s">
        <v>22</v>
      </c>
      <c r="AG45" s="30">
        <v>0.32340000000000002</v>
      </c>
      <c r="AH45" s="30" t="s">
        <v>108</v>
      </c>
      <c r="AI45" s="79">
        <f t="shared" si="6"/>
        <v>53</v>
      </c>
      <c r="AJ45" s="33" t="s">
        <v>93</v>
      </c>
      <c r="AK45" s="35" t="s">
        <v>29</v>
      </c>
      <c r="AL45" s="28">
        <v>1.2102599999999999</v>
      </c>
      <c r="AM45" s="28" t="s">
        <v>107</v>
      </c>
      <c r="AN45" s="29">
        <f t="shared" si="7"/>
        <v>70</v>
      </c>
      <c r="AO45" s="33" t="s">
        <v>18</v>
      </c>
      <c r="AP45" s="24" t="s">
        <v>19</v>
      </c>
      <c r="AQ45" s="28">
        <v>1.1875100000000001</v>
      </c>
      <c r="AR45" s="28" t="s">
        <v>107</v>
      </c>
      <c r="AS45" s="29">
        <f t="shared" si="8"/>
        <v>73</v>
      </c>
      <c r="AT45" s="33" t="s">
        <v>71</v>
      </c>
      <c r="AU45" s="24" t="s">
        <v>29</v>
      </c>
      <c r="AV45" s="29">
        <v>0.62985999999999998</v>
      </c>
      <c r="AW45" s="29"/>
      <c r="AX45" s="29">
        <f t="shared" si="9"/>
        <v>91</v>
      </c>
      <c r="AY45" s="33" t="s">
        <v>77</v>
      </c>
      <c r="AZ45" s="24" t="s">
        <v>29</v>
      </c>
      <c r="BA45" s="30">
        <v>0.97216999999999998</v>
      </c>
      <c r="BB45" s="30" t="s">
        <v>108</v>
      </c>
      <c r="BC45" s="29">
        <f t="shared" si="10"/>
        <v>69</v>
      </c>
      <c r="BD45" s="33" t="s">
        <v>75</v>
      </c>
      <c r="BE45" s="24" t="s">
        <v>23</v>
      </c>
      <c r="BF45" s="28">
        <v>0.78898000000000001</v>
      </c>
      <c r="BG45" s="28" t="s">
        <v>107</v>
      </c>
      <c r="BH45" s="79">
        <f t="shared" si="11"/>
        <v>65</v>
      </c>
      <c r="BI45" s="33" t="s">
        <v>49</v>
      </c>
      <c r="BJ45" s="24" t="s">
        <v>28</v>
      </c>
      <c r="BK45" s="30">
        <v>0.25008000000000002</v>
      </c>
      <c r="BL45" s="30" t="s">
        <v>108</v>
      </c>
      <c r="BM45" s="29">
        <f t="shared" si="12"/>
        <v>57</v>
      </c>
      <c r="BN45" s="33" t="s">
        <v>85</v>
      </c>
      <c r="BO45" s="24" t="s">
        <v>29</v>
      </c>
      <c r="BP45" s="29">
        <v>0.22449</v>
      </c>
      <c r="BR45" s="29">
        <f t="shared" si="13"/>
        <v>63</v>
      </c>
    </row>
    <row r="46" spans="1:70" ht="17" thickBot="1" x14ac:dyDescent="0.25">
      <c r="A46" s="33" t="s">
        <v>58</v>
      </c>
      <c r="B46" s="24" t="s">
        <v>25</v>
      </c>
      <c r="C46" s="28">
        <v>1.0419099999999999</v>
      </c>
      <c r="D46" s="28" t="s">
        <v>107</v>
      </c>
      <c r="E46" s="29">
        <f t="shared" si="0"/>
        <v>66</v>
      </c>
      <c r="F46" s="33" t="s">
        <v>21</v>
      </c>
      <c r="G46" s="24" t="s">
        <v>22</v>
      </c>
      <c r="H46" s="30">
        <v>0.43247999999999998</v>
      </c>
      <c r="I46" s="30" t="s">
        <v>108</v>
      </c>
      <c r="J46" s="29">
        <f t="shared" si="1"/>
        <v>61</v>
      </c>
      <c r="K46" s="33" t="s">
        <v>78</v>
      </c>
      <c r="L46" s="24" t="s">
        <v>28</v>
      </c>
      <c r="M46" s="28">
        <v>0.76732</v>
      </c>
      <c r="N46" s="28" t="s">
        <v>107</v>
      </c>
      <c r="O46" s="29">
        <f t="shared" si="2"/>
        <v>52</v>
      </c>
      <c r="P46" s="33" t="s">
        <v>39</v>
      </c>
      <c r="Q46" s="24" t="s">
        <v>25</v>
      </c>
      <c r="R46" s="30">
        <v>0.60463999999999996</v>
      </c>
      <c r="S46" s="30" t="s">
        <v>108</v>
      </c>
      <c r="T46" s="29">
        <f t="shared" si="3"/>
        <v>78</v>
      </c>
      <c r="U46" s="33" t="s">
        <v>24</v>
      </c>
      <c r="V46" s="24" t="s">
        <v>25</v>
      </c>
      <c r="W46" s="28">
        <v>0.50143000000000004</v>
      </c>
      <c r="X46" s="28" t="s">
        <v>107</v>
      </c>
      <c r="Y46" s="29">
        <f t="shared" si="4"/>
        <v>76</v>
      </c>
      <c r="Z46" s="33" t="s">
        <v>18</v>
      </c>
      <c r="AA46" s="24" t="s">
        <v>19</v>
      </c>
      <c r="AB46" s="28">
        <v>0.53412000000000004</v>
      </c>
      <c r="AC46" s="28" t="s">
        <v>107</v>
      </c>
      <c r="AD46" s="29">
        <f t="shared" si="5"/>
        <v>59</v>
      </c>
      <c r="AE46" s="33" t="s">
        <v>97</v>
      </c>
      <c r="AF46" s="35" t="s">
        <v>25</v>
      </c>
      <c r="AG46" s="29">
        <v>0.3165</v>
      </c>
      <c r="AH46" s="29"/>
      <c r="AI46" s="79">
        <f t="shared" si="6"/>
        <v>52</v>
      </c>
      <c r="AJ46" s="33" t="s">
        <v>37</v>
      </c>
      <c r="AK46" s="24" t="s">
        <v>25</v>
      </c>
      <c r="AL46" s="28">
        <v>1.2020299999999999</v>
      </c>
      <c r="AM46" s="28" t="s">
        <v>107</v>
      </c>
      <c r="AN46" s="29">
        <f t="shared" si="7"/>
        <v>69</v>
      </c>
      <c r="AO46" s="33" t="s">
        <v>97</v>
      </c>
      <c r="AP46" s="35" t="s">
        <v>22</v>
      </c>
      <c r="AQ46" s="30">
        <v>1.1771400000000001</v>
      </c>
      <c r="AR46" s="30" t="s">
        <v>108</v>
      </c>
      <c r="AS46" s="29">
        <f t="shared" si="8"/>
        <v>72</v>
      </c>
      <c r="AT46" s="33" t="s">
        <v>105</v>
      </c>
      <c r="AU46" s="35" t="s">
        <v>29</v>
      </c>
      <c r="AV46" s="29">
        <v>0.61529999999999996</v>
      </c>
      <c r="AW46" s="29"/>
      <c r="AX46" s="29">
        <f t="shared" si="9"/>
        <v>90</v>
      </c>
      <c r="AY46" s="33" t="s">
        <v>41</v>
      </c>
      <c r="AZ46" s="24" t="s">
        <v>25</v>
      </c>
      <c r="BA46" s="28">
        <v>0.96930000000000005</v>
      </c>
      <c r="BB46" s="28" t="s">
        <v>107</v>
      </c>
      <c r="BC46" s="29">
        <f t="shared" si="10"/>
        <v>68</v>
      </c>
      <c r="BD46" s="33" t="s">
        <v>50</v>
      </c>
      <c r="BE46" s="24" t="s">
        <v>19</v>
      </c>
      <c r="BF46" s="28">
        <v>0.77403999999999995</v>
      </c>
      <c r="BG46" s="28" t="s">
        <v>107</v>
      </c>
      <c r="BH46" s="79">
        <f t="shared" si="11"/>
        <v>64</v>
      </c>
      <c r="BI46" s="33" t="s">
        <v>38</v>
      </c>
      <c r="BJ46" s="24" t="s">
        <v>22</v>
      </c>
      <c r="BK46" s="30">
        <v>0.24443999999999999</v>
      </c>
      <c r="BL46" s="30" t="s">
        <v>108</v>
      </c>
      <c r="BM46" s="29">
        <f t="shared" si="12"/>
        <v>56</v>
      </c>
      <c r="BN46" s="33" t="s">
        <v>66</v>
      </c>
      <c r="BO46" s="24" t="s">
        <v>22</v>
      </c>
      <c r="BP46" s="29">
        <v>0.22406999999999999</v>
      </c>
      <c r="BR46" s="29">
        <f t="shared" si="13"/>
        <v>62</v>
      </c>
    </row>
    <row r="47" spans="1:70" ht="17" thickBot="1" x14ac:dyDescent="0.25">
      <c r="A47" s="33" t="s">
        <v>83</v>
      </c>
      <c r="B47" s="24" t="s">
        <v>20</v>
      </c>
      <c r="C47" s="29">
        <v>0.97523000000000004</v>
      </c>
      <c r="D47" s="29"/>
      <c r="E47" s="29">
        <f t="shared" si="0"/>
        <v>65</v>
      </c>
      <c r="F47" s="33" t="s">
        <v>46</v>
      </c>
      <c r="G47" s="24" t="s">
        <v>22</v>
      </c>
      <c r="H47" s="29">
        <v>0.41746</v>
      </c>
      <c r="I47" s="29"/>
      <c r="J47" s="29">
        <f t="shared" si="1"/>
        <v>60</v>
      </c>
      <c r="K47" s="33" t="s">
        <v>63</v>
      </c>
      <c r="L47" s="24" t="s">
        <v>22</v>
      </c>
      <c r="M47" s="28">
        <v>0.75736999999999999</v>
      </c>
      <c r="N47" s="28" t="s">
        <v>107</v>
      </c>
      <c r="O47" s="29">
        <f t="shared" si="2"/>
        <v>51</v>
      </c>
      <c r="P47" s="33" t="s">
        <v>66</v>
      </c>
      <c r="Q47" s="24" t="s">
        <v>20</v>
      </c>
      <c r="R47" s="29">
        <v>0.59894999999999998</v>
      </c>
      <c r="S47" s="29"/>
      <c r="T47" s="29">
        <f t="shared" si="3"/>
        <v>77</v>
      </c>
      <c r="U47" s="33" t="s">
        <v>103</v>
      </c>
      <c r="V47" s="35" t="s">
        <v>28</v>
      </c>
      <c r="W47" s="29">
        <v>0.49940000000000001</v>
      </c>
      <c r="X47" s="29"/>
      <c r="Y47" s="29">
        <f t="shared" si="4"/>
        <v>75</v>
      </c>
      <c r="Z47" s="33" t="s">
        <v>58</v>
      </c>
      <c r="AA47" s="24" t="s">
        <v>25</v>
      </c>
      <c r="AB47" s="30">
        <v>0.51946000000000003</v>
      </c>
      <c r="AC47" s="30" t="s">
        <v>108</v>
      </c>
      <c r="AD47" s="29">
        <f t="shared" si="5"/>
        <v>58</v>
      </c>
      <c r="AE47" s="33" t="s">
        <v>80</v>
      </c>
      <c r="AF47" s="24" t="s">
        <v>25</v>
      </c>
      <c r="AG47" s="29">
        <v>0.31586999999999998</v>
      </c>
      <c r="AH47" s="29"/>
      <c r="AI47" s="79">
        <f t="shared" si="6"/>
        <v>51</v>
      </c>
      <c r="AJ47" s="33" t="s">
        <v>87</v>
      </c>
      <c r="AK47" s="24" t="s">
        <v>29</v>
      </c>
      <c r="AL47" s="28">
        <v>1.19974</v>
      </c>
      <c r="AM47" s="28" t="s">
        <v>107</v>
      </c>
      <c r="AN47" s="29">
        <f t="shared" si="7"/>
        <v>68</v>
      </c>
      <c r="AO47" s="33" t="s">
        <v>98</v>
      </c>
      <c r="AP47" s="35" t="s">
        <v>25</v>
      </c>
      <c r="AQ47" s="28">
        <v>1.1768000000000001</v>
      </c>
      <c r="AR47" s="28" t="s">
        <v>107</v>
      </c>
      <c r="AS47" s="29">
        <f t="shared" si="8"/>
        <v>71</v>
      </c>
      <c r="AT47" s="33" t="s">
        <v>50</v>
      </c>
      <c r="AU47" s="24" t="s">
        <v>29</v>
      </c>
      <c r="AV47" s="28">
        <v>0.61214999999999997</v>
      </c>
      <c r="AW47" s="28" t="s">
        <v>107</v>
      </c>
      <c r="AX47" s="29">
        <f t="shared" si="9"/>
        <v>89</v>
      </c>
      <c r="AY47" s="33" t="s">
        <v>50</v>
      </c>
      <c r="AZ47" s="24" t="s">
        <v>19</v>
      </c>
      <c r="BA47" s="28">
        <v>0.95955000000000001</v>
      </c>
      <c r="BB47" s="28" t="s">
        <v>107</v>
      </c>
      <c r="BC47" s="29">
        <f t="shared" si="10"/>
        <v>67</v>
      </c>
      <c r="BD47" s="33" t="s">
        <v>83</v>
      </c>
      <c r="BE47" s="24" t="s">
        <v>20</v>
      </c>
      <c r="BF47" s="29">
        <v>0.76468999999999998</v>
      </c>
      <c r="BG47" s="29"/>
      <c r="BH47" s="79">
        <f t="shared" si="11"/>
        <v>63</v>
      </c>
      <c r="BI47" s="33" t="s">
        <v>94</v>
      </c>
      <c r="BJ47" s="35" t="s">
        <v>19</v>
      </c>
      <c r="BK47" s="29">
        <v>0.24443999999999999</v>
      </c>
      <c r="BL47" s="29"/>
      <c r="BM47" s="29">
        <f t="shared" si="12"/>
        <v>56</v>
      </c>
      <c r="BN47" s="33" t="s">
        <v>36</v>
      </c>
      <c r="BO47" s="24" t="s">
        <v>26</v>
      </c>
      <c r="BP47" s="30">
        <v>0.2238</v>
      </c>
      <c r="BQ47" s="52" t="s">
        <v>108</v>
      </c>
      <c r="BR47" s="29">
        <f t="shared" si="13"/>
        <v>61</v>
      </c>
    </row>
    <row r="48" spans="1:70" ht="17" thickBot="1" x14ac:dyDescent="0.25">
      <c r="A48" s="33" t="s">
        <v>65</v>
      </c>
      <c r="B48" s="24" t="s">
        <v>29</v>
      </c>
      <c r="C48" s="29">
        <v>0.97372000000000003</v>
      </c>
      <c r="D48" s="29"/>
      <c r="E48" s="29">
        <f t="shared" si="0"/>
        <v>64</v>
      </c>
      <c r="F48" s="33" t="s">
        <v>27</v>
      </c>
      <c r="G48" s="24" t="s">
        <v>28</v>
      </c>
      <c r="H48" s="30">
        <v>0.41478999999999999</v>
      </c>
      <c r="I48" s="30" t="s">
        <v>108</v>
      </c>
      <c r="J48" s="29">
        <f t="shared" si="1"/>
        <v>59</v>
      </c>
      <c r="K48" s="33" t="s">
        <v>32</v>
      </c>
      <c r="L48" s="24" t="s">
        <v>20</v>
      </c>
      <c r="M48" s="28">
        <v>0.72648000000000001</v>
      </c>
      <c r="N48" s="28" t="s">
        <v>107</v>
      </c>
      <c r="O48" s="29">
        <f t="shared" si="2"/>
        <v>50</v>
      </c>
      <c r="P48" s="33" t="s">
        <v>86</v>
      </c>
      <c r="Q48" s="24" t="s">
        <v>28</v>
      </c>
      <c r="R48" s="30">
        <v>0.56857999999999997</v>
      </c>
      <c r="S48" s="30" t="s">
        <v>108</v>
      </c>
      <c r="T48" s="29">
        <f t="shared" si="3"/>
        <v>76</v>
      </c>
      <c r="U48" s="33" t="s">
        <v>105</v>
      </c>
      <c r="V48" s="35" t="s">
        <v>20</v>
      </c>
      <c r="W48" s="29">
        <v>0.48912</v>
      </c>
      <c r="X48" s="29"/>
      <c r="Y48" s="29">
        <f t="shared" si="4"/>
        <v>74</v>
      </c>
      <c r="Z48" s="33" t="s">
        <v>98</v>
      </c>
      <c r="AA48" s="35" t="s">
        <v>28</v>
      </c>
      <c r="AB48" s="29">
        <v>0.51678000000000002</v>
      </c>
      <c r="AC48" s="29"/>
      <c r="AD48" s="29">
        <f t="shared" si="5"/>
        <v>57</v>
      </c>
      <c r="AE48" s="33" t="s">
        <v>68</v>
      </c>
      <c r="AF48" s="24" t="s">
        <v>22</v>
      </c>
      <c r="AG48" s="30">
        <v>0.30520000000000003</v>
      </c>
      <c r="AH48" s="30" t="s">
        <v>108</v>
      </c>
      <c r="AI48" s="79">
        <f t="shared" si="6"/>
        <v>50</v>
      </c>
      <c r="AJ48" s="33" t="s">
        <v>79</v>
      </c>
      <c r="AK48" s="24" t="s">
        <v>22</v>
      </c>
      <c r="AL48" s="28">
        <v>1.1990400000000001</v>
      </c>
      <c r="AM48" s="28" t="s">
        <v>107</v>
      </c>
      <c r="AN48" s="29">
        <f t="shared" si="7"/>
        <v>67</v>
      </c>
      <c r="AO48" s="33" t="s">
        <v>80</v>
      </c>
      <c r="AP48" s="24" t="s">
        <v>25</v>
      </c>
      <c r="AQ48" s="28">
        <v>1.1707700000000001</v>
      </c>
      <c r="AR48" s="28" t="s">
        <v>107</v>
      </c>
      <c r="AS48" s="29">
        <f t="shared" si="8"/>
        <v>70</v>
      </c>
      <c r="AT48" s="33" t="s">
        <v>103</v>
      </c>
      <c r="AU48" s="35" t="s">
        <v>28</v>
      </c>
      <c r="AV48" s="29">
        <v>0.59979000000000005</v>
      </c>
      <c r="AW48" s="29"/>
      <c r="AX48" s="29">
        <f t="shared" si="9"/>
        <v>88</v>
      </c>
      <c r="AY48" s="33" t="s">
        <v>54</v>
      </c>
      <c r="AZ48" s="24" t="s">
        <v>22</v>
      </c>
      <c r="BA48" s="28">
        <v>0.94428999999999996</v>
      </c>
      <c r="BB48" s="28" t="s">
        <v>107</v>
      </c>
      <c r="BC48" s="29">
        <f t="shared" si="10"/>
        <v>66</v>
      </c>
      <c r="BD48" s="33" t="s">
        <v>69</v>
      </c>
      <c r="BE48" s="24" t="s">
        <v>29</v>
      </c>
      <c r="BF48" s="30">
        <v>0.75597000000000003</v>
      </c>
      <c r="BG48" s="30" t="s">
        <v>108</v>
      </c>
      <c r="BH48" s="79">
        <f t="shared" si="11"/>
        <v>62</v>
      </c>
      <c r="BI48" s="33" t="s">
        <v>57</v>
      </c>
      <c r="BJ48" s="24" t="s">
        <v>23</v>
      </c>
      <c r="BK48" s="29">
        <v>0.24293999999999999</v>
      </c>
      <c r="BL48" s="29"/>
      <c r="BM48" s="29">
        <f t="shared" si="12"/>
        <v>55</v>
      </c>
      <c r="BN48" s="33" t="s">
        <v>89</v>
      </c>
      <c r="BO48" s="35" t="s">
        <v>25</v>
      </c>
      <c r="BP48" s="29">
        <v>0.22133</v>
      </c>
      <c r="BR48" s="29">
        <f t="shared" si="13"/>
        <v>60</v>
      </c>
    </row>
    <row r="49" spans="1:70" ht="17" thickBot="1" x14ac:dyDescent="0.25">
      <c r="A49" s="33" t="s">
        <v>62</v>
      </c>
      <c r="B49" s="24" t="s">
        <v>23</v>
      </c>
      <c r="C49" s="28">
        <v>0.96955999999999998</v>
      </c>
      <c r="D49" s="28" t="s">
        <v>107</v>
      </c>
      <c r="E49" s="29">
        <f t="shared" si="0"/>
        <v>63</v>
      </c>
      <c r="F49" s="33" t="s">
        <v>98</v>
      </c>
      <c r="G49" s="35" t="s">
        <v>25</v>
      </c>
      <c r="H49" s="29">
        <v>0.39950000000000002</v>
      </c>
      <c r="I49" s="29"/>
      <c r="J49" s="29">
        <f t="shared" si="1"/>
        <v>58</v>
      </c>
      <c r="K49" s="33" t="s">
        <v>49</v>
      </c>
      <c r="L49" s="24" t="s">
        <v>28</v>
      </c>
      <c r="M49" s="28">
        <v>0.70216999999999996</v>
      </c>
      <c r="N49" s="28" t="s">
        <v>107</v>
      </c>
      <c r="O49" s="29">
        <f t="shared" si="2"/>
        <v>49</v>
      </c>
      <c r="P49" s="33" t="s">
        <v>21</v>
      </c>
      <c r="Q49" s="24" t="s">
        <v>22</v>
      </c>
      <c r="R49" s="28">
        <v>0.56479000000000001</v>
      </c>
      <c r="S49" s="28" t="s">
        <v>107</v>
      </c>
      <c r="T49" s="29">
        <f t="shared" si="3"/>
        <v>75</v>
      </c>
      <c r="U49" s="33" t="s">
        <v>72</v>
      </c>
      <c r="V49" s="24" t="s">
        <v>28</v>
      </c>
      <c r="W49" s="30">
        <v>0.48592999999999997</v>
      </c>
      <c r="X49" s="30" t="s">
        <v>108</v>
      </c>
      <c r="Y49" s="29">
        <f t="shared" si="4"/>
        <v>73</v>
      </c>
      <c r="Z49" s="33" t="s">
        <v>105</v>
      </c>
      <c r="AA49" s="35" t="s">
        <v>29</v>
      </c>
      <c r="AB49" s="29">
        <v>0.48959999999999998</v>
      </c>
      <c r="AC49" s="29"/>
      <c r="AD49" s="29">
        <f t="shared" si="5"/>
        <v>56</v>
      </c>
      <c r="AE49" s="33" t="s">
        <v>105</v>
      </c>
      <c r="AF49" s="35" t="s">
        <v>22</v>
      </c>
      <c r="AG49" s="29">
        <v>0.29831999999999997</v>
      </c>
      <c r="AH49" s="29"/>
      <c r="AI49" s="79">
        <f t="shared" si="6"/>
        <v>49</v>
      </c>
      <c r="AJ49" s="33" t="s">
        <v>58</v>
      </c>
      <c r="AK49" s="24" t="s">
        <v>25</v>
      </c>
      <c r="AL49" s="28">
        <v>1.1969700000000001</v>
      </c>
      <c r="AM49" s="28" t="s">
        <v>107</v>
      </c>
      <c r="AN49" s="29">
        <f t="shared" si="7"/>
        <v>66</v>
      </c>
      <c r="AO49" s="33" t="s">
        <v>89</v>
      </c>
      <c r="AP49" s="35" t="s">
        <v>25</v>
      </c>
      <c r="AQ49" s="29">
        <v>1.14367</v>
      </c>
      <c r="AR49" s="29"/>
      <c r="AS49" s="29">
        <f t="shared" si="8"/>
        <v>69</v>
      </c>
      <c r="AT49" s="33" t="s">
        <v>18</v>
      </c>
      <c r="AU49" s="24" t="s">
        <v>19</v>
      </c>
      <c r="AV49" s="28">
        <v>0.59175999999999995</v>
      </c>
      <c r="AW49" s="28" t="s">
        <v>107</v>
      </c>
      <c r="AX49" s="29">
        <f t="shared" si="9"/>
        <v>87</v>
      </c>
      <c r="AY49" s="33" t="s">
        <v>89</v>
      </c>
      <c r="AZ49" s="35" t="s">
        <v>22</v>
      </c>
      <c r="BA49" s="29">
        <v>0.93886000000000003</v>
      </c>
      <c r="BB49" s="29"/>
      <c r="BC49" s="29">
        <f t="shared" si="10"/>
        <v>65</v>
      </c>
      <c r="BD49" s="33" t="s">
        <v>58</v>
      </c>
      <c r="BE49" s="24" t="s">
        <v>20</v>
      </c>
      <c r="BF49" s="29">
        <v>0.74597999999999998</v>
      </c>
      <c r="BG49" s="29"/>
      <c r="BH49" s="79">
        <f t="shared" si="11"/>
        <v>61</v>
      </c>
      <c r="BI49" s="33" t="s">
        <v>67</v>
      </c>
      <c r="BJ49" s="24" t="s">
        <v>28</v>
      </c>
      <c r="BK49" s="29">
        <v>0.23737</v>
      </c>
      <c r="BL49" s="29"/>
      <c r="BM49" s="29">
        <f t="shared" si="12"/>
        <v>54</v>
      </c>
      <c r="BN49" s="33" t="s">
        <v>104</v>
      </c>
      <c r="BO49" s="35" t="s">
        <v>28</v>
      </c>
      <c r="BP49" s="29">
        <v>0.21965999999999999</v>
      </c>
      <c r="BR49" s="29">
        <f t="shared" si="13"/>
        <v>59</v>
      </c>
    </row>
    <row r="50" spans="1:70" ht="17" thickBot="1" x14ac:dyDescent="0.25">
      <c r="A50" s="33" t="s">
        <v>50</v>
      </c>
      <c r="B50" s="24" t="s">
        <v>19</v>
      </c>
      <c r="C50" s="28">
        <v>0.95093000000000005</v>
      </c>
      <c r="D50" s="28" t="s">
        <v>107</v>
      </c>
      <c r="E50" s="29">
        <f t="shared" si="0"/>
        <v>62</v>
      </c>
      <c r="F50" s="33" t="s">
        <v>47</v>
      </c>
      <c r="G50" s="24" t="s">
        <v>19</v>
      </c>
      <c r="H50" s="29">
        <v>0.39832000000000001</v>
      </c>
      <c r="I50" s="29"/>
      <c r="J50" s="29">
        <f t="shared" si="1"/>
        <v>57</v>
      </c>
      <c r="K50" s="33" t="s">
        <v>67</v>
      </c>
      <c r="L50" s="24" t="s">
        <v>20</v>
      </c>
      <c r="M50" s="28">
        <v>0.67447999999999997</v>
      </c>
      <c r="N50" s="28" t="s">
        <v>107</v>
      </c>
      <c r="O50" s="29">
        <f t="shared" si="2"/>
        <v>48</v>
      </c>
      <c r="P50" s="33" t="s">
        <v>63</v>
      </c>
      <c r="Q50" s="24" t="s">
        <v>22</v>
      </c>
      <c r="R50" s="29">
        <v>0.55564000000000002</v>
      </c>
      <c r="S50" s="29"/>
      <c r="T50" s="29">
        <f t="shared" si="3"/>
        <v>74</v>
      </c>
      <c r="U50" s="33" t="s">
        <v>70</v>
      </c>
      <c r="V50" s="24" t="s">
        <v>19</v>
      </c>
      <c r="W50" s="29">
        <v>0.48518</v>
      </c>
      <c r="X50" s="29"/>
      <c r="Y50" s="29">
        <f t="shared" si="4"/>
        <v>72</v>
      </c>
      <c r="Z50" s="33" t="s">
        <v>41</v>
      </c>
      <c r="AA50" s="24" t="s">
        <v>29</v>
      </c>
      <c r="AB50" s="28">
        <v>0.47904000000000002</v>
      </c>
      <c r="AC50" s="28" t="s">
        <v>107</v>
      </c>
      <c r="AD50" s="29">
        <f t="shared" si="5"/>
        <v>55</v>
      </c>
      <c r="AE50" s="33" t="s">
        <v>79</v>
      </c>
      <c r="AF50" s="24" t="s">
        <v>29</v>
      </c>
      <c r="AG50" s="29">
        <v>0.29587999999999998</v>
      </c>
      <c r="AH50" s="29"/>
      <c r="AI50" s="79">
        <f t="shared" si="6"/>
        <v>48</v>
      </c>
      <c r="AJ50" s="33" t="s">
        <v>80</v>
      </c>
      <c r="AK50" s="24" t="s">
        <v>28</v>
      </c>
      <c r="AL50" s="28">
        <v>1.19377</v>
      </c>
      <c r="AM50" s="28" t="s">
        <v>107</v>
      </c>
      <c r="AN50" s="29">
        <f t="shared" si="7"/>
        <v>65</v>
      </c>
      <c r="AO50" s="33" t="s">
        <v>80</v>
      </c>
      <c r="AP50" s="24" t="s">
        <v>28</v>
      </c>
      <c r="AQ50" s="28">
        <v>1.12273</v>
      </c>
      <c r="AR50" s="28" t="s">
        <v>107</v>
      </c>
      <c r="AS50" s="29">
        <f t="shared" si="8"/>
        <v>68</v>
      </c>
      <c r="AT50" s="33" t="s">
        <v>58</v>
      </c>
      <c r="AU50" s="24" t="s">
        <v>22</v>
      </c>
      <c r="AV50" s="29">
        <v>0.58562999999999998</v>
      </c>
      <c r="AW50" s="29"/>
      <c r="AX50" s="29">
        <f t="shared" si="9"/>
        <v>86</v>
      </c>
      <c r="AY50" s="33" t="s">
        <v>48</v>
      </c>
      <c r="AZ50" s="24" t="s">
        <v>29</v>
      </c>
      <c r="BA50" s="28">
        <v>0.92022999999999999</v>
      </c>
      <c r="BB50" s="28" t="s">
        <v>107</v>
      </c>
      <c r="BC50" s="29">
        <f t="shared" si="10"/>
        <v>64</v>
      </c>
      <c r="BD50" s="33" t="s">
        <v>97</v>
      </c>
      <c r="BE50" s="35" t="s">
        <v>29</v>
      </c>
      <c r="BF50" s="29">
        <v>0.73902000000000001</v>
      </c>
      <c r="BG50" s="29"/>
      <c r="BH50" s="79">
        <f t="shared" si="11"/>
        <v>60</v>
      </c>
      <c r="BI50" s="33" t="s">
        <v>51</v>
      </c>
      <c r="BJ50" s="24" t="s">
        <v>22</v>
      </c>
      <c r="BK50" s="29">
        <v>0.22599</v>
      </c>
      <c r="BL50" s="29"/>
      <c r="BM50" s="29">
        <f t="shared" si="12"/>
        <v>53</v>
      </c>
      <c r="BN50" s="33" t="s">
        <v>89</v>
      </c>
      <c r="BO50" s="35" t="s">
        <v>22</v>
      </c>
      <c r="BP50" s="29">
        <v>0.21734000000000001</v>
      </c>
      <c r="BR50" s="29">
        <f t="shared" si="13"/>
        <v>58</v>
      </c>
    </row>
    <row r="51" spans="1:70" ht="17" thickBot="1" x14ac:dyDescent="0.25">
      <c r="A51" s="33" t="s">
        <v>43</v>
      </c>
      <c r="B51" s="24" t="s">
        <v>19</v>
      </c>
      <c r="C51" s="28">
        <v>0.92157999999999995</v>
      </c>
      <c r="D51" s="28" t="s">
        <v>107</v>
      </c>
      <c r="E51" s="29">
        <f t="shared" si="0"/>
        <v>61</v>
      </c>
      <c r="F51" s="33" t="s">
        <v>49</v>
      </c>
      <c r="G51" s="24" t="s">
        <v>28</v>
      </c>
      <c r="H51" s="29">
        <v>0.36558000000000002</v>
      </c>
      <c r="I51" s="29"/>
      <c r="J51" s="29">
        <f t="shared" si="1"/>
        <v>56</v>
      </c>
      <c r="K51" s="33" t="s">
        <v>57</v>
      </c>
      <c r="L51" s="24" t="s">
        <v>20</v>
      </c>
      <c r="M51" s="28">
        <v>0.65919000000000005</v>
      </c>
      <c r="N51" s="28" t="s">
        <v>107</v>
      </c>
      <c r="O51" s="29">
        <f t="shared" si="2"/>
        <v>47</v>
      </c>
      <c r="P51" s="33" t="s">
        <v>38</v>
      </c>
      <c r="Q51" s="24" t="s">
        <v>22</v>
      </c>
      <c r="R51" s="30">
        <v>0.54442999999999997</v>
      </c>
      <c r="S51" s="30" t="s">
        <v>108</v>
      </c>
      <c r="T51" s="29">
        <f t="shared" si="3"/>
        <v>73</v>
      </c>
      <c r="U51" s="33" t="s">
        <v>62</v>
      </c>
      <c r="V51" s="24" t="s">
        <v>19</v>
      </c>
      <c r="W51" s="29">
        <v>0.48018</v>
      </c>
      <c r="X51" s="29"/>
      <c r="Y51" s="29">
        <f t="shared" si="4"/>
        <v>71</v>
      </c>
      <c r="Z51" s="33" t="s">
        <v>97</v>
      </c>
      <c r="AA51" s="35" t="s">
        <v>29</v>
      </c>
      <c r="AB51" s="29">
        <v>0.47782000000000002</v>
      </c>
      <c r="AC51" s="29"/>
      <c r="AD51" s="29">
        <f t="shared" si="5"/>
        <v>54</v>
      </c>
      <c r="AE51" s="33" t="s">
        <v>64</v>
      </c>
      <c r="AF51" s="24" t="s">
        <v>19</v>
      </c>
      <c r="AG51" s="29">
        <v>0.29278999999999999</v>
      </c>
      <c r="AH51" s="29"/>
      <c r="AI51" s="79">
        <f t="shared" si="6"/>
        <v>47</v>
      </c>
      <c r="AJ51" s="33" t="s">
        <v>93</v>
      </c>
      <c r="AK51" s="35" t="s">
        <v>25</v>
      </c>
      <c r="AL51" s="30">
        <v>1.1026800000000001</v>
      </c>
      <c r="AM51" s="30" t="s">
        <v>108</v>
      </c>
      <c r="AN51" s="29">
        <f t="shared" si="7"/>
        <v>64</v>
      </c>
      <c r="AO51" s="33" t="s">
        <v>58</v>
      </c>
      <c r="AP51" s="24" t="s">
        <v>25</v>
      </c>
      <c r="AQ51" s="30">
        <v>1.1139300000000001</v>
      </c>
      <c r="AR51" s="30" t="s">
        <v>108</v>
      </c>
      <c r="AS51" s="29">
        <f t="shared" si="8"/>
        <v>67</v>
      </c>
      <c r="AT51" s="33" t="s">
        <v>24</v>
      </c>
      <c r="AU51" s="24" t="s">
        <v>25</v>
      </c>
      <c r="AV51" s="28">
        <v>0.58296000000000003</v>
      </c>
      <c r="AW51" s="28" t="s">
        <v>107</v>
      </c>
      <c r="AX51" s="29">
        <f t="shared" si="9"/>
        <v>85</v>
      </c>
      <c r="AY51" s="33" t="s">
        <v>68</v>
      </c>
      <c r="AZ51" s="24" t="s">
        <v>29</v>
      </c>
      <c r="BA51" s="28">
        <v>0.91669999999999996</v>
      </c>
      <c r="BB51" s="28" t="s">
        <v>107</v>
      </c>
      <c r="BC51" s="29">
        <f t="shared" si="10"/>
        <v>63</v>
      </c>
      <c r="BD51" s="33" t="s">
        <v>87</v>
      </c>
      <c r="BE51" s="24" t="s">
        <v>29</v>
      </c>
      <c r="BF51" s="28">
        <v>0.73777000000000004</v>
      </c>
      <c r="BG51" s="28" t="s">
        <v>107</v>
      </c>
      <c r="BH51" s="79">
        <f t="shared" si="11"/>
        <v>59</v>
      </c>
      <c r="BI51" s="33" t="s">
        <v>83</v>
      </c>
      <c r="BJ51" s="24" t="s">
        <v>20</v>
      </c>
      <c r="BK51" s="29">
        <v>0.21876000000000001</v>
      </c>
      <c r="BL51" s="29"/>
      <c r="BM51" s="29">
        <f t="shared" si="12"/>
        <v>52</v>
      </c>
      <c r="BN51" s="33" t="s">
        <v>49</v>
      </c>
      <c r="BO51" s="24" t="s">
        <v>20</v>
      </c>
      <c r="BP51" s="30">
        <v>0.21041000000000001</v>
      </c>
      <c r="BQ51" t="s">
        <v>108</v>
      </c>
      <c r="BR51" s="29">
        <f t="shared" si="13"/>
        <v>57</v>
      </c>
    </row>
    <row r="52" spans="1:70" ht="17" thickBot="1" x14ac:dyDescent="0.25">
      <c r="A52" s="33" t="s">
        <v>33</v>
      </c>
      <c r="B52" s="24" t="s">
        <v>25</v>
      </c>
      <c r="C52" s="28">
        <v>0.91507000000000005</v>
      </c>
      <c r="D52" s="28" t="s">
        <v>107</v>
      </c>
      <c r="E52" s="29">
        <f t="shared" si="0"/>
        <v>60</v>
      </c>
      <c r="F52" s="33" t="s">
        <v>101</v>
      </c>
      <c r="G52" s="35" t="s">
        <v>22</v>
      </c>
      <c r="H52" s="29">
        <v>0.36284</v>
      </c>
      <c r="I52" s="29"/>
      <c r="J52" s="29">
        <f t="shared" si="1"/>
        <v>55</v>
      </c>
      <c r="K52" s="33" t="s">
        <v>101</v>
      </c>
      <c r="L52" s="35" t="s">
        <v>26</v>
      </c>
      <c r="M52" s="29">
        <v>0.63961000000000001</v>
      </c>
      <c r="N52" s="29"/>
      <c r="O52" s="29">
        <f t="shared" si="2"/>
        <v>46</v>
      </c>
      <c r="P52" s="33" t="s">
        <v>74</v>
      </c>
      <c r="Q52" s="24" t="s">
        <v>28</v>
      </c>
      <c r="R52" s="29">
        <v>0.52954000000000001</v>
      </c>
      <c r="S52" s="29"/>
      <c r="T52" s="29">
        <f t="shared" si="3"/>
        <v>72</v>
      </c>
      <c r="U52" s="33" t="s">
        <v>103</v>
      </c>
      <c r="V52" s="35" t="s">
        <v>22</v>
      </c>
      <c r="W52" s="29">
        <v>0.47419</v>
      </c>
      <c r="X52" s="29"/>
      <c r="Y52" s="29">
        <f t="shared" si="4"/>
        <v>70</v>
      </c>
      <c r="Z52" s="33" t="s">
        <v>105</v>
      </c>
      <c r="AA52" s="35" t="s">
        <v>22</v>
      </c>
      <c r="AB52" s="29">
        <v>0.47116999999999998</v>
      </c>
      <c r="AC52" s="29"/>
      <c r="AD52" s="29">
        <f t="shared" si="5"/>
        <v>53</v>
      </c>
      <c r="AE52" s="33" t="s">
        <v>82</v>
      </c>
      <c r="AF52" s="24" t="s">
        <v>28</v>
      </c>
      <c r="AG52" s="29">
        <v>0.29155999999999999</v>
      </c>
      <c r="AH52" s="29"/>
      <c r="AI52" s="79">
        <f t="shared" si="6"/>
        <v>46</v>
      </c>
      <c r="AJ52" s="33" t="s">
        <v>56</v>
      </c>
      <c r="AK52" s="24" t="s">
        <v>22</v>
      </c>
      <c r="AL52" s="28">
        <v>1.0969500000000001</v>
      </c>
      <c r="AM52" s="28" t="s">
        <v>107</v>
      </c>
      <c r="AN52" s="29">
        <f t="shared" si="7"/>
        <v>63</v>
      </c>
      <c r="AO52" s="33" t="s">
        <v>93</v>
      </c>
      <c r="AP52" s="35" t="s">
        <v>25</v>
      </c>
      <c r="AQ52" s="29">
        <v>1.10056</v>
      </c>
      <c r="AR52" s="29"/>
      <c r="AS52" s="29">
        <f t="shared" si="8"/>
        <v>66</v>
      </c>
      <c r="AT52" s="33" t="s">
        <v>21</v>
      </c>
      <c r="AU52" s="24" t="s">
        <v>22</v>
      </c>
      <c r="AV52" s="28">
        <v>0.54986999999999997</v>
      </c>
      <c r="AW52" s="28" t="s">
        <v>107</v>
      </c>
      <c r="AX52" s="29">
        <f t="shared" si="9"/>
        <v>84</v>
      </c>
      <c r="AY52" s="33" t="s">
        <v>31</v>
      </c>
      <c r="AZ52" s="24" t="s">
        <v>25</v>
      </c>
      <c r="BA52" s="28">
        <v>0.90964999999999996</v>
      </c>
      <c r="BB52" s="28" t="s">
        <v>107</v>
      </c>
      <c r="BC52" s="29">
        <f t="shared" si="10"/>
        <v>62</v>
      </c>
      <c r="BD52" s="33" t="s">
        <v>79</v>
      </c>
      <c r="BE52" s="24" t="s">
        <v>22</v>
      </c>
      <c r="BF52" s="28">
        <v>0.71362000000000003</v>
      </c>
      <c r="BG52" s="28" t="s">
        <v>107</v>
      </c>
      <c r="BH52" s="79">
        <f t="shared" si="11"/>
        <v>58</v>
      </c>
      <c r="BI52" s="33" t="s">
        <v>42</v>
      </c>
      <c r="BJ52" s="24" t="s">
        <v>28</v>
      </c>
      <c r="BK52" s="29">
        <v>0.21709999999999999</v>
      </c>
      <c r="BL52" s="29"/>
      <c r="BM52" s="29">
        <f t="shared" si="12"/>
        <v>51</v>
      </c>
      <c r="BN52" s="33" t="s">
        <v>105</v>
      </c>
      <c r="BO52" s="35" t="s">
        <v>20</v>
      </c>
      <c r="BP52" s="29">
        <v>0.20993000000000001</v>
      </c>
      <c r="BR52" s="29">
        <f t="shared" si="13"/>
        <v>56</v>
      </c>
    </row>
    <row r="53" spans="1:70" ht="17" thickBot="1" x14ac:dyDescent="0.25">
      <c r="A53" s="33" t="s">
        <v>35</v>
      </c>
      <c r="B53" s="24" t="s">
        <v>22</v>
      </c>
      <c r="C53" s="28">
        <v>0.88109000000000004</v>
      </c>
      <c r="D53" s="28" t="s">
        <v>107</v>
      </c>
      <c r="E53" s="29">
        <f t="shared" si="0"/>
        <v>59</v>
      </c>
      <c r="F53" s="33" t="s">
        <v>49</v>
      </c>
      <c r="G53" s="24" t="s">
        <v>20</v>
      </c>
      <c r="H53" s="29">
        <v>0.36280000000000001</v>
      </c>
      <c r="I53" s="29"/>
      <c r="J53" s="29">
        <f t="shared" si="1"/>
        <v>54</v>
      </c>
      <c r="K53" s="33" t="s">
        <v>67</v>
      </c>
      <c r="L53" s="24" t="s">
        <v>28</v>
      </c>
      <c r="M53" s="28">
        <v>0.63358000000000003</v>
      </c>
      <c r="N53" s="28" t="s">
        <v>107</v>
      </c>
      <c r="O53" s="29">
        <f t="shared" si="2"/>
        <v>45</v>
      </c>
      <c r="P53" s="33" t="s">
        <v>79</v>
      </c>
      <c r="Q53" s="24" t="s">
        <v>22</v>
      </c>
      <c r="R53" s="29">
        <v>0.52554999999999996</v>
      </c>
      <c r="S53" s="29"/>
      <c r="T53" s="29">
        <f t="shared" si="3"/>
        <v>71</v>
      </c>
      <c r="U53" s="33" t="s">
        <v>82</v>
      </c>
      <c r="V53" s="24" t="s">
        <v>28</v>
      </c>
      <c r="W53" s="29">
        <v>0.47399000000000002</v>
      </c>
      <c r="X53" s="29"/>
      <c r="Y53" s="29">
        <f t="shared" si="4"/>
        <v>69</v>
      </c>
      <c r="Z53" s="33" t="s">
        <v>105</v>
      </c>
      <c r="AA53" s="35" t="s">
        <v>20</v>
      </c>
      <c r="AB53" s="30">
        <v>0.45090000000000002</v>
      </c>
      <c r="AC53" s="30" t="s">
        <v>108</v>
      </c>
      <c r="AD53" s="29">
        <f t="shared" si="5"/>
        <v>52</v>
      </c>
      <c r="AE53" s="33" t="s">
        <v>56</v>
      </c>
      <c r="AF53" s="24" t="s">
        <v>19</v>
      </c>
      <c r="AG53" s="29">
        <v>0.28299999999999997</v>
      </c>
      <c r="AH53" s="29"/>
      <c r="AI53" s="79">
        <f t="shared" si="6"/>
        <v>45</v>
      </c>
      <c r="AJ53" s="33" t="s">
        <v>75</v>
      </c>
      <c r="AK53" s="24" t="s">
        <v>23</v>
      </c>
      <c r="AL53" s="28">
        <v>1.09484</v>
      </c>
      <c r="AM53" s="28" t="s">
        <v>107</v>
      </c>
      <c r="AN53" s="29">
        <f t="shared" si="7"/>
        <v>62</v>
      </c>
      <c r="AO53" s="33" t="s">
        <v>41</v>
      </c>
      <c r="AP53" s="24" t="s">
        <v>29</v>
      </c>
      <c r="AQ53" s="28">
        <v>1.0642799999999999</v>
      </c>
      <c r="AR53" s="28" t="s">
        <v>107</v>
      </c>
      <c r="AS53" s="29">
        <f t="shared" si="8"/>
        <v>65</v>
      </c>
      <c r="AT53" s="33" t="s">
        <v>94</v>
      </c>
      <c r="AU53" s="35" t="s">
        <v>26</v>
      </c>
      <c r="AV53" s="30">
        <v>0.54886000000000001</v>
      </c>
      <c r="AW53" s="30" t="s">
        <v>108</v>
      </c>
      <c r="AX53" s="29">
        <f t="shared" si="9"/>
        <v>83</v>
      </c>
      <c r="AY53" s="33" t="s">
        <v>87</v>
      </c>
      <c r="AZ53" s="24" t="s">
        <v>19</v>
      </c>
      <c r="BA53" s="28">
        <v>0.90402000000000005</v>
      </c>
      <c r="BB53" s="28" t="s">
        <v>107</v>
      </c>
      <c r="BC53" s="29">
        <f t="shared" si="10"/>
        <v>61</v>
      </c>
      <c r="BD53" s="33" t="s">
        <v>69</v>
      </c>
      <c r="BE53" s="24" t="s">
        <v>19</v>
      </c>
      <c r="BF53" s="28">
        <v>0.67081000000000002</v>
      </c>
      <c r="BG53" s="28" t="s">
        <v>107</v>
      </c>
      <c r="BH53" s="79">
        <f t="shared" si="11"/>
        <v>57</v>
      </c>
      <c r="BI53" s="33" t="s">
        <v>33</v>
      </c>
      <c r="BJ53" s="24" t="s">
        <v>20</v>
      </c>
      <c r="BK53" s="29">
        <v>0.21553</v>
      </c>
      <c r="BL53" s="29"/>
      <c r="BM53" s="29">
        <f t="shared" si="12"/>
        <v>50</v>
      </c>
      <c r="BN53" s="33" t="s">
        <v>32</v>
      </c>
      <c r="BO53" s="24" t="s">
        <v>20</v>
      </c>
      <c r="BP53" s="30">
        <v>0.2089</v>
      </c>
      <c r="BQ53" t="s">
        <v>108</v>
      </c>
      <c r="BR53" s="29">
        <f t="shared" si="13"/>
        <v>55</v>
      </c>
    </row>
    <row r="54" spans="1:70" ht="17" thickBot="1" x14ac:dyDescent="0.25">
      <c r="A54" s="33" t="s">
        <v>59</v>
      </c>
      <c r="B54" s="24" t="s">
        <v>25</v>
      </c>
      <c r="C54" s="30">
        <v>0.84677000000000002</v>
      </c>
      <c r="D54" s="30" t="s">
        <v>108</v>
      </c>
      <c r="E54" s="29">
        <f t="shared" si="0"/>
        <v>58</v>
      </c>
      <c r="F54" s="33" t="s">
        <v>100</v>
      </c>
      <c r="G54" s="35" t="s">
        <v>28</v>
      </c>
      <c r="H54" s="29">
        <v>0.35113</v>
      </c>
      <c r="I54" s="29"/>
      <c r="J54" s="29">
        <f t="shared" si="1"/>
        <v>53</v>
      </c>
      <c r="K54" s="33" t="s">
        <v>27</v>
      </c>
      <c r="L54" s="24" t="s">
        <v>28</v>
      </c>
      <c r="M54" s="28">
        <v>0.59984999999999999</v>
      </c>
      <c r="N54" s="28" t="s">
        <v>107</v>
      </c>
      <c r="O54" s="29">
        <f t="shared" si="2"/>
        <v>44</v>
      </c>
      <c r="P54" s="33" t="s">
        <v>39</v>
      </c>
      <c r="Q54" s="24" t="s">
        <v>28</v>
      </c>
      <c r="R54" s="29">
        <v>0.52347999999999995</v>
      </c>
      <c r="S54" s="29"/>
      <c r="T54" s="29">
        <f t="shared" si="3"/>
        <v>70</v>
      </c>
      <c r="U54" s="33" t="s">
        <v>89</v>
      </c>
      <c r="V54" s="35" t="s">
        <v>25</v>
      </c>
      <c r="W54" s="29">
        <v>0.46339999999999998</v>
      </c>
      <c r="X54" s="29"/>
      <c r="Y54" s="29">
        <f t="shared" si="4"/>
        <v>68</v>
      </c>
      <c r="Z54" s="33" t="s">
        <v>39</v>
      </c>
      <c r="AA54" s="24" t="s">
        <v>28</v>
      </c>
      <c r="AB54" s="29">
        <v>0.439</v>
      </c>
      <c r="AC54" s="29"/>
      <c r="AD54" s="29">
        <f t="shared" si="5"/>
        <v>51</v>
      </c>
      <c r="AE54" s="33" t="s">
        <v>56</v>
      </c>
      <c r="AF54" s="24" t="s">
        <v>25</v>
      </c>
      <c r="AG54" s="29">
        <v>0.28071000000000002</v>
      </c>
      <c r="AH54" s="29"/>
      <c r="AI54" s="79">
        <f t="shared" si="6"/>
        <v>44</v>
      </c>
      <c r="AJ54" s="33" t="s">
        <v>18</v>
      </c>
      <c r="AK54" s="24" t="s">
        <v>19</v>
      </c>
      <c r="AL54" s="28">
        <v>1.02626</v>
      </c>
      <c r="AM54" s="28" t="s">
        <v>107</v>
      </c>
      <c r="AN54" s="29">
        <f t="shared" si="7"/>
        <v>61</v>
      </c>
      <c r="AO54" s="33" t="s">
        <v>62</v>
      </c>
      <c r="AP54" s="24" t="s">
        <v>23</v>
      </c>
      <c r="AQ54" s="28">
        <v>1.03424</v>
      </c>
      <c r="AR54" s="28" t="s">
        <v>107</v>
      </c>
      <c r="AS54" s="29">
        <f t="shared" si="8"/>
        <v>64</v>
      </c>
      <c r="AT54" s="33" t="s">
        <v>77</v>
      </c>
      <c r="AU54" s="24" t="s">
        <v>26</v>
      </c>
      <c r="AV54" s="30">
        <v>0.54246000000000005</v>
      </c>
      <c r="AW54" s="30" t="s">
        <v>108</v>
      </c>
      <c r="AX54" s="29">
        <f t="shared" si="9"/>
        <v>82</v>
      </c>
      <c r="AY54" s="33" t="s">
        <v>99</v>
      </c>
      <c r="AZ54" s="35" t="s">
        <v>29</v>
      </c>
      <c r="BA54" s="28">
        <v>0.90105000000000002</v>
      </c>
      <c r="BB54" s="28" t="s">
        <v>107</v>
      </c>
      <c r="BC54" s="29">
        <f t="shared" si="10"/>
        <v>60</v>
      </c>
      <c r="BD54" s="33" t="s">
        <v>33</v>
      </c>
      <c r="BE54" s="24" t="s">
        <v>25</v>
      </c>
      <c r="BF54" s="28">
        <v>0.65161000000000002</v>
      </c>
      <c r="BG54" s="28" t="s">
        <v>107</v>
      </c>
      <c r="BH54" s="79">
        <f t="shared" si="11"/>
        <v>56</v>
      </c>
      <c r="BI54" s="33" t="s">
        <v>82</v>
      </c>
      <c r="BJ54" s="24" t="s">
        <v>20</v>
      </c>
      <c r="BK54" s="29">
        <v>0.21289</v>
      </c>
      <c r="BL54" s="29"/>
      <c r="BM54" s="29">
        <f t="shared" si="12"/>
        <v>49</v>
      </c>
      <c r="BN54" s="33" t="s">
        <v>100</v>
      </c>
      <c r="BO54" s="35" t="s">
        <v>20</v>
      </c>
      <c r="BP54" s="29">
        <v>0.20638999999999999</v>
      </c>
      <c r="BR54" s="29">
        <f t="shared" si="13"/>
        <v>54</v>
      </c>
    </row>
    <row r="55" spans="1:70" ht="17" thickBot="1" x14ac:dyDescent="0.25">
      <c r="A55" s="33" t="s">
        <v>105</v>
      </c>
      <c r="B55" s="35" t="s">
        <v>25</v>
      </c>
      <c r="C55" s="29">
        <v>0.80830000000000002</v>
      </c>
      <c r="D55" s="29"/>
      <c r="E55" s="29">
        <f t="shared" si="0"/>
        <v>57</v>
      </c>
      <c r="F55" s="33" t="s">
        <v>56</v>
      </c>
      <c r="G55" s="24" t="s">
        <v>19</v>
      </c>
      <c r="H55" s="29">
        <v>0.35028999999999999</v>
      </c>
      <c r="I55" s="29"/>
      <c r="J55" s="29">
        <f t="shared" si="1"/>
        <v>52</v>
      </c>
      <c r="K55" s="33" t="s">
        <v>36</v>
      </c>
      <c r="L55" s="24" t="s">
        <v>23</v>
      </c>
      <c r="M55" s="28">
        <v>0.59867000000000004</v>
      </c>
      <c r="N55" s="28" t="s">
        <v>107</v>
      </c>
      <c r="O55" s="29">
        <f t="shared" si="2"/>
        <v>43</v>
      </c>
      <c r="P55" s="33" t="s">
        <v>60</v>
      </c>
      <c r="Q55" s="24" t="s">
        <v>22</v>
      </c>
      <c r="R55" s="29">
        <v>0.52200000000000002</v>
      </c>
      <c r="S55" s="29"/>
      <c r="T55" s="29">
        <f t="shared" si="3"/>
        <v>69</v>
      </c>
      <c r="U55" s="33" t="s">
        <v>66</v>
      </c>
      <c r="V55" s="24" t="s">
        <v>28</v>
      </c>
      <c r="W55" s="30">
        <v>0.44767000000000001</v>
      </c>
      <c r="X55" s="30" t="s">
        <v>108</v>
      </c>
      <c r="Y55" s="29">
        <f t="shared" si="4"/>
        <v>67</v>
      </c>
      <c r="Z55" s="33" t="s">
        <v>92</v>
      </c>
      <c r="AA55" s="35" t="s">
        <v>25</v>
      </c>
      <c r="AB55" s="29">
        <v>0.43286999999999998</v>
      </c>
      <c r="AC55" s="29"/>
      <c r="AD55" s="29">
        <f t="shared" si="5"/>
        <v>50</v>
      </c>
      <c r="AE55" s="33" t="s">
        <v>97</v>
      </c>
      <c r="AF55" s="35" t="s">
        <v>22</v>
      </c>
      <c r="AG55" s="29">
        <v>0.27444000000000002</v>
      </c>
      <c r="AH55" s="29"/>
      <c r="AI55" s="79">
        <f t="shared" si="6"/>
        <v>43</v>
      </c>
      <c r="AJ55" s="33" t="s">
        <v>83</v>
      </c>
      <c r="AK55" s="24" t="s">
        <v>25</v>
      </c>
      <c r="AL55" s="28">
        <v>1.0141899999999999</v>
      </c>
      <c r="AM55" s="28" t="s">
        <v>107</v>
      </c>
      <c r="AN55" s="29">
        <f t="shared" si="7"/>
        <v>60</v>
      </c>
      <c r="AO55" s="33" t="s">
        <v>75</v>
      </c>
      <c r="AP55" s="24" t="s">
        <v>23</v>
      </c>
      <c r="AQ55" s="30">
        <v>1.00346</v>
      </c>
      <c r="AR55" s="30" t="s">
        <v>108</v>
      </c>
      <c r="AS55" s="29">
        <f t="shared" si="8"/>
        <v>63</v>
      </c>
      <c r="AT55" s="33" t="s">
        <v>46</v>
      </c>
      <c r="AU55" s="24" t="s">
        <v>20</v>
      </c>
      <c r="AV55" s="30">
        <v>0.52614000000000005</v>
      </c>
      <c r="AW55" s="30" t="s">
        <v>108</v>
      </c>
      <c r="AX55" s="29">
        <f t="shared" si="9"/>
        <v>81</v>
      </c>
      <c r="AY55" s="33" t="s">
        <v>69</v>
      </c>
      <c r="AZ55" s="24" t="s">
        <v>19</v>
      </c>
      <c r="BA55" s="28">
        <v>0.89546999999999999</v>
      </c>
      <c r="BB55" s="28" t="s">
        <v>107</v>
      </c>
      <c r="BC55" s="29">
        <f t="shared" si="10"/>
        <v>59</v>
      </c>
      <c r="BD55" s="33" t="s">
        <v>91</v>
      </c>
      <c r="BE55" s="35" t="s">
        <v>25</v>
      </c>
      <c r="BF55" s="29">
        <v>0.61868999999999996</v>
      </c>
      <c r="BG55" s="29"/>
      <c r="BH55" s="79">
        <f t="shared" si="11"/>
        <v>55</v>
      </c>
      <c r="BI55" s="33" t="s">
        <v>64</v>
      </c>
      <c r="BJ55" s="24" t="s">
        <v>19</v>
      </c>
      <c r="BK55" s="29">
        <v>0.2104</v>
      </c>
      <c r="BL55" s="29"/>
      <c r="BM55" s="29">
        <f t="shared" si="12"/>
        <v>48</v>
      </c>
      <c r="BN55" s="33" t="s">
        <v>60</v>
      </c>
      <c r="BO55" s="24" t="s">
        <v>19</v>
      </c>
      <c r="BP55" s="29">
        <v>0.20247000000000001</v>
      </c>
      <c r="BR55" s="29">
        <f t="shared" si="13"/>
        <v>53</v>
      </c>
    </row>
    <row r="56" spans="1:70" ht="17" thickBot="1" x14ac:dyDescent="0.25">
      <c r="A56" s="33" t="s">
        <v>89</v>
      </c>
      <c r="B56" s="35" t="s">
        <v>22</v>
      </c>
      <c r="C56" s="29">
        <v>0.78312000000000004</v>
      </c>
      <c r="D56" s="29"/>
      <c r="E56" s="29">
        <f t="shared" si="0"/>
        <v>56</v>
      </c>
      <c r="F56" s="33" t="s">
        <v>56</v>
      </c>
      <c r="G56" s="24" t="s">
        <v>22</v>
      </c>
      <c r="H56" s="29">
        <v>0.34398000000000001</v>
      </c>
      <c r="I56" s="29"/>
      <c r="J56" s="29">
        <f t="shared" si="1"/>
        <v>51</v>
      </c>
      <c r="K56" s="23" t="s">
        <v>95</v>
      </c>
      <c r="L56" s="24" t="s">
        <v>22</v>
      </c>
      <c r="M56" s="29">
        <v>0.56311</v>
      </c>
      <c r="N56" s="29"/>
      <c r="O56" s="29">
        <f t="shared" si="2"/>
        <v>42</v>
      </c>
      <c r="P56" s="33" t="s">
        <v>18</v>
      </c>
      <c r="Q56" s="24" t="s">
        <v>19</v>
      </c>
      <c r="R56" s="30">
        <v>0.52166999999999997</v>
      </c>
      <c r="S56" s="30" t="s">
        <v>108</v>
      </c>
      <c r="T56" s="29">
        <f t="shared" si="3"/>
        <v>68</v>
      </c>
      <c r="U56" s="33" t="s">
        <v>105</v>
      </c>
      <c r="V56" s="35" t="s">
        <v>22</v>
      </c>
      <c r="W56" s="29">
        <v>0.42170000000000002</v>
      </c>
      <c r="X56" s="29"/>
      <c r="Y56" s="29">
        <f t="shared" si="4"/>
        <v>66</v>
      </c>
      <c r="Z56" s="33" t="s">
        <v>98</v>
      </c>
      <c r="AA56" s="35" t="s">
        <v>23</v>
      </c>
      <c r="AB56" s="29">
        <v>0.40583000000000002</v>
      </c>
      <c r="AC56" s="29"/>
      <c r="AD56" s="29">
        <f t="shared" si="5"/>
        <v>49</v>
      </c>
      <c r="AE56" s="33" t="s">
        <v>103</v>
      </c>
      <c r="AF56" s="35" t="s">
        <v>20</v>
      </c>
      <c r="AG56" s="29">
        <v>0.26762999999999998</v>
      </c>
      <c r="AH56" s="29"/>
      <c r="AI56" s="79">
        <f t="shared" si="6"/>
        <v>42</v>
      </c>
      <c r="AJ56" s="33" t="s">
        <v>62</v>
      </c>
      <c r="AK56" s="24" t="s">
        <v>23</v>
      </c>
      <c r="AL56" s="28">
        <v>0.99970999999999999</v>
      </c>
      <c r="AM56" s="28" t="s">
        <v>107</v>
      </c>
      <c r="AN56" s="29">
        <f t="shared" si="7"/>
        <v>59</v>
      </c>
      <c r="AO56" s="33" t="s">
        <v>39</v>
      </c>
      <c r="AP56" s="24" t="s">
        <v>25</v>
      </c>
      <c r="AQ56" s="28">
        <v>1.00241</v>
      </c>
      <c r="AR56" s="28" t="s">
        <v>107</v>
      </c>
      <c r="AS56" s="29">
        <f t="shared" si="8"/>
        <v>62</v>
      </c>
      <c r="AT56" s="33" t="s">
        <v>62</v>
      </c>
      <c r="AU56" s="24" t="s">
        <v>25</v>
      </c>
      <c r="AV56" s="30">
        <v>0.51039000000000001</v>
      </c>
      <c r="AW56" s="30" t="s">
        <v>108</v>
      </c>
      <c r="AX56" s="29">
        <f t="shared" si="9"/>
        <v>80</v>
      </c>
      <c r="AY56" s="33" t="s">
        <v>40</v>
      </c>
      <c r="AZ56" s="24" t="s">
        <v>26</v>
      </c>
      <c r="BA56" s="28">
        <v>0.89419999999999999</v>
      </c>
      <c r="BB56" s="28" t="s">
        <v>107</v>
      </c>
      <c r="BC56" s="29">
        <f t="shared" si="10"/>
        <v>58</v>
      </c>
      <c r="BD56" s="33" t="s">
        <v>93</v>
      </c>
      <c r="BE56" s="35" t="s">
        <v>23</v>
      </c>
      <c r="BF56" s="29">
        <v>0.59194999999999998</v>
      </c>
      <c r="BG56" s="29"/>
      <c r="BH56" s="79">
        <f t="shared" si="11"/>
        <v>54</v>
      </c>
      <c r="BI56" s="33" t="s">
        <v>66</v>
      </c>
      <c r="BJ56" s="24" t="s">
        <v>22</v>
      </c>
      <c r="BK56" s="29">
        <v>0.20660000000000001</v>
      </c>
      <c r="BL56" s="29"/>
      <c r="BM56" s="29">
        <f t="shared" si="12"/>
        <v>47</v>
      </c>
      <c r="BN56" s="33" t="s">
        <v>47</v>
      </c>
      <c r="BO56" s="24" t="s">
        <v>28</v>
      </c>
      <c r="BP56" s="29">
        <v>0.20113</v>
      </c>
      <c r="BR56" s="29">
        <f t="shared" si="13"/>
        <v>52</v>
      </c>
    </row>
    <row r="57" spans="1:70" ht="17" thickBot="1" x14ac:dyDescent="0.25">
      <c r="A57" s="33" t="s">
        <v>69</v>
      </c>
      <c r="B57" s="24" t="s">
        <v>19</v>
      </c>
      <c r="C57" s="29">
        <v>0.77705999999999997</v>
      </c>
      <c r="D57" s="29"/>
      <c r="E57" s="29">
        <f t="shared" si="0"/>
        <v>55</v>
      </c>
      <c r="F57" s="33" t="s">
        <v>98</v>
      </c>
      <c r="G57" s="35" t="s">
        <v>28</v>
      </c>
      <c r="H57" s="29">
        <v>0.33939000000000002</v>
      </c>
      <c r="I57" s="29"/>
      <c r="J57" s="29">
        <f t="shared" si="1"/>
        <v>50</v>
      </c>
      <c r="K57" s="33" t="s">
        <v>77</v>
      </c>
      <c r="L57" s="24" t="s">
        <v>26</v>
      </c>
      <c r="M57" s="29">
        <v>0.54769999999999996</v>
      </c>
      <c r="N57" s="29"/>
      <c r="O57" s="29">
        <f t="shared" si="2"/>
        <v>41</v>
      </c>
      <c r="P57" s="33" t="s">
        <v>89</v>
      </c>
      <c r="Q57" s="35" t="s">
        <v>28</v>
      </c>
      <c r="R57" s="29">
        <v>0.51558999999999999</v>
      </c>
      <c r="S57" s="29"/>
      <c r="T57" s="29">
        <f t="shared" si="3"/>
        <v>67</v>
      </c>
      <c r="U57" s="33" t="s">
        <v>50</v>
      </c>
      <c r="V57" s="24" t="s">
        <v>19</v>
      </c>
      <c r="W57" s="29">
        <v>0.40312999999999999</v>
      </c>
      <c r="X57" s="29"/>
      <c r="Y57" s="29">
        <f t="shared" si="4"/>
        <v>65</v>
      </c>
      <c r="Z57" s="33" t="s">
        <v>74</v>
      </c>
      <c r="AA57" s="24" t="s">
        <v>28</v>
      </c>
      <c r="AB57" s="29">
        <v>0.39695999999999998</v>
      </c>
      <c r="AC57" s="29"/>
      <c r="AD57" s="29">
        <f t="shared" si="5"/>
        <v>48</v>
      </c>
      <c r="AE57" s="33" t="s">
        <v>35</v>
      </c>
      <c r="AF57" s="24" t="s">
        <v>25</v>
      </c>
      <c r="AG57" s="29">
        <v>0.2482</v>
      </c>
      <c r="AH57" s="29"/>
      <c r="AI57" s="79">
        <f t="shared" si="6"/>
        <v>41</v>
      </c>
      <c r="AJ57" s="33" t="s">
        <v>97</v>
      </c>
      <c r="AK57" s="35" t="s">
        <v>29</v>
      </c>
      <c r="AL57" s="30">
        <v>0.98709000000000002</v>
      </c>
      <c r="AM57" s="30" t="s">
        <v>108</v>
      </c>
      <c r="AN57" s="29">
        <f t="shared" si="7"/>
        <v>58</v>
      </c>
      <c r="AO57" s="33" t="s">
        <v>68</v>
      </c>
      <c r="AP57" s="24" t="s">
        <v>22</v>
      </c>
      <c r="AQ57" s="29">
        <v>0.99738000000000004</v>
      </c>
      <c r="AR57" s="29"/>
      <c r="AS57" s="29">
        <f t="shared" si="8"/>
        <v>61</v>
      </c>
      <c r="AT57" s="33" t="s">
        <v>66</v>
      </c>
      <c r="AU57" s="24" t="s">
        <v>28</v>
      </c>
      <c r="AV57" s="29">
        <v>0.50853999999999999</v>
      </c>
      <c r="AW57" s="29"/>
      <c r="AX57" s="29">
        <f t="shared" si="9"/>
        <v>79</v>
      </c>
      <c r="AY57" s="33" t="s">
        <v>101</v>
      </c>
      <c r="AZ57" s="35" t="s">
        <v>22</v>
      </c>
      <c r="BA57" s="29">
        <v>0.88861999999999997</v>
      </c>
      <c r="BB57" s="29"/>
      <c r="BC57" s="29">
        <f t="shared" si="10"/>
        <v>57</v>
      </c>
      <c r="BD57" s="33" t="s">
        <v>54</v>
      </c>
      <c r="BE57" s="24" t="s">
        <v>29</v>
      </c>
      <c r="BF57" s="30">
        <v>0.57896000000000003</v>
      </c>
      <c r="BG57" s="30" t="s">
        <v>108</v>
      </c>
      <c r="BH57" s="79">
        <f t="shared" si="11"/>
        <v>53</v>
      </c>
      <c r="BI57" s="33" t="s">
        <v>67</v>
      </c>
      <c r="BJ57" s="24" t="s">
        <v>23</v>
      </c>
      <c r="BK57" s="29">
        <v>0.20072000000000001</v>
      </c>
      <c r="BL57" s="29"/>
      <c r="BM57" s="29">
        <f t="shared" si="12"/>
        <v>46</v>
      </c>
      <c r="BN57" s="33" t="s">
        <v>78</v>
      </c>
      <c r="BO57" s="24" t="s">
        <v>28</v>
      </c>
      <c r="BP57" s="29">
        <v>0.19686000000000001</v>
      </c>
      <c r="BR57" s="29">
        <f t="shared" si="13"/>
        <v>51</v>
      </c>
    </row>
    <row r="58" spans="1:70" ht="17" thickBot="1" x14ac:dyDescent="0.25">
      <c r="A58" s="34" t="s">
        <v>97</v>
      </c>
      <c r="B58" s="36" t="s">
        <v>29</v>
      </c>
      <c r="C58" s="29">
        <v>0.72148999999999996</v>
      </c>
      <c r="D58" s="40"/>
      <c r="E58" s="29">
        <f t="shared" si="0"/>
        <v>54</v>
      </c>
      <c r="F58" s="34" t="s">
        <v>104</v>
      </c>
      <c r="G58" s="36" t="s">
        <v>26</v>
      </c>
      <c r="H58" s="29">
        <v>0.32289000000000001</v>
      </c>
      <c r="I58" s="40"/>
      <c r="J58" s="29">
        <f t="shared" si="1"/>
        <v>49</v>
      </c>
      <c r="K58" s="34" t="s">
        <v>36</v>
      </c>
      <c r="L58" s="32" t="s">
        <v>26</v>
      </c>
      <c r="M58" s="28">
        <v>0.53151000000000004</v>
      </c>
      <c r="N58" s="39" t="s">
        <v>107</v>
      </c>
      <c r="O58" s="29">
        <f t="shared" si="2"/>
        <v>40</v>
      </c>
      <c r="P58" s="34" t="s">
        <v>46</v>
      </c>
      <c r="Q58" s="32" t="s">
        <v>22</v>
      </c>
      <c r="R58" s="29">
        <v>0.50778000000000001</v>
      </c>
      <c r="S58" s="40"/>
      <c r="T58" s="29">
        <f t="shared" si="3"/>
        <v>66</v>
      </c>
      <c r="U58" s="34" t="s">
        <v>43</v>
      </c>
      <c r="V58" s="32" t="s">
        <v>22</v>
      </c>
      <c r="W58" s="29">
        <v>0.39539999999999997</v>
      </c>
      <c r="X58" s="40"/>
      <c r="Y58" s="29">
        <f t="shared" si="4"/>
        <v>64</v>
      </c>
      <c r="Z58" s="34" t="s">
        <v>92</v>
      </c>
      <c r="AA58" s="36" t="s">
        <v>20</v>
      </c>
      <c r="AB58" s="29">
        <v>0.39308999999999999</v>
      </c>
      <c r="AC58" s="40"/>
      <c r="AD58" s="29">
        <f t="shared" si="5"/>
        <v>47</v>
      </c>
      <c r="AE58" s="34" t="s">
        <v>92</v>
      </c>
      <c r="AF58" s="36" t="s">
        <v>23</v>
      </c>
      <c r="AG58" s="29">
        <v>0.24001</v>
      </c>
      <c r="AH58" s="40"/>
      <c r="AI58" s="79">
        <f t="shared" si="6"/>
        <v>40</v>
      </c>
      <c r="AJ58" s="34" t="s">
        <v>39</v>
      </c>
      <c r="AK58" s="32" t="s">
        <v>25</v>
      </c>
      <c r="AL58" s="28">
        <v>0.98343999999999998</v>
      </c>
      <c r="AM58" s="39" t="s">
        <v>107</v>
      </c>
      <c r="AN58" s="29">
        <f t="shared" si="7"/>
        <v>57</v>
      </c>
      <c r="AO58" s="34" t="s">
        <v>70</v>
      </c>
      <c r="AP58" s="32" t="s">
        <v>19</v>
      </c>
      <c r="AQ58" s="28">
        <v>0.99268999999999996</v>
      </c>
      <c r="AR58" s="39" t="s">
        <v>107</v>
      </c>
      <c r="AS58" s="29">
        <f t="shared" si="8"/>
        <v>60</v>
      </c>
      <c r="AT58" s="34" t="s">
        <v>71</v>
      </c>
      <c r="AU58" s="32" t="s">
        <v>22</v>
      </c>
      <c r="AV58" s="29">
        <v>0.50707999999999998</v>
      </c>
      <c r="AW58" s="40"/>
      <c r="AX58" s="29">
        <f t="shared" si="9"/>
        <v>78</v>
      </c>
      <c r="AY58" s="34" t="s">
        <v>75</v>
      </c>
      <c r="AZ58" s="32" t="s">
        <v>25</v>
      </c>
      <c r="BA58" s="28">
        <v>0.85141999999999995</v>
      </c>
      <c r="BB58" s="39" t="s">
        <v>107</v>
      </c>
      <c r="BC58" s="29">
        <f t="shared" si="10"/>
        <v>56</v>
      </c>
      <c r="BD58" s="34" t="s">
        <v>56</v>
      </c>
      <c r="BE58" s="32" t="s">
        <v>22</v>
      </c>
      <c r="BF58" s="29">
        <v>0.57701999999999998</v>
      </c>
      <c r="BG58" s="40"/>
      <c r="BH58" s="79">
        <f t="shared" si="11"/>
        <v>52</v>
      </c>
      <c r="BI58" s="34" t="s">
        <v>92</v>
      </c>
      <c r="BJ58" s="36" t="s">
        <v>28</v>
      </c>
      <c r="BK58" s="29">
        <v>0.19939000000000001</v>
      </c>
      <c r="BL58" s="40"/>
      <c r="BM58" s="29">
        <f t="shared" si="12"/>
        <v>45</v>
      </c>
      <c r="BN58" s="34" t="s">
        <v>72</v>
      </c>
      <c r="BO58" s="32" t="s">
        <v>28</v>
      </c>
      <c r="BP58" s="29">
        <v>0.19413</v>
      </c>
      <c r="BR58" s="29">
        <f t="shared" si="13"/>
        <v>50</v>
      </c>
    </row>
    <row r="59" spans="1:70" ht="17" customHeight="1" thickTop="1" thickBot="1" x14ac:dyDescent="0.25">
      <c r="A59" s="33" t="s">
        <v>52</v>
      </c>
      <c r="B59" s="24" t="s">
        <v>29</v>
      </c>
      <c r="C59" s="29">
        <v>0.68318000000000001</v>
      </c>
      <c r="D59" s="29"/>
      <c r="E59" s="29">
        <f t="shared" si="0"/>
        <v>53</v>
      </c>
      <c r="F59" s="33" t="s">
        <v>80</v>
      </c>
      <c r="G59" s="24" t="s">
        <v>28</v>
      </c>
      <c r="H59" s="29">
        <v>0.31577</v>
      </c>
      <c r="I59" s="29"/>
      <c r="J59" s="29">
        <f t="shared" si="1"/>
        <v>48</v>
      </c>
      <c r="K59" s="33" t="s">
        <v>46</v>
      </c>
      <c r="L59" s="24" t="s">
        <v>20</v>
      </c>
      <c r="M59" s="29">
        <v>0.50753999999999999</v>
      </c>
      <c r="N59" s="29"/>
      <c r="O59" s="29">
        <f t="shared" si="2"/>
        <v>39</v>
      </c>
      <c r="P59" s="33" t="s">
        <v>89</v>
      </c>
      <c r="Q59" s="35" t="s">
        <v>22</v>
      </c>
      <c r="R59" s="29">
        <v>0.50600999999999996</v>
      </c>
      <c r="S59" s="29"/>
      <c r="T59" s="29">
        <f t="shared" si="3"/>
        <v>65</v>
      </c>
      <c r="U59" s="33" t="s">
        <v>47</v>
      </c>
      <c r="V59" s="24" t="s">
        <v>19</v>
      </c>
      <c r="W59" s="29">
        <v>0.39350000000000002</v>
      </c>
      <c r="X59" s="29"/>
      <c r="Y59" s="29">
        <f t="shared" si="4"/>
        <v>63</v>
      </c>
      <c r="Z59" s="33" t="s">
        <v>70</v>
      </c>
      <c r="AA59" s="24" t="s">
        <v>19</v>
      </c>
      <c r="AB59" s="29">
        <v>0.38845000000000002</v>
      </c>
      <c r="AC59" s="29"/>
      <c r="AD59" s="29">
        <f t="shared" si="5"/>
        <v>46</v>
      </c>
      <c r="AE59" s="33" t="s">
        <v>56</v>
      </c>
      <c r="AF59" s="24" t="s">
        <v>22</v>
      </c>
      <c r="AG59" s="29">
        <v>0.22972000000000001</v>
      </c>
      <c r="AH59" s="29"/>
      <c r="AI59" s="79">
        <f t="shared" si="6"/>
        <v>39</v>
      </c>
      <c r="AJ59" s="33" t="s">
        <v>97</v>
      </c>
      <c r="AK59" s="35" t="s">
        <v>22</v>
      </c>
      <c r="AL59" s="28">
        <v>0.97340000000000004</v>
      </c>
      <c r="AM59" s="28" t="s">
        <v>107</v>
      </c>
      <c r="AN59" s="29">
        <f t="shared" si="7"/>
        <v>56</v>
      </c>
      <c r="AO59" s="33" t="s">
        <v>87</v>
      </c>
      <c r="AP59" s="24" t="s">
        <v>29</v>
      </c>
      <c r="AQ59" s="30">
        <v>0.97323999999999999</v>
      </c>
      <c r="AR59" s="30" t="s">
        <v>108</v>
      </c>
      <c r="AS59" s="29">
        <f t="shared" si="8"/>
        <v>59</v>
      </c>
      <c r="AT59" s="33" t="s">
        <v>99</v>
      </c>
      <c r="AU59" s="35" t="s">
        <v>29</v>
      </c>
      <c r="AV59" s="29">
        <v>0.50417999999999996</v>
      </c>
      <c r="AW59" s="29"/>
      <c r="AX59" s="29">
        <f t="shared" si="9"/>
        <v>77</v>
      </c>
      <c r="AY59" s="33" t="s">
        <v>75</v>
      </c>
      <c r="AZ59" s="24" t="s">
        <v>29</v>
      </c>
      <c r="BA59" s="28">
        <v>0.83618999999999999</v>
      </c>
      <c r="BB59" s="28" t="s">
        <v>107</v>
      </c>
      <c r="BC59" s="29">
        <f t="shared" si="10"/>
        <v>55</v>
      </c>
      <c r="BD59" s="33" t="s">
        <v>59</v>
      </c>
      <c r="BE59" s="24" t="s">
        <v>25</v>
      </c>
      <c r="BF59" s="30">
        <v>0.57099999999999995</v>
      </c>
      <c r="BG59" s="30" t="s">
        <v>108</v>
      </c>
      <c r="BH59" s="79">
        <f t="shared" si="11"/>
        <v>51</v>
      </c>
      <c r="BI59" s="33" t="s">
        <v>51</v>
      </c>
      <c r="BJ59" s="24" t="s">
        <v>28</v>
      </c>
      <c r="BK59" s="29">
        <v>0.19094</v>
      </c>
      <c r="BL59" s="29"/>
      <c r="BM59" s="29">
        <f t="shared" si="12"/>
        <v>44</v>
      </c>
      <c r="BN59" s="33" t="s">
        <v>100</v>
      </c>
      <c r="BO59" s="35" t="s">
        <v>28</v>
      </c>
      <c r="BP59" s="29">
        <v>0.18926000000000001</v>
      </c>
      <c r="BR59" s="29">
        <f t="shared" si="13"/>
        <v>49</v>
      </c>
    </row>
    <row r="60" spans="1:70" ht="17" thickBot="1" x14ac:dyDescent="0.25">
      <c r="A60" s="33" t="s">
        <v>37</v>
      </c>
      <c r="B60" s="24" t="s">
        <v>23</v>
      </c>
      <c r="C60" s="28">
        <v>0.67905000000000004</v>
      </c>
      <c r="D60" s="28" t="s">
        <v>107</v>
      </c>
      <c r="E60" s="29">
        <f t="shared" si="0"/>
        <v>52</v>
      </c>
      <c r="F60" s="33" t="s">
        <v>101</v>
      </c>
      <c r="G60" s="35" t="s">
        <v>29</v>
      </c>
      <c r="H60" s="29">
        <v>0.30798999999999999</v>
      </c>
      <c r="I60" s="29"/>
      <c r="J60" s="29">
        <f t="shared" si="1"/>
        <v>47</v>
      </c>
      <c r="K60" s="33" t="s">
        <v>53</v>
      </c>
      <c r="L60" s="24" t="s">
        <v>23</v>
      </c>
      <c r="M60" s="28">
        <v>0.50463999999999998</v>
      </c>
      <c r="N60" s="28" t="s">
        <v>107</v>
      </c>
      <c r="O60" s="29">
        <f t="shared" si="2"/>
        <v>38</v>
      </c>
      <c r="P60" s="33" t="s">
        <v>72</v>
      </c>
      <c r="Q60" s="24" t="s">
        <v>28</v>
      </c>
      <c r="R60" s="29">
        <v>0.49619999999999997</v>
      </c>
      <c r="S60" s="29"/>
      <c r="T60" s="29">
        <f t="shared" si="3"/>
        <v>64</v>
      </c>
      <c r="U60" s="33" t="s">
        <v>58</v>
      </c>
      <c r="V60" s="24" t="s">
        <v>20</v>
      </c>
      <c r="W60" s="29">
        <v>0.3916</v>
      </c>
      <c r="X60" s="29"/>
      <c r="Y60" s="29">
        <f t="shared" si="4"/>
        <v>62</v>
      </c>
      <c r="Z60" s="33" t="s">
        <v>58</v>
      </c>
      <c r="AA60" s="24" t="s">
        <v>22</v>
      </c>
      <c r="AB60" s="29">
        <v>0.38463000000000003</v>
      </c>
      <c r="AC60" s="29"/>
      <c r="AD60" s="29">
        <f t="shared" si="5"/>
        <v>45</v>
      </c>
      <c r="AE60" s="33" t="s">
        <v>105</v>
      </c>
      <c r="AF60" s="35" t="s">
        <v>25</v>
      </c>
      <c r="AG60" s="29">
        <v>0.22628999999999999</v>
      </c>
      <c r="AH60" s="29"/>
      <c r="AI60" s="79">
        <f t="shared" si="6"/>
        <v>38</v>
      </c>
      <c r="AJ60" s="33" t="s">
        <v>70</v>
      </c>
      <c r="AK60" s="24" t="s">
        <v>19</v>
      </c>
      <c r="AL60" s="28">
        <v>0.95177999999999996</v>
      </c>
      <c r="AM60" s="28" t="s">
        <v>107</v>
      </c>
      <c r="AN60" s="29">
        <f t="shared" si="7"/>
        <v>55</v>
      </c>
      <c r="AO60" s="33" t="s">
        <v>83</v>
      </c>
      <c r="AP60" s="24" t="s">
        <v>25</v>
      </c>
      <c r="AQ60" s="30">
        <v>0.93520999999999999</v>
      </c>
      <c r="AR60" s="30" t="s">
        <v>108</v>
      </c>
      <c r="AS60" s="29">
        <f t="shared" si="8"/>
        <v>58</v>
      </c>
      <c r="AT60" s="33" t="s">
        <v>76</v>
      </c>
      <c r="AU60" s="24" t="s">
        <v>28</v>
      </c>
      <c r="AV60" s="28">
        <v>0.50161999999999995</v>
      </c>
      <c r="AW60" s="28" t="s">
        <v>107</v>
      </c>
      <c r="AX60" s="29">
        <f t="shared" si="9"/>
        <v>76</v>
      </c>
      <c r="AY60" s="33" t="s">
        <v>68</v>
      </c>
      <c r="AZ60" s="24" t="s">
        <v>22</v>
      </c>
      <c r="BA60" s="28">
        <v>0.79393999999999998</v>
      </c>
      <c r="BB60" s="28" t="s">
        <v>107</v>
      </c>
      <c r="BC60" s="29">
        <f t="shared" si="10"/>
        <v>54</v>
      </c>
      <c r="BD60" s="33" t="s">
        <v>93</v>
      </c>
      <c r="BE60" s="35" t="s">
        <v>20</v>
      </c>
      <c r="BF60" s="29">
        <v>0.57028999999999996</v>
      </c>
      <c r="BG60" s="29"/>
      <c r="BH60" s="79">
        <f t="shared" si="11"/>
        <v>50</v>
      </c>
      <c r="BI60" s="33" t="s">
        <v>71</v>
      </c>
      <c r="BJ60" s="24" t="s">
        <v>20</v>
      </c>
      <c r="BK60" s="29">
        <v>0.18997</v>
      </c>
      <c r="BL60" s="29"/>
      <c r="BM60" s="29">
        <f t="shared" si="12"/>
        <v>43</v>
      </c>
      <c r="BN60" s="33" t="s">
        <v>63</v>
      </c>
      <c r="BO60" s="24" t="s">
        <v>22</v>
      </c>
      <c r="BP60" s="29">
        <v>0.17208999999999999</v>
      </c>
      <c r="BR60" s="29">
        <f t="shared" si="13"/>
        <v>48</v>
      </c>
    </row>
    <row r="61" spans="1:70" ht="17" thickBot="1" x14ac:dyDescent="0.25">
      <c r="A61" s="33" t="s">
        <v>52</v>
      </c>
      <c r="B61" s="24" t="s">
        <v>23</v>
      </c>
      <c r="C61" s="29">
        <v>0.65315000000000001</v>
      </c>
      <c r="D61" s="29"/>
      <c r="E61" s="29">
        <f t="shared" si="0"/>
        <v>51</v>
      </c>
      <c r="F61" s="33" t="s">
        <v>97</v>
      </c>
      <c r="G61" s="35" t="s">
        <v>19</v>
      </c>
      <c r="H61" s="29">
        <v>0.30136000000000002</v>
      </c>
      <c r="I61" s="29"/>
      <c r="J61" s="29">
        <f t="shared" si="1"/>
        <v>46</v>
      </c>
      <c r="K61" s="33" t="s">
        <v>94</v>
      </c>
      <c r="L61" s="35" t="s">
        <v>19</v>
      </c>
      <c r="M61" s="29">
        <v>0.45222000000000001</v>
      </c>
      <c r="N61" s="29"/>
      <c r="O61" s="29">
        <f t="shared" si="2"/>
        <v>37</v>
      </c>
      <c r="P61" s="33" t="s">
        <v>91</v>
      </c>
      <c r="Q61" s="35" t="s">
        <v>25</v>
      </c>
      <c r="R61" s="29">
        <v>0.49354999999999999</v>
      </c>
      <c r="S61" s="29"/>
      <c r="T61" s="29">
        <f t="shared" si="3"/>
        <v>63</v>
      </c>
      <c r="U61" s="33" t="s">
        <v>62</v>
      </c>
      <c r="V61" s="24" t="s">
        <v>25</v>
      </c>
      <c r="W61" s="29">
        <v>0.37402999999999997</v>
      </c>
      <c r="X61" s="29"/>
      <c r="Y61" s="29">
        <f t="shared" si="4"/>
        <v>61</v>
      </c>
      <c r="Z61" s="33" t="s">
        <v>45</v>
      </c>
      <c r="AA61" s="24" t="s">
        <v>19</v>
      </c>
      <c r="AB61" s="29">
        <v>0.37306</v>
      </c>
      <c r="AC61" s="29"/>
      <c r="AD61" s="29">
        <f t="shared" si="5"/>
        <v>44</v>
      </c>
      <c r="AE61" s="33" t="s">
        <v>87</v>
      </c>
      <c r="AF61" s="24" t="s">
        <v>19</v>
      </c>
      <c r="AG61" s="29">
        <v>0.21573999999999999</v>
      </c>
      <c r="AH61" s="29"/>
      <c r="AI61" s="79">
        <f t="shared" si="6"/>
        <v>37</v>
      </c>
      <c r="AJ61" s="33" t="s">
        <v>105</v>
      </c>
      <c r="AK61" s="35" t="s">
        <v>25</v>
      </c>
      <c r="AL61" s="30">
        <v>0.94340999999999997</v>
      </c>
      <c r="AM61" s="30" t="s">
        <v>108</v>
      </c>
      <c r="AN61" s="29">
        <f t="shared" si="7"/>
        <v>54</v>
      </c>
      <c r="AO61" s="33" t="s">
        <v>105</v>
      </c>
      <c r="AP61" s="35" t="s">
        <v>20</v>
      </c>
      <c r="AQ61" s="29">
        <v>0.90841000000000005</v>
      </c>
      <c r="AR61" s="29"/>
      <c r="AS61" s="29">
        <f t="shared" si="8"/>
        <v>57</v>
      </c>
      <c r="AT61" s="33" t="s">
        <v>51</v>
      </c>
      <c r="AU61" s="24" t="s">
        <v>28</v>
      </c>
      <c r="AV61" s="30">
        <v>0.49973000000000001</v>
      </c>
      <c r="AW61" s="30" t="s">
        <v>108</v>
      </c>
      <c r="AX61" s="29">
        <f t="shared" si="9"/>
        <v>75</v>
      </c>
      <c r="AY61" s="33" t="s">
        <v>81</v>
      </c>
      <c r="AZ61" s="24" t="s">
        <v>29</v>
      </c>
      <c r="BA61" s="28">
        <v>0.79278999999999999</v>
      </c>
      <c r="BB61" s="28" t="s">
        <v>107</v>
      </c>
      <c r="BC61" s="29">
        <f t="shared" si="10"/>
        <v>53</v>
      </c>
      <c r="BD61" s="33" t="s">
        <v>27</v>
      </c>
      <c r="BE61" s="24" t="s">
        <v>29</v>
      </c>
      <c r="BF61" s="28">
        <v>0.54978000000000005</v>
      </c>
      <c r="BG61" s="28" t="s">
        <v>107</v>
      </c>
      <c r="BH61" s="79">
        <f t="shared" si="11"/>
        <v>49</v>
      </c>
      <c r="BI61" s="33" t="s">
        <v>78</v>
      </c>
      <c r="BJ61" s="24" t="s">
        <v>28</v>
      </c>
      <c r="BK61" s="29">
        <v>0.18826000000000001</v>
      </c>
      <c r="BL61" s="29"/>
      <c r="BM61" s="29">
        <f t="shared" si="12"/>
        <v>42</v>
      </c>
      <c r="BN61" s="33" t="s">
        <v>57</v>
      </c>
      <c r="BO61" s="24" t="s">
        <v>20</v>
      </c>
      <c r="BP61" s="29">
        <v>0.16245000000000001</v>
      </c>
      <c r="BR61" s="29">
        <f t="shared" si="13"/>
        <v>47</v>
      </c>
    </row>
    <row r="62" spans="1:70" ht="17" thickBot="1" x14ac:dyDescent="0.25">
      <c r="A62" s="33" t="s">
        <v>79</v>
      </c>
      <c r="B62" s="24" t="s">
        <v>22</v>
      </c>
      <c r="C62" s="29">
        <v>0.65037999999999996</v>
      </c>
      <c r="D62" s="29"/>
      <c r="E62" s="29">
        <f t="shared" si="0"/>
        <v>50</v>
      </c>
      <c r="F62" s="33" t="s">
        <v>80</v>
      </c>
      <c r="G62" s="24" t="s">
        <v>25</v>
      </c>
      <c r="H62" s="29">
        <v>0.30113000000000001</v>
      </c>
      <c r="I62" s="29"/>
      <c r="J62" s="29">
        <f t="shared" si="1"/>
        <v>45</v>
      </c>
      <c r="K62" s="33" t="s">
        <v>47</v>
      </c>
      <c r="L62" s="24" t="s">
        <v>28</v>
      </c>
      <c r="M62" s="29">
        <v>0.43525000000000003</v>
      </c>
      <c r="N62" s="29"/>
      <c r="O62" s="29">
        <f t="shared" si="2"/>
        <v>36</v>
      </c>
      <c r="P62" s="33" t="s">
        <v>49</v>
      </c>
      <c r="Q62" s="24" t="s">
        <v>28</v>
      </c>
      <c r="R62" s="30">
        <v>0.49281000000000003</v>
      </c>
      <c r="S62" s="30" t="s">
        <v>108</v>
      </c>
      <c r="T62" s="29">
        <f t="shared" si="3"/>
        <v>62</v>
      </c>
      <c r="U62" s="33" t="s">
        <v>51</v>
      </c>
      <c r="V62" s="24" t="s">
        <v>22</v>
      </c>
      <c r="W62" s="29">
        <v>0.37380999999999998</v>
      </c>
      <c r="X62" s="29"/>
      <c r="Y62" s="29">
        <f t="shared" si="4"/>
        <v>60</v>
      </c>
      <c r="Z62" s="33" t="s">
        <v>69</v>
      </c>
      <c r="AA62" s="24" t="s">
        <v>19</v>
      </c>
      <c r="AB62" s="29">
        <v>0.35948000000000002</v>
      </c>
      <c r="AC62" s="29"/>
      <c r="AD62" s="29">
        <f t="shared" si="5"/>
        <v>43</v>
      </c>
      <c r="AE62" s="33" t="s">
        <v>39</v>
      </c>
      <c r="AF62" s="24" t="s">
        <v>28</v>
      </c>
      <c r="AG62" s="29">
        <v>0.21157000000000001</v>
      </c>
      <c r="AH62" s="29"/>
      <c r="AI62" s="79">
        <f t="shared" si="6"/>
        <v>36</v>
      </c>
      <c r="AJ62" s="33" t="s">
        <v>79</v>
      </c>
      <c r="AK62" s="24" t="s">
        <v>29</v>
      </c>
      <c r="AL62" s="28">
        <v>0.93874000000000002</v>
      </c>
      <c r="AM62" s="28" t="s">
        <v>107</v>
      </c>
      <c r="AN62" s="29">
        <f t="shared" si="7"/>
        <v>53</v>
      </c>
      <c r="AO62" s="33" t="s">
        <v>74</v>
      </c>
      <c r="AP62" s="24" t="s">
        <v>25</v>
      </c>
      <c r="AQ62" s="28">
        <v>0.88793999999999995</v>
      </c>
      <c r="AR62" s="28" t="s">
        <v>107</v>
      </c>
      <c r="AS62" s="29">
        <f t="shared" si="8"/>
        <v>56</v>
      </c>
      <c r="AT62" s="33" t="s">
        <v>77</v>
      </c>
      <c r="AU62" s="24" t="s">
        <v>29</v>
      </c>
      <c r="AV62" s="29">
        <v>0.49523</v>
      </c>
      <c r="AW62" s="29"/>
      <c r="AX62" s="29">
        <f t="shared" si="9"/>
        <v>74</v>
      </c>
      <c r="AY62" s="33" t="s">
        <v>81</v>
      </c>
      <c r="AZ62" s="24" t="s">
        <v>26</v>
      </c>
      <c r="BA62" s="28">
        <v>0.78773000000000004</v>
      </c>
      <c r="BB62" s="28" t="s">
        <v>107</v>
      </c>
      <c r="BC62" s="29">
        <f t="shared" si="10"/>
        <v>52</v>
      </c>
      <c r="BD62" s="33" t="s">
        <v>71</v>
      </c>
      <c r="BE62" s="24" t="s">
        <v>22</v>
      </c>
      <c r="BF62" s="29">
        <v>0.54403999999999997</v>
      </c>
      <c r="BG62" s="29"/>
      <c r="BH62" s="79">
        <f t="shared" si="11"/>
        <v>48</v>
      </c>
      <c r="BI62" s="33" t="s">
        <v>84</v>
      </c>
      <c r="BJ62" s="24" t="s">
        <v>26</v>
      </c>
      <c r="BK62" s="29">
        <v>0.18764</v>
      </c>
      <c r="BL62" s="29"/>
      <c r="BM62" s="29">
        <f t="shared" si="12"/>
        <v>41</v>
      </c>
      <c r="BN62" s="33" t="s">
        <v>27</v>
      </c>
      <c r="BO62" s="24" t="s">
        <v>28</v>
      </c>
      <c r="BP62" s="29">
        <v>0.15304999999999999</v>
      </c>
      <c r="BR62" s="29">
        <f t="shared" si="13"/>
        <v>46</v>
      </c>
    </row>
    <row r="63" spans="1:70" ht="17" thickBot="1" x14ac:dyDescent="0.25">
      <c r="A63" s="33" t="s">
        <v>91</v>
      </c>
      <c r="B63" s="35" t="s">
        <v>28</v>
      </c>
      <c r="C63" s="29">
        <v>0.61983999999999995</v>
      </c>
      <c r="D63" s="29"/>
      <c r="E63" s="29">
        <f t="shared" si="0"/>
        <v>49</v>
      </c>
      <c r="F63" s="33" t="s">
        <v>32</v>
      </c>
      <c r="G63" s="24" t="s">
        <v>20</v>
      </c>
      <c r="H63" s="29">
        <v>0.29210999999999998</v>
      </c>
      <c r="I63" s="29"/>
      <c r="J63" s="29">
        <f t="shared" si="1"/>
        <v>44</v>
      </c>
      <c r="K63" s="33" t="s">
        <v>53</v>
      </c>
      <c r="L63" s="24" t="s">
        <v>28</v>
      </c>
      <c r="M63" s="28">
        <v>0.42630000000000001</v>
      </c>
      <c r="N63" s="28" t="s">
        <v>107</v>
      </c>
      <c r="O63" s="29">
        <f t="shared" si="2"/>
        <v>35</v>
      </c>
      <c r="P63" s="33" t="s">
        <v>91</v>
      </c>
      <c r="Q63" s="35" t="s">
        <v>28</v>
      </c>
      <c r="R63" s="29">
        <v>0.47682000000000002</v>
      </c>
      <c r="S63" s="29"/>
      <c r="T63" s="29">
        <f t="shared" si="3"/>
        <v>61</v>
      </c>
      <c r="U63" s="33" t="s">
        <v>49</v>
      </c>
      <c r="V63" s="24" t="s">
        <v>20</v>
      </c>
      <c r="W63" s="29">
        <v>0.36907000000000001</v>
      </c>
      <c r="X63" s="29"/>
      <c r="Y63" s="29">
        <f t="shared" si="4"/>
        <v>59</v>
      </c>
      <c r="Z63" s="33" t="s">
        <v>47</v>
      </c>
      <c r="AA63" s="24" t="s">
        <v>19</v>
      </c>
      <c r="AB63" s="29">
        <v>0.35071000000000002</v>
      </c>
      <c r="AC63" s="29"/>
      <c r="AD63" s="29">
        <f t="shared" si="5"/>
        <v>42</v>
      </c>
      <c r="AE63" s="33" t="s">
        <v>98</v>
      </c>
      <c r="AF63" s="35" t="s">
        <v>25</v>
      </c>
      <c r="AG63" s="29">
        <v>0.20291999999999999</v>
      </c>
      <c r="AH63" s="29"/>
      <c r="AI63" s="79">
        <f t="shared" si="6"/>
        <v>35</v>
      </c>
      <c r="AJ63" s="33" t="s">
        <v>68</v>
      </c>
      <c r="AK63" s="24" t="s">
        <v>22</v>
      </c>
      <c r="AL63" s="30">
        <v>0.82438999999999996</v>
      </c>
      <c r="AM63" s="30" t="s">
        <v>108</v>
      </c>
      <c r="AN63" s="29">
        <f t="shared" si="7"/>
        <v>52</v>
      </c>
      <c r="AO63" s="33" t="s">
        <v>33</v>
      </c>
      <c r="AP63" s="24" t="s">
        <v>25</v>
      </c>
      <c r="AQ63" s="28">
        <v>0.87956999999999996</v>
      </c>
      <c r="AR63" s="28" t="s">
        <v>107</v>
      </c>
      <c r="AS63" s="29">
        <f t="shared" si="8"/>
        <v>55</v>
      </c>
      <c r="AT63" s="33" t="s">
        <v>72</v>
      </c>
      <c r="AU63" s="24" t="s">
        <v>28</v>
      </c>
      <c r="AV63" s="29">
        <v>0.49313000000000001</v>
      </c>
      <c r="AW63" s="29"/>
      <c r="AX63" s="29">
        <f t="shared" si="9"/>
        <v>73</v>
      </c>
      <c r="AY63" s="33" t="s">
        <v>63</v>
      </c>
      <c r="AZ63" s="24" t="s">
        <v>20</v>
      </c>
      <c r="BA63" s="29">
        <v>0.76778000000000002</v>
      </c>
      <c r="BB63" s="29"/>
      <c r="BC63" s="29">
        <f t="shared" si="10"/>
        <v>51</v>
      </c>
      <c r="BD63" s="33" t="s">
        <v>52</v>
      </c>
      <c r="BE63" s="24" t="s">
        <v>29</v>
      </c>
      <c r="BF63" s="30">
        <v>0.52512999999999999</v>
      </c>
      <c r="BG63" s="30" t="s">
        <v>108</v>
      </c>
      <c r="BH63" s="79">
        <f t="shared" si="11"/>
        <v>47</v>
      </c>
      <c r="BI63" s="33" t="s">
        <v>36</v>
      </c>
      <c r="BJ63" s="24" t="s">
        <v>23</v>
      </c>
      <c r="BK63" s="29">
        <v>0.17996000000000001</v>
      </c>
      <c r="BL63" s="29"/>
      <c r="BM63" s="29">
        <f t="shared" si="12"/>
        <v>40</v>
      </c>
      <c r="BN63" s="33" t="s">
        <v>58</v>
      </c>
      <c r="BO63" s="24" t="s">
        <v>20</v>
      </c>
      <c r="BP63" s="29">
        <v>0.14548</v>
      </c>
      <c r="BR63" s="29">
        <f t="shared" si="13"/>
        <v>45</v>
      </c>
    </row>
    <row r="64" spans="1:70" ht="17" thickBot="1" x14ac:dyDescent="0.25">
      <c r="A64" s="33" t="s">
        <v>18</v>
      </c>
      <c r="B64" s="24" t="s">
        <v>19</v>
      </c>
      <c r="C64" s="28">
        <v>0.61533000000000004</v>
      </c>
      <c r="D64" s="28" t="s">
        <v>107</v>
      </c>
      <c r="E64" s="29">
        <f t="shared" si="0"/>
        <v>48</v>
      </c>
      <c r="F64" s="33" t="s">
        <v>101</v>
      </c>
      <c r="G64" s="35" t="s">
        <v>102</v>
      </c>
      <c r="H64" s="29">
        <v>0.28187000000000001</v>
      </c>
      <c r="I64" s="29"/>
      <c r="J64" s="29">
        <f t="shared" si="1"/>
        <v>43</v>
      </c>
      <c r="K64" s="33" t="s">
        <v>18</v>
      </c>
      <c r="L64" s="24" t="s">
        <v>20</v>
      </c>
      <c r="M64" s="28">
        <v>0.41359000000000001</v>
      </c>
      <c r="N64" s="28" t="s">
        <v>107</v>
      </c>
      <c r="O64" s="29">
        <f t="shared" si="2"/>
        <v>34</v>
      </c>
      <c r="P64" s="33" t="s">
        <v>64</v>
      </c>
      <c r="Q64" s="24" t="s">
        <v>28</v>
      </c>
      <c r="R64" s="29">
        <v>0.46794000000000002</v>
      </c>
      <c r="S64" s="29"/>
      <c r="T64" s="29">
        <f t="shared" si="3"/>
        <v>60</v>
      </c>
      <c r="U64" s="33" t="s">
        <v>58</v>
      </c>
      <c r="V64" s="24" t="s">
        <v>25</v>
      </c>
      <c r="W64" s="29">
        <v>0.36903000000000002</v>
      </c>
      <c r="X64" s="29"/>
      <c r="Y64" s="29">
        <f t="shared" si="4"/>
        <v>58</v>
      </c>
      <c r="Z64" s="33" t="s">
        <v>69</v>
      </c>
      <c r="AA64" s="24" t="s">
        <v>29</v>
      </c>
      <c r="AB64" s="29">
        <v>0.34875</v>
      </c>
      <c r="AC64" s="29"/>
      <c r="AD64" s="29">
        <f t="shared" si="5"/>
        <v>41</v>
      </c>
      <c r="AE64" s="33" t="s">
        <v>68</v>
      </c>
      <c r="AF64" s="24" t="s">
        <v>29</v>
      </c>
      <c r="AG64" s="29">
        <v>0.19395000000000001</v>
      </c>
      <c r="AH64" s="29"/>
      <c r="AI64" s="79">
        <f t="shared" si="6"/>
        <v>34</v>
      </c>
      <c r="AJ64" s="33" t="s">
        <v>33</v>
      </c>
      <c r="AK64" s="24" t="s">
        <v>25</v>
      </c>
      <c r="AL64" s="28">
        <v>0.82343</v>
      </c>
      <c r="AM64" s="28" t="s">
        <v>107</v>
      </c>
      <c r="AN64" s="29">
        <f t="shared" si="7"/>
        <v>51</v>
      </c>
      <c r="AO64" s="33" t="s">
        <v>98</v>
      </c>
      <c r="AP64" s="35" t="s">
        <v>28</v>
      </c>
      <c r="AQ64" s="30">
        <v>0.87563000000000002</v>
      </c>
      <c r="AR64" s="30" t="s">
        <v>108</v>
      </c>
      <c r="AS64" s="29">
        <f t="shared" si="8"/>
        <v>54</v>
      </c>
      <c r="AT64" s="33" t="s">
        <v>64</v>
      </c>
      <c r="AU64" s="24" t="s">
        <v>28</v>
      </c>
      <c r="AV64" s="29">
        <v>0.48873</v>
      </c>
      <c r="AW64" s="29"/>
      <c r="AX64" s="29">
        <f t="shared" si="9"/>
        <v>72</v>
      </c>
      <c r="AY64" s="33" t="s">
        <v>48</v>
      </c>
      <c r="AZ64" s="24" t="s">
        <v>20</v>
      </c>
      <c r="BA64" s="28">
        <v>0.73350000000000004</v>
      </c>
      <c r="BB64" s="28" t="s">
        <v>107</v>
      </c>
      <c r="BC64" s="29">
        <f t="shared" si="10"/>
        <v>50</v>
      </c>
      <c r="BD64" s="33" t="s">
        <v>71</v>
      </c>
      <c r="BE64" s="24" t="s">
        <v>29</v>
      </c>
      <c r="BF64" s="29">
        <v>0.50373999999999997</v>
      </c>
      <c r="BG64" s="29"/>
      <c r="BH64" s="79">
        <f t="shared" si="11"/>
        <v>46</v>
      </c>
      <c r="BI64" s="33" t="s">
        <v>63</v>
      </c>
      <c r="BJ64" s="24" t="s">
        <v>22</v>
      </c>
      <c r="BK64" s="29">
        <v>0.17377999999999999</v>
      </c>
      <c r="BL64" s="29"/>
      <c r="BM64" s="29">
        <f t="shared" si="12"/>
        <v>39</v>
      </c>
      <c r="BN64" s="33" t="s">
        <v>46</v>
      </c>
      <c r="BO64" s="24" t="s">
        <v>22</v>
      </c>
      <c r="BP64" s="29">
        <v>0.13704</v>
      </c>
      <c r="BR64" s="29">
        <f t="shared" si="13"/>
        <v>44</v>
      </c>
    </row>
    <row r="65" spans="1:70" ht="17" thickBot="1" x14ac:dyDescent="0.25">
      <c r="A65" s="33" t="s">
        <v>45</v>
      </c>
      <c r="B65" s="24" t="s">
        <v>23</v>
      </c>
      <c r="C65" s="30">
        <v>0.60219</v>
      </c>
      <c r="D65" s="30" t="s">
        <v>108</v>
      </c>
      <c r="E65" s="29">
        <f t="shared" si="0"/>
        <v>47</v>
      </c>
      <c r="F65" s="33" t="s">
        <v>77</v>
      </c>
      <c r="G65" s="24" t="s">
        <v>22</v>
      </c>
      <c r="H65" s="29">
        <v>0.28098000000000001</v>
      </c>
      <c r="I65" s="29"/>
      <c r="J65" s="29">
        <f t="shared" si="1"/>
        <v>42</v>
      </c>
      <c r="K65" s="33" t="s">
        <v>46</v>
      </c>
      <c r="L65" s="24" t="s">
        <v>22</v>
      </c>
      <c r="M65" s="29">
        <v>0.40551999999999999</v>
      </c>
      <c r="N65" s="29"/>
      <c r="O65" s="29">
        <f t="shared" si="2"/>
        <v>33</v>
      </c>
      <c r="P65" s="33" t="s">
        <v>50</v>
      </c>
      <c r="Q65" s="24" t="s">
        <v>19</v>
      </c>
      <c r="R65" s="29">
        <v>0.46610000000000001</v>
      </c>
      <c r="S65" s="29"/>
      <c r="T65" s="29">
        <f t="shared" si="3"/>
        <v>59</v>
      </c>
      <c r="U65" s="33" t="s">
        <v>21</v>
      </c>
      <c r="V65" s="24" t="s">
        <v>22</v>
      </c>
      <c r="W65" s="30">
        <v>0.35629</v>
      </c>
      <c r="X65" s="30" t="s">
        <v>108</v>
      </c>
      <c r="Y65" s="29">
        <f t="shared" si="4"/>
        <v>57</v>
      </c>
      <c r="Z65" s="33" t="s">
        <v>54</v>
      </c>
      <c r="AA65" s="24" t="s">
        <v>22</v>
      </c>
      <c r="AB65" s="29">
        <v>0.34444000000000002</v>
      </c>
      <c r="AC65" s="29"/>
      <c r="AD65" s="29">
        <f t="shared" si="5"/>
        <v>40</v>
      </c>
      <c r="AE65" s="33" t="s">
        <v>67</v>
      </c>
      <c r="AF65" s="24" t="s">
        <v>20</v>
      </c>
      <c r="AG65" s="29">
        <v>0.19258</v>
      </c>
      <c r="AH65" s="29"/>
      <c r="AI65" s="79">
        <f t="shared" si="6"/>
        <v>33</v>
      </c>
      <c r="AJ65" s="33" t="s">
        <v>74</v>
      </c>
      <c r="AK65" s="24" t="s">
        <v>25</v>
      </c>
      <c r="AL65" s="28">
        <v>0.82182999999999995</v>
      </c>
      <c r="AM65" s="28" t="s">
        <v>107</v>
      </c>
      <c r="AN65" s="29">
        <f t="shared" si="7"/>
        <v>50</v>
      </c>
      <c r="AO65" s="33" t="s">
        <v>45</v>
      </c>
      <c r="AP65" s="24" t="s">
        <v>19</v>
      </c>
      <c r="AQ65" s="28">
        <v>0.85294999999999999</v>
      </c>
      <c r="AR65" s="28" t="s">
        <v>107</v>
      </c>
      <c r="AS65" s="29">
        <f t="shared" si="8"/>
        <v>53</v>
      </c>
      <c r="AT65" s="33" t="s">
        <v>46</v>
      </c>
      <c r="AU65" s="24" t="s">
        <v>22</v>
      </c>
      <c r="AV65" s="30">
        <v>0.48710999999999999</v>
      </c>
      <c r="AW65" s="30" t="s">
        <v>108</v>
      </c>
      <c r="AX65" s="29">
        <f t="shared" si="9"/>
        <v>71</v>
      </c>
      <c r="AY65" s="33" t="s">
        <v>73</v>
      </c>
      <c r="AZ65" s="24" t="s">
        <v>26</v>
      </c>
      <c r="BA65" s="30">
        <v>0.72585999999999995</v>
      </c>
      <c r="BB65" s="30" t="s">
        <v>108</v>
      </c>
      <c r="BC65" s="29">
        <f t="shared" si="10"/>
        <v>49</v>
      </c>
      <c r="BD65" s="33" t="s">
        <v>91</v>
      </c>
      <c r="BE65" s="35" t="s">
        <v>28</v>
      </c>
      <c r="BF65" s="29">
        <v>0.49897000000000002</v>
      </c>
      <c r="BG65" s="29"/>
      <c r="BH65" s="79">
        <f t="shared" si="11"/>
        <v>45</v>
      </c>
      <c r="BI65" s="33" t="s">
        <v>60</v>
      </c>
      <c r="BJ65" s="24" t="s">
        <v>19</v>
      </c>
      <c r="BK65" s="29">
        <v>0.16872999999999999</v>
      </c>
      <c r="BL65" s="29"/>
      <c r="BM65" s="29">
        <f t="shared" si="12"/>
        <v>38</v>
      </c>
      <c r="BN65" s="33" t="s">
        <v>105</v>
      </c>
      <c r="BO65" s="35" t="s">
        <v>22</v>
      </c>
      <c r="BP65" s="29">
        <v>0.13497000000000001</v>
      </c>
      <c r="BR65" s="29">
        <f t="shared" si="13"/>
        <v>43</v>
      </c>
    </row>
    <row r="66" spans="1:70" ht="17" thickBot="1" x14ac:dyDescent="0.25">
      <c r="A66" s="33" t="s">
        <v>80</v>
      </c>
      <c r="B66" s="24" t="s">
        <v>28</v>
      </c>
      <c r="C66" s="29">
        <v>0.59831999999999996</v>
      </c>
      <c r="D66" s="29"/>
      <c r="E66" s="29">
        <f t="shared" si="0"/>
        <v>46</v>
      </c>
      <c r="F66" s="33" t="s">
        <v>94</v>
      </c>
      <c r="G66" s="35" t="s">
        <v>19</v>
      </c>
      <c r="H66" s="29">
        <v>0.27992</v>
      </c>
      <c r="I66" s="29"/>
      <c r="J66" s="29">
        <f t="shared" si="1"/>
        <v>41</v>
      </c>
      <c r="K66" s="33" t="s">
        <v>44</v>
      </c>
      <c r="L66" s="24" t="s">
        <v>23</v>
      </c>
      <c r="M66" s="29">
        <v>0.4022</v>
      </c>
      <c r="N66" s="29"/>
      <c r="O66" s="29">
        <f t="shared" si="2"/>
        <v>32</v>
      </c>
      <c r="P66" s="33" t="s">
        <v>94</v>
      </c>
      <c r="Q66" s="35" t="s">
        <v>28</v>
      </c>
      <c r="R66" s="29">
        <v>0.45205000000000001</v>
      </c>
      <c r="S66" s="29"/>
      <c r="T66" s="29">
        <f t="shared" si="3"/>
        <v>58</v>
      </c>
      <c r="U66" s="33" t="s">
        <v>37</v>
      </c>
      <c r="V66" s="24" t="s">
        <v>25</v>
      </c>
      <c r="W66" s="29">
        <v>0.35126000000000002</v>
      </c>
      <c r="X66" s="29"/>
      <c r="Y66" s="29">
        <f t="shared" si="4"/>
        <v>56</v>
      </c>
      <c r="Z66" s="33" t="s">
        <v>33</v>
      </c>
      <c r="AA66" s="24" t="s">
        <v>25</v>
      </c>
      <c r="AB66" s="29">
        <v>0.33563999999999999</v>
      </c>
      <c r="AC66" s="29"/>
      <c r="AD66" s="29">
        <f t="shared" si="5"/>
        <v>39</v>
      </c>
      <c r="AE66" s="33" t="s">
        <v>49</v>
      </c>
      <c r="AF66" s="24" t="s">
        <v>20</v>
      </c>
      <c r="AG66" s="29">
        <v>0.19222</v>
      </c>
      <c r="AH66" s="29"/>
      <c r="AI66" s="79">
        <f t="shared" si="6"/>
        <v>32</v>
      </c>
      <c r="AJ66" s="33" t="s">
        <v>98</v>
      </c>
      <c r="AK66" s="35" t="s">
        <v>28</v>
      </c>
      <c r="AL66" s="29">
        <v>0.81179000000000001</v>
      </c>
      <c r="AM66" s="29"/>
      <c r="AN66" s="29">
        <f t="shared" si="7"/>
        <v>49</v>
      </c>
      <c r="AO66" s="33" t="s">
        <v>82</v>
      </c>
      <c r="AP66" s="24" t="s">
        <v>25</v>
      </c>
      <c r="AQ66" s="28">
        <v>0.83404999999999996</v>
      </c>
      <c r="AR66" s="28" t="s">
        <v>107</v>
      </c>
      <c r="AS66" s="29">
        <f t="shared" si="8"/>
        <v>52</v>
      </c>
      <c r="AT66" s="33" t="s">
        <v>62</v>
      </c>
      <c r="AU66" s="24" t="s">
        <v>19</v>
      </c>
      <c r="AV66" s="29">
        <v>0.47397</v>
      </c>
      <c r="AW66" s="29"/>
      <c r="AX66" s="29">
        <f t="shared" si="9"/>
        <v>70</v>
      </c>
      <c r="AY66" s="33" t="s">
        <v>105</v>
      </c>
      <c r="AZ66" s="35" t="s">
        <v>25</v>
      </c>
      <c r="BA66" s="29">
        <v>0.72004999999999997</v>
      </c>
      <c r="BB66" s="29"/>
      <c r="BC66" s="29">
        <f t="shared" si="10"/>
        <v>48</v>
      </c>
      <c r="BD66" s="33" t="s">
        <v>62</v>
      </c>
      <c r="BE66" s="24" t="s">
        <v>19</v>
      </c>
      <c r="BF66" s="29">
        <v>0.48927999999999999</v>
      </c>
      <c r="BG66" s="29"/>
      <c r="BH66" s="79">
        <f t="shared" si="11"/>
        <v>44</v>
      </c>
      <c r="BI66" s="33" t="s">
        <v>90</v>
      </c>
      <c r="BJ66" s="35" t="s">
        <v>26</v>
      </c>
      <c r="BK66" s="29">
        <v>0.16431999999999999</v>
      </c>
      <c r="BL66" s="29"/>
      <c r="BM66" s="29">
        <f t="shared" si="12"/>
        <v>37</v>
      </c>
      <c r="BN66" s="33" t="s">
        <v>21</v>
      </c>
      <c r="BO66" s="24" t="s">
        <v>22</v>
      </c>
      <c r="BP66" s="29">
        <v>0.13070000000000001</v>
      </c>
      <c r="BR66" s="29">
        <f t="shared" si="13"/>
        <v>42</v>
      </c>
    </row>
    <row r="67" spans="1:70" ht="17" thickBot="1" x14ac:dyDescent="0.25">
      <c r="A67" s="33" t="s">
        <v>105</v>
      </c>
      <c r="B67" s="35" t="s">
        <v>20</v>
      </c>
      <c r="C67" s="29">
        <v>0.58503000000000005</v>
      </c>
      <c r="D67" s="29"/>
      <c r="E67" s="29">
        <f t="shared" ref="E67:E109" si="14">IF(C67&gt;C68,E68+1,E68)</f>
        <v>45</v>
      </c>
      <c r="F67" s="33" t="s">
        <v>43</v>
      </c>
      <c r="G67" s="24" t="s">
        <v>19</v>
      </c>
      <c r="H67" s="29">
        <v>0.27377000000000001</v>
      </c>
      <c r="I67" s="29"/>
      <c r="J67" s="29">
        <f t="shared" ref="J67:J104" si="15">IF(H67&gt;H68,J68+1,J68)</f>
        <v>40</v>
      </c>
      <c r="K67" s="33" t="s">
        <v>44</v>
      </c>
      <c r="L67" s="24" t="s">
        <v>20</v>
      </c>
      <c r="M67" s="29">
        <v>0.35671999999999998</v>
      </c>
      <c r="N67" s="29"/>
      <c r="O67" s="29">
        <f t="shared" ref="O67:O95" si="16">IF(M67&gt;M68,O68+1,O68)</f>
        <v>31</v>
      </c>
      <c r="P67" s="33" t="s">
        <v>27</v>
      </c>
      <c r="Q67" s="24" t="s">
        <v>28</v>
      </c>
      <c r="R67" s="30">
        <v>0.44283</v>
      </c>
      <c r="S67" s="30" t="s">
        <v>108</v>
      </c>
      <c r="T67" s="29">
        <f t="shared" si="3"/>
        <v>57</v>
      </c>
      <c r="U67" s="33" t="s">
        <v>33</v>
      </c>
      <c r="V67" s="24" t="s">
        <v>25</v>
      </c>
      <c r="W67" s="29">
        <v>0.33357999999999999</v>
      </c>
      <c r="X67" s="29"/>
      <c r="Y67" s="29">
        <f t="shared" ref="Y67:Y130" si="17">IF(W67&gt;W68,Y68+1,Y68)</f>
        <v>55</v>
      </c>
      <c r="Z67" s="33" t="s">
        <v>79</v>
      </c>
      <c r="AA67" s="24" t="s">
        <v>29</v>
      </c>
      <c r="AB67" s="29">
        <v>0.33230999999999999</v>
      </c>
      <c r="AC67" s="29"/>
      <c r="AD67" s="29">
        <f t="shared" ref="AD67:AD130" si="18">IF(AB67&gt;AB68,AD68+1,AD68)</f>
        <v>38</v>
      </c>
      <c r="AE67" s="33" t="s">
        <v>66</v>
      </c>
      <c r="AF67" s="24" t="s">
        <v>20</v>
      </c>
      <c r="AG67" s="29">
        <v>0.19123999999999999</v>
      </c>
      <c r="AH67" s="29"/>
      <c r="AI67" s="79">
        <f t="shared" ref="AI67:AI95" si="19">IF(AG67&gt;AG68,AI68+1,AI68)</f>
        <v>31</v>
      </c>
      <c r="AJ67" s="33" t="s">
        <v>93</v>
      </c>
      <c r="AK67" s="35" t="s">
        <v>23</v>
      </c>
      <c r="AL67" s="29">
        <v>0.72890999999999995</v>
      </c>
      <c r="AM67" s="29"/>
      <c r="AN67" s="29">
        <f t="shared" si="7"/>
        <v>48</v>
      </c>
      <c r="AO67" s="33" t="s">
        <v>91</v>
      </c>
      <c r="AP67" s="35" t="s">
        <v>28</v>
      </c>
      <c r="AQ67" s="29">
        <v>0.82481000000000004</v>
      </c>
      <c r="AR67" s="29"/>
      <c r="AS67" s="29">
        <f t="shared" si="8"/>
        <v>51</v>
      </c>
      <c r="AT67" s="33" t="s">
        <v>103</v>
      </c>
      <c r="AU67" s="35" t="s">
        <v>22</v>
      </c>
      <c r="AV67" s="29">
        <v>0.47060000000000002</v>
      </c>
      <c r="AW67" s="29"/>
      <c r="AX67" s="29">
        <f t="shared" ref="AX67:AX130" si="20">IF(AV67&gt;AV68,AX68+1,AX68)</f>
        <v>69</v>
      </c>
      <c r="AY67" s="33" t="s">
        <v>43</v>
      </c>
      <c r="AZ67" s="24" t="s">
        <v>22</v>
      </c>
      <c r="BA67" s="28">
        <v>0.70184999999999997</v>
      </c>
      <c r="BB67" s="28" t="s">
        <v>107</v>
      </c>
      <c r="BC67" s="29">
        <f t="shared" ref="BC67:BC130" si="21">IF(BA67&gt;BA68,BC68+1,BC68)</f>
        <v>47</v>
      </c>
      <c r="BD67" s="33" t="s">
        <v>18</v>
      </c>
      <c r="BE67" s="24" t="s">
        <v>19</v>
      </c>
      <c r="BF67" s="28">
        <v>0.48139999999999999</v>
      </c>
      <c r="BG67" s="28" t="s">
        <v>107</v>
      </c>
      <c r="BH67" s="79">
        <f t="shared" si="11"/>
        <v>43</v>
      </c>
      <c r="BI67" s="33" t="s">
        <v>90</v>
      </c>
      <c r="BJ67" s="35" t="s">
        <v>20</v>
      </c>
      <c r="BK67" s="29">
        <v>0.16370000000000001</v>
      </c>
      <c r="BL67" s="29"/>
      <c r="BM67" s="29">
        <f t="shared" ref="BM67:BM130" si="22">IF(BK67&gt;BK68,BM68+1,BM68)</f>
        <v>36</v>
      </c>
      <c r="BN67" s="33" t="s">
        <v>18</v>
      </c>
      <c r="BO67" s="24" t="s">
        <v>20</v>
      </c>
      <c r="BP67" s="29">
        <v>0.12941</v>
      </c>
      <c r="BR67" s="29">
        <f t="shared" ref="BR67:BR130" si="23">IF(BP67&gt;BP68,BR68+1,BR68)</f>
        <v>41</v>
      </c>
    </row>
    <row r="68" spans="1:70" ht="17" thickBot="1" x14ac:dyDescent="0.25">
      <c r="A68" s="33" t="s">
        <v>80</v>
      </c>
      <c r="B68" s="24" t="s">
        <v>19</v>
      </c>
      <c r="C68" s="29">
        <v>0.55576000000000003</v>
      </c>
      <c r="D68" s="29"/>
      <c r="E68" s="29">
        <f t="shared" si="14"/>
        <v>44</v>
      </c>
      <c r="F68" s="33" t="s">
        <v>81</v>
      </c>
      <c r="G68" s="24" t="s">
        <v>26</v>
      </c>
      <c r="H68" s="29">
        <v>0.26307000000000003</v>
      </c>
      <c r="I68" s="29"/>
      <c r="J68" s="29">
        <f t="shared" si="15"/>
        <v>39</v>
      </c>
      <c r="K68" s="33" t="s">
        <v>91</v>
      </c>
      <c r="L68" s="35" t="s">
        <v>22</v>
      </c>
      <c r="M68" s="29">
        <v>0.33804000000000001</v>
      </c>
      <c r="N68" s="29"/>
      <c r="O68" s="29">
        <f t="shared" si="16"/>
        <v>30</v>
      </c>
      <c r="P68" s="33" t="s">
        <v>74</v>
      </c>
      <c r="Q68" s="24" t="s">
        <v>23</v>
      </c>
      <c r="R68" s="29">
        <v>0.42429</v>
      </c>
      <c r="S68" s="29"/>
      <c r="T68" s="29">
        <f t="shared" ref="T68:T121" si="24">IF(R68&gt;R69,T69+1,T69)</f>
        <v>56</v>
      </c>
      <c r="U68" s="33" t="s">
        <v>33</v>
      </c>
      <c r="V68" s="24" t="s">
        <v>20</v>
      </c>
      <c r="W68" s="29">
        <v>0.33135999999999999</v>
      </c>
      <c r="X68" s="29"/>
      <c r="Y68" s="29">
        <f t="shared" si="17"/>
        <v>54</v>
      </c>
      <c r="Z68" s="33" t="s">
        <v>43</v>
      </c>
      <c r="AA68" s="24" t="s">
        <v>22</v>
      </c>
      <c r="AB68" s="29">
        <v>0.31957000000000002</v>
      </c>
      <c r="AC68" s="29"/>
      <c r="AD68" s="29">
        <f t="shared" si="18"/>
        <v>37</v>
      </c>
      <c r="AE68" s="33" t="s">
        <v>58</v>
      </c>
      <c r="AF68" s="24" t="s">
        <v>25</v>
      </c>
      <c r="AG68" s="29">
        <v>0.18781999999999999</v>
      </c>
      <c r="AH68" s="29"/>
      <c r="AI68" s="79">
        <f t="shared" si="19"/>
        <v>30</v>
      </c>
      <c r="AJ68" s="33" t="s">
        <v>47</v>
      </c>
      <c r="AK68" s="24" t="s">
        <v>19</v>
      </c>
      <c r="AL68" s="30">
        <v>0.72019999999999995</v>
      </c>
      <c r="AM68" s="30" t="s">
        <v>108</v>
      </c>
      <c r="AN68" s="29">
        <f t="shared" si="7"/>
        <v>47</v>
      </c>
      <c r="AO68" s="33" t="s">
        <v>105</v>
      </c>
      <c r="AP68" s="35" t="s">
        <v>25</v>
      </c>
      <c r="AQ68" s="29">
        <v>0.80293000000000003</v>
      </c>
      <c r="AR68" s="29"/>
      <c r="AS68" s="29">
        <f t="shared" ref="AS68:AS115" si="25">IF(AQ68&gt;AQ69,AS69+1,AS69)</f>
        <v>50</v>
      </c>
      <c r="AT68" s="33" t="s">
        <v>66</v>
      </c>
      <c r="AU68" s="24" t="s">
        <v>22</v>
      </c>
      <c r="AV68" s="29">
        <v>0.46116000000000001</v>
      </c>
      <c r="AW68" s="29"/>
      <c r="AX68" s="29">
        <f t="shared" si="20"/>
        <v>68</v>
      </c>
      <c r="AY68" s="33" t="s">
        <v>58</v>
      </c>
      <c r="AZ68" s="24" t="s">
        <v>22</v>
      </c>
      <c r="BA68" s="29">
        <v>0.68072999999999995</v>
      </c>
      <c r="BB68" s="29"/>
      <c r="BC68" s="29">
        <f t="shared" si="21"/>
        <v>46</v>
      </c>
      <c r="BD68" s="33" t="s">
        <v>54</v>
      </c>
      <c r="BE68" s="24" t="s">
        <v>22</v>
      </c>
      <c r="BF68" s="29">
        <v>0.43502999999999997</v>
      </c>
      <c r="BG68" s="29"/>
      <c r="BH68" s="79">
        <f t="shared" ref="BH68:BH107" si="26">IF(BF68&gt;BF69,BH69+1,BH69)</f>
        <v>42</v>
      </c>
      <c r="BI68" s="33" t="s">
        <v>104</v>
      </c>
      <c r="BJ68" s="35" t="s">
        <v>23</v>
      </c>
      <c r="BK68" s="29">
        <v>0.15337999999999999</v>
      </c>
      <c r="BL68" s="29"/>
      <c r="BM68" s="29">
        <f t="shared" si="22"/>
        <v>35</v>
      </c>
      <c r="BN68" s="33" t="s">
        <v>43</v>
      </c>
      <c r="BO68" s="24" t="s">
        <v>22</v>
      </c>
      <c r="BP68" s="29">
        <v>0.12787999999999999</v>
      </c>
      <c r="BR68" s="29">
        <f t="shared" si="23"/>
        <v>40</v>
      </c>
    </row>
    <row r="69" spans="1:70" ht="17" thickBot="1" x14ac:dyDescent="0.25">
      <c r="A69" s="33" t="s">
        <v>80</v>
      </c>
      <c r="B69" s="24" t="s">
        <v>25</v>
      </c>
      <c r="C69" s="29">
        <v>0.55508999999999997</v>
      </c>
      <c r="D69" s="29"/>
      <c r="E69" s="29">
        <f t="shared" si="14"/>
        <v>43</v>
      </c>
      <c r="F69" s="33" t="s">
        <v>97</v>
      </c>
      <c r="G69" s="35" t="s">
        <v>22</v>
      </c>
      <c r="H69" s="29">
        <v>0.26011000000000001</v>
      </c>
      <c r="I69" s="29"/>
      <c r="J69" s="29">
        <f t="shared" si="15"/>
        <v>38</v>
      </c>
      <c r="K69" s="33" t="s">
        <v>81</v>
      </c>
      <c r="L69" s="24" t="s">
        <v>26</v>
      </c>
      <c r="M69" s="29">
        <v>0.32833000000000001</v>
      </c>
      <c r="N69" s="29"/>
      <c r="O69" s="29">
        <f t="shared" si="16"/>
        <v>29</v>
      </c>
      <c r="P69" s="33" t="s">
        <v>100</v>
      </c>
      <c r="Q69" s="35" t="s">
        <v>28</v>
      </c>
      <c r="R69" s="29">
        <v>0.41936000000000001</v>
      </c>
      <c r="S69" s="29"/>
      <c r="T69" s="29">
        <f t="shared" si="24"/>
        <v>55</v>
      </c>
      <c r="U69" s="33" t="s">
        <v>46</v>
      </c>
      <c r="V69" s="24" t="s">
        <v>22</v>
      </c>
      <c r="W69" s="29">
        <v>0.33034000000000002</v>
      </c>
      <c r="X69" s="29"/>
      <c r="Y69" s="29">
        <f t="shared" si="17"/>
        <v>53</v>
      </c>
      <c r="Z69" s="33" t="s">
        <v>82</v>
      </c>
      <c r="AA69" s="24" t="s">
        <v>20</v>
      </c>
      <c r="AB69" s="29">
        <v>0.31942999999999999</v>
      </c>
      <c r="AC69" s="29"/>
      <c r="AD69" s="29">
        <f t="shared" si="18"/>
        <v>36</v>
      </c>
      <c r="AE69" s="33" t="s">
        <v>43</v>
      </c>
      <c r="AF69" s="24" t="s">
        <v>19</v>
      </c>
      <c r="AG69" s="29">
        <v>0.18534999999999999</v>
      </c>
      <c r="AH69" s="29"/>
      <c r="AI69" s="79">
        <f t="shared" si="19"/>
        <v>29</v>
      </c>
      <c r="AJ69" s="33" t="s">
        <v>98</v>
      </c>
      <c r="AK69" s="35" t="s">
        <v>23</v>
      </c>
      <c r="AL69" s="29">
        <v>0.71023999999999998</v>
      </c>
      <c r="AM69" s="29"/>
      <c r="AN69" s="29">
        <f t="shared" ref="AN69:AN112" si="27">IF(AL69&gt;AL70,AN70+1,AN70)</f>
        <v>46</v>
      </c>
      <c r="AO69" s="33" t="s">
        <v>58</v>
      </c>
      <c r="AP69" s="24" t="s">
        <v>20</v>
      </c>
      <c r="AQ69" s="29">
        <v>0.79447000000000001</v>
      </c>
      <c r="AR69" s="29"/>
      <c r="AS69" s="29">
        <f t="shared" si="25"/>
        <v>49</v>
      </c>
      <c r="AT69" s="33" t="s">
        <v>40</v>
      </c>
      <c r="AU69" s="24" t="s">
        <v>29</v>
      </c>
      <c r="AV69" s="29">
        <v>0.44835000000000003</v>
      </c>
      <c r="AW69" s="29"/>
      <c r="AX69" s="29">
        <f t="shared" si="20"/>
        <v>67</v>
      </c>
      <c r="AY69" s="33" t="s">
        <v>77</v>
      </c>
      <c r="AZ69" s="24" t="s">
        <v>22</v>
      </c>
      <c r="BA69" s="29">
        <v>0.66749000000000003</v>
      </c>
      <c r="BB69" s="29"/>
      <c r="BC69" s="29">
        <f t="shared" si="21"/>
        <v>45</v>
      </c>
      <c r="BD69" s="33" t="s">
        <v>46</v>
      </c>
      <c r="BE69" s="24" t="s">
        <v>22</v>
      </c>
      <c r="BF69" s="29">
        <v>0.41750999999999999</v>
      </c>
      <c r="BG69" s="29"/>
      <c r="BH69" s="79">
        <f t="shared" si="26"/>
        <v>41</v>
      </c>
      <c r="BI69" s="33" t="s">
        <v>59</v>
      </c>
      <c r="BJ69" s="24" t="s">
        <v>20</v>
      </c>
      <c r="BK69" s="29">
        <v>0.14405000000000001</v>
      </c>
      <c r="BL69" s="29"/>
      <c r="BM69" s="29">
        <f t="shared" si="22"/>
        <v>34</v>
      </c>
      <c r="BN69" s="33" t="s">
        <v>96</v>
      </c>
      <c r="BO69" s="35" t="s">
        <v>26</v>
      </c>
      <c r="BP69" s="29">
        <v>0.12434000000000001</v>
      </c>
      <c r="BR69" s="29">
        <f t="shared" si="23"/>
        <v>39</v>
      </c>
    </row>
    <row r="70" spans="1:70" ht="17" thickBot="1" x14ac:dyDescent="0.25">
      <c r="A70" s="33" t="s">
        <v>27</v>
      </c>
      <c r="B70" s="24" t="s">
        <v>29</v>
      </c>
      <c r="C70" s="30">
        <v>0.55508000000000002</v>
      </c>
      <c r="D70" s="30" t="s">
        <v>108</v>
      </c>
      <c r="E70" s="29">
        <f t="shared" si="14"/>
        <v>42</v>
      </c>
      <c r="F70" s="33" t="s">
        <v>56</v>
      </c>
      <c r="G70" s="24" t="s">
        <v>25</v>
      </c>
      <c r="H70" s="29">
        <v>0.25706000000000001</v>
      </c>
      <c r="I70" s="29"/>
      <c r="J70" s="29">
        <f t="shared" si="15"/>
        <v>37</v>
      </c>
      <c r="K70" s="33" t="s">
        <v>60</v>
      </c>
      <c r="L70" s="24" t="s">
        <v>19</v>
      </c>
      <c r="M70" s="29">
        <v>0.32307000000000002</v>
      </c>
      <c r="N70" s="29"/>
      <c r="O70" s="29">
        <f t="shared" si="16"/>
        <v>28</v>
      </c>
      <c r="P70" s="33" t="s">
        <v>92</v>
      </c>
      <c r="Q70" s="35" t="s">
        <v>20</v>
      </c>
      <c r="R70" s="29">
        <v>0.41281000000000001</v>
      </c>
      <c r="S70" s="29"/>
      <c r="T70" s="29">
        <f t="shared" si="24"/>
        <v>54</v>
      </c>
      <c r="U70" s="33" t="s">
        <v>18</v>
      </c>
      <c r="V70" s="24" t="s">
        <v>19</v>
      </c>
      <c r="W70" s="29">
        <v>0.32601999999999998</v>
      </c>
      <c r="X70" s="29"/>
      <c r="Y70" s="29">
        <f t="shared" si="17"/>
        <v>52</v>
      </c>
      <c r="Z70" s="33" t="s">
        <v>58</v>
      </c>
      <c r="AA70" s="24" t="s">
        <v>20</v>
      </c>
      <c r="AB70" s="29">
        <v>0.31863999999999998</v>
      </c>
      <c r="AC70" s="29"/>
      <c r="AD70" s="29">
        <f t="shared" si="18"/>
        <v>35</v>
      </c>
      <c r="AE70" s="33" t="s">
        <v>46</v>
      </c>
      <c r="AF70" s="24" t="s">
        <v>20</v>
      </c>
      <c r="AG70" s="29">
        <v>0.17102999999999999</v>
      </c>
      <c r="AH70" s="29"/>
      <c r="AI70" s="79">
        <f t="shared" si="19"/>
        <v>28</v>
      </c>
      <c r="AJ70" s="33" t="s">
        <v>91</v>
      </c>
      <c r="AK70" s="35" t="s">
        <v>28</v>
      </c>
      <c r="AL70" s="29">
        <v>0.69703999999999999</v>
      </c>
      <c r="AM70" s="29"/>
      <c r="AN70" s="29">
        <f t="shared" si="27"/>
        <v>45</v>
      </c>
      <c r="AO70" s="33" t="s">
        <v>39</v>
      </c>
      <c r="AP70" s="24" t="s">
        <v>28</v>
      </c>
      <c r="AQ70" s="28">
        <v>0.78869</v>
      </c>
      <c r="AR70" s="28" t="s">
        <v>107</v>
      </c>
      <c r="AS70" s="29">
        <f t="shared" si="25"/>
        <v>48</v>
      </c>
      <c r="AT70" s="33" t="s">
        <v>63</v>
      </c>
      <c r="AU70" s="24" t="s">
        <v>26</v>
      </c>
      <c r="AV70" s="29">
        <v>0.44755</v>
      </c>
      <c r="AW70" s="29"/>
      <c r="AX70" s="29">
        <f t="shared" si="20"/>
        <v>66</v>
      </c>
      <c r="AY70" s="33" t="s">
        <v>46</v>
      </c>
      <c r="AZ70" s="24" t="s">
        <v>20</v>
      </c>
      <c r="BA70" s="30">
        <v>0.66444999999999999</v>
      </c>
      <c r="BB70" s="30" t="s">
        <v>108</v>
      </c>
      <c r="BC70" s="29">
        <f t="shared" si="21"/>
        <v>44</v>
      </c>
      <c r="BD70" s="33" t="s">
        <v>69</v>
      </c>
      <c r="BE70" s="24" t="s">
        <v>23</v>
      </c>
      <c r="BF70" s="29">
        <v>0.41166999999999998</v>
      </c>
      <c r="BG70" s="29"/>
      <c r="BH70" s="79">
        <f t="shared" si="26"/>
        <v>40</v>
      </c>
      <c r="BI70" s="33" t="s">
        <v>82</v>
      </c>
      <c r="BJ70" s="24" t="s">
        <v>28</v>
      </c>
      <c r="BK70" s="29">
        <v>0.13886999999999999</v>
      </c>
      <c r="BL70" s="29"/>
      <c r="BM70" s="29">
        <f t="shared" si="22"/>
        <v>33</v>
      </c>
      <c r="BN70" s="33" t="s">
        <v>49</v>
      </c>
      <c r="BO70" s="24" t="s">
        <v>28</v>
      </c>
      <c r="BP70" s="29">
        <v>0.12317</v>
      </c>
      <c r="BR70" s="29">
        <f t="shared" si="23"/>
        <v>38</v>
      </c>
    </row>
    <row r="71" spans="1:70" ht="17" thickBot="1" x14ac:dyDescent="0.25">
      <c r="A71" s="33" t="s">
        <v>48</v>
      </c>
      <c r="B71" s="24" t="s">
        <v>29</v>
      </c>
      <c r="C71" s="29">
        <v>0.55083000000000004</v>
      </c>
      <c r="D71" s="29"/>
      <c r="E71" s="29">
        <f t="shared" si="14"/>
        <v>41</v>
      </c>
      <c r="F71" s="33" t="s">
        <v>31</v>
      </c>
      <c r="G71" s="24" t="s">
        <v>19</v>
      </c>
      <c r="H71" s="29">
        <v>0.25128</v>
      </c>
      <c r="I71" s="29"/>
      <c r="J71" s="29">
        <f t="shared" si="15"/>
        <v>36</v>
      </c>
      <c r="K71" s="33" t="s">
        <v>104</v>
      </c>
      <c r="L71" s="35" t="s">
        <v>26</v>
      </c>
      <c r="M71" s="29">
        <v>0.31968000000000002</v>
      </c>
      <c r="N71" s="29"/>
      <c r="O71" s="29">
        <f t="shared" si="16"/>
        <v>27</v>
      </c>
      <c r="P71" s="33" t="s">
        <v>31</v>
      </c>
      <c r="Q71" s="24" t="s">
        <v>25</v>
      </c>
      <c r="R71" s="29">
        <v>0.41217999999999999</v>
      </c>
      <c r="S71" s="29"/>
      <c r="T71" s="29">
        <f t="shared" si="24"/>
        <v>53</v>
      </c>
      <c r="U71" s="33" t="s">
        <v>54</v>
      </c>
      <c r="V71" s="24" t="s">
        <v>22</v>
      </c>
      <c r="W71" s="29">
        <v>0.32140000000000002</v>
      </c>
      <c r="X71" s="29"/>
      <c r="Y71" s="29">
        <f t="shared" si="17"/>
        <v>51</v>
      </c>
      <c r="Z71" s="33" t="s">
        <v>105</v>
      </c>
      <c r="AA71" s="35" t="s">
        <v>25</v>
      </c>
      <c r="AB71" s="29">
        <v>0.30563000000000001</v>
      </c>
      <c r="AC71" s="29"/>
      <c r="AD71" s="29">
        <f t="shared" si="18"/>
        <v>34</v>
      </c>
      <c r="AE71" s="33" t="s">
        <v>74</v>
      </c>
      <c r="AF71" s="24" t="s">
        <v>28</v>
      </c>
      <c r="AG71" s="29">
        <v>0.16527</v>
      </c>
      <c r="AH71" s="29"/>
      <c r="AI71" s="79">
        <f t="shared" si="19"/>
        <v>27</v>
      </c>
      <c r="AJ71" s="33" t="s">
        <v>105</v>
      </c>
      <c r="AK71" s="35" t="s">
        <v>20</v>
      </c>
      <c r="AL71" s="29">
        <v>0.68662000000000001</v>
      </c>
      <c r="AM71" s="29"/>
      <c r="AN71" s="29">
        <f t="shared" si="27"/>
        <v>44</v>
      </c>
      <c r="AO71" s="33" t="s">
        <v>59</v>
      </c>
      <c r="AP71" s="24" t="s">
        <v>25</v>
      </c>
      <c r="AQ71" s="30">
        <v>0.75338000000000005</v>
      </c>
      <c r="AR71" s="30" t="s">
        <v>108</v>
      </c>
      <c r="AS71" s="29">
        <f t="shared" si="25"/>
        <v>47</v>
      </c>
      <c r="AT71" s="33" t="s">
        <v>75</v>
      </c>
      <c r="AU71" s="24" t="s">
        <v>25</v>
      </c>
      <c r="AV71" s="29">
        <v>0.44581999999999999</v>
      </c>
      <c r="AW71" s="29"/>
      <c r="AX71" s="29">
        <f t="shared" si="20"/>
        <v>65</v>
      </c>
      <c r="AY71" s="33" t="s">
        <v>24</v>
      </c>
      <c r="AZ71" s="24" t="s">
        <v>25</v>
      </c>
      <c r="BA71" s="28">
        <v>0.65512999999999999</v>
      </c>
      <c r="BB71" s="28" t="s">
        <v>107</v>
      </c>
      <c r="BC71" s="29">
        <f t="shared" si="21"/>
        <v>43</v>
      </c>
      <c r="BD71" s="33" t="s">
        <v>71</v>
      </c>
      <c r="BE71" s="24" t="s">
        <v>20</v>
      </c>
      <c r="BF71" s="29">
        <v>0.40589999999999998</v>
      </c>
      <c r="BG71" s="29"/>
      <c r="BH71" s="79">
        <f t="shared" si="26"/>
        <v>39</v>
      </c>
      <c r="BI71" s="33" t="s">
        <v>44</v>
      </c>
      <c r="BJ71" s="24" t="s">
        <v>23</v>
      </c>
      <c r="BK71" s="29">
        <v>0.13844000000000001</v>
      </c>
      <c r="BL71" s="29"/>
      <c r="BM71" s="29">
        <f t="shared" si="22"/>
        <v>32</v>
      </c>
      <c r="BN71" s="33" t="s">
        <v>73</v>
      </c>
      <c r="BO71" s="24" t="s">
        <v>23</v>
      </c>
      <c r="BP71" s="29">
        <v>0.12062</v>
      </c>
      <c r="BR71" s="29">
        <f t="shared" si="23"/>
        <v>37</v>
      </c>
    </row>
    <row r="72" spans="1:70" ht="17" thickBot="1" x14ac:dyDescent="0.25">
      <c r="A72" s="33" t="s">
        <v>79</v>
      </c>
      <c r="B72" s="24" t="s">
        <v>29</v>
      </c>
      <c r="C72" s="29">
        <v>0.54654999999999998</v>
      </c>
      <c r="D72" s="29"/>
      <c r="E72" s="29">
        <f t="shared" si="14"/>
        <v>40</v>
      </c>
      <c r="F72" s="33" t="s">
        <v>98</v>
      </c>
      <c r="G72" s="35" t="s">
        <v>23</v>
      </c>
      <c r="H72" s="29">
        <v>0.22603999999999999</v>
      </c>
      <c r="I72" s="29"/>
      <c r="J72" s="29">
        <f t="shared" si="15"/>
        <v>35</v>
      </c>
      <c r="K72" s="33" t="s">
        <v>77</v>
      </c>
      <c r="L72" s="24" t="s">
        <v>22</v>
      </c>
      <c r="M72" s="29">
        <v>0.30614000000000002</v>
      </c>
      <c r="N72" s="29"/>
      <c r="O72" s="29">
        <f t="shared" si="16"/>
        <v>26</v>
      </c>
      <c r="P72" s="33" t="s">
        <v>94</v>
      </c>
      <c r="Q72" s="35" t="s">
        <v>26</v>
      </c>
      <c r="R72" s="29">
        <v>0.40594999999999998</v>
      </c>
      <c r="S72" s="29"/>
      <c r="T72" s="29">
        <f t="shared" si="24"/>
        <v>52</v>
      </c>
      <c r="U72" s="33" t="s">
        <v>67</v>
      </c>
      <c r="V72" s="24" t="s">
        <v>20</v>
      </c>
      <c r="W72" s="29">
        <v>0.31480999999999998</v>
      </c>
      <c r="X72" s="29"/>
      <c r="Y72" s="29">
        <f t="shared" si="17"/>
        <v>50</v>
      </c>
      <c r="Z72" s="33" t="s">
        <v>50</v>
      </c>
      <c r="AA72" s="24" t="s">
        <v>29</v>
      </c>
      <c r="AB72" s="29">
        <v>0.29433999999999999</v>
      </c>
      <c r="AC72" s="29"/>
      <c r="AD72" s="29">
        <f t="shared" si="18"/>
        <v>33</v>
      </c>
      <c r="AE72" s="33" t="s">
        <v>50</v>
      </c>
      <c r="AF72" s="24" t="s">
        <v>29</v>
      </c>
      <c r="AG72" s="29">
        <v>0.16406000000000001</v>
      </c>
      <c r="AH72" s="29"/>
      <c r="AI72" s="79">
        <f t="shared" si="19"/>
        <v>26</v>
      </c>
      <c r="AJ72" s="33" t="s">
        <v>39</v>
      </c>
      <c r="AK72" s="24" t="s">
        <v>28</v>
      </c>
      <c r="AL72" s="30">
        <v>0.67359000000000002</v>
      </c>
      <c r="AM72" s="30" t="s">
        <v>108</v>
      </c>
      <c r="AN72" s="29">
        <f t="shared" si="27"/>
        <v>43</v>
      </c>
      <c r="AO72" s="33" t="s">
        <v>69</v>
      </c>
      <c r="AP72" s="24" t="s">
        <v>19</v>
      </c>
      <c r="AQ72" s="29">
        <v>0.72965000000000002</v>
      </c>
      <c r="AR72" s="29"/>
      <c r="AS72" s="29">
        <f t="shared" si="25"/>
        <v>46</v>
      </c>
      <c r="AT72" s="33" t="s">
        <v>85</v>
      </c>
      <c r="AU72" s="24" t="s">
        <v>26</v>
      </c>
      <c r="AV72" s="29">
        <v>0.44513000000000003</v>
      </c>
      <c r="AW72" s="29"/>
      <c r="AX72" s="29">
        <f t="shared" si="20"/>
        <v>64</v>
      </c>
      <c r="AY72" s="33" t="s">
        <v>93</v>
      </c>
      <c r="AZ72" s="35" t="s">
        <v>29</v>
      </c>
      <c r="BA72" s="29">
        <v>0.64161000000000001</v>
      </c>
      <c r="BB72" s="29"/>
      <c r="BC72" s="29">
        <f t="shared" si="21"/>
        <v>42</v>
      </c>
      <c r="BD72" s="33" t="s">
        <v>97</v>
      </c>
      <c r="BE72" s="35" t="s">
        <v>22</v>
      </c>
      <c r="BF72" s="29">
        <v>0.39832000000000001</v>
      </c>
      <c r="BG72" s="29"/>
      <c r="BH72" s="79">
        <f t="shared" si="26"/>
        <v>38</v>
      </c>
      <c r="BI72" s="33" t="s">
        <v>43</v>
      </c>
      <c r="BJ72" s="24" t="s">
        <v>22</v>
      </c>
      <c r="BK72" s="29">
        <v>0.12642999999999999</v>
      </c>
      <c r="BL72" s="29"/>
      <c r="BM72" s="29">
        <f t="shared" si="22"/>
        <v>31</v>
      </c>
      <c r="BN72" s="33" t="s">
        <v>61</v>
      </c>
      <c r="BO72" s="24" t="s">
        <v>26</v>
      </c>
      <c r="BP72" s="29">
        <v>0.1183</v>
      </c>
      <c r="BR72" s="29">
        <f t="shared" si="23"/>
        <v>36</v>
      </c>
    </row>
    <row r="73" spans="1:70" ht="17" thickBot="1" x14ac:dyDescent="0.25">
      <c r="A73" s="33" t="s">
        <v>58</v>
      </c>
      <c r="B73" s="24" t="s">
        <v>20</v>
      </c>
      <c r="C73" s="29">
        <v>0.52707000000000004</v>
      </c>
      <c r="D73" s="29"/>
      <c r="E73" s="29">
        <f t="shared" si="14"/>
        <v>39</v>
      </c>
      <c r="F73" s="33" t="s">
        <v>97</v>
      </c>
      <c r="G73" s="35" t="s">
        <v>25</v>
      </c>
      <c r="H73" s="29">
        <v>0.22392000000000001</v>
      </c>
      <c r="I73" s="29"/>
      <c r="J73" s="29">
        <f t="shared" si="15"/>
        <v>34</v>
      </c>
      <c r="K73" s="33" t="s">
        <v>21</v>
      </c>
      <c r="L73" s="24" t="s">
        <v>22</v>
      </c>
      <c r="M73" s="29">
        <v>0.29897000000000001</v>
      </c>
      <c r="N73" s="29"/>
      <c r="O73" s="29">
        <f t="shared" si="16"/>
        <v>25</v>
      </c>
      <c r="P73" s="33" t="s">
        <v>58</v>
      </c>
      <c r="Q73" s="24" t="s">
        <v>22</v>
      </c>
      <c r="R73" s="29">
        <v>0.39838000000000001</v>
      </c>
      <c r="S73" s="29"/>
      <c r="T73" s="29">
        <f t="shared" si="24"/>
        <v>51</v>
      </c>
      <c r="U73" s="33" t="s">
        <v>59</v>
      </c>
      <c r="V73" s="24" t="s">
        <v>25</v>
      </c>
      <c r="W73" s="29">
        <v>0.31447999999999998</v>
      </c>
      <c r="X73" s="29"/>
      <c r="Y73" s="29">
        <f t="shared" si="17"/>
        <v>49</v>
      </c>
      <c r="Z73" s="33" t="s">
        <v>64</v>
      </c>
      <c r="AA73" s="24" t="s">
        <v>19</v>
      </c>
      <c r="AB73" s="29">
        <v>0.27994999999999998</v>
      </c>
      <c r="AC73" s="29"/>
      <c r="AD73" s="29">
        <f t="shared" si="18"/>
        <v>32</v>
      </c>
      <c r="AE73" s="33" t="s">
        <v>35</v>
      </c>
      <c r="AF73" s="24" t="s">
        <v>22</v>
      </c>
      <c r="AG73" s="29">
        <v>0.16270999999999999</v>
      </c>
      <c r="AH73" s="29"/>
      <c r="AI73" s="79">
        <f t="shared" si="19"/>
        <v>25</v>
      </c>
      <c r="AJ73" s="33" t="s">
        <v>45</v>
      </c>
      <c r="AK73" s="24" t="s">
        <v>19</v>
      </c>
      <c r="AL73" s="30">
        <v>0.67230000000000001</v>
      </c>
      <c r="AM73" s="30" t="s">
        <v>108</v>
      </c>
      <c r="AN73" s="29">
        <f t="shared" si="27"/>
        <v>42</v>
      </c>
      <c r="AO73" s="33" t="s">
        <v>47</v>
      </c>
      <c r="AP73" s="24" t="s">
        <v>19</v>
      </c>
      <c r="AQ73" s="28">
        <v>0.69325000000000003</v>
      </c>
      <c r="AR73" s="28" t="s">
        <v>107</v>
      </c>
      <c r="AS73" s="29">
        <f t="shared" si="25"/>
        <v>45</v>
      </c>
      <c r="AT73" s="33" t="s">
        <v>63</v>
      </c>
      <c r="AU73" s="24" t="s">
        <v>22</v>
      </c>
      <c r="AV73" s="29">
        <v>0.44401000000000002</v>
      </c>
      <c r="AW73" s="29"/>
      <c r="AX73" s="29">
        <f t="shared" si="20"/>
        <v>63</v>
      </c>
      <c r="AY73" s="33" t="s">
        <v>105</v>
      </c>
      <c r="AZ73" s="35" t="s">
        <v>20</v>
      </c>
      <c r="BA73" s="29">
        <v>0.61845000000000006</v>
      </c>
      <c r="BB73" s="29"/>
      <c r="BC73" s="29">
        <f t="shared" si="21"/>
        <v>41</v>
      </c>
      <c r="BD73" s="33" t="s">
        <v>50</v>
      </c>
      <c r="BE73" s="24" t="s">
        <v>29</v>
      </c>
      <c r="BF73" s="29">
        <v>0.36968000000000001</v>
      </c>
      <c r="BG73" s="29"/>
      <c r="BH73" s="79">
        <f t="shared" si="26"/>
        <v>37</v>
      </c>
      <c r="BI73" s="33" t="s">
        <v>48</v>
      </c>
      <c r="BJ73" s="24" t="s">
        <v>20</v>
      </c>
      <c r="BK73" s="29">
        <v>0.12443</v>
      </c>
      <c r="BL73" s="29"/>
      <c r="BM73" s="29">
        <f t="shared" si="22"/>
        <v>30</v>
      </c>
      <c r="BN73" s="33" t="s">
        <v>104</v>
      </c>
      <c r="BO73" s="35" t="s">
        <v>26</v>
      </c>
      <c r="BP73" s="29">
        <v>0.11327</v>
      </c>
      <c r="BR73" s="29">
        <f t="shared" si="23"/>
        <v>35</v>
      </c>
    </row>
    <row r="74" spans="1:70" ht="17" thickBot="1" x14ac:dyDescent="0.25">
      <c r="A74" s="33" t="s">
        <v>39</v>
      </c>
      <c r="B74" s="24" t="s">
        <v>25</v>
      </c>
      <c r="C74" s="30">
        <v>0.51105</v>
      </c>
      <c r="D74" s="30" t="s">
        <v>108</v>
      </c>
      <c r="E74" s="29">
        <f t="shared" si="14"/>
        <v>38</v>
      </c>
      <c r="F74" s="33" t="s">
        <v>77</v>
      </c>
      <c r="G74" s="24" t="s">
        <v>29</v>
      </c>
      <c r="H74" s="29">
        <v>0.21010999999999999</v>
      </c>
      <c r="I74" s="29"/>
      <c r="J74" s="29">
        <f t="shared" si="15"/>
        <v>33</v>
      </c>
      <c r="K74" s="33" t="s">
        <v>64</v>
      </c>
      <c r="L74" s="24" t="s">
        <v>19</v>
      </c>
      <c r="M74" s="29">
        <v>0.28549000000000002</v>
      </c>
      <c r="N74" s="29"/>
      <c r="O74" s="29">
        <f t="shared" si="16"/>
        <v>24</v>
      </c>
      <c r="P74" s="33" t="s">
        <v>42</v>
      </c>
      <c r="Q74" s="24" t="s">
        <v>28</v>
      </c>
      <c r="R74" s="29">
        <v>0.39613999999999999</v>
      </c>
      <c r="S74" s="29"/>
      <c r="T74" s="29">
        <f t="shared" si="24"/>
        <v>50</v>
      </c>
      <c r="U74" s="33" t="s">
        <v>76</v>
      </c>
      <c r="V74" s="24" t="s">
        <v>22</v>
      </c>
      <c r="W74" s="29">
        <v>0.30397000000000002</v>
      </c>
      <c r="X74" s="29"/>
      <c r="Y74" s="29">
        <f t="shared" si="17"/>
        <v>48</v>
      </c>
      <c r="Z74" s="33" t="s">
        <v>92</v>
      </c>
      <c r="AA74" s="35" t="s">
        <v>28</v>
      </c>
      <c r="AB74" s="29">
        <v>0.27715000000000001</v>
      </c>
      <c r="AC74" s="29"/>
      <c r="AD74" s="29">
        <f t="shared" si="18"/>
        <v>31</v>
      </c>
      <c r="AE74" s="33" t="s">
        <v>71</v>
      </c>
      <c r="AF74" s="24" t="s">
        <v>20</v>
      </c>
      <c r="AG74" s="29">
        <v>0.15548999999999999</v>
      </c>
      <c r="AH74" s="29"/>
      <c r="AI74" s="79">
        <f t="shared" si="19"/>
        <v>24</v>
      </c>
      <c r="AJ74" s="33" t="s">
        <v>82</v>
      </c>
      <c r="AK74" s="24" t="s">
        <v>25</v>
      </c>
      <c r="AL74" s="30">
        <v>0.66735</v>
      </c>
      <c r="AM74" s="30" t="s">
        <v>108</v>
      </c>
      <c r="AN74" s="29">
        <f t="shared" si="27"/>
        <v>41</v>
      </c>
      <c r="AO74" s="33" t="s">
        <v>37</v>
      </c>
      <c r="AP74" s="24" t="s">
        <v>23</v>
      </c>
      <c r="AQ74" s="28">
        <v>0.68713999999999997</v>
      </c>
      <c r="AR74" s="28" t="s">
        <v>107</v>
      </c>
      <c r="AS74" s="29">
        <f t="shared" si="25"/>
        <v>44</v>
      </c>
      <c r="AT74" s="33" t="s">
        <v>91</v>
      </c>
      <c r="AU74" s="35" t="s">
        <v>22</v>
      </c>
      <c r="AV74" s="29">
        <v>0.42341000000000001</v>
      </c>
      <c r="AW74" s="29"/>
      <c r="AX74" s="29">
        <f t="shared" si="20"/>
        <v>62</v>
      </c>
      <c r="AY74" s="33" t="s">
        <v>99</v>
      </c>
      <c r="AZ74" s="35" t="s">
        <v>19</v>
      </c>
      <c r="BA74" s="28">
        <v>0.59347000000000005</v>
      </c>
      <c r="BB74" s="28" t="s">
        <v>107</v>
      </c>
      <c r="BC74" s="29">
        <f t="shared" si="21"/>
        <v>40</v>
      </c>
      <c r="BD74" s="33" t="s">
        <v>48</v>
      </c>
      <c r="BE74" s="24" t="s">
        <v>29</v>
      </c>
      <c r="BF74" s="29">
        <v>0.35003000000000001</v>
      </c>
      <c r="BG74" s="29"/>
      <c r="BH74" s="79">
        <f t="shared" si="26"/>
        <v>36</v>
      </c>
      <c r="BI74" s="33" t="s">
        <v>89</v>
      </c>
      <c r="BJ74" s="35" t="s">
        <v>25</v>
      </c>
      <c r="BK74" s="29">
        <v>0.11312999999999999</v>
      </c>
      <c r="BL74" s="29"/>
      <c r="BM74" s="29">
        <f t="shared" si="22"/>
        <v>29</v>
      </c>
      <c r="BN74" s="33" t="s">
        <v>101</v>
      </c>
      <c r="BO74" s="35" t="s">
        <v>29</v>
      </c>
      <c r="BP74" s="29">
        <v>9.7960000000000005E-2</v>
      </c>
      <c r="BR74" s="29">
        <f t="shared" si="23"/>
        <v>34</v>
      </c>
    </row>
    <row r="75" spans="1:70" ht="17" thickBot="1" x14ac:dyDescent="0.25">
      <c r="A75" s="33" t="s">
        <v>69</v>
      </c>
      <c r="B75" s="24" t="s">
        <v>29</v>
      </c>
      <c r="C75" s="29">
        <v>0.49517</v>
      </c>
      <c r="D75" s="29"/>
      <c r="E75" s="29">
        <f t="shared" si="14"/>
        <v>37</v>
      </c>
      <c r="F75" s="33" t="s">
        <v>89</v>
      </c>
      <c r="G75" s="35" t="s">
        <v>28</v>
      </c>
      <c r="H75" s="29">
        <v>0.20948</v>
      </c>
      <c r="I75" s="29"/>
      <c r="J75" s="29">
        <f t="shared" si="15"/>
        <v>32</v>
      </c>
      <c r="K75" s="33" t="s">
        <v>104</v>
      </c>
      <c r="L75" s="35" t="s">
        <v>28</v>
      </c>
      <c r="M75" s="29">
        <v>0.28356999999999999</v>
      </c>
      <c r="N75" s="29"/>
      <c r="O75" s="29">
        <f t="shared" si="16"/>
        <v>23</v>
      </c>
      <c r="P75" s="33" t="s">
        <v>82</v>
      </c>
      <c r="Q75" s="24" t="s">
        <v>20</v>
      </c>
      <c r="R75" s="29">
        <v>0.39176</v>
      </c>
      <c r="S75" s="29"/>
      <c r="T75" s="29">
        <f t="shared" si="24"/>
        <v>49</v>
      </c>
      <c r="U75" s="33" t="s">
        <v>59</v>
      </c>
      <c r="V75" s="24" t="s">
        <v>20</v>
      </c>
      <c r="W75" s="29">
        <v>0.29892000000000002</v>
      </c>
      <c r="X75" s="29"/>
      <c r="Y75" s="29">
        <f t="shared" si="17"/>
        <v>47</v>
      </c>
      <c r="Z75" s="33" t="s">
        <v>54</v>
      </c>
      <c r="AA75" s="24" t="s">
        <v>29</v>
      </c>
      <c r="AB75" s="29">
        <v>0.27543000000000001</v>
      </c>
      <c r="AC75" s="29"/>
      <c r="AD75" s="29">
        <f t="shared" si="18"/>
        <v>30</v>
      </c>
      <c r="AE75" s="23" t="s">
        <v>95</v>
      </c>
      <c r="AF75" s="24" t="s">
        <v>22</v>
      </c>
      <c r="AG75" s="29">
        <v>0.14238999999999999</v>
      </c>
      <c r="AH75" s="29"/>
      <c r="AI75" s="79">
        <f t="shared" si="19"/>
        <v>23</v>
      </c>
      <c r="AJ75" s="33" t="s">
        <v>37</v>
      </c>
      <c r="AK75" s="24" t="s">
        <v>23</v>
      </c>
      <c r="AL75" s="28">
        <v>0.66134999999999999</v>
      </c>
      <c r="AM75" s="28" t="s">
        <v>107</v>
      </c>
      <c r="AN75" s="29">
        <f t="shared" si="27"/>
        <v>40</v>
      </c>
      <c r="AO75" s="33" t="s">
        <v>98</v>
      </c>
      <c r="AP75" s="35" t="s">
        <v>23</v>
      </c>
      <c r="AQ75" s="29">
        <v>0.67247999999999997</v>
      </c>
      <c r="AR75" s="29"/>
      <c r="AS75" s="29">
        <f t="shared" si="25"/>
        <v>43</v>
      </c>
      <c r="AT75" s="33" t="s">
        <v>101</v>
      </c>
      <c r="AU75" s="35" t="s">
        <v>22</v>
      </c>
      <c r="AV75" s="29">
        <v>0.41743000000000002</v>
      </c>
      <c r="AW75" s="29"/>
      <c r="AX75" s="29">
        <f t="shared" si="20"/>
        <v>61</v>
      </c>
      <c r="AY75" s="33" t="s">
        <v>21</v>
      </c>
      <c r="AZ75" s="24" t="s">
        <v>22</v>
      </c>
      <c r="BA75" s="28">
        <v>0.57118999999999998</v>
      </c>
      <c r="BB75" s="28" t="s">
        <v>107</v>
      </c>
      <c r="BC75" s="29">
        <f t="shared" si="21"/>
        <v>39</v>
      </c>
      <c r="BD75" s="33" t="s">
        <v>80</v>
      </c>
      <c r="BE75" s="24" t="s">
        <v>28</v>
      </c>
      <c r="BF75" s="29">
        <v>0.34794999999999998</v>
      </c>
      <c r="BG75" s="29"/>
      <c r="BH75" s="79">
        <f t="shared" si="26"/>
        <v>35</v>
      </c>
      <c r="BI75" s="33" t="s">
        <v>89</v>
      </c>
      <c r="BJ75" s="35" t="s">
        <v>19</v>
      </c>
      <c r="BK75" s="29">
        <v>0.10828</v>
      </c>
      <c r="BL75" s="29"/>
      <c r="BM75" s="29">
        <f t="shared" si="22"/>
        <v>28</v>
      </c>
      <c r="BN75" s="33" t="s">
        <v>71</v>
      </c>
      <c r="BO75" s="24" t="s">
        <v>29</v>
      </c>
      <c r="BP75" s="29">
        <v>9.6310000000000007E-2</v>
      </c>
      <c r="BR75" s="29">
        <f t="shared" si="23"/>
        <v>33</v>
      </c>
    </row>
    <row r="76" spans="1:70" ht="17" thickBot="1" x14ac:dyDescent="0.25">
      <c r="A76" s="23" t="s">
        <v>95</v>
      </c>
      <c r="B76" s="24" t="s">
        <v>26</v>
      </c>
      <c r="C76" s="29">
        <v>0.49092999999999998</v>
      </c>
      <c r="D76" s="29"/>
      <c r="E76" s="29">
        <f t="shared" si="14"/>
        <v>36</v>
      </c>
      <c r="F76" s="33" t="s">
        <v>68</v>
      </c>
      <c r="G76" s="24" t="s">
        <v>22</v>
      </c>
      <c r="H76" s="29">
        <v>0.20734</v>
      </c>
      <c r="I76" s="29"/>
      <c r="J76" s="29">
        <f t="shared" si="15"/>
        <v>31</v>
      </c>
      <c r="K76" s="33" t="s">
        <v>72</v>
      </c>
      <c r="L76" s="24" t="s">
        <v>22</v>
      </c>
      <c r="M76" s="29">
        <v>0.27021000000000001</v>
      </c>
      <c r="N76" s="29"/>
      <c r="O76" s="29">
        <f t="shared" si="16"/>
        <v>22</v>
      </c>
      <c r="P76" s="33" t="s">
        <v>67</v>
      </c>
      <c r="Q76" s="24" t="s">
        <v>28</v>
      </c>
      <c r="R76" s="29">
        <v>0.37206</v>
      </c>
      <c r="S76" s="29"/>
      <c r="T76" s="29">
        <f t="shared" si="24"/>
        <v>48</v>
      </c>
      <c r="U76" s="33" t="s">
        <v>86</v>
      </c>
      <c r="V76" s="24" t="s">
        <v>20</v>
      </c>
      <c r="W76" s="29">
        <v>0.29246</v>
      </c>
      <c r="X76" s="29"/>
      <c r="Y76" s="29">
        <f t="shared" si="17"/>
        <v>46</v>
      </c>
      <c r="Z76" s="33" t="s">
        <v>62</v>
      </c>
      <c r="AA76" s="24" t="s">
        <v>23</v>
      </c>
      <c r="AB76" s="29">
        <v>0.25530000000000003</v>
      </c>
      <c r="AC76" s="29"/>
      <c r="AD76" s="29">
        <f t="shared" si="18"/>
        <v>29</v>
      </c>
      <c r="AE76" s="33" t="s">
        <v>69</v>
      </c>
      <c r="AF76" s="24" t="s">
        <v>29</v>
      </c>
      <c r="AG76" s="29">
        <v>0.14121</v>
      </c>
      <c r="AH76" s="29"/>
      <c r="AI76" s="79">
        <f t="shared" si="19"/>
        <v>22</v>
      </c>
      <c r="AJ76" s="33" t="s">
        <v>83</v>
      </c>
      <c r="AK76" s="24" t="s">
        <v>20</v>
      </c>
      <c r="AL76" s="29">
        <v>0.65324000000000004</v>
      </c>
      <c r="AM76" s="29"/>
      <c r="AN76" s="29">
        <f t="shared" si="27"/>
        <v>39</v>
      </c>
      <c r="AO76" s="33" t="s">
        <v>54</v>
      </c>
      <c r="AP76" s="24" t="s">
        <v>22</v>
      </c>
      <c r="AQ76" s="29">
        <v>0.64088999999999996</v>
      </c>
      <c r="AR76" s="29"/>
      <c r="AS76" s="29">
        <f t="shared" si="25"/>
        <v>42</v>
      </c>
      <c r="AT76" s="33" t="s">
        <v>38</v>
      </c>
      <c r="AU76" s="24" t="s">
        <v>26</v>
      </c>
      <c r="AV76" s="30">
        <v>0.40994999999999998</v>
      </c>
      <c r="AW76" s="30" t="s">
        <v>108</v>
      </c>
      <c r="AX76" s="29">
        <f t="shared" si="20"/>
        <v>60</v>
      </c>
      <c r="AY76" s="33" t="s">
        <v>83</v>
      </c>
      <c r="AZ76" s="24" t="s">
        <v>25</v>
      </c>
      <c r="BA76" s="29">
        <v>0.57055999999999996</v>
      </c>
      <c r="BB76" s="29"/>
      <c r="BC76" s="29">
        <f t="shared" si="21"/>
        <v>38</v>
      </c>
      <c r="BD76" s="33" t="s">
        <v>82</v>
      </c>
      <c r="BE76" s="24" t="s">
        <v>25</v>
      </c>
      <c r="BF76" s="29">
        <v>0.34131</v>
      </c>
      <c r="BG76" s="29"/>
      <c r="BH76" s="79">
        <f t="shared" si="26"/>
        <v>34</v>
      </c>
      <c r="BI76" s="33" t="s">
        <v>94</v>
      </c>
      <c r="BJ76" s="35" t="s">
        <v>28</v>
      </c>
      <c r="BK76" s="29">
        <v>0.10345</v>
      </c>
      <c r="BL76" s="29"/>
      <c r="BM76" s="29">
        <f t="shared" si="22"/>
        <v>27</v>
      </c>
      <c r="BN76" s="33" t="s">
        <v>84</v>
      </c>
      <c r="BO76" s="24" t="s">
        <v>19</v>
      </c>
      <c r="BP76" s="29">
        <v>9.6159999999999995E-2</v>
      </c>
      <c r="BR76" s="29">
        <f t="shared" si="23"/>
        <v>32</v>
      </c>
    </row>
    <row r="77" spans="1:70" ht="17" thickBot="1" x14ac:dyDescent="0.25">
      <c r="A77" s="33" t="s">
        <v>82</v>
      </c>
      <c r="B77" s="24" t="s">
        <v>25</v>
      </c>
      <c r="C77" s="29">
        <v>0.46700999999999998</v>
      </c>
      <c r="D77" s="29"/>
      <c r="E77" s="29">
        <f t="shared" si="14"/>
        <v>35</v>
      </c>
      <c r="F77" s="33" t="s">
        <v>78</v>
      </c>
      <c r="G77" s="24" t="s">
        <v>28</v>
      </c>
      <c r="H77" s="29">
        <v>0.19517000000000001</v>
      </c>
      <c r="I77" s="29"/>
      <c r="J77" s="29">
        <f t="shared" si="15"/>
        <v>30</v>
      </c>
      <c r="K77" s="33" t="s">
        <v>84</v>
      </c>
      <c r="L77" s="24" t="s">
        <v>19</v>
      </c>
      <c r="M77" s="29">
        <v>0.26898</v>
      </c>
      <c r="N77" s="29"/>
      <c r="O77" s="29">
        <f t="shared" si="16"/>
        <v>21</v>
      </c>
      <c r="P77" s="33" t="s">
        <v>47</v>
      </c>
      <c r="Q77" s="24" t="s">
        <v>28</v>
      </c>
      <c r="R77" s="29">
        <v>0.36242999999999997</v>
      </c>
      <c r="S77" s="29"/>
      <c r="T77" s="29">
        <f t="shared" si="24"/>
        <v>47</v>
      </c>
      <c r="U77" s="33" t="s">
        <v>49</v>
      </c>
      <c r="V77" s="24" t="s">
        <v>28</v>
      </c>
      <c r="W77" s="29">
        <v>0.28515000000000001</v>
      </c>
      <c r="X77" s="29"/>
      <c r="Y77" s="29">
        <f t="shared" si="17"/>
        <v>45</v>
      </c>
      <c r="Z77" s="33" t="s">
        <v>74</v>
      </c>
      <c r="AA77" s="24" t="s">
        <v>23</v>
      </c>
      <c r="AB77" s="29">
        <v>0.25340000000000001</v>
      </c>
      <c r="AC77" s="29"/>
      <c r="AD77" s="29">
        <f t="shared" si="18"/>
        <v>28</v>
      </c>
      <c r="AE77" s="33" t="s">
        <v>80</v>
      </c>
      <c r="AF77" s="24" t="s">
        <v>28</v>
      </c>
      <c r="AG77" s="29">
        <v>0.13159000000000001</v>
      </c>
      <c r="AH77" s="29"/>
      <c r="AI77" s="79">
        <f t="shared" si="19"/>
        <v>21</v>
      </c>
      <c r="AJ77" s="33" t="s">
        <v>59</v>
      </c>
      <c r="AK77" s="24" t="s">
        <v>25</v>
      </c>
      <c r="AL77" s="30">
        <v>0.62229999999999996</v>
      </c>
      <c r="AM77" s="30" t="s">
        <v>108</v>
      </c>
      <c r="AN77" s="29">
        <f t="shared" si="27"/>
        <v>38</v>
      </c>
      <c r="AO77" s="33" t="s">
        <v>97</v>
      </c>
      <c r="AP77" s="35" t="s">
        <v>29</v>
      </c>
      <c r="AQ77" s="29">
        <v>0.63312000000000002</v>
      </c>
      <c r="AR77" s="29"/>
      <c r="AS77" s="29">
        <f t="shared" si="25"/>
        <v>41</v>
      </c>
      <c r="AT77" s="33" t="s">
        <v>73</v>
      </c>
      <c r="AU77" s="24" t="s">
        <v>29</v>
      </c>
      <c r="AV77" s="29">
        <v>0.40927999999999998</v>
      </c>
      <c r="AW77" s="29"/>
      <c r="AX77" s="29">
        <f t="shared" si="20"/>
        <v>59</v>
      </c>
      <c r="AY77" s="33" t="s">
        <v>89</v>
      </c>
      <c r="AZ77" s="35" t="s">
        <v>28</v>
      </c>
      <c r="BA77" s="29">
        <v>0.48851</v>
      </c>
      <c r="BB77" s="29"/>
      <c r="BC77" s="29">
        <f t="shared" si="21"/>
        <v>37</v>
      </c>
      <c r="BD77" s="33" t="s">
        <v>79</v>
      </c>
      <c r="BE77" s="24" t="s">
        <v>29</v>
      </c>
      <c r="BF77" s="29">
        <v>0.32712000000000002</v>
      </c>
      <c r="BG77" s="29"/>
      <c r="BH77" s="79">
        <f t="shared" si="26"/>
        <v>33</v>
      </c>
      <c r="BI77" s="33" t="s">
        <v>27</v>
      </c>
      <c r="BJ77" s="24" t="s">
        <v>28</v>
      </c>
      <c r="BK77" s="29">
        <v>0.10329000000000001</v>
      </c>
      <c r="BL77" s="29"/>
      <c r="BM77" s="29">
        <f t="shared" si="22"/>
        <v>26</v>
      </c>
      <c r="BN77" s="33" t="s">
        <v>73</v>
      </c>
      <c r="BO77" s="24" t="s">
        <v>26</v>
      </c>
      <c r="BP77" s="29">
        <v>9.4210000000000002E-2</v>
      </c>
      <c r="BR77" s="29">
        <f t="shared" si="23"/>
        <v>31</v>
      </c>
    </row>
    <row r="78" spans="1:70" ht="17" thickBot="1" x14ac:dyDescent="0.25">
      <c r="A78" s="33" t="s">
        <v>64</v>
      </c>
      <c r="B78" s="24" t="s">
        <v>19</v>
      </c>
      <c r="C78" s="29">
        <v>0.41458</v>
      </c>
      <c r="D78" s="29"/>
      <c r="E78" s="29">
        <f t="shared" si="14"/>
        <v>34</v>
      </c>
      <c r="F78" s="33" t="s">
        <v>62</v>
      </c>
      <c r="G78" s="24" t="s">
        <v>19</v>
      </c>
      <c r="H78" s="29">
        <v>0.18998999999999999</v>
      </c>
      <c r="I78" s="29"/>
      <c r="J78" s="29">
        <f t="shared" si="15"/>
        <v>29</v>
      </c>
      <c r="K78" s="33" t="s">
        <v>104</v>
      </c>
      <c r="L78" s="35" t="s">
        <v>23</v>
      </c>
      <c r="M78" s="29">
        <v>0.26815</v>
      </c>
      <c r="N78" s="29"/>
      <c r="O78" s="29">
        <f t="shared" si="16"/>
        <v>20</v>
      </c>
      <c r="P78" s="33" t="s">
        <v>45</v>
      </c>
      <c r="Q78" s="24" t="s">
        <v>19</v>
      </c>
      <c r="R78" s="29">
        <v>0.35487999999999997</v>
      </c>
      <c r="S78" s="29"/>
      <c r="T78" s="29">
        <f t="shared" si="24"/>
        <v>46</v>
      </c>
      <c r="U78" s="33" t="s">
        <v>46</v>
      </c>
      <c r="V78" s="24" t="s">
        <v>20</v>
      </c>
      <c r="W78" s="29">
        <v>0.26499</v>
      </c>
      <c r="X78" s="29"/>
      <c r="Y78" s="29">
        <f t="shared" si="17"/>
        <v>44</v>
      </c>
      <c r="Z78" s="33" t="s">
        <v>33</v>
      </c>
      <c r="AA78" s="24" t="s">
        <v>20</v>
      </c>
      <c r="AB78" s="29">
        <v>0.24970999999999999</v>
      </c>
      <c r="AC78" s="29"/>
      <c r="AD78" s="29">
        <f t="shared" si="18"/>
        <v>27</v>
      </c>
      <c r="AE78" s="33" t="s">
        <v>43</v>
      </c>
      <c r="AF78" s="24" t="s">
        <v>22</v>
      </c>
      <c r="AG78" s="29">
        <v>0.11892999999999999</v>
      </c>
      <c r="AH78" s="29"/>
      <c r="AI78" s="79">
        <f t="shared" si="19"/>
        <v>20</v>
      </c>
      <c r="AJ78" s="33" t="s">
        <v>69</v>
      </c>
      <c r="AK78" s="24" t="s">
        <v>23</v>
      </c>
      <c r="AL78" s="29">
        <v>0.62073999999999996</v>
      </c>
      <c r="AM78" s="29"/>
      <c r="AN78" s="29">
        <f t="shared" si="27"/>
        <v>37</v>
      </c>
      <c r="AO78" s="33" t="s">
        <v>74</v>
      </c>
      <c r="AP78" s="24" t="s">
        <v>28</v>
      </c>
      <c r="AQ78" s="30">
        <v>0.62400999999999995</v>
      </c>
      <c r="AR78" s="30" t="s">
        <v>108</v>
      </c>
      <c r="AS78" s="29">
        <f t="shared" si="25"/>
        <v>40</v>
      </c>
      <c r="AT78" s="33" t="s">
        <v>52</v>
      </c>
      <c r="AU78" s="24" t="s">
        <v>29</v>
      </c>
      <c r="AV78" s="29">
        <v>0.40690999999999999</v>
      </c>
      <c r="AW78" s="29"/>
      <c r="AX78" s="29">
        <f t="shared" si="20"/>
        <v>58</v>
      </c>
      <c r="AY78" s="33" t="s">
        <v>46</v>
      </c>
      <c r="AZ78" s="24" t="s">
        <v>22</v>
      </c>
      <c r="BA78" s="29">
        <v>0.48587999999999998</v>
      </c>
      <c r="BB78" s="29"/>
      <c r="BC78" s="29">
        <f t="shared" si="21"/>
        <v>36</v>
      </c>
      <c r="BD78" s="33" t="s">
        <v>91</v>
      </c>
      <c r="BE78" s="35" t="s">
        <v>20</v>
      </c>
      <c r="BF78" s="29">
        <v>0.31041999999999997</v>
      </c>
      <c r="BG78" s="29"/>
      <c r="BH78" s="79">
        <f t="shared" si="26"/>
        <v>32</v>
      </c>
      <c r="BI78" s="33" t="s">
        <v>21</v>
      </c>
      <c r="BJ78" s="24" t="s">
        <v>22</v>
      </c>
      <c r="BK78" s="29">
        <v>0.10129000000000001</v>
      </c>
      <c r="BL78" s="29"/>
      <c r="BM78" s="29">
        <f t="shared" si="22"/>
        <v>25</v>
      </c>
      <c r="BN78" s="33" t="s">
        <v>105</v>
      </c>
      <c r="BO78" s="35" t="s">
        <v>29</v>
      </c>
      <c r="BP78" s="29">
        <v>9.3659999999999993E-2</v>
      </c>
      <c r="BR78" s="29">
        <f t="shared" si="23"/>
        <v>30</v>
      </c>
    </row>
    <row r="79" spans="1:70" ht="17" thickBot="1" x14ac:dyDescent="0.25">
      <c r="A79" s="33" t="s">
        <v>54</v>
      </c>
      <c r="B79" s="24" t="s">
        <v>29</v>
      </c>
      <c r="C79" s="29">
        <v>0.40526000000000001</v>
      </c>
      <c r="D79" s="29"/>
      <c r="E79" s="29">
        <f t="shared" si="14"/>
        <v>33</v>
      </c>
      <c r="F79" s="33" t="s">
        <v>67</v>
      </c>
      <c r="G79" s="24" t="s">
        <v>28</v>
      </c>
      <c r="H79" s="29">
        <v>0.18804999999999999</v>
      </c>
      <c r="I79" s="29"/>
      <c r="J79" s="29">
        <f t="shared" si="15"/>
        <v>28</v>
      </c>
      <c r="K79" s="33" t="s">
        <v>101</v>
      </c>
      <c r="L79" s="35" t="s">
        <v>22</v>
      </c>
      <c r="M79" s="29">
        <v>0.24188999999999999</v>
      </c>
      <c r="N79" s="29"/>
      <c r="O79" s="29">
        <f t="shared" si="16"/>
        <v>19</v>
      </c>
      <c r="P79" s="33" t="s">
        <v>53</v>
      </c>
      <c r="Q79" s="24" t="s">
        <v>28</v>
      </c>
      <c r="R79" s="29">
        <v>0.34853000000000001</v>
      </c>
      <c r="S79" s="29"/>
      <c r="T79" s="29">
        <f t="shared" si="24"/>
        <v>45</v>
      </c>
      <c r="U79" s="33" t="s">
        <v>98</v>
      </c>
      <c r="V79" s="35" t="s">
        <v>23</v>
      </c>
      <c r="W79" s="29">
        <v>0.25741999999999998</v>
      </c>
      <c r="X79" s="29"/>
      <c r="Y79" s="29">
        <f t="shared" si="17"/>
        <v>43</v>
      </c>
      <c r="Z79" s="33" t="s">
        <v>59</v>
      </c>
      <c r="AA79" s="24" t="s">
        <v>25</v>
      </c>
      <c r="AB79" s="29">
        <v>0.23666000000000001</v>
      </c>
      <c r="AC79" s="29"/>
      <c r="AD79" s="29">
        <f t="shared" si="18"/>
        <v>26</v>
      </c>
      <c r="AE79" s="33" t="s">
        <v>91</v>
      </c>
      <c r="AF79" s="35" t="s">
        <v>25</v>
      </c>
      <c r="AG79" s="29">
        <v>9.1639999999999999E-2</v>
      </c>
      <c r="AH79" s="29"/>
      <c r="AI79" s="79">
        <f t="shared" si="19"/>
        <v>19</v>
      </c>
      <c r="AJ79" s="33" t="s">
        <v>58</v>
      </c>
      <c r="AK79" s="24" t="s">
        <v>20</v>
      </c>
      <c r="AL79" s="29">
        <v>0.61323000000000005</v>
      </c>
      <c r="AM79" s="29"/>
      <c r="AN79" s="29">
        <f t="shared" si="27"/>
        <v>36</v>
      </c>
      <c r="AO79" s="33" t="s">
        <v>92</v>
      </c>
      <c r="AP79" s="35" t="s">
        <v>25</v>
      </c>
      <c r="AQ79" s="29">
        <v>0.59907999999999995</v>
      </c>
      <c r="AR79" s="29"/>
      <c r="AS79" s="29">
        <f t="shared" si="25"/>
        <v>39</v>
      </c>
      <c r="AT79" s="33" t="s">
        <v>75</v>
      </c>
      <c r="AU79" s="24" t="s">
        <v>29</v>
      </c>
      <c r="AV79" s="29">
        <v>0.40512999999999999</v>
      </c>
      <c r="AW79" s="29"/>
      <c r="AX79" s="29">
        <f t="shared" si="20"/>
        <v>57</v>
      </c>
      <c r="AY79" s="33" t="s">
        <v>31</v>
      </c>
      <c r="AZ79" s="24" t="s">
        <v>19</v>
      </c>
      <c r="BA79" s="29">
        <v>0.47986000000000001</v>
      </c>
      <c r="BB79" s="29"/>
      <c r="BC79" s="29">
        <f t="shared" si="21"/>
        <v>35</v>
      </c>
      <c r="BD79" s="33" t="s">
        <v>62</v>
      </c>
      <c r="BE79" s="24" t="s">
        <v>23</v>
      </c>
      <c r="BF79" s="29">
        <v>0.29877999999999999</v>
      </c>
      <c r="BG79" s="29"/>
      <c r="BH79" s="79">
        <f t="shared" si="26"/>
        <v>31</v>
      </c>
      <c r="BI79" s="33" t="s">
        <v>68</v>
      </c>
      <c r="BJ79" s="24" t="s">
        <v>22</v>
      </c>
      <c r="BK79" s="29">
        <v>9.11E-2</v>
      </c>
      <c r="BL79" s="29"/>
      <c r="BM79" s="29">
        <f t="shared" si="22"/>
        <v>24</v>
      </c>
      <c r="BN79" s="33" t="s">
        <v>67</v>
      </c>
      <c r="BO79" s="24" t="s">
        <v>20</v>
      </c>
      <c r="BP79" s="29">
        <v>9.0209999999999999E-2</v>
      </c>
      <c r="BR79" s="29">
        <f t="shared" si="23"/>
        <v>29</v>
      </c>
    </row>
    <row r="80" spans="1:70" ht="17" thickBot="1" x14ac:dyDescent="0.25">
      <c r="A80" s="33" t="s">
        <v>91</v>
      </c>
      <c r="B80" s="35" t="s">
        <v>20</v>
      </c>
      <c r="C80" s="29">
        <v>0.38216</v>
      </c>
      <c r="D80" s="29"/>
      <c r="E80" s="29">
        <f t="shared" si="14"/>
        <v>32</v>
      </c>
      <c r="F80" s="33" t="s">
        <v>64</v>
      </c>
      <c r="G80" s="24" t="s">
        <v>19</v>
      </c>
      <c r="H80" s="29">
        <v>0.18451999999999999</v>
      </c>
      <c r="I80" s="29"/>
      <c r="J80" s="29">
        <f t="shared" si="15"/>
        <v>27</v>
      </c>
      <c r="K80" s="33" t="s">
        <v>92</v>
      </c>
      <c r="L80" s="35" t="s">
        <v>20</v>
      </c>
      <c r="M80" s="29">
        <v>0.22828000000000001</v>
      </c>
      <c r="N80" s="29"/>
      <c r="O80" s="29">
        <f t="shared" si="16"/>
        <v>18</v>
      </c>
      <c r="P80" s="33" t="s">
        <v>101</v>
      </c>
      <c r="Q80" s="35" t="s">
        <v>26</v>
      </c>
      <c r="R80" s="29">
        <v>0.34702</v>
      </c>
      <c r="S80" s="29"/>
      <c r="T80" s="29">
        <f t="shared" si="24"/>
        <v>44</v>
      </c>
      <c r="U80" s="33" t="s">
        <v>89</v>
      </c>
      <c r="V80" s="35" t="s">
        <v>22</v>
      </c>
      <c r="W80" s="29">
        <v>0.24360000000000001</v>
      </c>
      <c r="X80" s="29"/>
      <c r="Y80" s="29">
        <f t="shared" si="17"/>
        <v>42</v>
      </c>
      <c r="Z80" s="33" t="s">
        <v>82</v>
      </c>
      <c r="AA80" s="24" t="s">
        <v>28</v>
      </c>
      <c r="AB80" s="29">
        <v>0.22450999999999999</v>
      </c>
      <c r="AC80" s="29"/>
      <c r="AD80" s="29">
        <f t="shared" si="18"/>
        <v>25</v>
      </c>
      <c r="AE80" s="33" t="s">
        <v>18</v>
      </c>
      <c r="AF80" s="24" t="s">
        <v>20</v>
      </c>
      <c r="AG80" s="29">
        <v>8.9590000000000003E-2</v>
      </c>
      <c r="AH80" s="29"/>
      <c r="AI80" s="79">
        <f t="shared" si="19"/>
        <v>18</v>
      </c>
      <c r="AJ80" s="33" t="s">
        <v>93</v>
      </c>
      <c r="AK80" s="35" t="s">
        <v>20</v>
      </c>
      <c r="AL80" s="29">
        <v>0.61150000000000004</v>
      </c>
      <c r="AM80" s="29"/>
      <c r="AN80" s="29">
        <f t="shared" si="27"/>
        <v>35</v>
      </c>
      <c r="AO80" s="33" t="s">
        <v>79</v>
      </c>
      <c r="AP80" s="24" t="s">
        <v>29</v>
      </c>
      <c r="AQ80" s="29">
        <v>0.58245999999999998</v>
      </c>
      <c r="AR80" s="29"/>
      <c r="AS80" s="29">
        <f t="shared" si="25"/>
        <v>38</v>
      </c>
      <c r="AT80" s="33" t="s">
        <v>87</v>
      </c>
      <c r="AU80" s="24" t="s">
        <v>29</v>
      </c>
      <c r="AV80" s="29">
        <v>0.40468999999999999</v>
      </c>
      <c r="AW80" s="29"/>
      <c r="AX80" s="29">
        <f t="shared" si="20"/>
        <v>56</v>
      </c>
      <c r="AY80" s="33" t="s">
        <v>58</v>
      </c>
      <c r="AZ80" s="24" t="s">
        <v>20</v>
      </c>
      <c r="BA80" s="29">
        <v>0.42825999999999997</v>
      </c>
      <c r="BB80" s="29"/>
      <c r="BC80" s="29">
        <f t="shared" si="21"/>
        <v>34</v>
      </c>
      <c r="BD80" s="33" t="s">
        <v>21</v>
      </c>
      <c r="BE80" s="24" t="s">
        <v>22</v>
      </c>
      <c r="BF80" s="29">
        <v>0.28494999999999998</v>
      </c>
      <c r="BG80" s="29"/>
      <c r="BH80" s="79">
        <f t="shared" si="26"/>
        <v>30</v>
      </c>
      <c r="BI80" s="33" t="s">
        <v>105</v>
      </c>
      <c r="BJ80" s="35" t="s">
        <v>29</v>
      </c>
      <c r="BK80" s="29">
        <v>8.2250000000000004E-2</v>
      </c>
      <c r="BL80" s="29"/>
      <c r="BM80" s="29">
        <f t="shared" si="22"/>
        <v>23</v>
      </c>
      <c r="BN80" s="33" t="s">
        <v>85</v>
      </c>
      <c r="BO80" s="24" t="s">
        <v>26</v>
      </c>
      <c r="BP80" s="29">
        <v>8.6790000000000006E-2</v>
      </c>
      <c r="BR80" s="29">
        <f t="shared" si="23"/>
        <v>28</v>
      </c>
    </row>
    <row r="81" spans="1:70" ht="17" thickBot="1" x14ac:dyDescent="0.25">
      <c r="A81" s="33" t="s">
        <v>98</v>
      </c>
      <c r="B81" s="35" t="s">
        <v>25</v>
      </c>
      <c r="C81" s="29">
        <v>0.37425000000000003</v>
      </c>
      <c r="D81" s="29"/>
      <c r="E81" s="29">
        <f t="shared" si="14"/>
        <v>31</v>
      </c>
      <c r="F81" s="33" t="s">
        <v>100</v>
      </c>
      <c r="G81" s="35" t="s">
        <v>20</v>
      </c>
      <c r="H81" s="29">
        <v>0.16558</v>
      </c>
      <c r="I81" s="29"/>
      <c r="J81" s="29">
        <f t="shared" si="15"/>
        <v>26</v>
      </c>
      <c r="K81" s="33" t="s">
        <v>82</v>
      </c>
      <c r="L81" s="24" t="s">
        <v>20</v>
      </c>
      <c r="M81" s="29">
        <v>0.20388000000000001</v>
      </c>
      <c r="N81" s="29"/>
      <c r="O81" s="29">
        <f t="shared" si="16"/>
        <v>17</v>
      </c>
      <c r="P81" s="33" t="s">
        <v>72</v>
      </c>
      <c r="Q81" s="24" t="s">
        <v>25</v>
      </c>
      <c r="R81" s="29">
        <v>0.3226</v>
      </c>
      <c r="S81" s="29"/>
      <c r="T81" s="29">
        <f t="shared" si="24"/>
        <v>43</v>
      </c>
      <c r="U81" s="33" t="s">
        <v>91</v>
      </c>
      <c r="V81" s="35" t="s">
        <v>28</v>
      </c>
      <c r="W81" s="29">
        <v>0.24074999999999999</v>
      </c>
      <c r="X81" s="29"/>
      <c r="Y81" s="29">
        <f t="shared" si="17"/>
        <v>41</v>
      </c>
      <c r="Z81" s="33" t="s">
        <v>68</v>
      </c>
      <c r="AA81" s="24" t="s">
        <v>29</v>
      </c>
      <c r="AB81" s="29">
        <v>0.22317999999999999</v>
      </c>
      <c r="AC81" s="29"/>
      <c r="AD81" s="29">
        <f t="shared" si="18"/>
        <v>24</v>
      </c>
      <c r="AE81" s="33" t="s">
        <v>50</v>
      </c>
      <c r="AF81" s="24" t="s">
        <v>19</v>
      </c>
      <c r="AG81" s="29">
        <v>8.5800000000000001E-2</v>
      </c>
      <c r="AH81" s="29"/>
      <c r="AI81" s="79">
        <f t="shared" si="19"/>
        <v>17</v>
      </c>
      <c r="AJ81" s="33" t="s">
        <v>54</v>
      </c>
      <c r="AK81" s="24" t="s">
        <v>29</v>
      </c>
      <c r="AL81" s="29">
        <v>0.60277000000000003</v>
      </c>
      <c r="AM81" s="29"/>
      <c r="AN81" s="29">
        <f t="shared" si="27"/>
        <v>34</v>
      </c>
      <c r="AO81" s="33" t="s">
        <v>83</v>
      </c>
      <c r="AP81" s="24" t="s">
        <v>20</v>
      </c>
      <c r="AQ81" s="29">
        <v>0.57565999999999995</v>
      </c>
      <c r="AR81" s="29"/>
      <c r="AS81" s="29">
        <f t="shared" si="25"/>
        <v>37</v>
      </c>
      <c r="AT81" s="33" t="s">
        <v>41</v>
      </c>
      <c r="AU81" s="24" t="s">
        <v>29</v>
      </c>
      <c r="AV81" s="29">
        <v>0.40050999999999998</v>
      </c>
      <c r="AW81" s="29"/>
      <c r="AX81" s="29">
        <f t="shared" si="20"/>
        <v>55</v>
      </c>
      <c r="AY81" s="33" t="s">
        <v>65</v>
      </c>
      <c r="AZ81" s="24" t="s">
        <v>29</v>
      </c>
      <c r="BA81" s="30">
        <v>0.42097000000000001</v>
      </c>
      <c r="BB81" s="30" t="s">
        <v>108</v>
      </c>
      <c r="BC81" s="29">
        <f t="shared" si="21"/>
        <v>33</v>
      </c>
      <c r="BD81" s="33" t="s">
        <v>92</v>
      </c>
      <c r="BE81" s="35" t="s">
        <v>25</v>
      </c>
      <c r="BF81" s="29">
        <v>0.27966999999999997</v>
      </c>
      <c r="BG81" s="29"/>
      <c r="BH81" s="79">
        <f t="shared" si="26"/>
        <v>29</v>
      </c>
      <c r="BI81" s="33" t="s">
        <v>46</v>
      </c>
      <c r="BJ81" s="24" t="s">
        <v>22</v>
      </c>
      <c r="BK81" s="29">
        <v>7.8960000000000002E-2</v>
      </c>
      <c r="BL81" s="29"/>
      <c r="BM81" s="29">
        <f t="shared" si="22"/>
        <v>22</v>
      </c>
      <c r="BN81" s="33" t="s">
        <v>77</v>
      </c>
      <c r="BO81" s="24" t="s">
        <v>29</v>
      </c>
      <c r="BP81" s="29">
        <v>7.9600000000000004E-2</v>
      </c>
      <c r="BR81" s="29">
        <f t="shared" si="23"/>
        <v>27</v>
      </c>
    </row>
    <row r="82" spans="1:70" ht="17" thickBot="1" x14ac:dyDescent="0.25">
      <c r="A82" s="33" t="s">
        <v>50</v>
      </c>
      <c r="B82" s="24" t="s">
        <v>29</v>
      </c>
      <c r="C82" s="29">
        <v>0.36773</v>
      </c>
      <c r="D82" s="29"/>
      <c r="E82" s="29">
        <f t="shared" si="14"/>
        <v>30</v>
      </c>
      <c r="F82" s="33" t="s">
        <v>68</v>
      </c>
      <c r="G82" s="24" t="s">
        <v>19</v>
      </c>
      <c r="H82" s="29">
        <v>0.16131999999999999</v>
      </c>
      <c r="I82" s="29"/>
      <c r="J82" s="29">
        <f t="shared" si="15"/>
        <v>25</v>
      </c>
      <c r="K82" s="33" t="s">
        <v>89</v>
      </c>
      <c r="L82" s="35" t="s">
        <v>22</v>
      </c>
      <c r="M82" s="29">
        <v>0.20238</v>
      </c>
      <c r="N82" s="29"/>
      <c r="O82" s="29">
        <f t="shared" si="16"/>
        <v>16</v>
      </c>
      <c r="P82" s="33" t="s">
        <v>82</v>
      </c>
      <c r="Q82" s="24" t="s">
        <v>28</v>
      </c>
      <c r="R82" s="29">
        <v>0.31370999999999999</v>
      </c>
      <c r="S82" s="29"/>
      <c r="T82" s="29">
        <f t="shared" si="24"/>
        <v>42</v>
      </c>
      <c r="U82" s="33" t="s">
        <v>105</v>
      </c>
      <c r="V82" s="35" t="s">
        <v>29</v>
      </c>
      <c r="W82" s="29">
        <v>0.23649000000000001</v>
      </c>
      <c r="X82" s="29"/>
      <c r="Y82" s="29">
        <f t="shared" si="17"/>
        <v>40</v>
      </c>
      <c r="Z82" s="33" t="s">
        <v>59</v>
      </c>
      <c r="AA82" s="24" t="s">
        <v>20</v>
      </c>
      <c r="AB82" s="29">
        <v>0.21259</v>
      </c>
      <c r="AC82" s="29"/>
      <c r="AD82" s="29">
        <f t="shared" si="18"/>
        <v>23</v>
      </c>
      <c r="AE82" s="33" t="s">
        <v>54</v>
      </c>
      <c r="AF82" s="24" t="s">
        <v>22</v>
      </c>
      <c r="AG82" s="29">
        <v>8.5559999999999997E-2</v>
      </c>
      <c r="AH82" s="29"/>
      <c r="AI82" s="79">
        <f t="shared" si="19"/>
        <v>16</v>
      </c>
      <c r="AJ82" s="33" t="s">
        <v>54</v>
      </c>
      <c r="AK82" s="24" t="s">
        <v>22</v>
      </c>
      <c r="AL82" s="30">
        <v>0.58962000000000003</v>
      </c>
      <c r="AM82" s="30" t="s">
        <v>108</v>
      </c>
      <c r="AN82" s="29">
        <f t="shared" si="27"/>
        <v>33</v>
      </c>
      <c r="AO82" s="33" t="s">
        <v>66</v>
      </c>
      <c r="AP82" s="24" t="s">
        <v>22</v>
      </c>
      <c r="AQ82" s="29">
        <v>0.56459999999999999</v>
      </c>
      <c r="AR82" s="29"/>
      <c r="AS82" s="29">
        <f t="shared" si="25"/>
        <v>36</v>
      </c>
      <c r="AT82" s="33" t="s">
        <v>79</v>
      </c>
      <c r="AU82" s="24" t="s">
        <v>29</v>
      </c>
      <c r="AV82" s="29">
        <v>0.39588000000000001</v>
      </c>
      <c r="AW82" s="29"/>
      <c r="AX82" s="29">
        <f t="shared" si="20"/>
        <v>54</v>
      </c>
      <c r="AY82" s="33" t="s">
        <v>63</v>
      </c>
      <c r="AZ82" s="24" t="s">
        <v>22</v>
      </c>
      <c r="BA82" s="29">
        <v>0.40062999999999999</v>
      </c>
      <c r="BB82" s="29"/>
      <c r="BC82" s="29">
        <f t="shared" si="21"/>
        <v>32</v>
      </c>
      <c r="BD82" s="33" t="s">
        <v>33</v>
      </c>
      <c r="BE82" s="24" t="s">
        <v>20</v>
      </c>
      <c r="BF82" s="29">
        <v>0.27190999999999999</v>
      </c>
      <c r="BG82" s="29"/>
      <c r="BH82" s="79">
        <f t="shared" si="26"/>
        <v>28</v>
      </c>
      <c r="BI82" s="33" t="s">
        <v>64</v>
      </c>
      <c r="BJ82" s="24" t="s">
        <v>28</v>
      </c>
      <c r="BK82" s="29">
        <v>7.4109999999999995E-2</v>
      </c>
      <c r="BL82" s="29"/>
      <c r="BM82" s="29">
        <f t="shared" si="22"/>
        <v>21</v>
      </c>
      <c r="BN82" s="33" t="s">
        <v>61</v>
      </c>
      <c r="BO82" s="24" t="s">
        <v>23</v>
      </c>
      <c r="BP82" s="29">
        <v>7.492E-2</v>
      </c>
      <c r="BR82" s="29">
        <f t="shared" si="23"/>
        <v>26</v>
      </c>
    </row>
    <row r="83" spans="1:70" ht="17" thickBot="1" x14ac:dyDescent="0.25">
      <c r="A83" s="33" t="s">
        <v>56</v>
      </c>
      <c r="B83" s="24" t="s">
        <v>22</v>
      </c>
      <c r="C83" s="29">
        <v>0.36567</v>
      </c>
      <c r="D83" s="29"/>
      <c r="E83" s="29">
        <f t="shared" si="14"/>
        <v>29</v>
      </c>
      <c r="F83" s="33" t="s">
        <v>53</v>
      </c>
      <c r="G83" s="24" t="s">
        <v>28</v>
      </c>
      <c r="H83" s="29">
        <v>0.15465999999999999</v>
      </c>
      <c r="I83" s="29"/>
      <c r="J83" s="29">
        <f t="shared" si="15"/>
        <v>24</v>
      </c>
      <c r="K83" s="33" t="s">
        <v>43</v>
      </c>
      <c r="L83" s="24" t="s">
        <v>22</v>
      </c>
      <c r="M83" s="29">
        <v>0.20191999999999999</v>
      </c>
      <c r="N83" s="29"/>
      <c r="O83" s="29">
        <f t="shared" si="16"/>
        <v>15</v>
      </c>
      <c r="P83" s="33" t="s">
        <v>70</v>
      </c>
      <c r="Q83" s="24" t="s">
        <v>28</v>
      </c>
      <c r="R83" s="29">
        <v>0.30615999999999999</v>
      </c>
      <c r="S83" s="29"/>
      <c r="T83" s="29">
        <f t="shared" si="24"/>
        <v>41</v>
      </c>
      <c r="U83" s="33" t="s">
        <v>67</v>
      </c>
      <c r="V83" s="24" t="s">
        <v>28</v>
      </c>
      <c r="W83" s="29">
        <v>0.22495000000000001</v>
      </c>
      <c r="X83" s="29"/>
      <c r="Y83" s="29">
        <f t="shared" si="17"/>
        <v>39</v>
      </c>
      <c r="Z83" s="33" t="s">
        <v>89</v>
      </c>
      <c r="AA83" s="35" t="s">
        <v>22</v>
      </c>
      <c r="AB83" s="29">
        <v>0.20365</v>
      </c>
      <c r="AC83" s="29"/>
      <c r="AD83" s="29">
        <f t="shared" si="18"/>
        <v>22</v>
      </c>
      <c r="AE83" s="33" t="s">
        <v>86</v>
      </c>
      <c r="AF83" s="24" t="s">
        <v>20</v>
      </c>
      <c r="AG83" s="29">
        <v>8.5500000000000007E-2</v>
      </c>
      <c r="AH83" s="29"/>
      <c r="AI83" s="79">
        <f t="shared" si="19"/>
        <v>15</v>
      </c>
      <c r="AJ83" s="33" t="s">
        <v>68</v>
      </c>
      <c r="AK83" s="24" t="s">
        <v>29</v>
      </c>
      <c r="AL83" s="29">
        <v>0.57145999999999997</v>
      </c>
      <c r="AM83" s="29"/>
      <c r="AN83" s="29">
        <f t="shared" si="27"/>
        <v>32</v>
      </c>
      <c r="AO83" s="33" t="s">
        <v>43</v>
      </c>
      <c r="AP83" s="24" t="s">
        <v>22</v>
      </c>
      <c r="AQ83" s="29">
        <v>0.54556000000000004</v>
      </c>
      <c r="AR83" s="29"/>
      <c r="AS83" s="29">
        <f t="shared" si="25"/>
        <v>35</v>
      </c>
      <c r="AT83" s="33" t="s">
        <v>83</v>
      </c>
      <c r="AU83" s="24" t="s">
        <v>29</v>
      </c>
      <c r="AV83" s="29">
        <v>0.38982</v>
      </c>
      <c r="AW83" s="29"/>
      <c r="AX83" s="29">
        <f t="shared" si="20"/>
        <v>53</v>
      </c>
      <c r="AY83" s="33" t="s">
        <v>93</v>
      </c>
      <c r="AZ83" s="35" t="s">
        <v>25</v>
      </c>
      <c r="BA83" s="29">
        <v>0.38371</v>
      </c>
      <c r="BB83" s="29"/>
      <c r="BC83" s="29">
        <f t="shared" si="21"/>
        <v>31</v>
      </c>
      <c r="BD83" s="33" t="s">
        <v>66</v>
      </c>
      <c r="BE83" s="24" t="s">
        <v>22</v>
      </c>
      <c r="BF83" s="29">
        <v>0.25301000000000001</v>
      </c>
      <c r="BG83" s="29"/>
      <c r="BH83" s="79">
        <f t="shared" si="26"/>
        <v>27</v>
      </c>
      <c r="BI83" s="33" t="s">
        <v>81</v>
      </c>
      <c r="BJ83" s="24" t="s">
        <v>20</v>
      </c>
      <c r="BK83" s="29">
        <v>6.7839999999999998E-2</v>
      </c>
      <c r="BL83" s="29"/>
      <c r="BM83" s="29">
        <f t="shared" si="22"/>
        <v>20</v>
      </c>
      <c r="BN83" s="33" t="s">
        <v>90</v>
      </c>
      <c r="BO83" s="35" t="s">
        <v>26</v>
      </c>
      <c r="BP83" s="29">
        <v>7.2690000000000005E-2</v>
      </c>
      <c r="BR83" s="29">
        <f t="shared" si="23"/>
        <v>25</v>
      </c>
    </row>
    <row r="84" spans="1:70" ht="17" thickBot="1" x14ac:dyDescent="0.25">
      <c r="A84" s="33" t="s">
        <v>45</v>
      </c>
      <c r="B84" s="24" t="s">
        <v>19</v>
      </c>
      <c r="C84" s="29">
        <v>0.35143999999999997</v>
      </c>
      <c r="D84" s="29"/>
      <c r="E84" s="29">
        <f t="shared" si="14"/>
        <v>28</v>
      </c>
      <c r="F84" s="33" t="s">
        <v>60</v>
      </c>
      <c r="G84" s="24" t="s">
        <v>19</v>
      </c>
      <c r="H84" s="29">
        <v>0.14943000000000001</v>
      </c>
      <c r="I84" s="29"/>
      <c r="J84" s="29">
        <f t="shared" si="15"/>
        <v>23</v>
      </c>
      <c r="K84" s="23" t="s">
        <v>95</v>
      </c>
      <c r="L84" s="24" t="s">
        <v>26</v>
      </c>
      <c r="M84" s="29">
        <v>0.18004999999999999</v>
      </c>
      <c r="N84" s="29"/>
      <c r="O84" s="29">
        <f t="shared" si="16"/>
        <v>14</v>
      </c>
      <c r="P84" s="33" t="s">
        <v>82</v>
      </c>
      <c r="Q84" s="24" t="s">
        <v>25</v>
      </c>
      <c r="R84" s="29">
        <v>0.30220000000000002</v>
      </c>
      <c r="S84" s="29"/>
      <c r="T84" s="29">
        <f t="shared" si="24"/>
        <v>40</v>
      </c>
      <c r="U84" s="33" t="s">
        <v>64</v>
      </c>
      <c r="V84" s="24" t="s">
        <v>19</v>
      </c>
      <c r="W84" s="29">
        <v>0.22159000000000001</v>
      </c>
      <c r="X84" s="29"/>
      <c r="Y84" s="29">
        <f t="shared" si="17"/>
        <v>38</v>
      </c>
      <c r="Z84" s="33" t="s">
        <v>72</v>
      </c>
      <c r="AA84" s="24" t="s">
        <v>22</v>
      </c>
      <c r="AB84" s="29">
        <v>0.18595999999999999</v>
      </c>
      <c r="AC84" s="29"/>
      <c r="AD84" s="29">
        <f t="shared" si="18"/>
        <v>21</v>
      </c>
      <c r="AE84" s="33" t="s">
        <v>80</v>
      </c>
      <c r="AF84" s="24" t="s">
        <v>19</v>
      </c>
      <c r="AG84" s="29">
        <v>8.448E-2</v>
      </c>
      <c r="AH84" s="29"/>
      <c r="AI84" s="79">
        <f t="shared" si="19"/>
        <v>14</v>
      </c>
      <c r="AJ84" s="33" t="s">
        <v>66</v>
      </c>
      <c r="AK84" s="24" t="s">
        <v>22</v>
      </c>
      <c r="AL84" s="29">
        <v>0.49153000000000002</v>
      </c>
      <c r="AM84" s="29"/>
      <c r="AN84" s="29">
        <f t="shared" si="27"/>
        <v>31</v>
      </c>
      <c r="AO84" s="33" t="s">
        <v>91</v>
      </c>
      <c r="AP84" s="35" t="s">
        <v>20</v>
      </c>
      <c r="AQ84" s="29">
        <v>0.50963000000000003</v>
      </c>
      <c r="AR84" s="29"/>
      <c r="AS84" s="29">
        <f t="shared" si="25"/>
        <v>34</v>
      </c>
      <c r="AT84" s="33" t="s">
        <v>51</v>
      </c>
      <c r="AU84" s="24" t="s">
        <v>22</v>
      </c>
      <c r="AV84" s="29">
        <v>0.38585000000000003</v>
      </c>
      <c r="AW84" s="29"/>
      <c r="AX84" s="29">
        <f t="shared" si="20"/>
        <v>52</v>
      </c>
      <c r="AY84" s="33" t="s">
        <v>99</v>
      </c>
      <c r="AZ84" s="35" t="s">
        <v>23</v>
      </c>
      <c r="BA84" s="30">
        <v>0.35497000000000001</v>
      </c>
      <c r="BB84" s="30" t="s">
        <v>108</v>
      </c>
      <c r="BC84" s="29">
        <f t="shared" si="21"/>
        <v>30</v>
      </c>
      <c r="BD84" s="33" t="s">
        <v>39</v>
      </c>
      <c r="BE84" s="24" t="s">
        <v>25</v>
      </c>
      <c r="BF84" s="29">
        <v>0.23943999999999999</v>
      </c>
      <c r="BG84" s="29"/>
      <c r="BH84" s="79">
        <f t="shared" si="26"/>
        <v>26</v>
      </c>
      <c r="BI84" s="33" t="s">
        <v>105</v>
      </c>
      <c r="BJ84" s="35" t="s">
        <v>22</v>
      </c>
      <c r="BK84" s="29">
        <v>6.7269999999999996E-2</v>
      </c>
      <c r="BL84" s="29"/>
      <c r="BM84" s="29">
        <f t="shared" si="22"/>
        <v>19</v>
      </c>
      <c r="BN84" s="33" t="s">
        <v>67</v>
      </c>
      <c r="BO84" s="24" t="s">
        <v>28</v>
      </c>
      <c r="BP84" s="29">
        <v>7.1590000000000001E-2</v>
      </c>
      <c r="BR84" s="29">
        <f t="shared" si="23"/>
        <v>24</v>
      </c>
    </row>
    <row r="85" spans="1:70" ht="17" thickBot="1" x14ac:dyDescent="0.25">
      <c r="A85" s="33" t="s">
        <v>71</v>
      </c>
      <c r="B85" s="24" t="s">
        <v>22</v>
      </c>
      <c r="C85" s="29">
        <v>0.34109</v>
      </c>
      <c r="D85" s="29"/>
      <c r="E85" s="29">
        <f t="shared" si="14"/>
        <v>27</v>
      </c>
      <c r="F85" s="33" t="s">
        <v>18</v>
      </c>
      <c r="G85" s="24" t="s">
        <v>19</v>
      </c>
      <c r="H85" s="29">
        <v>0.13908000000000001</v>
      </c>
      <c r="I85" s="29"/>
      <c r="J85" s="29">
        <f t="shared" si="15"/>
        <v>22</v>
      </c>
      <c r="K85" s="33" t="s">
        <v>101</v>
      </c>
      <c r="L85" s="35" t="s">
        <v>29</v>
      </c>
      <c r="M85" s="29">
        <v>0.15656</v>
      </c>
      <c r="N85" s="29"/>
      <c r="O85" s="29">
        <f t="shared" si="16"/>
        <v>13</v>
      </c>
      <c r="P85" s="33" t="s">
        <v>49</v>
      </c>
      <c r="Q85" s="24" t="s">
        <v>20</v>
      </c>
      <c r="R85" s="29">
        <v>0.30137000000000003</v>
      </c>
      <c r="S85" s="29"/>
      <c r="T85" s="29">
        <f t="shared" si="24"/>
        <v>39</v>
      </c>
      <c r="U85" s="33" t="s">
        <v>63</v>
      </c>
      <c r="V85" s="24" t="s">
        <v>22</v>
      </c>
      <c r="W85" s="29">
        <v>0.21895999999999999</v>
      </c>
      <c r="X85" s="29"/>
      <c r="Y85" s="29">
        <f t="shared" si="17"/>
        <v>37</v>
      </c>
      <c r="Z85" s="33" t="s">
        <v>91</v>
      </c>
      <c r="AA85" s="35" t="s">
        <v>22</v>
      </c>
      <c r="AB85" s="29">
        <v>0.16827</v>
      </c>
      <c r="AC85" s="29"/>
      <c r="AD85" s="29">
        <f t="shared" si="18"/>
        <v>20</v>
      </c>
      <c r="AE85" s="33" t="s">
        <v>75</v>
      </c>
      <c r="AF85" s="24" t="s">
        <v>23</v>
      </c>
      <c r="AG85" s="29">
        <v>7.7450000000000005E-2</v>
      </c>
      <c r="AH85" s="29"/>
      <c r="AI85" s="79">
        <f t="shared" si="19"/>
        <v>13</v>
      </c>
      <c r="AJ85" s="33" t="s">
        <v>46</v>
      </c>
      <c r="AK85" s="24" t="s">
        <v>22</v>
      </c>
      <c r="AL85" s="29">
        <v>0.42992000000000002</v>
      </c>
      <c r="AM85" s="29"/>
      <c r="AN85" s="29">
        <f t="shared" si="27"/>
        <v>30</v>
      </c>
      <c r="AO85" s="33" t="s">
        <v>21</v>
      </c>
      <c r="AP85" s="24" t="s">
        <v>22</v>
      </c>
      <c r="AQ85" s="29">
        <v>0.46705000000000002</v>
      </c>
      <c r="AR85" s="29"/>
      <c r="AS85" s="29">
        <f t="shared" si="25"/>
        <v>33</v>
      </c>
      <c r="AT85" s="33" t="s">
        <v>45</v>
      </c>
      <c r="AU85" s="24" t="s">
        <v>19</v>
      </c>
      <c r="AV85" s="29">
        <v>0.38527</v>
      </c>
      <c r="AW85" s="29"/>
      <c r="AX85" s="29">
        <f t="shared" si="20"/>
        <v>51</v>
      </c>
      <c r="AY85" s="33" t="s">
        <v>59</v>
      </c>
      <c r="AZ85" s="24" t="s">
        <v>25</v>
      </c>
      <c r="BA85" s="29">
        <v>0.32802999999999999</v>
      </c>
      <c r="BB85" s="29"/>
      <c r="BC85" s="29">
        <f t="shared" si="21"/>
        <v>29</v>
      </c>
      <c r="BD85" s="33" t="s">
        <v>39</v>
      </c>
      <c r="BE85" s="24" t="s">
        <v>28</v>
      </c>
      <c r="BF85" s="29">
        <v>0.22797000000000001</v>
      </c>
      <c r="BG85" s="29"/>
      <c r="BH85" s="79">
        <f t="shared" si="26"/>
        <v>25</v>
      </c>
      <c r="BI85" s="33" t="s">
        <v>53</v>
      </c>
      <c r="BJ85" s="24" t="s">
        <v>28</v>
      </c>
      <c r="BK85" s="29">
        <v>6.5729999999999997E-2</v>
      </c>
      <c r="BL85" s="29"/>
      <c r="BM85" s="29">
        <f t="shared" si="22"/>
        <v>18</v>
      </c>
      <c r="BN85" s="33" t="s">
        <v>83</v>
      </c>
      <c r="BO85" s="24" t="s">
        <v>20</v>
      </c>
      <c r="BP85" s="29">
        <v>7.1099999999999997E-2</v>
      </c>
      <c r="BR85" s="29">
        <f t="shared" si="23"/>
        <v>23</v>
      </c>
    </row>
    <row r="86" spans="1:70" ht="17" thickBot="1" x14ac:dyDescent="0.25">
      <c r="A86" s="33" t="s">
        <v>97</v>
      </c>
      <c r="B86" s="35" t="s">
        <v>22</v>
      </c>
      <c r="C86" s="29">
        <v>0.29707</v>
      </c>
      <c r="D86" s="29"/>
      <c r="E86" s="29">
        <f t="shared" si="14"/>
        <v>26</v>
      </c>
      <c r="F86" s="33" t="s">
        <v>71</v>
      </c>
      <c r="G86" s="24" t="s">
        <v>20</v>
      </c>
      <c r="H86" s="29">
        <v>0.12901000000000001</v>
      </c>
      <c r="I86" s="29"/>
      <c r="J86" s="29">
        <f t="shared" si="15"/>
        <v>21</v>
      </c>
      <c r="K86" s="33" t="s">
        <v>91</v>
      </c>
      <c r="L86" s="35" t="s">
        <v>28</v>
      </c>
      <c r="M86" s="29">
        <v>0.14482</v>
      </c>
      <c r="N86" s="29"/>
      <c r="O86" s="29">
        <f t="shared" si="16"/>
        <v>12</v>
      </c>
      <c r="P86" s="33" t="s">
        <v>91</v>
      </c>
      <c r="Q86" s="35" t="s">
        <v>20</v>
      </c>
      <c r="R86" s="29">
        <v>0.29703000000000002</v>
      </c>
      <c r="S86" s="29"/>
      <c r="T86" s="29">
        <f t="shared" si="24"/>
        <v>38</v>
      </c>
      <c r="U86" s="33" t="s">
        <v>74</v>
      </c>
      <c r="V86" s="24" t="s">
        <v>23</v>
      </c>
      <c r="W86" s="29">
        <v>0.21495</v>
      </c>
      <c r="X86" s="29"/>
      <c r="Y86" s="29">
        <f t="shared" si="17"/>
        <v>36</v>
      </c>
      <c r="Z86" s="33" t="s">
        <v>83</v>
      </c>
      <c r="AA86" s="24" t="s">
        <v>20</v>
      </c>
      <c r="AB86" s="29">
        <v>0.16449</v>
      </c>
      <c r="AC86" s="29"/>
      <c r="AD86" s="29">
        <f t="shared" si="18"/>
        <v>19</v>
      </c>
      <c r="AE86" s="33" t="s">
        <v>31</v>
      </c>
      <c r="AF86" s="24" t="s">
        <v>19</v>
      </c>
      <c r="AG86" s="29">
        <v>7.3370000000000005E-2</v>
      </c>
      <c r="AH86" s="29"/>
      <c r="AI86" s="79">
        <f t="shared" si="19"/>
        <v>12</v>
      </c>
      <c r="AJ86" s="33" t="s">
        <v>91</v>
      </c>
      <c r="AK86" s="35" t="s">
        <v>20</v>
      </c>
      <c r="AL86" s="29">
        <v>0.42975000000000002</v>
      </c>
      <c r="AM86" s="29"/>
      <c r="AN86" s="29">
        <f t="shared" si="27"/>
        <v>29</v>
      </c>
      <c r="AO86" s="33" t="s">
        <v>33</v>
      </c>
      <c r="AP86" s="24" t="s">
        <v>20</v>
      </c>
      <c r="AQ86" s="29">
        <v>0.45963999999999999</v>
      </c>
      <c r="AR86" s="29"/>
      <c r="AS86" s="29">
        <f t="shared" si="25"/>
        <v>32</v>
      </c>
      <c r="AT86" s="33" t="s">
        <v>94</v>
      </c>
      <c r="AU86" s="35" t="s">
        <v>28</v>
      </c>
      <c r="AV86" s="28">
        <v>0.37073</v>
      </c>
      <c r="AW86" s="28" t="s">
        <v>107</v>
      </c>
      <c r="AX86" s="29">
        <f t="shared" si="20"/>
        <v>50</v>
      </c>
      <c r="AY86" s="33" t="s">
        <v>18</v>
      </c>
      <c r="AZ86" s="24" t="s">
        <v>19</v>
      </c>
      <c r="BA86" s="29">
        <v>0.32490000000000002</v>
      </c>
      <c r="BB86" s="29"/>
      <c r="BC86" s="29">
        <f t="shared" si="21"/>
        <v>28</v>
      </c>
      <c r="BD86" s="33" t="s">
        <v>64</v>
      </c>
      <c r="BE86" s="24" t="s">
        <v>19</v>
      </c>
      <c r="BF86" s="29">
        <v>0.22545999999999999</v>
      </c>
      <c r="BG86" s="29"/>
      <c r="BH86" s="79">
        <f t="shared" si="26"/>
        <v>24</v>
      </c>
      <c r="BI86" s="33" t="s">
        <v>79</v>
      </c>
      <c r="BJ86" s="24" t="s">
        <v>22</v>
      </c>
      <c r="BK86" s="29">
        <v>5.6939999999999998E-2</v>
      </c>
      <c r="BL86" s="29"/>
      <c r="BM86" s="29">
        <f t="shared" si="22"/>
        <v>17</v>
      </c>
      <c r="BN86" s="33" t="s">
        <v>71</v>
      </c>
      <c r="BO86" s="24" t="s">
        <v>22</v>
      </c>
      <c r="BP86" s="29">
        <v>7.0099999999999996E-2</v>
      </c>
      <c r="BR86" s="29">
        <f t="shared" si="23"/>
        <v>22</v>
      </c>
    </row>
    <row r="87" spans="1:70" ht="17" thickBot="1" x14ac:dyDescent="0.25">
      <c r="A87" s="33" t="s">
        <v>98</v>
      </c>
      <c r="B87" s="35" t="s">
        <v>19</v>
      </c>
      <c r="C87" s="29">
        <v>0.29549999999999998</v>
      </c>
      <c r="D87" s="29"/>
      <c r="E87" s="29">
        <f t="shared" si="14"/>
        <v>25</v>
      </c>
      <c r="F87" s="33" t="s">
        <v>78</v>
      </c>
      <c r="G87" s="24" t="s">
        <v>26</v>
      </c>
      <c r="H87" s="29">
        <v>0.10773000000000001</v>
      </c>
      <c r="I87" s="29"/>
      <c r="J87" s="29">
        <f t="shared" si="15"/>
        <v>20</v>
      </c>
      <c r="K87" s="33" t="s">
        <v>77</v>
      </c>
      <c r="L87" s="24" t="s">
        <v>29</v>
      </c>
      <c r="M87" s="29">
        <v>0.12271</v>
      </c>
      <c r="N87" s="29"/>
      <c r="O87" s="29">
        <f t="shared" si="16"/>
        <v>11</v>
      </c>
      <c r="P87" s="33" t="s">
        <v>54</v>
      </c>
      <c r="Q87" s="24" t="s">
        <v>22</v>
      </c>
      <c r="R87" s="29">
        <v>0.28471999999999997</v>
      </c>
      <c r="S87" s="29"/>
      <c r="T87" s="29">
        <f t="shared" si="24"/>
        <v>37</v>
      </c>
      <c r="U87" s="33" t="s">
        <v>63</v>
      </c>
      <c r="V87" s="24" t="s">
        <v>20</v>
      </c>
      <c r="W87" s="29">
        <v>0.20959</v>
      </c>
      <c r="X87" s="29"/>
      <c r="Y87" s="29">
        <f t="shared" si="17"/>
        <v>35</v>
      </c>
      <c r="Z87" s="33" t="s">
        <v>21</v>
      </c>
      <c r="AA87" s="24" t="s">
        <v>22</v>
      </c>
      <c r="AB87" s="29">
        <v>0.15684999999999999</v>
      </c>
      <c r="AC87" s="29"/>
      <c r="AD87" s="29">
        <f t="shared" si="18"/>
        <v>18</v>
      </c>
      <c r="AE87" s="33" t="s">
        <v>94</v>
      </c>
      <c r="AF87" s="35" t="s">
        <v>19</v>
      </c>
      <c r="AG87" s="29">
        <v>6.1609999999999998E-2</v>
      </c>
      <c r="AH87" s="29"/>
      <c r="AI87" s="79">
        <f t="shared" si="19"/>
        <v>11</v>
      </c>
      <c r="AJ87" s="33" t="s">
        <v>45</v>
      </c>
      <c r="AK87" s="24" t="s">
        <v>23</v>
      </c>
      <c r="AL87" s="29">
        <v>0.42709000000000003</v>
      </c>
      <c r="AM87" s="29"/>
      <c r="AN87" s="29">
        <f t="shared" si="27"/>
        <v>28</v>
      </c>
      <c r="AO87" s="33" t="s">
        <v>82</v>
      </c>
      <c r="AP87" s="24" t="s">
        <v>28</v>
      </c>
      <c r="AQ87" s="29">
        <v>0.45466000000000001</v>
      </c>
      <c r="AR87" s="29"/>
      <c r="AS87" s="29">
        <f t="shared" si="25"/>
        <v>31</v>
      </c>
      <c r="AT87" s="33" t="s">
        <v>99</v>
      </c>
      <c r="AU87" s="35" t="s">
        <v>23</v>
      </c>
      <c r="AV87" s="29">
        <v>0.36924000000000001</v>
      </c>
      <c r="AW87" s="29"/>
      <c r="AX87" s="29">
        <f t="shared" si="20"/>
        <v>49</v>
      </c>
      <c r="AY87" s="33" t="s">
        <v>33</v>
      </c>
      <c r="AZ87" s="24" t="s">
        <v>25</v>
      </c>
      <c r="BA87" s="29">
        <v>0.31556000000000001</v>
      </c>
      <c r="BB87" s="29"/>
      <c r="BC87" s="29">
        <f t="shared" si="21"/>
        <v>27</v>
      </c>
      <c r="BD87" s="33" t="s">
        <v>37</v>
      </c>
      <c r="BE87" s="24" t="s">
        <v>23</v>
      </c>
      <c r="BF87" s="29">
        <v>0.22120000000000001</v>
      </c>
      <c r="BG87" s="29"/>
      <c r="BH87" s="79">
        <f t="shared" si="26"/>
        <v>23</v>
      </c>
      <c r="BI87" s="33" t="s">
        <v>105</v>
      </c>
      <c r="BJ87" s="35" t="s">
        <v>25</v>
      </c>
      <c r="BK87" s="29">
        <v>5.5320000000000001E-2</v>
      </c>
      <c r="BL87" s="29"/>
      <c r="BM87" s="29">
        <f t="shared" si="22"/>
        <v>16</v>
      </c>
      <c r="BN87" s="33" t="s">
        <v>105</v>
      </c>
      <c r="BO87" s="35" t="s">
        <v>25</v>
      </c>
      <c r="BP87" s="29">
        <v>6.7000000000000004E-2</v>
      </c>
      <c r="BR87" s="29">
        <f t="shared" si="23"/>
        <v>21</v>
      </c>
    </row>
    <row r="88" spans="1:70" ht="17" thickBot="1" x14ac:dyDescent="0.25">
      <c r="A88" s="33" t="s">
        <v>54</v>
      </c>
      <c r="B88" s="24" t="s">
        <v>22</v>
      </c>
      <c r="C88" s="29">
        <v>0.29228999999999999</v>
      </c>
      <c r="D88" s="29"/>
      <c r="E88" s="29">
        <f t="shared" si="14"/>
        <v>24</v>
      </c>
      <c r="F88" s="33" t="s">
        <v>67</v>
      </c>
      <c r="G88" s="24" t="s">
        <v>20</v>
      </c>
      <c r="H88" s="29">
        <v>0.10218000000000001</v>
      </c>
      <c r="I88" s="29"/>
      <c r="J88" s="29">
        <f t="shared" si="15"/>
        <v>19</v>
      </c>
      <c r="K88" s="33" t="s">
        <v>91</v>
      </c>
      <c r="L88" s="35" t="s">
        <v>20</v>
      </c>
      <c r="M88" s="29">
        <v>9.4109999999999999E-2</v>
      </c>
      <c r="N88" s="29"/>
      <c r="O88" s="29">
        <f t="shared" si="16"/>
        <v>10</v>
      </c>
      <c r="P88" s="33" t="s">
        <v>92</v>
      </c>
      <c r="Q88" s="35" t="s">
        <v>28</v>
      </c>
      <c r="R88" s="29">
        <v>0.27746999999999999</v>
      </c>
      <c r="S88" s="29"/>
      <c r="T88" s="29">
        <f t="shared" si="24"/>
        <v>36</v>
      </c>
      <c r="U88" s="33" t="s">
        <v>86</v>
      </c>
      <c r="V88" s="24" t="s">
        <v>28</v>
      </c>
      <c r="W88" s="29">
        <v>0.20524999999999999</v>
      </c>
      <c r="X88" s="29"/>
      <c r="Y88" s="29">
        <f t="shared" si="17"/>
        <v>34</v>
      </c>
      <c r="Z88" s="33" t="s">
        <v>83</v>
      </c>
      <c r="AA88" s="24" t="s">
        <v>29</v>
      </c>
      <c r="AB88" s="29">
        <v>0.15440999999999999</v>
      </c>
      <c r="AC88" s="29"/>
      <c r="AD88" s="29">
        <f t="shared" si="18"/>
        <v>17</v>
      </c>
      <c r="AE88" s="33" t="s">
        <v>44</v>
      </c>
      <c r="AF88" s="24" t="s">
        <v>20</v>
      </c>
      <c r="AG88" s="29">
        <v>4.0289999999999999E-2</v>
      </c>
      <c r="AH88" s="29"/>
      <c r="AI88" s="79">
        <f t="shared" si="19"/>
        <v>10</v>
      </c>
      <c r="AJ88" s="33" t="s">
        <v>69</v>
      </c>
      <c r="AK88" s="24" t="s">
        <v>19</v>
      </c>
      <c r="AL88" s="29">
        <v>0.42570000000000002</v>
      </c>
      <c r="AM88" s="29"/>
      <c r="AN88" s="29">
        <f t="shared" si="27"/>
        <v>27</v>
      </c>
      <c r="AO88" s="33" t="s">
        <v>69</v>
      </c>
      <c r="AP88" s="24" t="s">
        <v>23</v>
      </c>
      <c r="AQ88" s="29">
        <v>0.42779</v>
      </c>
      <c r="AR88" s="29"/>
      <c r="AS88" s="29">
        <f t="shared" si="25"/>
        <v>30</v>
      </c>
      <c r="AT88" s="33" t="s">
        <v>77</v>
      </c>
      <c r="AU88" s="24" t="s">
        <v>22</v>
      </c>
      <c r="AV88" s="29">
        <v>0.33707999999999999</v>
      </c>
      <c r="AW88" s="29"/>
      <c r="AX88" s="29">
        <f t="shared" si="20"/>
        <v>48</v>
      </c>
      <c r="AY88" s="33" t="s">
        <v>63</v>
      </c>
      <c r="AZ88" s="24" t="s">
        <v>26</v>
      </c>
      <c r="BA88" s="29">
        <v>0.31152000000000002</v>
      </c>
      <c r="BB88" s="29"/>
      <c r="BC88" s="29">
        <f t="shared" si="21"/>
        <v>26</v>
      </c>
      <c r="BD88" s="33" t="s">
        <v>46</v>
      </c>
      <c r="BE88" s="24" t="s">
        <v>20</v>
      </c>
      <c r="BF88" s="29">
        <v>0.21404000000000001</v>
      </c>
      <c r="BG88" s="29"/>
      <c r="BH88" s="79">
        <f t="shared" si="26"/>
        <v>22</v>
      </c>
      <c r="BI88" s="33" t="s">
        <v>65</v>
      </c>
      <c r="BJ88" s="24" t="s">
        <v>20</v>
      </c>
      <c r="BK88" s="29">
        <v>4.6989999999999997E-2</v>
      </c>
      <c r="BL88" s="29"/>
      <c r="BM88" s="29">
        <f t="shared" si="22"/>
        <v>15</v>
      </c>
      <c r="BN88" s="33" t="s">
        <v>34</v>
      </c>
      <c r="BO88" s="24" t="s">
        <v>19</v>
      </c>
      <c r="BP88" s="29">
        <v>6.6780000000000006E-2</v>
      </c>
      <c r="BR88" s="29">
        <f t="shared" si="23"/>
        <v>20</v>
      </c>
    </row>
    <row r="89" spans="1:70" ht="17" thickBot="1" x14ac:dyDescent="0.25">
      <c r="A89" s="33" t="s">
        <v>74</v>
      </c>
      <c r="B89" s="24" t="s">
        <v>25</v>
      </c>
      <c r="C89" s="29">
        <v>0.29186000000000001</v>
      </c>
      <c r="D89" s="29"/>
      <c r="E89" s="29">
        <f t="shared" si="14"/>
        <v>23</v>
      </c>
      <c r="F89" s="33" t="s">
        <v>74</v>
      </c>
      <c r="G89" s="24" t="s">
        <v>28</v>
      </c>
      <c r="H89" s="29">
        <v>0.10063999999999999</v>
      </c>
      <c r="I89" s="29"/>
      <c r="J89" s="29">
        <f t="shared" si="15"/>
        <v>18</v>
      </c>
      <c r="K89" s="33" t="s">
        <v>104</v>
      </c>
      <c r="L89" s="35" t="s">
        <v>19</v>
      </c>
      <c r="M89" s="29">
        <v>8.5750000000000007E-2</v>
      </c>
      <c r="N89" s="29"/>
      <c r="O89" s="29">
        <f t="shared" si="16"/>
        <v>9</v>
      </c>
      <c r="P89" s="33" t="s">
        <v>84</v>
      </c>
      <c r="Q89" s="24" t="s">
        <v>26</v>
      </c>
      <c r="R89" s="29">
        <v>0.27609</v>
      </c>
      <c r="S89" s="29"/>
      <c r="T89" s="29">
        <f t="shared" si="24"/>
        <v>35</v>
      </c>
      <c r="U89" s="33" t="s">
        <v>105</v>
      </c>
      <c r="V89" s="35" t="s">
        <v>25</v>
      </c>
      <c r="W89" s="29">
        <v>0.20086000000000001</v>
      </c>
      <c r="X89" s="29"/>
      <c r="Y89" s="29">
        <f t="shared" si="17"/>
        <v>33</v>
      </c>
      <c r="Z89" s="33" t="s">
        <v>37</v>
      </c>
      <c r="AA89" s="24" t="s">
        <v>23</v>
      </c>
      <c r="AB89" s="29">
        <v>0.15289</v>
      </c>
      <c r="AC89" s="29"/>
      <c r="AD89" s="29">
        <f t="shared" si="18"/>
        <v>16</v>
      </c>
      <c r="AE89" s="33" t="s">
        <v>58</v>
      </c>
      <c r="AF89" s="24" t="s">
        <v>22</v>
      </c>
      <c r="AG89" s="29">
        <v>3.8260000000000002E-2</v>
      </c>
      <c r="AH89" s="29"/>
      <c r="AI89" s="79">
        <f t="shared" si="19"/>
        <v>9</v>
      </c>
      <c r="AJ89" s="33" t="s">
        <v>74</v>
      </c>
      <c r="AK89" s="24" t="s">
        <v>28</v>
      </c>
      <c r="AL89" s="29">
        <v>0.42219000000000001</v>
      </c>
      <c r="AM89" s="29"/>
      <c r="AN89" s="29">
        <f t="shared" si="27"/>
        <v>26</v>
      </c>
      <c r="AO89" s="33" t="s">
        <v>66</v>
      </c>
      <c r="AP89" s="24" t="s">
        <v>28</v>
      </c>
      <c r="AQ89" s="29">
        <v>0.41621999999999998</v>
      </c>
      <c r="AR89" s="29"/>
      <c r="AS89" s="29">
        <f t="shared" si="25"/>
        <v>29</v>
      </c>
      <c r="AT89" s="33" t="s">
        <v>105</v>
      </c>
      <c r="AU89" s="35" t="s">
        <v>20</v>
      </c>
      <c r="AV89" s="29">
        <v>0.33548</v>
      </c>
      <c r="AW89" s="29"/>
      <c r="AX89" s="29">
        <f t="shared" si="20"/>
        <v>47</v>
      </c>
      <c r="AY89" s="33" t="s">
        <v>92</v>
      </c>
      <c r="AZ89" s="35" t="s">
        <v>25</v>
      </c>
      <c r="BA89" s="29">
        <v>0.30329</v>
      </c>
      <c r="BB89" s="29"/>
      <c r="BC89" s="29">
        <f t="shared" si="21"/>
        <v>25</v>
      </c>
      <c r="BD89" s="33" t="s">
        <v>68</v>
      </c>
      <c r="BE89" s="24" t="s">
        <v>22</v>
      </c>
      <c r="BF89" s="29">
        <v>0.20782999999999999</v>
      </c>
      <c r="BG89" s="29"/>
      <c r="BH89" s="79">
        <f t="shared" si="26"/>
        <v>21</v>
      </c>
      <c r="BI89" s="33" t="s">
        <v>83</v>
      </c>
      <c r="BJ89" s="24" t="s">
        <v>29</v>
      </c>
      <c r="BK89" s="29">
        <v>4.5010000000000001E-2</v>
      </c>
      <c r="BL89" s="29"/>
      <c r="BM89" s="29">
        <f t="shared" si="22"/>
        <v>14</v>
      </c>
      <c r="BN89" s="33" t="s">
        <v>44</v>
      </c>
      <c r="BO89" s="24" t="s">
        <v>20</v>
      </c>
      <c r="BP89" s="29">
        <v>6.2429999999999999E-2</v>
      </c>
      <c r="BR89" s="29">
        <f t="shared" si="23"/>
        <v>19</v>
      </c>
    </row>
    <row r="90" spans="1:70" ht="17" thickBot="1" x14ac:dyDescent="0.25">
      <c r="A90" s="33" t="s">
        <v>39</v>
      </c>
      <c r="B90" s="24" t="s">
        <v>28</v>
      </c>
      <c r="C90" s="29">
        <v>0.28170000000000001</v>
      </c>
      <c r="D90" s="29"/>
      <c r="E90" s="29">
        <f t="shared" si="14"/>
        <v>22</v>
      </c>
      <c r="F90" s="33" t="s">
        <v>70</v>
      </c>
      <c r="G90" s="24" t="s">
        <v>28</v>
      </c>
      <c r="H90" s="29">
        <v>9.4560000000000005E-2</v>
      </c>
      <c r="I90" s="29"/>
      <c r="J90" s="29">
        <f t="shared" si="15"/>
        <v>17</v>
      </c>
      <c r="K90" s="33" t="s">
        <v>82</v>
      </c>
      <c r="L90" s="24" t="s">
        <v>28</v>
      </c>
      <c r="M90" s="29">
        <v>6.2E-2</v>
      </c>
      <c r="N90" s="29"/>
      <c r="O90" s="29">
        <f t="shared" si="16"/>
        <v>8</v>
      </c>
      <c r="P90" s="33" t="s">
        <v>86</v>
      </c>
      <c r="Q90" s="24" t="s">
        <v>20</v>
      </c>
      <c r="R90" s="29">
        <v>0.26312999999999998</v>
      </c>
      <c r="S90" s="29"/>
      <c r="T90" s="29">
        <f t="shared" si="24"/>
        <v>34</v>
      </c>
      <c r="U90" s="33" t="s">
        <v>38</v>
      </c>
      <c r="V90" s="24" t="s">
        <v>22</v>
      </c>
      <c r="W90" s="29">
        <v>0.17327999999999999</v>
      </c>
      <c r="X90" s="29"/>
      <c r="Y90" s="29">
        <f t="shared" si="17"/>
        <v>32</v>
      </c>
      <c r="Z90" s="33" t="s">
        <v>99</v>
      </c>
      <c r="AA90" s="35" t="s">
        <v>23</v>
      </c>
      <c r="AB90" s="29">
        <v>0.1424</v>
      </c>
      <c r="AC90" s="29"/>
      <c r="AD90" s="29">
        <f t="shared" si="18"/>
        <v>15</v>
      </c>
      <c r="AE90" s="33" t="s">
        <v>63</v>
      </c>
      <c r="AF90" s="24" t="s">
        <v>20</v>
      </c>
      <c r="AG90" s="29">
        <v>3.7539999999999997E-2</v>
      </c>
      <c r="AH90" s="29"/>
      <c r="AI90" s="79">
        <f t="shared" si="19"/>
        <v>8</v>
      </c>
      <c r="AJ90" s="33" t="s">
        <v>71</v>
      </c>
      <c r="AK90" s="24" t="s">
        <v>29</v>
      </c>
      <c r="AL90" s="29">
        <v>0.42214000000000002</v>
      </c>
      <c r="AM90" s="29"/>
      <c r="AN90" s="29">
        <f t="shared" si="27"/>
        <v>25</v>
      </c>
      <c r="AO90" s="33" t="s">
        <v>46</v>
      </c>
      <c r="AP90" s="24" t="s">
        <v>22</v>
      </c>
      <c r="AQ90" s="29">
        <v>0.40687000000000001</v>
      </c>
      <c r="AR90" s="29"/>
      <c r="AS90" s="29">
        <f t="shared" si="25"/>
        <v>28</v>
      </c>
      <c r="AT90" s="33" t="s">
        <v>60</v>
      </c>
      <c r="AU90" s="24" t="s">
        <v>26</v>
      </c>
      <c r="AV90" s="29">
        <v>0.33476</v>
      </c>
      <c r="AW90" s="29"/>
      <c r="AX90" s="29">
        <f t="shared" si="20"/>
        <v>46</v>
      </c>
      <c r="AY90" s="33" t="s">
        <v>90</v>
      </c>
      <c r="AZ90" s="35" t="s">
        <v>29</v>
      </c>
      <c r="BA90" s="29">
        <v>0.29488999999999999</v>
      </c>
      <c r="BB90" s="29"/>
      <c r="BC90" s="29">
        <f t="shared" si="21"/>
        <v>24</v>
      </c>
      <c r="BD90" s="33" t="s">
        <v>45</v>
      </c>
      <c r="BE90" s="24" t="s">
        <v>19</v>
      </c>
      <c r="BF90" s="29">
        <v>0.20763000000000001</v>
      </c>
      <c r="BG90" s="29"/>
      <c r="BH90" s="79">
        <f t="shared" si="26"/>
        <v>20</v>
      </c>
      <c r="BI90" s="33" t="s">
        <v>84</v>
      </c>
      <c r="BJ90" s="24" t="s">
        <v>28</v>
      </c>
      <c r="BK90" s="29">
        <v>4.3709999999999999E-2</v>
      </c>
      <c r="BL90" s="29"/>
      <c r="BM90" s="29">
        <f t="shared" si="22"/>
        <v>13</v>
      </c>
      <c r="BN90" s="33" t="s">
        <v>53</v>
      </c>
      <c r="BO90" s="24" t="s">
        <v>28</v>
      </c>
      <c r="BP90" s="29">
        <v>5.6959999999999997E-2</v>
      </c>
      <c r="BR90" s="29">
        <f t="shared" si="23"/>
        <v>18</v>
      </c>
    </row>
    <row r="91" spans="1:70" ht="17" thickBot="1" x14ac:dyDescent="0.25">
      <c r="A91" s="33" t="s">
        <v>98</v>
      </c>
      <c r="B91" s="35" t="s">
        <v>28</v>
      </c>
      <c r="C91" s="29">
        <v>0.24218999999999999</v>
      </c>
      <c r="D91" s="29"/>
      <c r="E91" s="29">
        <f t="shared" si="14"/>
        <v>21</v>
      </c>
      <c r="F91" s="33" t="s">
        <v>39</v>
      </c>
      <c r="G91" s="24" t="s">
        <v>28</v>
      </c>
      <c r="H91" s="29">
        <v>9.3210000000000001E-2</v>
      </c>
      <c r="I91" s="29"/>
      <c r="J91" s="29">
        <f t="shared" si="15"/>
        <v>16</v>
      </c>
      <c r="K91" s="33" t="s">
        <v>70</v>
      </c>
      <c r="L91" s="24" t="s">
        <v>28</v>
      </c>
      <c r="M91" s="29">
        <v>5.3199999999999997E-2</v>
      </c>
      <c r="N91" s="29"/>
      <c r="O91" s="29">
        <f t="shared" si="16"/>
        <v>7</v>
      </c>
      <c r="P91" s="33" t="s">
        <v>42</v>
      </c>
      <c r="Q91" s="24" t="s">
        <v>26</v>
      </c>
      <c r="R91" s="29">
        <v>0.26052999999999998</v>
      </c>
      <c r="S91" s="29"/>
      <c r="T91" s="29">
        <f t="shared" si="24"/>
        <v>33</v>
      </c>
      <c r="U91" s="33" t="s">
        <v>92</v>
      </c>
      <c r="V91" s="35" t="s">
        <v>23</v>
      </c>
      <c r="W91" s="29">
        <v>0.17247999999999999</v>
      </c>
      <c r="X91" s="29"/>
      <c r="Y91" s="29">
        <f t="shared" si="17"/>
        <v>31</v>
      </c>
      <c r="Z91" s="33" t="s">
        <v>71</v>
      </c>
      <c r="AA91" s="24" t="s">
        <v>29</v>
      </c>
      <c r="AB91" s="29">
        <v>0.13564000000000001</v>
      </c>
      <c r="AC91" s="29"/>
      <c r="AD91" s="29">
        <f t="shared" si="18"/>
        <v>14</v>
      </c>
      <c r="AE91" s="33" t="s">
        <v>54</v>
      </c>
      <c r="AF91" s="24" t="s">
        <v>29</v>
      </c>
      <c r="AG91" s="29">
        <v>3.3980000000000003E-2</v>
      </c>
      <c r="AH91" s="29"/>
      <c r="AI91" s="79">
        <f t="shared" si="19"/>
        <v>7</v>
      </c>
      <c r="AJ91" s="33" t="s">
        <v>21</v>
      </c>
      <c r="AK91" s="24" t="s">
        <v>22</v>
      </c>
      <c r="AL91" s="29">
        <v>0.41905999999999999</v>
      </c>
      <c r="AM91" s="29"/>
      <c r="AN91" s="29">
        <f t="shared" si="27"/>
        <v>24</v>
      </c>
      <c r="AO91" s="33" t="s">
        <v>74</v>
      </c>
      <c r="AP91" s="24" t="s">
        <v>23</v>
      </c>
      <c r="AQ91" s="29">
        <v>0.40595999999999999</v>
      </c>
      <c r="AR91" s="29"/>
      <c r="AS91" s="29">
        <f t="shared" si="25"/>
        <v>27</v>
      </c>
      <c r="AT91" s="33" t="s">
        <v>105</v>
      </c>
      <c r="AU91" s="35" t="s">
        <v>25</v>
      </c>
      <c r="AV91" s="29">
        <v>0.33165</v>
      </c>
      <c r="AW91" s="29"/>
      <c r="AX91" s="29">
        <f t="shared" si="20"/>
        <v>45</v>
      </c>
      <c r="AY91" s="33" t="s">
        <v>61</v>
      </c>
      <c r="AZ91" s="24" t="s">
        <v>19</v>
      </c>
      <c r="BA91" s="29">
        <v>0.29443999999999998</v>
      </c>
      <c r="BB91" s="29"/>
      <c r="BC91" s="29">
        <f t="shared" si="21"/>
        <v>23</v>
      </c>
      <c r="BD91" s="23" t="s">
        <v>95</v>
      </c>
      <c r="BE91" s="24" t="s">
        <v>26</v>
      </c>
      <c r="BF91" s="29">
        <v>0.18357000000000001</v>
      </c>
      <c r="BG91" s="29"/>
      <c r="BH91" s="79">
        <f t="shared" si="26"/>
        <v>19</v>
      </c>
      <c r="BI91" s="33" t="s">
        <v>71</v>
      </c>
      <c r="BJ91" s="24" t="s">
        <v>29</v>
      </c>
      <c r="BK91" s="29">
        <v>3.823E-2</v>
      </c>
      <c r="BL91" s="29"/>
      <c r="BM91" s="29">
        <f t="shared" si="22"/>
        <v>12</v>
      </c>
      <c r="BN91" s="33" t="s">
        <v>58</v>
      </c>
      <c r="BO91" s="24" t="s">
        <v>22</v>
      </c>
      <c r="BP91" s="29">
        <v>5.6939999999999998E-2</v>
      </c>
      <c r="BR91" s="29">
        <f t="shared" si="23"/>
        <v>17</v>
      </c>
    </row>
    <row r="92" spans="1:70" ht="17" thickBot="1" x14ac:dyDescent="0.25">
      <c r="A92" s="33" t="s">
        <v>33</v>
      </c>
      <c r="B92" s="24" t="s">
        <v>20</v>
      </c>
      <c r="C92" s="29">
        <v>0.22214999999999999</v>
      </c>
      <c r="D92" s="29"/>
      <c r="E92" s="29">
        <f t="shared" si="14"/>
        <v>20</v>
      </c>
      <c r="F92" s="33" t="s">
        <v>18</v>
      </c>
      <c r="G92" s="24" t="s">
        <v>20</v>
      </c>
      <c r="H92" s="29">
        <v>9.0810000000000002E-2</v>
      </c>
      <c r="I92" s="29"/>
      <c r="J92" s="29">
        <f t="shared" si="15"/>
        <v>15</v>
      </c>
      <c r="K92" s="33" t="s">
        <v>90</v>
      </c>
      <c r="L92" s="35" t="s">
        <v>20</v>
      </c>
      <c r="M92" s="29">
        <v>4.6190000000000002E-2</v>
      </c>
      <c r="N92" s="29"/>
      <c r="O92" s="29">
        <f t="shared" si="16"/>
        <v>6</v>
      </c>
      <c r="P92" s="33" t="s">
        <v>92</v>
      </c>
      <c r="Q92" s="35" t="s">
        <v>25</v>
      </c>
      <c r="R92" s="29">
        <v>0.25968000000000002</v>
      </c>
      <c r="S92" s="29"/>
      <c r="T92" s="29">
        <f t="shared" si="24"/>
        <v>32</v>
      </c>
      <c r="U92" s="33" t="s">
        <v>100</v>
      </c>
      <c r="V92" s="35" t="s">
        <v>20</v>
      </c>
      <c r="W92" s="29">
        <v>0.15242</v>
      </c>
      <c r="X92" s="29"/>
      <c r="Y92" s="29">
        <f t="shared" si="17"/>
        <v>30</v>
      </c>
      <c r="Z92" s="33" t="s">
        <v>92</v>
      </c>
      <c r="AA92" s="35" t="s">
        <v>23</v>
      </c>
      <c r="AB92" s="29">
        <v>0.10097</v>
      </c>
      <c r="AC92" s="29"/>
      <c r="AD92" s="29">
        <f t="shared" si="18"/>
        <v>13</v>
      </c>
      <c r="AE92" s="33" t="s">
        <v>97</v>
      </c>
      <c r="AF92" s="35" t="s">
        <v>29</v>
      </c>
      <c r="AG92" s="29">
        <v>2.9000000000000001E-2</v>
      </c>
      <c r="AH92" s="29"/>
      <c r="AI92" s="79">
        <f t="shared" si="19"/>
        <v>6</v>
      </c>
      <c r="AJ92" s="33" t="s">
        <v>43</v>
      </c>
      <c r="AK92" s="24" t="s">
        <v>22</v>
      </c>
      <c r="AL92" s="29">
        <v>0.41108</v>
      </c>
      <c r="AM92" s="29"/>
      <c r="AN92" s="29">
        <f t="shared" si="27"/>
        <v>23</v>
      </c>
      <c r="AO92" s="33" t="s">
        <v>70</v>
      </c>
      <c r="AP92" s="24" t="s">
        <v>28</v>
      </c>
      <c r="AQ92" s="29">
        <v>0.39526</v>
      </c>
      <c r="AR92" s="29"/>
      <c r="AS92" s="29">
        <f t="shared" si="25"/>
        <v>26</v>
      </c>
      <c r="AT92" s="33" t="s">
        <v>76</v>
      </c>
      <c r="AU92" s="24" t="s">
        <v>26</v>
      </c>
      <c r="AV92" s="29">
        <v>0.31530000000000002</v>
      </c>
      <c r="AW92" s="29"/>
      <c r="AX92" s="29">
        <f t="shared" si="20"/>
        <v>44</v>
      </c>
      <c r="AY92" s="33" t="s">
        <v>58</v>
      </c>
      <c r="AZ92" s="24" t="s">
        <v>25</v>
      </c>
      <c r="BA92" s="29">
        <v>0.29239999999999999</v>
      </c>
      <c r="BB92" s="29"/>
      <c r="BC92" s="29">
        <f t="shared" si="21"/>
        <v>22</v>
      </c>
      <c r="BD92" s="33" t="s">
        <v>66</v>
      </c>
      <c r="BE92" s="24" t="s">
        <v>28</v>
      </c>
      <c r="BF92" s="29">
        <v>0.17286000000000001</v>
      </c>
      <c r="BG92" s="29"/>
      <c r="BH92" s="79">
        <f t="shared" si="26"/>
        <v>18</v>
      </c>
      <c r="BI92" s="33" t="s">
        <v>61</v>
      </c>
      <c r="BJ92" s="24" t="s">
        <v>23</v>
      </c>
      <c r="BK92" s="29">
        <v>3.6810000000000002E-2</v>
      </c>
      <c r="BL92" s="29"/>
      <c r="BM92" s="29">
        <f t="shared" si="22"/>
        <v>11</v>
      </c>
      <c r="BN92" s="33" t="s">
        <v>90</v>
      </c>
      <c r="BO92" s="35" t="s">
        <v>20</v>
      </c>
      <c r="BP92" s="29">
        <v>4.9459999999999997E-2</v>
      </c>
      <c r="BR92" s="29">
        <f t="shared" si="23"/>
        <v>16</v>
      </c>
    </row>
    <row r="93" spans="1:70" ht="17" thickBot="1" x14ac:dyDescent="0.25">
      <c r="A93" s="33" t="s">
        <v>59</v>
      </c>
      <c r="B93" s="24" t="s">
        <v>23</v>
      </c>
      <c r="C93" s="29">
        <v>0.20976</v>
      </c>
      <c r="D93" s="29"/>
      <c r="E93" s="29">
        <f t="shared" si="14"/>
        <v>19</v>
      </c>
      <c r="F93" s="33" t="s">
        <v>45</v>
      </c>
      <c r="G93" s="24" t="s">
        <v>19</v>
      </c>
      <c r="H93" s="29">
        <v>9.0690000000000007E-2</v>
      </c>
      <c r="I93" s="29"/>
      <c r="J93" s="29">
        <f t="shared" si="15"/>
        <v>14</v>
      </c>
      <c r="K93" s="33" t="s">
        <v>92</v>
      </c>
      <c r="L93" s="35" t="s">
        <v>28</v>
      </c>
      <c r="M93" s="29">
        <v>4.36E-2</v>
      </c>
      <c r="N93" s="29"/>
      <c r="O93" s="29">
        <f t="shared" si="16"/>
        <v>5</v>
      </c>
      <c r="P93" s="33" t="s">
        <v>87</v>
      </c>
      <c r="Q93" s="24" t="s">
        <v>25</v>
      </c>
      <c r="R93" s="29">
        <v>0.25635000000000002</v>
      </c>
      <c r="S93" s="29"/>
      <c r="T93" s="29">
        <f t="shared" si="24"/>
        <v>31</v>
      </c>
      <c r="U93" s="33" t="s">
        <v>91</v>
      </c>
      <c r="V93" s="35" t="s">
        <v>20</v>
      </c>
      <c r="W93" s="29">
        <v>0.14779999999999999</v>
      </c>
      <c r="X93" s="29"/>
      <c r="Y93" s="29">
        <f t="shared" si="17"/>
        <v>29</v>
      </c>
      <c r="Z93" s="33" t="s">
        <v>71</v>
      </c>
      <c r="AA93" s="24" t="s">
        <v>20</v>
      </c>
      <c r="AB93" s="29">
        <v>9.4079999999999997E-2</v>
      </c>
      <c r="AC93" s="29"/>
      <c r="AD93" s="29">
        <f t="shared" si="18"/>
        <v>12</v>
      </c>
      <c r="AE93" s="33" t="s">
        <v>60</v>
      </c>
      <c r="AF93" s="24" t="s">
        <v>19</v>
      </c>
      <c r="AG93" s="29">
        <v>2.665E-2</v>
      </c>
      <c r="AH93" s="29"/>
      <c r="AI93" s="79">
        <f t="shared" si="19"/>
        <v>5</v>
      </c>
      <c r="AJ93" s="33" t="s">
        <v>92</v>
      </c>
      <c r="AK93" s="35" t="s">
        <v>25</v>
      </c>
      <c r="AL93" s="29">
        <v>0.40878999999999999</v>
      </c>
      <c r="AM93" s="29"/>
      <c r="AN93" s="29">
        <f t="shared" si="27"/>
        <v>22</v>
      </c>
      <c r="AO93" s="33" t="s">
        <v>45</v>
      </c>
      <c r="AP93" s="24" t="s">
        <v>23</v>
      </c>
      <c r="AQ93" s="29">
        <v>0.38546000000000002</v>
      </c>
      <c r="AR93" s="29"/>
      <c r="AS93" s="29">
        <f t="shared" si="25"/>
        <v>25</v>
      </c>
      <c r="AT93" s="33" t="s">
        <v>37</v>
      </c>
      <c r="AU93" s="24" t="s">
        <v>25</v>
      </c>
      <c r="AV93" s="29">
        <v>0.30891000000000002</v>
      </c>
      <c r="AW93" s="29"/>
      <c r="AX93" s="29">
        <f t="shared" si="20"/>
        <v>43</v>
      </c>
      <c r="AY93" s="33" t="s">
        <v>37</v>
      </c>
      <c r="AZ93" s="24" t="s">
        <v>25</v>
      </c>
      <c r="BA93" s="29">
        <v>0.28702</v>
      </c>
      <c r="BB93" s="29"/>
      <c r="BC93" s="29">
        <f t="shared" si="21"/>
        <v>21</v>
      </c>
      <c r="BD93" s="33" t="s">
        <v>65</v>
      </c>
      <c r="BE93" s="24" t="s">
        <v>29</v>
      </c>
      <c r="BF93" s="29">
        <v>0.16836999999999999</v>
      </c>
      <c r="BG93" s="29"/>
      <c r="BH93" s="79">
        <f t="shared" si="26"/>
        <v>17</v>
      </c>
      <c r="BI93" s="23" t="s">
        <v>95</v>
      </c>
      <c r="BJ93" s="24" t="s">
        <v>26</v>
      </c>
      <c r="BK93" s="29">
        <v>2.911E-2</v>
      </c>
      <c r="BL93" s="29"/>
      <c r="BM93" s="29">
        <f t="shared" si="22"/>
        <v>10</v>
      </c>
      <c r="BN93" s="33" t="s">
        <v>40</v>
      </c>
      <c r="BO93" s="24" t="s">
        <v>29</v>
      </c>
      <c r="BP93" s="29">
        <v>4.3319999999999997E-2</v>
      </c>
      <c r="BR93" s="29">
        <f t="shared" si="23"/>
        <v>15</v>
      </c>
    </row>
    <row r="94" spans="1:70" ht="17" thickBot="1" x14ac:dyDescent="0.25">
      <c r="A94" s="33" t="s">
        <v>92</v>
      </c>
      <c r="B94" s="35" t="s">
        <v>25</v>
      </c>
      <c r="C94" s="29">
        <v>0.20946999999999999</v>
      </c>
      <c r="D94" s="29"/>
      <c r="E94" s="29">
        <f t="shared" si="14"/>
        <v>18</v>
      </c>
      <c r="F94" s="33" t="s">
        <v>54</v>
      </c>
      <c r="G94" s="24" t="s">
        <v>22</v>
      </c>
      <c r="H94" s="29">
        <v>8.3199999999999996E-2</v>
      </c>
      <c r="I94" s="29"/>
      <c r="J94" s="29">
        <f t="shared" si="15"/>
        <v>13</v>
      </c>
      <c r="K94" s="33" t="s">
        <v>47</v>
      </c>
      <c r="L94" s="24" t="s">
        <v>19</v>
      </c>
      <c r="M94" s="29">
        <v>1.7160000000000002E-2</v>
      </c>
      <c r="N94" s="29"/>
      <c r="O94" s="29">
        <f t="shared" si="16"/>
        <v>4</v>
      </c>
      <c r="P94" s="33" t="s">
        <v>60</v>
      </c>
      <c r="Q94" s="24" t="s">
        <v>26</v>
      </c>
      <c r="R94" s="29">
        <v>0.25502000000000002</v>
      </c>
      <c r="S94" s="29"/>
      <c r="T94" s="29">
        <f t="shared" si="24"/>
        <v>30</v>
      </c>
      <c r="U94" s="33" t="s">
        <v>71</v>
      </c>
      <c r="V94" s="24" t="s">
        <v>22</v>
      </c>
      <c r="W94" s="29">
        <v>0.13986999999999999</v>
      </c>
      <c r="X94" s="29"/>
      <c r="Y94" s="29">
        <f t="shared" si="17"/>
        <v>28</v>
      </c>
      <c r="Z94" s="33" t="s">
        <v>83</v>
      </c>
      <c r="AA94" s="24" t="s">
        <v>25</v>
      </c>
      <c r="AB94" s="29">
        <v>7.8770000000000007E-2</v>
      </c>
      <c r="AC94" s="29"/>
      <c r="AD94" s="29">
        <f t="shared" si="18"/>
        <v>11</v>
      </c>
      <c r="AE94" s="33" t="s">
        <v>37</v>
      </c>
      <c r="AF94" s="24" t="s">
        <v>23</v>
      </c>
      <c r="AG94" s="29">
        <v>1.149E-2</v>
      </c>
      <c r="AH94" s="29"/>
      <c r="AI94" s="79">
        <f t="shared" si="19"/>
        <v>4</v>
      </c>
      <c r="AJ94" s="33" t="s">
        <v>71</v>
      </c>
      <c r="AK94" s="24" t="s">
        <v>22</v>
      </c>
      <c r="AL94" s="29">
        <v>0.38252000000000003</v>
      </c>
      <c r="AM94" s="29"/>
      <c r="AN94" s="29">
        <f t="shared" si="27"/>
        <v>21</v>
      </c>
      <c r="AO94" s="33" t="s">
        <v>54</v>
      </c>
      <c r="AP94" s="24" t="s">
        <v>29</v>
      </c>
      <c r="AQ94" s="29">
        <v>0.37970999999999999</v>
      </c>
      <c r="AR94" s="29"/>
      <c r="AS94" s="29">
        <f t="shared" si="25"/>
        <v>24</v>
      </c>
      <c r="AT94" s="33" t="s">
        <v>38</v>
      </c>
      <c r="AU94" s="24" t="s">
        <v>22</v>
      </c>
      <c r="AV94" s="29">
        <v>0.30259999999999998</v>
      </c>
      <c r="AW94" s="29"/>
      <c r="AX94" s="29">
        <f t="shared" si="20"/>
        <v>42</v>
      </c>
      <c r="AY94" s="33" t="s">
        <v>62</v>
      </c>
      <c r="AZ94" s="24" t="s">
        <v>25</v>
      </c>
      <c r="BA94" s="29">
        <v>0.26162999999999997</v>
      </c>
      <c r="BB94" s="29"/>
      <c r="BC94" s="29">
        <f t="shared" si="21"/>
        <v>20</v>
      </c>
      <c r="BD94" s="33" t="s">
        <v>43</v>
      </c>
      <c r="BE94" s="24" t="s">
        <v>22</v>
      </c>
      <c r="BF94" s="29">
        <v>0.14452999999999999</v>
      </c>
      <c r="BG94" s="29"/>
      <c r="BH94" s="79">
        <f t="shared" si="26"/>
        <v>16</v>
      </c>
      <c r="BI94" s="33" t="s">
        <v>104</v>
      </c>
      <c r="BJ94" s="35" t="s">
        <v>26</v>
      </c>
      <c r="BK94" s="29">
        <v>2.716E-2</v>
      </c>
      <c r="BL94" s="29"/>
      <c r="BM94" s="29">
        <f t="shared" si="22"/>
        <v>9</v>
      </c>
      <c r="BN94" s="33" t="s">
        <v>72</v>
      </c>
      <c r="BO94" s="24" t="s">
        <v>22</v>
      </c>
      <c r="BP94" s="29">
        <v>3.9600000000000003E-2</v>
      </c>
      <c r="BR94" s="29">
        <f t="shared" si="23"/>
        <v>14</v>
      </c>
    </row>
    <row r="95" spans="1:70" ht="17" thickBot="1" x14ac:dyDescent="0.25">
      <c r="A95" s="33" t="s">
        <v>68</v>
      </c>
      <c r="B95" s="24" t="s">
        <v>22</v>
      </c>
      <c r="C95" s="29">
        <v>0.20302999999999999</v>
      </c>
      <c r="D95" s="29"/>
      <c r="E95" s="29">
        <f t="shared" si="14"/>
        <v>17</v>
      </c>
      <c r="F95" s="33" t="s">
        <v>72</v>
      </c>
      <c r="G95" s="24" t="s">
        <v>28</v>
      </c>
      <c r="H95" s="29">
        <v>5.9790000000000003E-2</v>
      </c>
      <c r="I95" s="29"/>
      <c r="J95" s="29">
        <f t="shared" si="15"/>
        <v>12</v>
      </c>
      <c r="K95" s="33" t="s">
        <v>72</v>
      </c>
      <c r="L95" s="24" t="s">
        <v>28</v>
      </c>
      <c r="M95" s="29">
        <v>1.507E-2</v>
      </c>
      <c r="N95" s="29"/>
      <c r="O95" s="29">
        <f t="shared" si="16"/>
        <v>3</v>
      </c>
      <c r="P95" s="33" t="s">
        <v>86</v>
      </c>
      <c r="Q95" s="24" t="s">
        <v>26</v>
      </c>
      <c r="R95" s="29">
        <v>0.25335000000000002</v>
      </c>
      <c r="S95" s="29"/>
      <c r="T95" s="29">
        <f t="shared" si="24"/>
        <v>29</v>
      </c>
      <c r="U95" s="33" t="s">
        <v>71</v>
      </c>
      <c r="V95" s="24" t="s">
        <v>29</v>
      </c>
      <c r="W95" s="29">
        <v>0.13758000000000001</v>
      </c>
      <c r="X95" s="29"/>
      <c r="Y95" s="29">
        <f t="shared" si="17"/>
        <v>27</v>
      </c>
      <c r="Z95" s="23" t="s">
        <v>95</v>
      </c>
      <c r="AA95" s="24" t="s">
        <v>26</v>
      </c>
      <c r="AB95" s="29">
        <v>5.5840000000000001E-2</v>
      </c>
      <c r="AC95" s="29"/>
      <c r="AD95" s="29">
        <f t="shared" si="18"/>
        <v>10</v>
      </c>
      <c r="AE95" s="33" t="s">
        <v>67</v>
      </c>
      <c r="AF95" s="24" t="s">
        <v>23</v>
      </c>
      <c r="AG95" s="29">
        <v>5.6100000000000004E-3</v>
      </c>
      <c r="AH95" s="29"/>
      <c r="AI95" s="79">
        <f t="shared" si="19"/>
        <v>3</v>
      </c>
      <c r="AJ95" s="33" t="s">
        <v>64</v>
      </c>
      <c r="AK95" s="24" t="s">
        <v>19</v>
      </c>
      <c r="AL95" s="29">
        <v>0.28598000000000001</v>
      </c>
      <c r="AM95" s="29"/>
      <c r="AN95" s="29">
        <f t="shared" si="27"/>
        <v>20</v>
      </c>
      <c r="AO95" s="33" t="s">
        <v>92</v>
      </c>
      <c r="AP95" s="35" t="s">
        <v>28</v>
      </c>
      <c r="AQ95" s="29">
        <v>0.37240000000000001</v>
      </c>
      <c r="AR95" s="29"/>
      <c r="AS95" s="29">
        <f t="shared" si="25"/>
        <v>23</v>
      </c>
      <c r="AT95" s="33" t="s">
        <v>64</v>
      </c>
      <c r="AU95" s="24" t="s">
        <v>22</v>
      </c>
      <c r="AV95" s="29">
        <v>0.29170000000000001</v>
      </c>
      <c r="AW95" s="29"/>
      <c r="AX95" s="29">
        <f t="shared" si="20"/>
        <v>41</v>
      </c>
      <c r="AY95" s="33" t="s">
        <v>72</v>
      </c>
      <c r="AZ95" s="24" t="s">
        <v>22</v>
      </c>
      <c r="BA95" s="29">
        <v>0.25245000000000001</v>
      </c>
      <c r="BB95" s="29"/>
      <c r="BC95" s="29">
        <f t="shared" si="21"/>
        <v>19</v>
      </c>
      <c r="BD95" s="33" t="s">
        <v>80</v>
      </c>
      <c r="BE95" s="24" t="s">
        <v>25</v>
      </c>
      <c r="BF95" s="29">
        <v>0.13757</v>
      </c>
      <c r="BG95" s="29"/>
      <c r="BH95" s="79">
        <f t="shared" si="26"/>
        <v>15</v>
      </c>
      <c r="BI95" s="33" t="s">
        <v>92</v>
      </c>
      <c r="BJ95" s="35" t="s">
        <v>25</v>
      </c>
      <c r="BK95" s="29">
        <v>2.4580000000000001E-2</v>
      </c>
      <c r="BL95" s="29"/>
      <c r="BM95" s="29">
        <f t="shared" si="22"/>
        <v>8</v>
      </c>
      <c r="BN95" s="33" t="s">
        <v>40</v>
      </c>
      <c r="BO95" s="24" t="s">
        <v>26</v>
      </c>
      <c r="BP95" s="29">
        <v>3.7679999999999998E-2</v>
      </c>
      <c r="BR95" s="29">
        <f t="shared" si="23"/>
        <v>13</v>
      </c>
    </row>
    <row r="96" spans="1:70" ht="17" thickBot="1" x14ac:dyDescent="0.25">
      <c r="A96" s="33" t="s">
        <v>68</v>
      </c>
      <c r="B96" s="24" t="s">
        <v>29</v>
      </c>
      <c r="C96" s="29">
        <v>0.20108000000000001</v>
      </c>
      <c r="D96" s="29"/>
      <c r="E96" s="29">
        <f t="shared" si="14"/>
        <v>16</v>
      </c>
      <c r="F96" s="33" t="s">
        <v>35</v>
      </c>
      <c r="G96" s="24" t="s">
        <v>22</v>
      </c>
      <c r="H96" s="29">
        <v>5.4170000000000003E-2</v>
      </c>
      <c r="I96" s="29"/>
      <c r="J96" s="29">
        <f t="shared" si="15"/>
        <v>11</v>
      </c>
      <c r="K96" s="33" t="s">
        <v>40</v>
      </c>
      <c r="L96" s="24" t="s">
        <v>26</v>
      </c>
      <c r="M96" s="29">
        <v>1.499E-2</v>
      </c>
      <c r="N96" s="29"/>
      <c r="O96" s="29">
        <f>IF(M96&gt;M97,O97+1,O97)</f>
        <v>2</v>
      </c>
      <c r="P96" s="33" t="s">
        <v>89</v>
      </c>
      <c r="Q96" s="35" t="s">
        <v>19</v>
      </c>
      <c r="R96" s="29">
        <v>0.23912</v>
      </c>
      <c r="S96" s="29"/>
      <c r="T96" s="29">
        <f t="shared" si="24"/>
        <v>28</v>
      </c>
      <c r="U96" s="33" t="s">
        <v>64</v>
      </c>
      <c r="V96" s="24" t="s">
        <v>22</v>
      </c>
      <c r="W96" s="29">
        <v>0.11865000000000001</v>
      </c>
      <c r="X96" s="29"/>
      <c r="Y96" s="29">
        <f t="shared" si="17"/>
        <v>26</v>
      </c>
      <c r="Z96" s="33" t="s">
        <v>71</v>
      </c>
      <c r="AA96" s="24" t="s">
        <v>22</v>
      </c>
      <c r="AB96" s="29">
        <v>5.423E-2</v>
      </c>
      <c r="AC96" s="29"/>
      <c r="AD96" s="29">
        <f t="shared" si="18"/>
        <v>9</v>
      </c>
      <c r="AE96" s="33" t="s">
        <v>100</v>
      </c>
      <c r="AF96" s="35" t="s">
        <v>20</v>
      </c>
      <c r="AG96" s="29">
        <v>4.5599999999999998E-3</v>
      </c>
      <c r="AH96" s="29"/>
      <c r="AI96" s="79">
        <f>IF(AG96&gt;AG97,AI97+1,AI97)</f>
        <v>2</v>
      </c>
      <c r="AJ96" s="33" t="s">
        <v>70</v>
      </c>
      <c r="AK96" s="24" t="s">
        <v>28</v>
      </c>
      <c r="AL96" s="29">
        <v>0.27987000000000001</v>
      </c>
      <c r="AM96" s="29"/>
      <c r="AN96" s="29">
        <f t="shared" si="27"/>
        <v>19</v>
      </c>
      <c r="AO96" s="33" t="s">
        <v>82</v>
      </c>
      <c r="AP96" s="24" t="s">
        <v>20</v>
      </c>
      <c r="AQ96" s="29">
        <v>0.36470000000000002</v>
      </c>
      <c r="AR96" s="29"/>
      <c r="AS96" s="29">
        <f t="shared" si="25"/>
        <v>22</v>
      </c>
      <c r="AT96" s="33" t="s">
        <v>103</v>
      </c>
      <c r="AU96" s="35" t="s">
        <v>20</v>
      </c>
      <c r="AV96" s="29">
        <v>0.27906999999999998</v>
      </c>
      <c r="AW96" s="29"/>
      <c r="AX96" s="29">
        <f t="shared" si="20"/>
        <v>40</v>
      </c>
      <c r="AY96" s="33" t="s">
        <v>69</v>
      </c>
      <c r="AZ96" s="24" t="s">
        <v>23</v>
      </c>
      <c r="BA96" s="29">
        <v>0.25042999999999999</v>
      </c>
      <c r="BB96" s="29"/>
      <c r="BC96" s="29">
        <f t="shared" si="21"/>
        <v>18</v>
      </c>
      <c r="BD96" s="33" t="s">
        <v>82</v>
      </c>
      <c r="BE96" s="24" t="s">
        <v>28</v>
      </c>
      <c r="BF96" s="29">
        <v>0.108</v>
      </c>
      <c r="BG96" s="29"/>
      <c r="BH96" s="79">
        <f t="shared" si="26"/>
        <v>14</v>
      </c>
      <c r="BI96" s="33" t="s">
        <v>81</v>
      </c>
      <c r="BJ96" s="24" t="s">
        <v>26</v>
      </c>
      <c r="BK96" s="29">
        <v>2.248E-2</v>
      </c>
      <c r="BL96" s="29"/>
      <c r="BM96" s="29">
        <f t="shared" si="22"/>
        <v>7</v>
      </c>
      <c r="BN96" s="33" t="s">
        <v>70</v>
      </c>
      <c r="BO96" s="24" t="s">
        <v>28</v>
      </c>
      <c r="BP96" s="29">
        <v>3.0609999999999998E-2</v>
      </c>
      <c r="BR96" s="29">
        <f t="shared" si="23"/>
        <v>12</v>
      </c>
    </row>
    <row r="97" spans="1:70" ht="17" thickBot="1" x14ac:dyDescent="0.25">
      <c r="A97" s="33" t="s">
        <v>98</v>
      </c>
      <c r="B97" s="35" t="s">
        <v>23</v>
      </c>
      <c r="C97" s="29">
        <v>0.19300999999999999</v>
      </c>
      <c r="D97" s="29"/>
      <c r="E97" s="29">
        <f t="shared" si="14"/>
        <v>15</v>
      </c>
      <c r="F97" s="33" t="s">
        <v>84</v>
      </c>
      <c r="G97" s="24" t="s">
        <v>19</v>
      </c>
      <c r="H97" s="29">
        <v>5.2690000000000001E-2</v>
      </c>
      <c r="I97" s="29"/>
      <c r="J97" s="29">
        <f t="shared" si="15"/>
        <v>10</v>
      </c>
      <c r="K97" s="33" t="s">
        <v>81</v>
      </c>
      <c r="L97" s="24" t="s">
        <v>29</v>
      </c>
      <c r="M97" s="29">
        <v>1.1010000000000001E-2</v>
      </c>
      <c r="N97" s="29"/>
      <c r="O97" s="29">
        <v>1</v>
      </c>
      <c r="P97" s="33" t="s">
        <v>64</v>
      </c>
      <c r="Q97" s="24" t="s">
        <v>19</v>
      </c>
      <c r="R97" s="29">
        <v>0.23818</v>
      </c>
      <c r="S97" s="29"/>
      <c r="T97" s="29">
        <f t="shared" si="24"/>
        <v>27</v>
      </c>
      <c r="U97" s="33" t="s">
        <v>79</v>
      </c>
      <c r="V97" s="24" t="s">
        <v>29</v>
      </c>
      <c r="W97" s="29">
        <v>0.11647</v>
      </c>
      <c r="X97" s="29"/>
      <c r="Y97" s="29">
        <f t="shared" si="17"/>
        <v>25</v>
      </c>
      <c r="Z97" s="33" t="s">
        <v>69</v>
      </c>
      <c r="AA97" s="24" t="s">
        <v>23</v>
      </c>
      <c r="AB97" s="29">
        <v>5.3830000000000003E-2</v>
      </c>
      <c r="AC97" s="29"/>
      <c r="AD97" s="29">
        <f t="shared" si="18"/>
        <v>8</v>
      </c>
      <c r="AE97" s="33" t="s">
        <v>89</v>
      </c>
      <c r="AF97" s="35" t="s">
        <v>22</v>
      </c>
      <c r="AG97" s="29">
        <v>3.46E-3</v>
      </c>
      <c r="AH97" s="29"/>
      <c r="AI97" s="79">
        <v>1</v>
      </c>
      <c r="AJ97" s="33" t="s">
        <v>74</v>
      </c>
      <c r="AK97" s="24" t="s">
        <v>23</v>
      </c>
      <c r="AL97" s="29">
        <v>0.27601999999999999</v>
      </c>
      <c r="AM97" s="29"/>
      <c r="AN97" s="29">
        <f t="shared" si="27"/>
        <v>18</v>
      </c>
      <c r="AO97" s="33" t="s">
        <v>70</v>
      </c>
      <c r="AP97" s="24" t="s">
        <v>23</v>
      </c>
      <c r="AQ97" s="29">
        <v>0.33748</v>
      </c>
      <c r="AR97" s="29"/>
      <c r="AS97" s="29">
        <f t="shared" si="25"/>
        <v>21</v>
      </c>
      <c r="AT97" s="33" t="s">
        <v>76</v>
      </c>
      <c r="AU97" s="24" t="s">
        <v>22</v>
      </c>
      <c r="AV97" s="29">
        <v>0.27798</v>
      </c>
      <c r="AW97" s="29"/>
      <c r="AX97" s="29">
        <f t="shared" si="20"/>
        <v>39</v>
      </c>
      <c r="AY97" s="33" t="s">
        <v>61</v>
      </c>
      <c r="AZ97" s="24" t="s">
        <v>26</v>
      </c>
      <c r="BA97" s="29">
        <v>0.24712999999999999</v>
      </c>
      <c r="BB97" s="29"/>
      <c r="BC97" s="29">
        <f t="shared" si="21"/>
        <v>17</v>
      </c>
      <c r="BD97" s="33" t="s">
        <v>52</v>
      </c>
      <c r="BE97" s="24" t="s">
        <v>23</v>
      </c>
      <c r="BF97" s="29">
        <v>9.7229999999999997E-2</v>
      </c>
      <c r="BG97" s="29"/>
      <c r="BH97" s="79">
        <f t="shared" si="26"/>
        <v>13</v>
      </c>
      <c r="BI97" s="33" t="s">
        <v>53</v>
      </c>
      <c r="BJ97" s="24" t="s">
        <v>23</v>
      </c>
      <c r="BK97" s="29">
        <v>1.7260000000000001E-2</v>
      </c>
      <c r="BL97" s="29"/>
      <c r="BM97" s="29">
        <f t="shared" si="22"/>
        <v>6</v>
      </c>
      <c r="BN97" s="33" t="s">
        <v>101</v>
      </c>
      <c r="BO97" s="35" t="s">
        <v>22</v>
      </c>
      <c r="BP97" s="29">
        <v>2.955E-2</v>
      </c>
      <c r="BR97" s="29">
        <f t="shared" si="23"/>
        <v>11</v>
      </c>
    </row>
    <row r="98" spans="1:70" ht="18" thickTop="1" thickBot="1" x14ac:dyDescent="0.25">
      <c r="A98" s="33" t="s">
        <v>71</v>
      </c>
      <c r="B98" s="24" t="s">
        <v>29</v>
      </c>
      <c r="C98" s="29">
        <v>0.193</v>
      </c>
      <c r="D98" s="29"/>
      <c r="E98" s="29">
        <f t="shared" si="14"/>
        <v>14</v>
      </c>
      <c r="F98" s="33" t="s">
        <v>71</v>
      </c>
      <c r="G98" s="24" t="s">
        <v>22</v>
      </c>
      <c r="H98" s="29">
        <v>5.1200000000000002E-2</v>
      </c>
      <c r="I98" s="29"/>
      <c r="J98" s="29">
        <f t="shared" si="15"/>
        <v>9</v>
      </c>
      <c r="K98" s="112" t="s">
        <v>109</v>
      </c>
      <c r="L98" s="113"/>
      <c r="M98" s="113"/>
      <c r="N98" s="113"/>
      <c r="O98" s="114"/>
      <c r="P98" s="33" t="s">
        <v>77</v>
      </c>
      <c r="Q98" s="24" t="s">
        <v>26</v>
      </c>
      <c r="R98" s="29">
        <v>0.23805999999999999</v>
      </c>
      <c r="S98" s="29"/>
      <c r="T98" s="29">
        <f t="shared" si="24"/>
        <v>26</v>
      </c>
      <c r="U98" s="33" t="s">
        <v>67</v>
      </c>
      <c r="V98" s="24" t="s">
        <v>23</v>
      </c>
      <c r="W98" s="29">
        <v>0.10706</v>
      </c>
      <c r="X98" s="29"/>
      <c r="Y98" s="29">
        <f t="shared" si="17"/>
        <v>24</v>
      </c>
      <c r="Z98" s="33" t="s">
        <v>75</v>
      </c>
      <c r="AA98" s="24" t="s">
        <v>23</v>
      </c>
      <c r="AB98" s="29">
        <v>3.9820000000000001E-2</v>
      </c>
      <c r="AC98" s="29"/>
      <c r="AD98" s="29">
        <f t="shared" si="18"/>
        <v>7</v>
      </c>
      <c r="AE98" s="112" t="s">
        <v>109</v>
      </c>
      <c r="AF98" s="113"/>
      <c r="AG98" s="113"/>
      <c r="AH98" s="113"/>
      <c r="AI98" s="114"/>
      <c r="AJ98" s="33" t="s">
        <v>33</v>
      </c>
      <c r="AK98" s="24" t="s">
        <v>20</v>
      </c>
      <c r="AL98" s="29">
        <v>0.26595999999999997</v>
      </c>
      <c r="AM98" s="29"/>
      <c r="AN98" s="29">
        <f t="shared" si="27"/>
        <v>17</v>
      </c>
      <c r="AO98" s="33" t="s">
        <v>92</v>
      </c>
      <c r="AP98" s="35" t="s">
        <v>20</v>
      </c>
      <c r="AQ98" s="29">
        <v>0.33250000000000002</v>
      </c>
      <c r="AR98" s="29"/>
      <c r="AS98" s="29">
        <f t="shared" si="25"/>
        <v>20</v>
      </c>
      <c r="AT98" s="33" t="s">
        <v>58</v>
      </c>
      <c r="AU98" s="24" t="s">
        <v>20</v>
      </c>
      <c r="AV98" s="29">
        <v>0.26577000000000001</v>
      </c>
      <c r="AW98" s="29"/>
      <c r="AX98" s="29">
        <f t="shared" si="20"/>
        <v>38</v>
      </c>
      <c r="AY98" s="33" t="s">
        <v>83</v>
      </c>
      <c r="AZ98" s="24" t="s">
        <v>20</v>
      </c>
      <c r="BA98" s="29">
        <v>0.24478</v>
      </c>
      <c r="BB98" s="29"/>
      <c r="BC98" s="29">
        <f t="shared" si="21"/>
        <v>16</v>
      </c>
      <c r="BD98" s="33" t="s">
        <v>59</v>
      </c>
      <c r="BE98" s="24" t="s">
        <v>23</v>
      </c>
      <c r="BF98" s="29">
        <v>9.5880000000000007E-2</v>
      </c>
      <c r="BG98" s="29"/>
      <c r="BH98" s="79">
        <f t="shared" si="26"/>
        <v>12</v>
      </c>
      <c r="BI98" s="33" t="s">
        <v>90</v>
      </c>
      <c r="BJ98" s="35" t="s">
        <v>23</v>
      </c>
      <c r="BK98" s="29">
        <v>1.372E-2</v>
      </c>
      <c r="BL98" s="29"/>
      <c r="BM98" s="29">
        <f t="shared" si="22"/>
        <v>5</v>
      </c>
      <c r="BN98" s="33" t="s">
        <v>96</v>
      </c>
      <c r="BO98" s="35" t="s">
        <v>19</v>
      </c>
      <c r="BP98" s="29">
        <v>1.7090000000000001E-2</v>
      </c>
      <c r="BR98" s="29">
        <f t="shared" si="23"/>
        <v>10</v>
      </c>
    </row>
    <row r="99" spans="1:70" ht="18" thickTop="1" thickBot="1" x14ac:dyDescent="0.25">
      <c r="A99" s="23" t="s">
        <v>95</v>
      </c>
      <c r="B99" s="24" t="s">
        <v>19</v>
      </c>
      <c r="C99" s="29">
        <v>0.15198</v>
      </c>
      <c r="D99" s="29"/>
      <c r="E99" s="29">
        <f t="shared" si="14"/>
        <v>13</v>
      </c>
      <c r="F99" s="33" t="s">
        <v>74</v>
      </c>
      <c r="G99" s="24" t="s">
        <v>25</v>
      </c>
      <c r="H99" s="29">
        <v>4.2419999999999999E-2</v>
      </c>
      <c r="I99" s="29"/>
      <c r="J99" s="29">
        <f t="shared" si="15"/>
        <v>8</v>
      </c>
      <c r="K99" s="42" t="s">
        <v>25</v>
      </c>
      <c r="L99" s="43">
        <f>SUMIF($L$3:$L$97," +PNA",$O$3:$O$97)</f>
        <v>0</v>
      </c>
      <c r="M99" s="44" t="s">
        <v>26</v>
      </c>
      <c r="N99" s="54"/>
      <c r="O99" s="65">
        <f>SUMIF($L$3:$L$97," -PNA",$O$3:$O$97)</f>
        <v>1423</v>
      </c>
      <c r="P99" s="33" t="s">
        <v>94</v>
      </c>
      <c r="Q99" s="35" t="s">
        <v>19</v>
      </c>
      <c r="R99" s="29">
        <v>0.23785999999999999</v>
      </c>
      <c r="S99" s="29"/>
      <c r="T99" s="29">
        <f t="shared" si="24"/>
        <v>25</v>
      </c>
      <c r="U99" s="33" t="s">
        <v>94</v>
      </c>
      <c r="V99" s="35" t="s">
        <v>19</v>
      </c>
      <c r="W99" s="29">
        <v>0.1014</v>
      </c>
      <c r="X99" s="29"/>
      <c r="Y99" s="29">
        <f t="shared" si="17"/>
        <v>23</v>
      </c>
      <c r="Z99" s="33" t="s">
        <v>46</v>
      </c>
      <c r="AA99" s="24" t="s">
        <v>20</v>
      </c>
      <c r="AB99" s="29">
        <v>3.3430000000000001E-2</v>
      </c>
      <c r="AC99" s="29"/>
      <c r="AD99" s="29">
        <f t="shared" si="18"/>
        <v>6</v>
      </c>
      <c r="AE99" s="42" t="s">
        <v>25</v>
      </c>
      <c r="AF99" s="43">
        <f>SUMIF($AF$3:$AF$97," +PNA",$AI$3:$AI$97)</f>
        <v>1725</v>
      </c>
      <c r="AG99" s="44" t="s">
        <v>26</v>
      </c>
      <c r="AH99" s="54"/>
      <c r="AI99" s="51">
        <f>SUMIF($AF$3:$AF$97," -PNA",$AI$3:$AI$97)</f>
        <v>0</v>
      </c>
      <c r="AJ99" s="33" t="s">
        <v>66</v>
      </c>
      <c r="AK99" s="24" t="s">
        <v>28</v>
      </c>
      <c r="AL99" s="29">
        <v>0.216</v>
      </c>
      <c r="AM99" s="29"/>
      <c r="AN99" s="29">
        <f t="shared" si="27"/>
        <v>16</v>
      </c>
      <c r="AO99" s="33" t="s">
        <v>103</v>
      </c>
      <c r="AP99" s="35" t="s">
        <v>28</v>
      </c>
      <c r="AQ99" s="29">
        <v>0.31407000000000002</v>
      </c>
      <c r="AR99" s="29"/>
      <c r="AS99" s="29">
        <f t="shared" si="25"/>
        <v>19</v>
      </c>
      <c r="AT99" s="33" t="s">
        <v>89</v>
      </c>
      <c r="AU99" s="35" t="s">
        <v>19</v>
      </c>
      <c r="AV99" s="29">
        <v>0.24914</v>
      </c>
      <c r="AW99" s="29"/>
      <c r="AX99" s="29">
        <f t="shared" si="20"/>
        <v>37</v>
      </c>
      <c r="AY99" s="33" t="s">
        <v>38</v>
      </c>
      <c r="AZ99" s="24" t="s">
        <v>22</v>
      </c>
      <c r="BA99" s="29">
        <v>0.22256999999999999</v>
      </c>
      <c r="BB99" s="29"/>
      <c r="BC99" s="29">
        <f t="shared" si="21"/>
        <v>15</v>
      </c>
      <c r="BD99" s="33" t="s">
        <v>74</v>
      </c>
      <c r="BE99" s="24" t="s">
        <v>25</v>
      </c>
      <c r="BF99" s="29">
        <v>9.1829999999999995E-2</v>
      </c>
      <c r="BG99" s="29"/>
      <c r="BH99" s="79">
        <f t="shared" si="26"/>
        <v>11</v>
      </c>
      <c r="BI99" s="33" t="s">
        <v>97</v>
      </c>
      <c r="BJ99" s="35" t="s">
        <v>22</v>
      </c>
      <c r="BK99" s="29">
        <v>1.089E-2</v>
      </c>
      <c r="BL99" s="29"/>
      <c r="BM99" s="29">
        <f t="shared" si="22"/>
        <v>4</v>
      </c>
      <c r="BN99" s="33" t="s">
        <v>85</v>
      </c>
      <c r="BO99" s="24" t="s">
        <v>19</v>
      </c>
      <c r="BP99" s="29">
        <v>1.6420000000000001E-2</v>
      </c>
      <c r="BR99" s="29">
        <f t="shared" si="23"/>
        <v>9</v>
      </c>
    </row>
    <row r="100" spans="1:70" ht="17" thickBot="1" x14ac:dyDescent="0.25">
      <c r="A100" s="23" t="s">
        <v>95</v>
      </c>
      <c r="B100" s="24" t="s">
        <v>29</v>
      </c>
      <c r="C100" s="29">
        <v>0.11677999999999999</v>
      </c>
      <c r="D100" s="29"/>
      <c r="E100" s="29">
        <f t="shared" si="14"/>
        <v>12</v>
      </c>
      <c r="F100" s="33" t="s">
        <v>40</v>
      </c>
      <c r="G100" s="24" t="s">
        <v>26</v>
      </c>
      <c r="H100" s="29">
        <v>3.7260000000000001E-2</v>
      </c>
      <c r="I100" s="29"/>
      <c r="J100" s="29">
        <f t="shared" si="15"/>
        <v>7</v>
      </c>
      <c r="K100" s="45" t="s">
        <v>28</v>
      </c>
      <c r="L100" s="46">
        <f>SUMIF($L$3:$L$97," +NAM",$O$3:$O$97)</f>
        <v>1015</v>
      </c>
      <c r="M100" s="47" t="s">
        <v>29</v>
      </c>
      <c r="N100" s="55"/>
      <c r="O100" s="66">
        <f>SUMIF($L$3:$L$97," -NAM",$O$3:$O$97)</f>
        <v>25</v>
      </c>
      <c r="P100" s="33" t="s">
        <v>100</v>
      </c>
      <c r="Q100" s="35" t="s">
        <v>23</v>
      </c>
      <c r="R100" s="29">
        <v>0.2326</v>
      </c>
      <c r="S100" s="29"/>
      <c r="T100" s="29">
        <f t="shared" si="24"/>
        <v>24</v>
      </c>
      <c r="U100" s="33" t="s">
        <v>53</v>
      </c>
      <c r="V100" s="24" t="s">
        <v>28</v>
      </c>
      <c r="W100" s="29">
        <v>0.10056</v>
      </c>
      <c r="X100" s="29"/>
      <c r="Y100" s="29">
        <f t="shared" si="17"/>
        <v>22</v>
      </c>
      <c r="Z100" s="33" t="s">
        <v>27</v>
      </c>
      <c r="AA100" s="24" t="s">
        <v>29</v>
      </c>
      <c r="AB100" s="29">
        <v>2.4199999999999999E-2</v>
      </c>
      <c r="AC100" s="29"/>
      <c r="AD100" s="29">
        <f t="shared" si="18"/>
        <v>5</v>
      </c>
      <c r="AE100" s="45" t="s">
        <v>28</v>
      </c>
      <c r="AF100" s="46">
        <f>SUMIF($AF$3:$AF$97," +NAM",$AI$3:$AI$97)</f>
        <v>349</v>
      </c>
      <c r="AG100" s="47" t="s">
        <v>29</v>
      </c>
      <c r="AH100" s="55"/>
      <c r="AI100" s="56">
        <f>SUMIF($AF$3:$AF$97," -NAM",$AI$3:$AI$97)</f>
        <v>663</v>
      </c>
      <c r="AJ100" s="33" t="s">
        <v>27</v>
      </c>
      <c r="AK100" s="24" t="s">
        <v>29</v>
      </c>
      <c r="AL100" s="29">
        <v>0.21385999999999999</v>
      </c>
      <c r="AM100" s="29"/>
      <c r="AN100" s="29">
        <f t="shared" si="27"/>
        <v>15</v>
      </c>
      <c r="AO100" s="33" t="s">
        <v>71</v>
      </c>
      <c r="AP100" s="24" t="s">
        <v>22</v>
      </c>
      <c r="AQ100" s="29">
        <v>0.28555000000000003</v>
      </c>
      <c r="AR100" s="29"/>
      <c r="AS100" s="29">
        <f t="shared" si="25"/>
        <v>18</v>
      </c>
      <c r="AT100" s="33" t="s">
        <v>66</v>
      </c>
      <c r="AU100" s="24" t="s">
        <v>20</v>
      </c>
      <c r="AV100" s="29">
        <v>0.24156</v>
      </c>
      <c r="AW100" s="29"/>
      <c r="AX100" s="29">
        <f t="shared" si="20"/>
        <v>36</v>
      </c>
      <c r="AY100" s="33" t="s">
        <v>72</v>
      </c>
      <c r="AZ100" s="24" t="s">
        <v>28</v>
      </c>
      <c r="BA100" s="29">
        <v>0.20412</v>
      </c>
      <c r="BB100" s="29"/>
      <c r="BC100" s="29">
        <f t="shared" si="21"/>
        <v>14</v>
      </c>
      <c r="BD100" s="33" t="s">
        <v>103</v>
      </c>
      <c r="BE100" s="35" t="s">
        <v>28</v>
      </c>
      <c r="BF100" s="29">
        <v>9.1329999999999995E-2</v>
      </c>
      <c r="BG100" s="29"/>
      <c r="BH100" s="79">
        <f t="shared" si="26"/>
        <v>10</v>
      </c>
      <c r="BI100" s="33" t="s">
        <v>101</v>
      </c>
      <c r="BJ100" s="35" t="s">
        <v>29</v>
      </c>
      <c r="BK100" s="29">
        <v>1.0710000000000001E-2</v>
      </c>
      <c r="BL100" s="29"/>
      <c r="BM100" s="29">
        <f t="shared" si="22"/>
        <v>3</v>
      </c>
      <c r="BN100" s="33" t="s">
        <v>81</v>
      </c>
      <c r="BO100" s="24" t="s">
        <v>26</v>
      </c>
      <c r="BP100" s="29">
        <v>1.4760000000000001E-2</v>
      </c>
      <c r="BR100" s="29">
        <f t="shared" si="23"/>
        <v>8</v>
      </c>
    </row>
    <row r="101" spans="1:70" ht="17" thickBot="1" x14ac:dyDescent="0.25">
      <c r="A101" s="33" t="s">
        <v>46</v>
      </c>
      <c r="B101" s="24" t="s">
        <v>22</v>
      </c>
      <c r="C101" s="29">
        <v>0.11064</v>
      </c>
      <c r="D101" s="29"/>
      <c r="E101" s="29">
        <f t="shared" si="14"/>
        <v>11</v>
      </c>
      <c r="F101" s="33" t="s">
        <v>100</v>
      </c>
      <c r="G101" s="35" t="s">
        <v>26</v>
      </c>
      <c r="H101" s="29">
        <v>3.5999999999999997E-2</v>
      </c>
      <c r="I101" s="29"/>
      <c r="J101" s="29">
        <f t="shared" si="15"/>
        <v>6</v>
      </c>
      <c r="K101" s="45" t="s">
        <v>19</v>
      </c>
      <c r="L101" s="46">
        <f>SUMIF($L$3:$L$97," +ENSO",$O$3:$O$97)</f>
        <v>123</v>
      </c>
      <c r="M101" s="47" t="s">
        <v>20</v>
      </c>
      <c r="N101" s="55"/>
      <c r="O101" s="66">
        <f>SUMIF($L$3:$L$97," -ENSO",$O$3:$O$97)</f>
        <v>722</v>
      </c>
      <c r="P101" s="33" t="s">
        <v>70</v>
      </c>
      <c r="Q101" s="24" t="s">
        <v>23</v>
      </c>
      <c r="R101" s="29">
        <v>0.22194</v>
      </c>
      <c r="S101" s="29"/>
      <c r="T101" s="29">
        <f t="shared" si="24"/>
        <v>23</v>
      </c>
      <c r="U101" s="23" t="s">
        <v>95</v>
      </c>
      <c r="V101" s="24" t="s">
        <v>22</v>
      </c>
      <c r="W101" s="29">
        <v>9.6710000000000004E-2</v>
      </c>
      <c r="X101" s="29"/>
      <c r="Y101" s="29">
        <f t="shared" si="17"/>
        <v>21</v>
      </c>
      <c r="Z101" s="23" t="s">
        <v>95</v>
      </c>
      <c r="AA101" s="24" t="s">
        <v>19</v>
      </c>
      <c r="AB101" s="29">
        <v>2.3609999999999999E-2</v>
      </c>
      <c r="AC101" s="29"/>
      <c r="AD101" s="29">
        <f t="shared" si="18"/>
        <v>4</v>
      </c>
      <c r="AE101" s="45" t="s">
        <v>19</v>
      </c>
      <c r="AF101" s="46">
        <f>SUMIF($AF$3:$AF$97," +ENSO",$AI$3:$AI$97)</f>
        <v>423</v>
      </c>
      <c r="AG101" s="47" t="s">
        <v>20</v>
      </c>
      <c r="AH101" s="55"/>
      <c r="AI101" s="56">
        <f>SUMIF($AF$3:$AF$97," -ENSO",$AI$3:$AI$97)</f>
        <v>854</v>
      </c>
      <c r="AJ101" s="33" t="s">
        <v>50</v>
      </c>
      <c r="AK101" s="24" t="s">
        <v>29</v>
      </c>
      <c r="AL101" s="29">
        <v>0.21209</v>
      </c>
      <c r="AM101" s="29"/>
      <c r="AN101" s="29">
        <f t="shared" si="27"/>
        <v>14</v>
      </c>
      <c r="AO101" s="33" t="s">
        <v>59</v>
      </c>
      <c r="AP101" s="24" t="s">
        <v>20</v>
      </c>
      <c r="AQ101" s="29">
        <v>0.27933999999999998</v>
      </c>
      <c r="AR101" s="29"/>
      <c r="AS101" s="29">
        <f t="shared" si="25"/>
        <v>17</v>
      </c>
      <c r="AT101" s="33" t="s">
        <v>98</v>
      </c>
      <c r="AU101" s="35" t="s">
        <v>25</v>
      </c>
      <c r="AV101" s="29">
        <v>0.24082000000000001</v>
      </c>
      <c r="AW101" s="29"/>
      <c r="AX101" s="29">
        <f t="shared" si="20"/>
        <v>35</v>
      </c>
      <c r="AY101" s="33" t="s">
        <v>38</v>
      </c>
      <c r="AZ101" s="24" t="s">
        <v>26</v>
      </c>
      <c r="BA101" s="29">
        <v>0.17261000000000001</v>
      </c>
      <c r="BB101" s="29"/>
      <c r="BC101" s="29">
        <f t="shared" si="21"/>
        <v>13</v>
      </c>
      <c r="BD101" s="23" t="s">
        <v>95</v>
      </c>
      <c r="BE101" s="24" t="s">
        <v>19</v>
      </c>
      <c r="BF101" s="29">
        <v>8.9499999999999996E-2</v>
      </c>
      <c r="BG101" s="29"/>
      <c r="BH101" s="79">
        <f t="shared" si="26"/>
        <v>9</v>
      </c>
      <c r="BI101" s="33" t="s">
        <v>77</v>
      </c>
      <c r="BJ101" s="24" t="s">
        <v>29</v>
      </c>
      <c r="BK101" s="29">
        <v>3.7200000000000002E-3</v>
      </c>
      <c r="BL101" s="29"/>
      <c r="BM101" s="29">
        <f>IF(BK101&gt;BK102,BM102+1,BM102)</f>
        <v>2</v>
      </c>
      <c r="BN101" s="23" t="s">
        <v>95</v>
      </c>
      <c r="BO101" s="24" t="s">
        <v>19</v>
      </c>
      <c r="BP101" s="29">
        <v>1.4749999999999999E-2</v>
      </c>
      <c r="BR101" s="29">
        <f t="shared" si="23"/>
        <v>7</v>
      </c>
    </row>
    <row r="102" spans="1:70" ht="17" thickBot="1" x14ac:dyDescent="0.25">
      <c r="A102" s="33" t="s">
        <v>21</v>
      </c>
      <c r="B102" s="24" t="s">
        <v>22</v>
      </c>
      <c r="C102" s="29">
        <v>0.10639</v>
      </c>
      <c r="D102" s="29"/>
      <c r="E102" s="29">
        <f t="shared" si="14"/>
        <v>10</v>
      </c>
      <c r="F102" s="33" t="s">
        <v>79</v>
      </c>
      <c r="G102" s="24" t="s">
        <v>22</v>
      </c>
      <c r="H102" s="29">
        <v>3.4459999999999998E-2</v>
      </c>
      <c r="I102" s="29"/>
      <c r="J102" s="29">
        <f t="shared" si="15"/>
        <v>5</v>
      </c>
      <c r="K102" s="48" t="s">
        <v>22</v>
      </c>
      <c r="L102" s="49">
        <f>SUMIF($L$3:$L$97," +AMO",$O$3:$O$97)</f>
        <v>844</v>
      </c>
      <c r="M102" s="50" t="s">
        <v>23</v>
      </c>
      <c r="N102" s="57"/>
      <c r="O102" s="67">
        <f>SUMIF($L$3:$L$97," -AMO",$O$3:$O$97)</f>
        <v>408</v>
      </c>
      <c r="P102" s="33" t="s">
        <v>63</v>
      </c>
      <c r="Q102" s="24" t="s">
        <v>20</v>
      </c>
      <c r="R102" s="29">
        <v>0.21611</v>
      </c>
      <c r="S102" s="29"/>
      <c r="T102" s="29">
        <f t="shared" si="24"/>
        <v>22</v>
      </c>
      <c r="U102" s="33" t="s">
        <v>45</v>
      </c>
      <c r="V102" s="24" t="s">
        <v>19</v>
      </c>
      <c r="W102" s="29">
        <v>9.2950000000000005E-2</v>
      </c>
      <c r="X102" s="29"/>
      <c r="Y102" s="29">
        <f t="shared" si="17"/>
        <v>20</v>
      </c>
      <c r="Z102" s="23" t="s">
        <v>95</v>
      </c>
      <c r="AA102" s="24" t="s">
        <v>29</v>
      </c>
      <c r="AB102" s="29">
        <v>1.6199999999999999E-2</v>
      </c>
      <c r="AC102" s="29"/>
      <c r="AD102" s="29">
        <f t="shared" si="18"/>
        <v>3</v>
      </c>
      <c r="AE102" s="48" t="s">
        <v>22</v>
      </c>
      <c r="AF102" s="49">
        <f>SUMIF($AF$3:$AF$97," +AMO",$AI$3:$AI$97)</f>
        <v>328</v>
      </c>
      <c r="AG102" s="50" t="s">
        <v>23</v>
      </c>
      <c r="AH102" s="57"/>
      <c r="AI102" s="58">
        <f>SUMIF($AF$3:$AF$97," -AMO",$AI$3:$AI$97)</f>
        <v>218</v>
      </c>
      <c r="AJ102" s="23" t="s">
        <v>95</v>
      </c>
      <c r="AK102" s="24" t="s">
        <v>26</v>
      </c>
      <c r="AL102" s="29">
        <v>0.20848</v>
      </c>
      <c r="AM102" s="29"/>
      <c r="AN102" s="29">
        <f t="shared" si="27"/>
        <v>13</v>
      </c>
      <c r="AO102" s="33" t="s">
        <v>71</v>
      </c>
      <c r="AP102" s="24" t="s">
        <v>29</v>
      </c>
      <c r="AQ102" s="29">
        <v>0.26841999999999999</v>
      </c>
      <c r="AR102" s="29"/>
      <c r="AS102" s="29">
        <f t="shared" si="25"/>
        <v>16</v>
      </c>
      <c r="AT102" s="33" t="s">
        <v>68</v>
      </c>
      <c r="AU102" s="24" t="s">
        <v>29</v>
      </c>
      <c r="AV102" s="29">
        <v>0.23832999999999999</v>
      </c>
      <c r="AW102" s="29"/>
      <c r="AX102" s="29">
        <f t="shared" si="20"/>
        <v>34</v>
      </c>
      <c r="AY102" s="33" t="s">
        <v>92</v>
      </c>
      <c r="AZ102" s="35" t="s">
        <v>23</v>
      </c>
      <c r="BA102" s="29">
        <v>0.16385</v>
      </c>
      <c r="BB102" s="29"/>
      <c r="BC102" s="29">
        <f t="shared" si="21"/>
        <v>12</v>
      </c>
      <c r="BD102" s="33" t="s">
        <v>101</v>
      </c>
      <c r="BE102" s="35" t="s">
        <v>102</v>
      </c>
      <c r="BF102" s="29">
        <v>8.4449999999999997E-2</v>
      </c>
      <c r="BG102" s="29"/>
      <c r="BH102" s="79">
        <f t="shared" si="26"/>
        <v>8</v>
      </c>
      <c r="BI102" s="33" t="s">
        <v>77</v>
      </c>
      <c r="BJ102" s="24" t="s">
        <v>22</v>
      </c>
      <c r="BK102" s="29">
        <v>2.3500000000000001E-3</v>
      </c>
      <c r="BL102" s="29"/>
      <c r="BM102" s="29">
        <v>1</v>
      </c>
      <c r="BN102" s="33" t="s">
        <v>71</v>
      </c>
      <c r="BO102" s="24" t="s">
        <v>20</v>
      </c>
      <c r="BP102" s="29">
        <v>1.3270000000000001E-2</v>
      </c>
      <c r="BR102" s="29">
        <f t="shared" si="23"/>
        <v>6</v>
      </c>
    </row>
    <row r="103" spans="1:70" ht="18" thickTop="1" thickBot="1" x14ac:dyDescent="0.25">
      <c r="A103" s="33" t="s">
        <v>64</v>
      </c>
      <c r="B103" s="24" t="s">
        <v>28</v>
      </c>
      <c r="C103" s="29">
        <v>9.8110000000000003E-2</v>
      </c>
      <c r="D103" s="29"/>
      <c r="E103" s="29">
        <f t="shared" si="14"/>
        <v>9</v>
      </c>
      <c r="F103" s="33" t="s">
        <v>61</v>
      </c>
      <c r="G103" s="24" t="s">
        <v>26</v>
      </c>
      <c r="H103" s="29">
        <v>2.53E-2</v>
      </c>
      <c r="I103" s="29"/>
      <c r="J103" s="29">
        <f t="shared" si="15"/>
        <v>4</v>
      </c>
      <c r="K103" s="112" t="s">
        <v>110</v>
      </c>
      <c r="L103" s="113"/>
      <c r="M103" s="113"/>
      <c r="N103" s="113"/>
      <c r="O103" s="114"/>
      <c r="P103" s="33" t="s">
        <v>78</v>
      </c>
      <c r="Q103" s="24" t="s">
        <v>28</v>
      </c>
      <c r="R103" s="29">
        <v>0.21276999999999999</v>
      </c>
      <c r="S103" s="29"/>
      <c r="T103" s="29">
        <f t="shared" si="24"/>
        <v>21</v>
      </c>
      <c r="U103" s="33" t="s">
        <v>60</v>
      </c>
      <c r="V103" s="24" t="s">
        <v>22</v>
      </c>
      <c r="W103" s="29">
        <v>8.1930000000000003E-2</v>
      </c>
      <c r="X103" s="29"/>
      <c r="Y103" s="29">
        <f t="shared" si="17"/>
        <v>19</v>
      </c>
      <c r="Z103" s="33" t="s">
        <v>60</v>
      </c>
      <c r="AA103" s="24" t="s">
        <v>19</v>
      </c>
      <c r="AB103" s="29">
        <v>5.2199999999999998E-3</v>
      </c>
      <c r="AC103" s="29"/>
      <c r="AD103" s="29">
        <f>IF(AB103&gt;AB104,AD104+1,AD104)</f>
        <v>2</v>
      </c>
      <c r="AE103" s="112" t="s">
        <v>110</v>
      </c>
      <c r="AF103" s="113"/>
      <c r="AG103" s="113"/>
      <c r="AH103" s="113"/>
      <c r="AI103" s="114"/>
      <c r="AJ103" s="33" t="s">
        <v>70</v>
      </c>
      <c r="AK103" s="24" t="s">
        <v>23</v>
      </c>
      <c r="AL103" s="29">
        <v>0.20762</v>
      </c>
      <c r="AM103" s="29"/>
      <c r="AN103" s="29">
        <f t="shared" si="27"/>
        <v>12</v>
      </c>
      <c r="AO103" s="33" t="s">
        <v>68</v>
      </c>
      <c r="AP103" s="24" t="s">
        <v>29</v>
      </c>
      <c r="AQ103" s="29">
        <v>0.24468000000000001</v>
      </c>
      <c r="AR103" s="29"/>
      <c r="AS103" s="29">
        <f t="shared" si="25"/>
        <v>15</v>
      </c>
      <c r="AT103" s="33" t="s">
        <v>61</v>
      </c>
      <c r="AU103" s="24" t="s">
        <v>19</v>
      </c>
      <c r="AV103" s="29">
        <v>0.21593999999999999</v>
      </c>
      <c r="AW103" s="29"/>
      <c r="AX103" s="29">
        <f t="shared" si="20"/>
        <v>33</v>
      </c>
      <c r="AY103" s="33" t="s">
        <v>90</v>
      </c>
      <c r="AZ103" s="35" t="s">
        <v>23</v>
      </c>
      <c r="BA103" s="29">
        <v>0.16106999999999999</v>
      </c>
      <c r="BB103" s="29"/>
      <c r="BC103" s="29">
        <f t="shared" si="21"/>
        <v>11</v>
      </c>
      <c r="BD103" s="33" t="s">
        <v>45</v>
      </c>
      <c r="BE103" s="24" t="s">
        <v>23</v>
      </c>
      <c r="BF103" s="29">
        <v>7.17E-2</v>
      </c>
      <c r="BG103" s="29"/>
      <c r="BH103" s="79">
        <f t="shared" si="26"/>
        <v>7</v>
      </c>
      <c r="BI103" s="112" t="s">
        <v>109</v>
      </c>
      <c r="BJ103" s="113"/>
      <c r="BK103" s="113"/>
      <c r="BL103" s="113"/>
      <c r="BM103" s="114"/>
      <c r="BN103" s="33" t="s">
        <v>73</v>
      </c>
      <c r="BO103" s="24" t="s">
        <v>29</v>
      </c>
      <c r="BP103" s="29">
        <v>1.3089999999999999E-2</v>
      </c>
      <c r="BR103" s="29">
        <f t="shared" si="23"/>
        <v>5</v>
      </c>
    </row>
    <row r="104" spans="1:70" ht="18" thickTop="1" thickBot="1" x14ac:dyDescent="0.25">
      <c r="A104" s="33" t="s">
        <v>43</v>
      </c>
      <c r="B104" s="24" t="s">
        <v>22</v>
      </c>
      <c r="C104" s="29">
        <v>8.8840000000000002E-2</v>
      </c>
      <c r="D104" s="29"/>
      <c r="E104" s="29">
        <f t="shared" si="14"/>
        <v>8</v>
      </c>
      <c r="F104" s="33" t="s">
        <v>72</v>
      </c>
      <c r="G104" s="24" t="s">
        <v>22</v>
      </c>
      <c r="H104" s="29">
        <v>8.8199999999999997E-3</v>
      </c>
      <c r="I104" s="29"/>
      <c r="J104" s="29">
        <f t="shared" si="15"/>
        <v>3</v>
      </c>
      <c r="K104" s="42" t="s">
        <v>25</v>
      </c>
      <c r="L104" s="51">
        <f>SUMIFS($O$3:$O$97,$L$3:$L$97," +PNA",$N$3:$N$97,"x")</f>
        <v>0</v>
      </c>
      <c r="M104" s="44" t="s">
        <v>26</v>
      </c>
      <c r="N104" s="54">
        <f>O3</f>
        <v>95</v>
      </c>
      <c r="O104" s="65">
        <f>SUMIFS($O$3:$O$97,$L$3:$L$97," -PNA",$N$3:$N$97,"x")</f>
        <v>1264</v>
      </c>
      <c r="P104" s="33" t="s">
        <v>53</v>
      </c>
      <c r="Q104" s="24" t="s">
        <v>23</v>
      </c>
      <c r="R104" s="29">
        <v>0.19161</v>
      </c>
      <c r="S104" s="29"/>
      <c r="T104" s="29">
        <f t="shared" si="24"/>
        <v>20</v>
      </c>
      <c r="U104" s="33" t="s">
        <v>18</v>
      </c>
      <c r="V104" s="24" t="s">
        <v>20</v>
      </c>
      <c r="W104" s="29">
        <v>7.9600000000000004E-2</v>
      </c>
      <c r="X104" s="29"/>
      <c r="Y104" s="29">
        <f t="shared" si="17"/>
        <v>18</v>
      </c>
      <c r="Z104" s="33" t="s">
        <v>46</v>
      </c>
      <c r="AA104" s="24" t="s">
        <v>22</v>
      </c>
      <c r="AB104" s="29">
        <v>1.49E-3</v>
      </c>
      <c r="AC104" s="29"/>
      <c r="AD104" s="29">
        <v>1</v>
      </c>
      <c r="AE104" s="42" t="s">
        <v>25</v>
      </c>
      <c r="AF104" s="51">
        <f>SUMIFS($AI$3:$AI$97,$AF$3:$AF$97," +PNA",$AH$3:$AH$97,"x")</f>
        <v>613</v>
      </c>
      <c r="AG104" s="44" t="s">
        <v>26</v>
      </c>
      <c r="AH104" s="54">
        <f>AI3</f>
        <v>95</v>
      </c>
      <c r="AI104" s="51">
        <f>SUMIFS($AI$3:$AI$97,$AF$3:$AF$97," -PNA",$AH$3:$AH$97,"x")</f>
        <v>0</v>
      </c>
      <c r="AJ104" s="33" t="s">
        <v>82</v>
      </c>
      <c r="AK104" s="24" t="s">
        <v>28</v>
      </c>
      <c r="AL104" s="29">
        <v>0.15340999999999999</v>
      </c>
      <c r="AM104" s="29"/>
      <c r="AN104" s="29">
        <f t="shared" si="27"/>
        <v>11</v>
      </c>
      <c r="AO104" s="33" t="s">
        <v>51</v>
      </c>
      <c r="AP104" s="24" t="s">
        <v>22</v>
      </c>
      <c r="AQ104" s="29">
        <v>0.19900999999999999</v>
      </c>
      <c r="AR104" s="29"/>
      <c r="AS104" s="29">
        <f t="shared" si="25"/>
        <v>14</v>
      </c>
      <c r="AT104" s="33" t="s">
        <v>80</v>
      </c>
      <c r="AU104" s="24" t="s">
        <v>25</v>
      </c>
      <c r="AV104" s="29">
        <v>0.21576999999999999</v>
      </c>
      <c r="AW104" s="29"/>
      <c r="AX104" s="29">
        <f t="shared" si="20"/>
        <v>32</v>
      </c>
      <c r="AY104" s="33" t="s">
        <v>64</v>
      </c>
      <c r="AZ104" s="24" t="s">
        <v>22</v>
      </c>
      <c r="BA104" s="29">
        <v>0.15543000000000001</v>
      </c>
      <c r="BB104" s="29"/>
      <c r="BC104" s="29">
        <f t="shared" si="21"/>
        <v>10</v>
      </c>
      <c r="BD104" s="33" t="s">
        <v>51</v>
      </c>
      <c r="BE104" s="24" t="s">
        <v>22</v>
      </c>
      <c r="BF104" s="29">
        <v>6.6930000000000003E-2</v>
      </c>
      <c r="BG104" s="29"/>
      <c r="BH104" s="79">
        <f t="shared" si="26"/>
        <v>6</v>
      </c>
      <c r="BI104" s="59" t="s">
        <v>25</v>
      </c>
      <c r="BJ104" s="43">
        <f>SUMIF($BJ$3:$BJ$103," +PNA",$BM$3:$BM$103)</f>
        <v>53</v>
      </c>
      <c r="BK104" s="44" t="s">
        <v>26</v>
      </c>
      <c r="BL104" s="54"/>
      <c r="BM104" s="65">
        <f>SUMIF($BJ$3:$BJ$103," -PNA",$BM$3:$BM$103)</f>
        <v>1260</v>
      </c>
      <c r="BN104" s="33" t="s">
        <v>77</v>
      </c>
      <c r="BO104" s="24" t="s">
        <v>22</v>
      </c>
      <c r="BP104" s="29">
        <v>8.3199999999999993E-3</v>
      </c>
      <c r="BR104" s="29">
        <f t="shared" si="23"/>
        <v>4</v>
      </c>
    </row>
    <row r="105" spans="1:70" ht="18" thickTop="1" thickBot="1" x14ac:dyDescent="0.25">
      <c r="A105" s="23" t="s">
        <v>95</v>
      </c>
      <c r="B105" s="24" t="s">
        <v>22</v>
      </c>
      <c r="C105" s="29">
        <v>7.5639999999999999E-2</v>
      </c>
      <c r="D105" s="29"/>
      <c r="E105" s="29">
        <f t="shared" si="14"/>
        <v>7</v>
      </c>
      <c r="F105" s="33" t="s">
        <v>34</v>
      </c>
      <c r="G105" s="24" t="s">
        <v>19</v>
      </c>
      <c r="H105" s="29">
        <v>5.6800000000000002E-3</v>
      </c>
      <c r="I105" s="29"/>
      <c r="J105" s="29">
        <f>IF(H105&gt;H106,J106+1,J106)</f>
        <v>2</v>
      </c>
      <c r="K105" s="45" t="s">
        <v>28</v>
      </c>
      <c r="L105" s="46">
        <f>SUMIFS($O$3:$O$97,$L$3:$L$97," +NAM",$N$3:$N$97,"x")</f>
        <v>921</v>
      </c>
      <c r="M105" s="47" t="s">
        <v>29</v>
      </c>
      <c r="N105" s="55"/>
      <c r="O105" s="66">
        <f>SUMIFS($O$3:$O$97,$L$3:$L$97," -NAM",$N$3:$N$97,"x")</f>
        <v>0</v>
      </c>
      <c r="P105" s="33" t="s">
        <v>67</v>
      </c>
      <c r="Q105" s="24" t="s">
        <v>20</v>
      </c>
      <c r="R105" s="29">
        <v>0.19114999999999999</v>
      </c>
      <c r="S105" s="29"/>
      <c r="T105" s="29">
        <f t="shared" si="24"/>
        <v>19</v>
      </c>
      <c r="U105" s="33" t="s">
        <v>27</v>
      </c>
      <c r="V105" s="24" t="s">
        <v>28</v>
      </c>
      <c r="W105" s="29">
        <v>7.9280000000000003E-2</v>
      </c>
      <c r="X105" s="29"/>
      <c r="Y105" s="29">
        <f t="shared" si="17"/>
        <v>17</v>
      </c>
      <c r="Z105" s="112" t="s">
        <v>109</v>
      </c>
      <c r="AA105" s="113"/>
      <c r="AB105" s="113"/>
      <c r="AC105" s="113"/>
      <c r="AD105" s="113"/>
      <c r="AE105" s="45" t="s">
        <v>28</v>
      </c>
      <c r="AF105" s="46">
        <f>SUMIFS($AI$3:$AI$97,$AF$3:$AF$97," +NAM",$AH$3:$AH$97,"x")</f>
        <v>0</v>
      </c>
      <c r="AG105" s="47" t="s">
        <v>29</v>
      </c>
      <c r="AH105" s="55"/>
      <c r="AI105" s="56">
        <f>SUMIFS($AI$3:$AI$97,$AF$3:$AF$97," -NAM",$AH$3:$AH$97,"x")</f>
        <v>150</v>
      </c>
      <c r="AJ105" s="33" t="s">
        <v>51</v>
      </c>
      <c r="AK105" s="24" t="s">
        <v>22</v>
      </c>
      <c r="AL105" s="29">
        <v>0.13272</v>
      </c>
      <c r="AM105" s="29"/>
      <c r="AN105" s="29">
        <f t="shared" si="27"/>
        <v>10</v>
      </c>
      <c r="AO105" s="33" t="s">
        <v>93</v>
      </c>
      <c r="AP105" s="35" t="s">
        <v>20</v>
      </c>
      <c r="AQ105" s="29">
        <v>0.15973999999999999</v>
      </c>
      <c r="AR105" s="29"/>
      <c r="AS105" s="29">
        <f t="shared" si="25"/>
        <v>13</v>
      </c>
      <c r="AT105" s="33" t="s">
        <v>34</v>
      </c>
      <c r="AU105" s="24" t="s">
        <v>26</v>
      </c>
      <c r="AV105" s="29">
        <v>0.19003</v>
      </c>
      <c r="AW105" s="29"/>
      <c r="AX105" s="29">
        <f t="shared" si="20"/>
        <v>31</v>
      </c>
      <c r="AY105" s="33" t="s">
        <v>34</v>
      </c>
      <c r="AZ105" s="24" t="s">
        <v>19</v>
      </c>
      <c r="BA105" s="29">
        <v>0.14198</v>
      </c>
      <c r="BB105" s="29"/>
      <c r="BC105" s="29">
        <f t="shared" si="21"/>
        <v>9</v>
      </c>
      <c r="BD105" s="23" t="s">
        <v>95</v>
      </c>
      <c r="BE105" s="24" t="s">
        <v>29</v>
      </c>
      <c r="BF105" s="29">
        <v>5.876E-2</v>
      </c>
      <c r="BG105" s="29"/>
      <c r="BH105" s="79">
        <f t="shared" si="26"/>
        <v>5</v>
      </c>
      <c r="BI105" s="61" t="s">
        <v>28</v>
      </c>
      <c r="BJ105" s="46">
        <f>SUMIF($BJ$3:$BJ$103," +NAM",$BM$3:$BM$103)</f>
        <v>758</v>
      </c>
      <c r="BK105" s="47" t="s">
        <v>29</v>
      </c>
      <c r="BL105" s="55"/>
      <c r="BM105" s="66">
        <f>SUMIF($BJ$3:$BJ$103," -NAM",$BM$3:$BM$103)</f>
        <v>54</v>
      </c>
      <c r="BN105" s="23" t="s">
        <v>95</v>
      </c>
      <c r="BO105" s="24" t="s">
        <v>29</v>
      </c>
      <c r="BP105" s="29">
        <v>6.1399999999999996E-3</v>
      </c>
      <c r="BR105" s="29">
        <f t="shared" si="23"/>
        <v>3</v>
      </c>
    </row>
    <row r="106" spans="1:70" ht="18" thickTop="1" thickBot="1" x14ac:dyDescent="0.25">
      <c r="A106" s="33" t="s">
        <v>47</v>
      </c>
      <c r="B106" s="24" t="s">
        <v>19</v>
      </c>
      <c r="C106" s="29">
        <v>5.8810000000000001E-2</v>
      </c>
      <c r="D106" s="29"/>
      <c r="E106" s="29">
        <f t="shared" si="14"/>
        <v>6</v>
      </c>
      <c r="F106" s="33" t="s">
        <v>79</v>
      </c>
      <c r="G106" s="24" t="s">
        <v>25</v>
      </c>
      <c r="H106" s="29">
        <v>3.6000000000000002E-4</v>
      </c>
      <c r="I106" s="29"/>
      <c r="J106" s="29">
        <v>1</v>
      </c>
      <c r="K106" s="45" t="s">
        <v>19</v>
      </c>
      <c r="L106" s="46">
        <f>SUMIFS($O$3:$O$97,$L$3:$L$97," +ENSO",$N$3:$N$97,"x")</f>
        <v>0</v>
      </c>
      <c r="M106" s="47" t="s">
        <v>20</v>
      </c>
      <c r="N106" s="55"/>
      <c r="O106" s="66">
        <f>SUMIFS($O$3:$O$97,$L$3:$L$97," -ENSO",$N$3:$N$97,"x")</f>
        <v>601</v>
      </c>
      <c r="P106" s="33" t="s">
        <v>46</v>
      </c>
      <c r="Q106" s="24" t="s">
        <v>20</v>
      </c>
      <c r="R106" s="29">
        <v>0.18784000000000001</v>
      </c>
      <c r="S106" s="29"/>
      <c r="T106" s="29">
        <f t="shared" si="24"/>
        <v>18</v>
      </c>
      <c r="U106" s="33" t="s">
        <v>94</v>
      </c>
      <c r="V106" s="35" t="s">
        <v>22</v>
      </c>
      <c r="W106" s="29">
        <v>7.6999999999999999E-2</v>
      </c>
      <c r="X106" s="29"/>
      <c r="Y106" s="29">
        <f t="shared" si="17"/>
        <v>16</v>
      </c>
      <c r="Z106" s="42" t="s">
        <v>25</v>
      </c>
      <c r="AA106" s="43">
        <f>SUMIF($AA$3:$AA$104," +PNA",$AD$3:$AD$104)</f>
        <v>1881</v>
      </c>
      <c r="AB106" s="44" t="s">
        <v>26</v>
      </c>
      <c r="AC106" s="54"/>
      <c r="AD106" s="60">
        <f>SUMIF($AA$3:$AA$104," -PNA",$AD$3:$AD$104)</f>
        <v>10</v>
      </c>
      <c r="AE106" s="45" t="s">
        <v>19</v>
      </c>
      <c r="AF106" s="46">
        <f>SUMIFS($AI$3:$AI$97,$AF$3:$AF$97," +ENSO",$AH$3:$AH$97,"x")</f>
        <v>0</v>
      </c>
      <c r="AG106" s="47" t="s">
        <v>20</v>
      </c>
      <c r="AH106" s="55"/>
      <c r="AI106" s="56">
        <f>SUMIFS($AI$3:$AI$97,$AF$3:$AF$97," -ENSO",$AH$3:$AH$97,"x")</f>
        <v>84</v>
      </c>
      <c r="AJ106" s="33" t="s">
        <v>59</v>
      </c>
      <c r="AK106" s="24" t="s">
        <v>23</v>
      </c>
      <c r="AL106" s="29">
        <v>0.11476</v>
      </c>
      <c r="AM106" s="29"/>
      <c r="AN106" s="29">
        <f t="shared" si="27"/>
        <v>9</v>
      </c>
      <c r="AO106" s="33" t="s">
        <v>92</v>
      </c>
      <c r="AP106" s="35" t="s">
        <v>23</v>
      </c>
      <c r="AQ106" s="29">
        <v>0.13944000000000001</v>
      </c>
      <c r="AR106" s="29"/>
      <c r="AS106" s="29">
        <f t="shared" si="25"/>
        <v>12</v>
      </c>
      <c r="AT106" s="33" t="s">
        <v>74</v>
      </c>
      <c r="AU106" s="24" t="s">
        <v>25</v>
      </c>
      <c r="AV106" s="29">
        <v>0.18720999999999999</v>
      </c>
      <c r="AW106" s="29"/>
      <c r="AX106" s="29">
        <f t="shared" si="20"/>
        <v>30</v>
      </c>
      <c r="AY106" s="33" t="s">
        <v>64</v>
      </c>
      <c r="AZ106" s="24" t="s">
        <v>28</v>
      </c>
      <c r="BA106" s="29">
        <v>0.11548</v>
      </c>
      <c r="BB106" s="29"/>
      <c r="BC106" s="29">
        <f t="shared" si="21"/>
        <v>8</v>
      </c>
      <c r="BD106" s="33" t="s">
        <v>51</v>
      </c>
      <c r="BE106" s="24" t="s">
        <v>28</v>
      </c>
      <c r="BF106" s="29">
        <v>5.8450000000000002E-2</v>
      </c>
      <c r="BG106" s="29"/>
      <c r="BH106" s="79">
        <f t="shared" si="26"/>
        <v>4</v>
      </c>
      <c r="BI106" s="61" t="s">
        <v>19</v>
      </c>
      <c r="BJ106" s="46">
        <f>SUMIF($BJ$3:$BJ$103," +ENSO",$BM$3:$BM$103)</f>
        <v>170</v>
      </c>
      <c r="BK106" s="47" t="s">
        <v>20</v>
      </c>
      <c r="BL106" s="55"/>
      <c r="BM106" s="66">
        <f>SUMIF($BJ$3:$BJ$103," -ENSO",$BM$3:$BM$103)</f>
        <v>1563</v>
      </c>
      <c r="BN106" s="33" t="s">
        <v>48</v>
      </c>
      <c r="BO106" s="24" t="s">
        <v>20</v>
      </c>
      <c r="BP106" s="29">
        <v>4.5399999999999998E-3</v>
      </c>
      <c r="BR106" s="29">
        <f>IF(BP106&gt;BP107,BR107+1,BR107)</f>
        <v>2</v>
      </c>
    </row>
    <row r="107" spans="1:70" ht="18" thickTop="1" thickBot="1" x14ac:dyDescent="0.25">
      <c r="A107" s="33" t="s">
        <v>59</v>
      </c>
      <c r="B107" s="24" t="s">
        <v>20</v>
      </c>
      <c r="C107" s="29">
        <v>5.7970000000000001E-2</v>
      </c>
      <c r="D107" s="29"/>
      <c r="E107" s="29">
        <f t="shared" si="14"/>
        <v>5</v>
      </c>
      <c r="F107" s="112" t="s">
        <v>109</v>
      </c>
      <c r="G107" s="113"/>
      <c r="H107" s="113"/>
      <c r="I107" s="113"/>
      <c r="J107" s="113"/>
      <c r="K107" s="48" t="s">
        <v>22</v>
      </c>
      <c r="L107" s="49">
        <f>SUMIFS($O$3:$O$97,$L$3:$L$97," +AMO",$N$3:$N$97,"x")</f>
        <v>539</v>
      </c>
      <c r="M107" s="50" t="s">
        <v>23</v>
      </c>
      <c r="N107" s="57"/>
      <c r="O107" s="67">
        <f>SUMIFS($O$3:$O$97,$L$3:$L$97," -AMO",$N$3:$N$97,"x")</f>
        <v>356</v>
      </c>
      <c r="P107" s="33" t="s">
        <v>67</v>
      </c>
      <c r="Q107" s="24" t="s">
        <v>23</v>
      </c>
      <c r="R107" s="29">
        <v>0.17476</v>
      </c>
      <c r="S107" s="29"/>
      <c r="T107" s="29">
        <f t="shared" si="24"/>
        <v>17</v>
      </c>
      <c r="U107" s="33" t="s">
        <v>101</v>
      </c>
      <c r="V107" s="35" t="s">
        <v>29</v>
      </c>
      <c r="W107" s="29">
        <v>7.5759999999999994E-2</v>
      </c>
      <c r="X107" s="29"/>
      <c r="Y107" s="29">
        <f t="shared" si="17"/>
        <v>15</v>
      </c>
      <c r="Z107" s="45" t="s">
        <v>28</v>
      </c>
      <c r="AA107" s="46">
        <f>SUMIF($AA$3:$AA$104," +NAM",$AD$3:$AD$104)</f>
        <v>451</v>
      </c>
      <c r="AB107" s="47" t="s">
        <v>29</v>
      </c>
      <c r="AC107" s="55"/>
      <c r="AD107" s="62">
        <f>SUMIF($AA$3:$AA$104," -NAM",$AD$3:$AD$104)</f>
        <v>585</v>
      </c>
      <c r="AE107" s="48" t="s">
        <v>22</v>
      </c>
      <c r="AF107" s="49">
        <f>SUMIFS($AI$3:$AI$97,$AF$3:$AF$97," +AMO",$AH$3:$AH$97,"x")</f>
        <v>0</v>
      </c>
      <c r="AG107" s="50" t="s">
        <v>23</v>
      </c>
      <c r="AH107" s="57"/>
      <c r="AI107" s="58">
        <f>SUMIFS($AI$3:$AI$97,$AF$3:$AF$97," -AMO",$AH$3:$AH$97,"x")</f>
        <v>0</v>
      </c>
      <c r="AJ107" s="33" t="s">
        <v>52</v>
      </c>
      <c r="AK107" s="24" t="s">
        <v>23</v>
      </c>
      <c r="AL107" s="29">
        <v>0.10446999999999999</v>
      </c>
      <c r="AM107" s="29"/>
      <c r="AN107" s="29">
        <f t="shared" si="27"/>
        <v>8</v>
      </c>
      <c r="AO107" s="33" t="s">
        <v>64</v>
      </c>
      <c r="AP107" s="24" t="s">
        <v>19</v>
      </c>
      <c r="AQ107" s="29">
        <v>0.13181000000000001</v>
      </c>
      <c r="AR107" s="29"/>
      <c r="AS107" s="29">
        <f t="shared" si="25"/>
        <v>11</v>
      </c>
      <c r="AT107" s="33" t="s">
        <v>48</v>
      </c>
      <c r="AU107" s="24" t="s">
        <v>29</v>
      </c>
      <c r="AV107" s="29">
        <v>0.17979999999999999</v>
      </c>
      <c r="AW107" s="29"/>
      <c r="AX107" s="29">
        <f t="shared" si="20"/>
        <v>29</v>
      </c>
      <c r="AY107" s="33" t="s">
        <v>82</v>
      </c>
      <c r="AZ107" s="24" t="s">
        <v>25</v>
      </c>
      <c r="BA107" s="29">
        <v>0.10692</v>
      </c>
      <c r="BB107" s="29"/>
      <c r="BC107" s="29">
        <f t="shared" si="21"/>
        <v>7</v>
      </c>
      <c r="BD107" s="33" t="s">
        <v>92</v>
      </c>
      <c r="BE107" s="35" t="s">
        <v>28</v>
      </c>
      <c r="BF107" s="29">
        <v>2.112E-2</v>
      </c>
      <c r="BG107" s="29"/>
      <c r="BH107" s="79">
        <f t="shared" si="26"/>
        <v>3</v>
      </c>
      <c r="BI107" s="63" t="s">
        <v>22</v>
      </c>
      <c r="BJ107" s="49">
        <f>SUMIF($BJ$3:$BJ$103," +AMO",$BM$3:$BM$103)</f>
        <v>784</v>
      </c>
      <c r="BK107" s="50" t="s">
        <v>23</v>
      </c>
      <c r="BL107" s="57"/>
      <c r="BM107" s="64">
        <f>SUMIF($BJ$3:$BJ$103," -AMO",$BM$3:$BM$103)</f>
        <v>364</v>
      </c>
      <c r="BN107" s="33" t="s">
        <v>36</v>
      </c>
      <c r="BO107" s="24" t="s">
        <v>23</v>
      </c>
      <c r="BP107" s="29">
        <v>4.0099999999999997E-3</v>
      </c>
      <c r="BR107">
        <v>1</v>
      </c>
    </row>
    <row r="108" spans="1:70" ht="18" thickTop="1" thickBot="1" x14ac:dyDescent="0.25">
      <c r="A108" s="33" t="s">
        <v>96</v>
      </c>
      <c r="B108" s="35" t="s">
        <v>23</v>
      </c>
      <c r="C108" s="29">
        <v>3.678E-2</v>
      </c>
      <c r="D108" s="29"/>
      <c r="E108" s="29">
        <f t="shared" si="14"/>
        <v>4</v>
      </c>
      <c r="F108" s="59" t="s">
        <v>25</v>
      </c>
      <c r="G108" s="43">
        <f>SUMIF($G$3:$G$106," +PNA",$J$3:$J$106)</f>
        <v>183</v>
      </c>
      <c r="H108" s="44" t="s">
        <v>26</v>
      </c>
      <c r="I108" s="54"/>
      <c r="J108" s="60">
        <f>SUMIF($G$3:$G$106," -PNA",$J$3:$J$106)</f>
        <v>1358</v>
      </c>
      <c r="K108" s="112" t="s">
        <v>111</v>
      </c>
      <c r="L108" s="113"/>
      <c r="M108" s="113"/>
      <c r="N108" s="113"/>
      <c r="O108" s="114"/>
      <c r="P108" s="33" t="s">
        <v>60</v>
      </c>
      <c r="Q108" s="24" t="s">
        <v>19</v>
      </c>
      <c r="R108" s="29">
        <v>0.15489</v>
      </c>
      <c r="S108" s="29"/>
      <c r="T108" s="29">
        <f t="shared" si="24"/>
        <v>16</v>
      </c>
      <c r="U108" s="33" t="s">
        <v>100</v>
      </c>
      <c r="V108" s="35" t="s">
        <v>28</v>
      </c>
      <c r="W108" s="29">
        <v>7.4520000000000003E-2</v>
      </c>
      <c r="X108" s="29"/>
      <c r="Y108" s="29">
        <f t="shared" si="17"/>
        <v>14</v>
      </c>
      <c r="Z108" s="45" t="s">
        <v>19</v>
      </c>
      <c r="AA108" s="46">
        <f>SUMIF($AA$3:$AA$104," +ENSO",$AD$3:$AD$104)</f>
        <v>1298</v>
      </c>
      <c r="AB108" s="47" t="s">
        <v>20</v>
      </c>
      <c r="AC108" s="55"/>
      <c r="AD108" s="62">
        <f>SUMIF($AA$3:$AA$104," -ENSO",$AD$3:$AD$104)</f>
        <v>257</v>
      </c>
      <c r="AE108" s="112" t="s">
        <v>111</v>
      </c>
      <c r="AF108" s="113"/>
      <c r="AG108" s="113"/>
      <c r="AH108" s="113"/>
      <c r="AI108" s="114"/>
      <c r="AJ108" s="33" t="s">
        <v>103</v>
      </c>
      <c r="AK108" s="35" t="s">
        <v>28</v>
      </c>
      <c r="AL108" s="29">
        <v>9.5740000000000006E-2</v>
      </c>
      <c r="AM108" s="29"/>
      <c r="AN108" s="29">
        <f t="shared" si="27"/>
        <v>7</v>
      </c>
      <c r="AO108" s="33" t="s">
        <v>59</v>
      </c>
      <c r="AP108" s="24" t="s">
        <v>23</v>
      </c>
      <c r="AQ108" s="29">
        <v>0.12642999999999999</v>
      </c>
      <c r="AR108" s="29"/>
      <c r="AS108" s="29">
        <f t="shared" si="25"/>
        <v>10</v>
      </c>
      <c r="AT108" s="33" t="s">
        <v>40</v>
      </c>
      <c r="AU108" s="24" t="s">
        <v>26</v>
      </c>
      <c r="AV108" s="29">
        <v>0.15212999999999999</v>
      </c>
      <c r="AW108" s="29"/>
      <c r="AX108" s="29">
        <f t="shared" si="20"/>
        <v>28</v>
      </c>
      <c r="AY108" s="33" t="s">
        <v>75</v>
      </c>
      <c r="AZ108" s="24" t="s">
        <v>23</v>
      </c>
      <c r="BA108" s="29">
        <v>0.10531</v>
      </c>
      <c r="BB108" s="29"/>
      <c r="BC108" s="29">
        <f t="shared" si="21"/>
        <v>6</v>
      </c>
      <c r="BD108" s="33" t="s">
        <v>59</v>
      </c>
      <c r="BE108" s="24" t="s">
        <v>20</v>
      </c>
      <c r="BF108" s="29">
        <v>1.6629999999999999E-2</v>
      </c>
      <c r="BG108" s="29"/>
      <c r="BH108" s="79">
        <f>IF(BF108&gt;BF109,BH109+1,BH109)</f>
        <v>2</v>
      </c>
      <c r="BI108" s="112" t="s">
        <v>110</v>
      </c>
      <c r="BJ108" s="113"/>
      <c r="BK108" s="113"/>
      <c r="BL108" s="113"/>
      <c r="BM108" s="113"/>
      <c r="BN108" s="112" t="s">
        <v>109</v>
      </c>
      <c r="BO108" s="113"/>
      <c r="BP108" s="113"/>
      <c r="BQ108" s="113"/>
      <c r="BR108" s="114"/>
    </row>
    <row r="109" spans="1:70" ht="18" thickTop="1" thickBot="1" x14ac:dyDescent="0.25">
      <c r="A109" s="33" t="s">
        <v>74</v>
      </c>
      <c r="B109" s="24" t="s">
        <v>28</v>
      </c>
      <c r="C109" s="29">
        <v>3.0880000000000001E-2</v>
      </c>
      <c r="D109" s="29"/>
      <c r="E109" s="29">
        <f t="shared" si="14"/>
        <v>3</v>
      </c>
      <c r="F109" s="61" t="s">
        <v>28</v>
      </c>
      <c r="G109" s="46">
        <f>SUMIF($G$3:$G$106," +NAM",$J$3:$J$106)</f>
        <v>1268</v>
      </c>
      <c r="H109" s="47" t="s">
        <v>29</v>
      </c>
      <c r="I109" s="55"/>
      <c r="J109" s="62">
        <f>SUMIF($G$3:$G$106," -NAM",$J$3:$J$106)</f>
        <v>80</v>
      </c>
      <c r="K109" s="42" t="s">
        <v>25</v>
      </c>
      <c r="L109" s="51">
        <f>SUMIFS($O$3:$O$97,$L$3:$L$97," +PNA",$N$3:$N$97,"x") + SUMIFS($O$3:$O$97,$L$3:$L$97," +PNA",$N$3:$N$97,"o")</f>
        <v>0</v>
      </c>
      <c r="M109" s="44" t="s">
        <v>26</v>
      </c>
      <c r="N109" s="54"/>
      <c r="O109" s="65">
        <f>SUMIFS($O$3:$O$97,$L$3:$L$97," -PNA",$N$3:$N$97,"x") + SUMIFS($O$3:$O$97,$L$3:$L$97," -PNA",$N$3:$N$97,"o")</f>
        <v>1264</v>
      </c>
      <c r="P109" s="33" t="s">
        <v>24</v>
      </c>
      <c r="Q109" s="24" t="s">
        <v>25</v>
      </c>
      <c r="R109" s="29">
        <v>0.15426999999999999</v>
      </c>
      <c r="S109" s="29"/>
      <c r="T109" s="29">
        <f t="shared" si="24"/>
        <v>15</v>
      </c>
      <c r="U109" s="33" t="s">
        <v>100</v>
      </c>
      <c r="V109" s="35" t="s">
        <v>23</v>
      </c>
      <c r="W109" s="29">
        <v>7.4359999999999996E-2</v>
      </c>
      <c r="X109" s="29"/>
      <c r="Y109" s="29">
        <f t="shared" si="17"/>
        <v>13</v>
      </c>
      <c r="Z109" s="48" t="s">
        <v>22</v>
      </c>
      <c r="AA109" s="49">
        <f>SUMIF($AA$3:$AA$104," +AMO",$AD$3:$AD$104)</f>
        <v>606</v>
      </c>
      <c r="AB109" s="50" t="s">
        <v>23</v>
      </c>
      <c r="AC109" s="57"/>
      <c r="AD109" s="64">
        <f>SUMIF($AA$3:$AA$104," -AMO",$AD$3:$AD$104)</f>
        <v>165</v>
      </c>
      <c r="AE109" s="42" t="s">
        <v>25</v>
      </c>
      <c r="AF109" s="51">
        <f>SUMIFS($AI$3:$AI$97,$AF$3:$AF$97," +PNA",$AH$3:$AH$97,"x") + SUMIFS($AI$3:$AI$97,$AF$3:$AF$97," +PNA",$AH$3:$AH$97,"o")</f>
        <v>909</v>
      </c>
      <c r="AG109" s="44" t="s">
        <v>26</v>
      </c>
      <c r="AH109" s="54"/>
      <c r="AI109" s="51">
        <f>SUMIFS($AI$3:$AI$97,$AF$3:$AF$97," -PNA",$AH$3:$AH$97,"x") + SUMIFS($AI$3:$AI$97,$AF$3:$AF$97," -PNA",$AH$3:$AH$97,"o")</f>
        <v>0</v>
      </c>
      <c r="AJ109" s="23" t="s">
        <v>95</v>
      </c>
      <c r="AK109" s="24" t="s">
        <v>19</v>
      </c>
      <c r="AL109" s="29">
        <v>9.2480000000000007E-2</v>
      </c>
      <c r="AM109" s="29"/>
      <c r="AN109" s="29">
        <f t="shared" si="27"/>
        <v>6</v>
      </c>
      <c r="AO109" s="33" t="s">
        <v>50</v>
      </c>
      <c r="AP109" s="24" t="s">
        <v>29</v>
      </c>
      <c r="AQ109" s="29">
        <v>0.10413</v>
      </c>
      <c r="AR109" s="29"/>
      <c r="AS109" s="29">
        <f t="shared" si="25"/>
        <v>9</v>
      </c>
      <c r="AT109" s="33" t="s">
        <v>91</v>
      </c>
      <c r="AU109" s="35" t="s">
        <v>28</v>
      </c>
      <c r="AV109" s="29">
        <v>0.14352999999999999</v>
      </c>
      <c r="AW109" s="29"/>
      <c r="AX109" s="29">
        <f t="shared" si="20"/>
        <v>27</v>
      </c>
      <c r="AY109" s="33" t="s">
        <v>52</v>
      </c>
      <c r="AZ109" s="24" t="s">
        <v>23</v>
      </c>
      <c r="BA109" s="29">
        <v>0.10036</v>
      </c>
      <c r="BB109" s="29"/>
      <c r="BC109" s="29">
        <f t="shared" si="21"/>
        <v>5</v>
      </c>
      <c r="BD109" s="33" t="s">
        <v>48</v>
      </c>
      <c r="BE109" s="24" t="s">
        <v>20</v>
      </c>
      <c r="BF109" s="29">
        <v>8.2000000000000007E-3</v>
      </c>
      <c r="BG109" s="29"/>
      <c r="BH109" s="79">
        <v>1</v>
      </c>
      <c r="BI109" s="59" t="s">
        <v>25</v>
      </c>
      <c r="BJ109" s="51">
        <f>SUMIFS($BM$3:$BM$103,$BJ$3:$BJ$103," +PNA",$BL$3:$BL$103,"x")</f>
        <v>0</v>
      </c>
      <c r="BK109" s="44" t="s">
        <v>26</v>
      </c>
      <c r="BL109" s="54">
        <f>BM3</f>
        <v>99</v>
      </c>
      <c r="BM109" s="60">
        <f>SUMIFS($BM$3:$BM$103,$BJ$3:$BJ$103," -PNA",$BL$3:$BL$103,"x")</f>
        <v>879</v>
      </c>
      <c r="BN109" s="42" t="s">
        <v>25</v>
      </c>
      <c r="BO109" s="43">
        <f>SUMIF($BO$3:$BO$107," +PNA",$BR$3:$BR$107)</f>
        <v>81</v>
      </c>
      <c r="BP109" s="44" t="s">
        <v>26</v>
      </c>
      <c r="BQ109" s="54"/>
      <c r="BR109" s="65">
        <f>SUMIF($BO$3:$BO$107," -PNA",$BR$3:$BR$107)</f>
        <v>1612</v>
      </c>
    </row>
    <row r="110" spans="1:70" ht="18" thickTop="1" thickBot="1" x14ac:dyDescent="0.25">
      <c r="A110" s="33" t="s">
        <v>70</v>
      </c>
      <c r="B110" s="24" t="s">
        <v>23</v>
      </c>
      <c r="C110" s="29">
        <v>3.0839999999999999E-2</v>
      </c>
      <c r="D110" s="29"/>
      <c r="E110" s="29">
        <f>IF(C110&gt;C111,E111+1,E111)</f>
        <v>2</v>
      </c>
      <c r="F110" s="61" t="s">
        <v>19</v>
      </c>
      <c r="G110" s="46">
        <f>SUMIF($G$3:$G$106," +ENSO",$J$3:$J$106)</f>
        <v>653</v>
      </c>
      <c r="H110" s="47" t="s">
        <v>20</v>
      </c>
      <c r="I110" s="55"/>
      <c r="J110" s="62">
        <f>SUMIF($G$3:$G$106," -ENSO",$J$3:$J$106)</f>
        <v>578</v>
      </c>
      <c r="K110" s="45" t="s">
        <v>28</v>
      </c>
      <c r="L110" s="46">
        <f>SUMIFS($O$3:$O$97,$L$3:$L$97," +NAM",$N$3:$N$97,"x") + SUMIFS($O$3:$O$97,$L$3:$L$97," +NAM",$N$3:$N$97,"o")</f>
        <v>921</v>
      </c>
      <c r="M110" s="47" t="s">
        <v>29</v>
      </c>
      <c r="N110" s="55"/>
      <c r="O110" s="66">
        <f>SUMIFS($O$3:$O$97,$L$3:$L$97," -NAM",$N$3:$N$97,"x") + SUMIFS($O$3:$O$97,$L$3:$L$97," -NAM",$N$3:$N$97,"o")</f>
        <v>0</v>
      </c>
      <c r="P110" s="33" t="s">
        <v>89</v>
      </c>
      <c r="Q110" s="35" t="s">
        <v>25</v>
      </c>
      <c r="R110" s="29">
        <v>0.15164</v>
      </c>
      <c r="S110" s="29"/>
      <c r="T110" s="29">
        <f t="shared" si="24"/>
        <v>14</v>
      </c>
      <c r="U110" s="33" t="s">
        <v>71</v>
      </c>
      <c r="V110" s="24" t="s">
        <v>20</v>
      </c>
      <c r="W110" s="29">
        <v>7.2220000000000006E-2</v>
      </c>
      <c r="X110" s="29"/>
      <c r="Y110" s="29">
        <f t="shared" si="17"/>
        <v>12</v>
      </c>
      <c r="Z110" s="112" t="s">
        <v>110</v>
      </c>
      <c r="AA110" s="113"/>
      <c r="AB110" s="113"/>
      <c r="AC110" s="113"/>
      <c r="AD110" s="113"/>
      <c r="AE110" s="45" t="s">
        <v>28</v>
      </c>
      <c r="AF110" s="46">
        <f>SUMIFS($AI$3:$AI$97,$AF$3:$AF$97," +NAM",$AH$3:$AH$97,"x") + SUMIFS($AI$3:$AI$97,$AF$3:$AF$97," +NAM",$AH$3:$AH$97,"o")</f>
        <v>0</v>
      </c>
      <c r="AG110" s="47" t="s">
        <v>29</v>
      </c>
      <c r="AH110" s="55"/>
      <c r="AI110" s="56">
        <f>SUMIFS($AI$3:$AI$97,$AF$3:$AF$97," -NAM",$AH$3:$AH$97,"x") + SUMIFS($AI$3:$AI$97,$AF$3:$AF$97," -NAM",$AH$3:$AH$97,"o")</f>
        <v>207</v>
      </c>
      <c r="AJ110" s="33" t="s">
        <v>59</v>
      </c>
      <c r="AK110" s="24" t="s">
        <v>20</v>
      </c>
      <c r="AL110" s="29">
        <v>7.8960000000000002E-2</v>
      </c>
      <c r="AM110" s="29"/>
      <c r="AN110" s="29">
        <f t="shared" si="27"/>
        <v>5</v>
      </c>
      <c r="AO110" s="33" t="s">
        <v>47</v>
      </c>
      <c r="AP110" s="24" t="s">
        <v>28</v>
      </c>
      <c r="AQ110" s="29">
        <v>9.7509999999999999E-2</v>
      </c>
      <c r="AR110" s="29"/>
      <c r="AS110" s="29">
        <f t="shared" si="25"/>
        <v>8</v>
      </c>
      <c r="AT110" s="33" t="s">
        <v>103</v>
      </c>
      <c r="AU110" s="35" t="s">
        <v>26</v>
      </c>
      <c r="AV110" s="29">
        <v>0.14013</v>
      </c>
      <c r="AW110" s="29"/>
      <c r="AX110" s="29">
        <f t="shared" si="20"/>
        <v>26</v>
      </c>
      <c r="AY110" s="33" t="s">
        <v>34</v>
      </c>
      <c r="AZ110" s="24" t="s">
        <v>26</v>
      </c>
      <c r="BA110" s="29">
        <v>9.8780000000000007E-2</v>
      </c>
      <c r="BB110" s="29"/>
      <c r="BC110" s="29">
        <f t="shared" si="21"/>
        <v>4</v>
      </c>
      <c r="BD110" s="112" t="s">
        <v>109</v>
      </c>
      <c r="BE110" s="113"/>
      <c r="BF110" s="113"/>
      <c r="BG110" s="113"/>
      <c r="BH110" s="113"/>
      <c r="BI110" s="61" t="s">
        <v>28</v>
      </c>
      <c r="BJ110" s="46">
        <f>SUMIFS($BM$3:$BM$103,$BJ$3:$BJ$103," +NAM",$BL$3:$BL$103,"x")</f>
        <v>78</v>
      </c>
      <c r="BK110" s="47" t="s">
        <v>29</v>
      </c>
      <c r="BL110" s="55"/>
      <c r="BM110" s="62">
        <f>SUMIFS($BM$3:$BM$103,$BJ$3:$BJ$103," -NAM",$BL$3:$BL$103,"x")</f>
        <v>0</v>
      </c>
      <c r="BN110" s="45" t="s">
        <v>28</v>
      </c>
      <c r="BO110" s="46">
        <f>SUMIF($BO$3:$BO$107," +NAM",$BR$3:$BR$107)</f>
        <v>1228</v>
      </c>
      <c r="BP110" s="47" t="s">
        <v>29</v>
      </c>
      <c r="BQ110" s="55"/>
      <c r="BR110" s="66">
        <f>SUMIF($BO$3:$BO$107," -NAM",$BR$3:$BR$107)</f>
        <v>288</v>
      </c>
    </row>
    <row r="111" spans="1:70" ht="18" thickTop="1" thickBot="1" x14ac:dyDescent="0.25">
      <c r="A111" s="33" t="s">
        <v>60</v>
      </c>
      <c r="B111" s="24" t="s">
        <v>19</v>
      </c>
      <c r="C111" s="29">
        <v>2.0840000000000001E-2</v>
      </c>
      <c r="D111" s="29"/>
      <c r="E111" s="29">
        <v>1</v>
      </c>
      <c r="F111" s="63" t="s">
        <v>22</v>
      </c>
      <c r="G111" s="49">
        <f>SUMIF($G$3:$G$106," +AMO",$J$3:$J$106)</f>
        <v>1262</v>
      </c>
      <c r="H111" s="50" t="s">
        <v>23</v>
      </c>
      <c r="I111" s="57"/>
      <c r="J111" s="64">
        <f>SUMIF($G$3:$G$106," -AMO",$J$3:$J$106)</f>
        <v>35</v>
      </c>
      <c r="K111" s="45" t="s">
        <v>19</v>
      </c>
      <c r="L111" s="46">
        <f>SUMIFS($O$3:$O$97,$L$3:$L$97," +ENSO",$N$3:$N$97,"x") + SUMIFS($O$3:$O$97,$L$3:$L$97," +ENSO",$N$3:$N$97,"o")</f>
        <v>0</v>
      </c>
      <c r="M111" s="47" t="s">
        <v>20</v>
      </c>
      <c r="N111" s="55"/>
      <c r="O111" s="66">
        <f>SUMIFS($O$3:$O$97,$L$3:$L$97," -ENSO",$N$3:$N$97,"x") + SUMIFS($O$3:$O$97,$L$3:$L$97," -ENSO",$N$3:$N$97,"o")</f>
        <v>601</v>
      </c>
      <c r="P111" s="33" t="s">
        <v>104</v>
      </c>
      <c r="Q111" s="35" t="s">
        <v>26</v>
      </c>
      <c r="R111" s="29">
        <v>0.14623</v>
      </c>
      <c r="S111" s="29"/>
      <c r="T111" s="29">
        <f t="shared" si="24"/>
        <v>13</v>
      </c>
      <c r="U111" s="33" t="s">
        <v>83</v>
      </c>
      <c r="V111" s="24" t="s">
        <v>20</v>
      </c>
      <c r="W111" s="29">
        <v>6.3920000000000005E-2</v>
      </c>
      <c r="X111" s="29"/>
      <c r="Y111" s="29">
        <f t="shared" si="17"/>
        <v>11</v>
      </c>
      <c r="Z111" s="42" t="s">
        <v>25</v>
      </c>
      <c r="AA111" s="51">
        <f>SUMIFS($AD$3:$AD$104,$AA$3:$AA$104," +PNA",$AC$3:$AC$104,"x")</f>
        <v>1337</v>
      </c>
      <c r="AB111" s="44" t="s">
        <v>26</v>
      </c>
      <c r="AC111" s="54">
        <f>AD3</f>
        <v>102</v>
      </c>
      <c r="AD111" s="60">
        <f>SUMIFS($AD$3:$AD$104,$AA$3:$AA$104," -PNA",$AC$3:$AC$104,"x")</f>
        <v>0</v>
      </c>
      <c r="AE111" s="45" t="s">
        <v>19</v>
      </c>
      <c r="AF111" s="46">
        <f>SUMIFS($AI$3:$AI$97,$AF$3:$AF$97," +ENSO",$AH$3:$AH$97,"x") + SUMIFS($AI$3:$AI$97,$AF$3:$AF$97," +ENSO",$AH$3:$AH$97,"o")</f>
        <v>58</v>
      </c>
      <c r="AG111" s="47" t="s">
        <v>20</v>
      </c>
      <c r="AH111" s="55"/>
      <c r="AI111" s="56">
        <f>SUMIFS($AI$3:$AI$97,$AF$3:$AF$97," -ENSO",$AH$3:$AH$97,"x") + SUMIFS($AI$3:$AI$97,$AF$3:$AF$97," -ENSO",$AH$3:$AH$97,"o")</f>
        <v>249</v>
      </c>
      <c r="AJ111" s="23" t="s">
        <v>95</v>
      </c>
      <c r="AK111" s="24" t="s">
        <v>29</v>
      </c>
      <c r="AL111" s="29">
        <v>6.25E-2</v>
      </c>
      <c r="AM111" s="29"/>
      <c r="AN111" s="29">
        <f t="shared" si="27"/>
        <v>4</v>
      </c>
      <c r="AO111" s="33" t="s">
        <v>93</v>
      </c>
      <c r="AP111" s="35" t="s">
        <v>23</v>
      </c>
      <c r="AQ111" s="29">
        <v>9.715E-2</v>
      </c>
      <c r="AR111" s="29"/>
      <c r="AS111" s="29">
        <f t="shared" si="25"/>
        <v>7</v>
      </c>
      <c r="AT111" s="33" t="s">
        <v>92</v>
      </c>
      <c r="AU111" s="35" t="s">
        <v>25</v>
      </c>
      <c r="AV111" s="29">
        <v>0.13361000000000001</v>
      </c>
      <c r="AW111" s="29"/>
      <c r="AX111" s="29">
        <f t="shared" si="20"/>
        <v>25</v>
      </c>
      <c r="AY111" s="33" t="s">
        <v>73</v>
      </c>
      <c r="AZ111" s="24" t="s">
        <v>23</v>
      </c>
      <c r="BA111" s="29">
        <v>9.3759999999999996E-2</v>
      </c>
      <c r="BB111" s="29"/>
      <c r="BC111" s="29">
        <f t="shared" si="21"/>
        <v>3</v>
      </c>
      <c r="BD111" s="42" t="s">
        <v>25</v>
      </c>
      <c r="BE111" s="43">
        <f>SUMIF($BE$3:$BE$110," +PNA",$BH$3:$BH$110)</f>
        <v>1785</v>
      </c>
      <c r="BF111" s="44" t="s">
        <v>26</v>
      </c>
      <c r="BG111" s="54"/>
      <c r="BH111" s="51">
        <f>SUMIF($BE$3:$BE$110," -PNA",$BH$3:$BH$110)</f>
        <v>19</v>
      </c>
      <c r="BI111" s="61" t="s">
        <v>19</v>
      </c>
      <c r="BJ111" s="46">
        <f>SUMIFS($BM$3:$BM$103,$BJ$3:$BJ$103," +ENSO",$BL$3:$BL$103,"x")</f>
        <v>0</v>
      </c>
      <c r="BK111" s="47" t="s">
        <v>20</v>
      </c>
      <c r="BL111" s="55"/>
      <c r="BM111" s="62">
        <f>SUMIFS($BM$3:$BM$103,$BJ$3:$BJ$103," -ENSO",$BL$3:$BL$103,"x")</f>
        <v>1011</v>
      </c>
      <c r="BN111" s="45" t="s">
        <v>19</v>
      </c>
      <c r="BO111" s="46">
        <f>SUMIF($BO$3:$BO$107," +ENSO",$BR$3:$BR$107)</f>
        <v>344</v>
      </c>
      <c r="BP111" s="47" t="s">
        <v>20</v>
      </c>
      <c r="BQ111" s="55"/>
      <c r="BR111" s="66">
        <f>SUMIF($BO$3:$BO$107," -ENSO",$BR$3:$BR$107)</f>
        <v>870</v>
      </c>
    </row>
    <row r="112" spans="1:70" ht="18" thickTop="1" thickBot="1" x14ac:dyDescent="0.25">
      <c r="A112" s="112" t="s">
        <v>109</v>
      </c>
      <c r="B112" s="113"/>
      <c r="C112" s="113"/>
      <c r="D112" s="113"/>
      <c r="E112" s="113"/>
      <c r="F112" s="112" t="s">
        <v>110</v>
      </c>
      <c r="G112" s="113"/>
      <c r="H112" s="113"/>
      <c r="I112" s="113"/>
      <c r="J112" s="113"/>
      <c r="K112" s="48" t="s">
        <v>22</v>
      </c>
      <c r="L112" s="49">
        <f>SUMIFS($O$3:$O$97,$L$3:$L$97," +AMO",$N$3:$N$97,"x") + SUMIFS($O$3:$O$97,$L$3:$L$97," +AMO",$N$3:$N$97,"o")</f>
        <v>616</v>
      </c>
      <c r="M112" s="50" t="s">
        <v>23</v>
      </c>
      <c r="N112" s="57"/>
      <c r="O112" s="67">
        <f>SUMIFS($O$3:$O$97,$L$3:$L$97," -AMO",$N$3:$N$97,"x") + SUMIFS($O$3:$O$97,$L$3:$L$97," -AMO",$N$3:$N$97,"o")</f>
        <v>356</v>
      </c>
      <c r="P112" s="33" t="s">
        <v>58</v>
      </c>
      <c r="Q112" s="24" t="s">
        <v>20</v>
      </c>
      <c r="R112" s="29">
        <v>0.12321</v>
      </c>
      <c r="S112" s="29"/>
      <c r="T112" s="29">
        <f t="shared" si="24"/>
        <v>12</v>
      </c>
      <c r="U112" s="33" t="s">
        <v>60</v>
      </c>
      <c r="V112" s="24" t="s">
        <v>19</v>
      </c>
      <c r="W112" s="29">
        <v>6.1339999999999999E-2</v>
      </c>
      <c r="X112" s="29"/>
      <c r="Y112" s="29">
        <f t="shared" si="17"/>
        <v>10</v>
      </c>
      <c r="Z112" s="45" t="s">
        <v>28</v>
      </c>
      <c r="AA112" s="46">
        <f>SUMIFS($AD$3:$AD$104,$AA$3:$AA$104," +NAM",$AC$3:$AC$104,"x")</f>
        <v>0</v>
      </c>
      <c r="AB112" s="47" t="s">
        <v>29</v>
      </c>
      <c r="AC112" s="55"/>
      <c r="AD112" s="62">
        <f>SUMIFS($AD$3:$AD$104,$AA$3:$AA$104," -NAM",$AC$3:$AC$104,"x")</f>
        <v>270</v>
      </c>
      <c r="AE112" s="48" t="s">
        <v>22</v>
      </c>
      <c r="AF112" s="49">
        <f>SUMIFS($AI$3:$AI$97,$AF$3:$AF$97," +AMO",$AH$3:$AH$97,"x") + SUMIFS($AI$3:$AI$97,$AF$3:$AF$97," +AMO",$AH$3:$AH$97,"o")</f>
        <v>103</v>
      </c>
      <c r="AG112" s="50" t="s">
        <v>23</v>
      </c>
      <c r="AH112" s="57"/>
      <c r="AI112" s="58">
        <f>SUMIFS($AI$3:$AI$97,$AF$3:$AF$97," -AMO",$AH$3:$AH$97,"x") + SUMIFS($AI$3:$AI$97,$AF$3:$AF$97," -AMO",$AH$3:$AH$97,"o")</f>
        <v>0</v>
      </c>
      <c r="AJ112" s="33" t="s">
        <v>48</v>
      </c>
      <c r="AK112" s="24" t="s">
        <v>29</v>
      </c>
      <c r="AL112" s="29">
        <v>3.5770000000000003E-2</v>
      </c>
      <c r="AM112" s="29"/>
      <c r="AN112" s="29">
        <f t="shared" si="27"/>
        <v>3</v>
      </c>
      <c r="AO112" s="33" t="s">
        <v>27</v>
      </c>
      <c r="AP112" s="24" t="s">
        <v>29</v>
      </c>
      <c r="AQ112" s="29">
        <v>5.5939999999999997E-2</v>
      </c>
      <c r="AR112" s="29"/>
      <c r="AS112" s="29">
        <f t="shared" si="25"/>
        <v>6</v>
      </c>
      <c r="AT112" s="33" t="s">
        <v>58</v>
      </c>
      <c r="AU112" s="24" t="s">
        <v>25</v>
      </c>
      <c r="AV112" s="29">
        <v>0.13102</v>
      </c>
      <c r="AW112" s="29"/>
      <c r="AX112" s="29">
        <f t="shared" si="20"/>
        <v>24</v>
      </c>
      <c r="AY112" s="33" t="s">
        <v>90</v>
      </c>
      <c r="AZ112" s="35" t="s">
        <v>26</v>
      </c>
      <c r="BA112" s="29">
        <v>3.7060000000000003E-2</v>
      </c>
      <c r="BB112" s="29"/>
      <c r="BC112" s="29">
        <f>IF(BA112&gt;BA113,BC113+1,BC113)</f>
        <v>2</v>
      </c>
      <c r="BD112" s="45" t="s">
        <v>28</v>
      </c>
      <c r="BE112" s="46">
        <f>SUMIF($BE$3:$BE$110," +NAM",$BH$3:$BH$110)</f>
        <v>355</v>
      </c>
      <c r="BF112" s="47" t="s">
        <v>29</v>
      </c>
      <c r="BG112" s="55"/>
      <c r="BH112" s="56">
        <f>SUMIF($BE$3:$BE$110," -NAM",$BH$3:$BH$110)</f>
        <v>1041</v>
      </c>
      <c r="BI112" s="63" t="s">
        <v>22</v>
      </c>
      <c r="BJ112" s="49">
        <f>SUMIFS($BM$3:$BM$103,$BJ$3:$BJ$103," +AMO",$BL$3:$BL$103,"x")</f>
        <v>81</v>
      </c>
      <c r="BK112" s="50" t="s">
        <v>23</v>
      </c>
      <c r="BL112" s="57"/>
      <c r="BM112" s="64">
        <f>SUMIFS($BM$3:$BM$103,$BJ$3:$BJ$103," -AMO",$BL$3:$BL$103,"x")</f>
        <v>0</v>
      </c>
      <c r="BN112" s="48" t="s">
        <v>22</v>
      </c>
      <c r="BO112" s="49">
        <f>SUMIF($BO$3:$BO$107," +AMO",$BR$3:$BR$107)</f>
        <v>1001</v>
      </c>
      <c r="BP112" s="50" t="s">
        <v>23</v>
      </c>
      <c r="BQ112" s="57"/>
      <c r="BR112" s="67">
        <f>SUMIF($BO$3:$BO$107," -AMO",$BR$3:$BR$107)</f>
        <v>141</v>
      </c>
    </row>
    <row r="113" spans="1:70" ht="18" thickTop="1" thickBot="1" x14ac:dyDescent="0.25">
      <c r="A113" s="42" t="s">
        <v>25</v>
      </c>
      <c r="B113" s="43">
        <f>SUMIF($B$3:$B$111," +PNA",$E$3:$E$111)</f>
        <v>1937</v>
      </c>
      <c r="C113" s="44" t="s">
        <v>26</v>
      </c>
      <c r="D113" s="54"/>
      <c r="E113" s="51">
        <f>SUMIF($B$3:$B$111," -PNA",$E$3:$E$111)</f>
        <v>36</v>
      </c>
      <c r="F113" s="59" t="s">
        <v>25</v>
      </c>
      <c r="G113" s="51">
        <f>SUMIFS($J$3:$J$106,$G$3:$G$106," +PNA",$I$3:$I$106,"x")</f>
        <v>0</v>
      </c>
      <c r="H113" s="44" t="s">
        <v>26</v>
      </c>
      <c r="I113" s="54">
        <f>J3</f>
        <v>104</v>
      </c>
      <c r="J113" s="65">
        <f>SUMIFS($J$3:$J$106,$G$3:$G$106," -PNA",$I$3:$I$106,"x")</f>
        <v>1025</v>
      </c>
      <c r="K113" s="33" t="s">
        <v>34</v>
      </c>
      <c r="L113" s="24" t="s">
        <v>19</v>
      </c>
      <c r="M113" s="29">
        <v>-5.7400000000000003E-3</v>
      </c>
      <c r="N113" s="29"/>
      <c r="O113" s="29">
        <v>1</v>
      </c>
      <c r="P113" s="23" t="s">
        <v>95</v>
      </c>
      <c r="Q113" s="24" t="s">
        <v>22</v>
      </c>
      <c r="R113" s="29">
        <v>0.11567</v>
      </c>
      <c r="S113" s="29"/>
      <c r="T113" s="29">
        <f t="shared" si="24"/>
        <v>11</v>
      </c>
      <c r="U113" s="33" t="s">
        <v>77</v>
      </c>
      <c r="V113" s="24" t="s">
        <v>29</v>
      </c>
      <c r="W113" s="29">
        <v>5.3129999999999997E-2</v>
      </c>
      <c r="X113" s="29"/>
      <c r="Y113" s="29">
        <f t="shared" si="17"/>
        <v>9</v>
      </c>
      <c r="Z113" s="45" t="s">
        <v>19</v>
      </c>
      <c r="AA113" s="46">
        <f>SUMIFS($AD$3:$AD$104,$AA$3:$AA$104," +ENSO",$AC$3:$AC$104,"x")</f>
        <v>832</v>
      </c>
      <c r="AB113" s="47" t="s">
        <v>20</v>
      </c>
      <c r="AC113" s="55"/>
      <c r="AD113" s="66">
        <f>SUMIFS($AD$3:$AD$104,$AA$3:$AA$104," -ENSO",$AC$3:$AC$104,"x")</f>
        <v>0</v>
      </c>
      <c r="AE113" s="33" t="s">
        <v>18</v>
      </c>
      <c r="AF113" s="24" t="s">
        <v>19</v>
      </c>
      <c r="AG113" s="29">
        <v>-2E-3</v>
      </c>
      <c r="AH113" s="29"/>
      <c r="AI113" s="79">
        <v>1</v>
      </c>
      <c r="AJ113" s="33" t="s">
        <v>92</v>
      </c>
      <c r="AK113" s="35" t="s">
        <v>28</v>
      </c>
      <c r="AL113" s="29">
        <v>3.2599999999999997E-2</v>
      </c>
      <c r="AM113" s="29"/>
      <c r="AN113" s="29">
        <f>IF(AL113&gt;AL114,AN114+1,AN114)</f>
        <v>2</v>
      </c>
      <c r="AO113" s="33" t="s">
        <v>53</v>
      </c>
      <c r="AP113" s="24" t="s">
        <v>28</v>
      </c>
      <c r="AQ113" s="29">
        <v>3.6940000000000001E-2</v>
      </c>
      <c r="AR113" s="29"/>
      <c r="AS113" s="29">
        <f t="shared" si="25"/>
        <v>5</v>
      </c>
      <c r="AT113" s="33" t="s">
        <v>39</v>
      </c>
      <c r="AU113" s="24" t="s">
        <v>25</v>
      </c>
      <c r="AV113" s="29">
        <v>0.12886</v>
      </c>
      <c r="AW113" s="29"/>
      <c r="AX113" s="29">
        <f t="shared" si="20"/>
        <v>23</v>
      </c>
      <c r="AY113" s="33" t="s">
        <v>51</v>
      </c>
      <c r="AZ113" s="24" t="s">
        <v>28</v>
      </c>
      <c r="BA113" s="29">
        <v>3.1789999999999999E-2</v>
      </c>
      <c r="BB113" s="29"/>
      <c r="BC113" s="29">
        <v>1</v>
      </c>
      <c r="BD113" s="45" t="s">
        <v>19</v>
      </c>
      <c r="BE113" s="46">
        <f>SUMIF($BE$3:$BE$110," +ENSO",$BH$3:$BH$110)</f>
        <v>921</v>
      </c>
      <c r="BF113" s="47" t="s">
        <v>20</v>
      </c>
      <c r="BG113" s="55"/>
      <c r="BH113" s="56">
        <f>SUMIF($BE$3:$BE$110," -ENSO",$BH$3:$BH$110)</f>
        <v>372</v>
      </c>
      <c r="BI113" s="112" t="s">
        <v>111</v>
      </c>
      <c r="BJ113" s="113"/>
      <c r="BK113" s="113"/>
      <c r="BL113" s="113"/>
      <c r="BM113" s="113"/>
      <c r="BN113" s="112" t="s">
        <v>110</v>
      </c>
      <c r="BO113" s="113"/>
      <c r="BP113" s="113"/>
      <c r="BQ113" s="113"/>
      <c r="BR113" s="114"/>
    </row>
    <row r="114" spans="1:70" ht="18" thickTop="1" thickBot="1" x14ac:dyDescent="0.25">
      <c r="A114" s="45" t="s">
        <v>28</v>
      </c>
      <c r="B114" s="46">
        <f>SUMIF($B$3:$B$111," +NAM",$E$3:$E$111)</f>
        <v>333</v>
      </c>
      <c r="C114" s="47" t="s">
        <v>29</v>
      </c>
      <c r="D114" s="55"/>
      <c r="E114" s="56">
        <f>SUMIF($B$3:$B$111," -NAM",$E$3:$E$111)</f>
        <v>1074</v>
      </c>
      <c r="F114" s="61" t="s">
        <v>28</v>
      </c>
      <c r="G114" s="46">
        <f>SUMIFS($J$3:$J$106,$G$3:$G$106," +NAM",$I$3:$I$106,"x")</f>
        <v>606</v>
      </c>
      <c r="H114" s="47" t="s">
        <v>29</v>
      </c>
      <c r="I114" s="55"/>
      <c r="J114" s="66">
        <f>SUMIFS($J$3:$J$106,$G$3:$G$106," -NAM",$I$3:$I$106,"x")</f>
        <v>0</v>
      </c>
      <c r="K114" s="23" t="s">
        <v>95</v>
      </c>
      <c r="L114" s="24" t="s">
        <v>29</v>
      </c>
      <c r="M114" s="29">
        <v>-1.269E-2</v>
      </c>
      <c r="N114" s="29"/>
      <c r="O114" s="29">
        <f>IF(M114&lt;M113,O113+1,O113)</f>
        <v>2</v>
      </c>
      <c r="P114" s="33" t="s">
        <v>77</v>
      </c>
      <c r="Q114" s="24" t="s">
        <v>22</v>
      </c>
      <c r="R114" s="29">
        <v>9.3609999999999999E-2</v>
      </c>
      <c r="S114" s="29"/>
      <c r="T114" s="29">
        <f t="shared" si="24"/>
        <v>10</v>
      </c>
      <c r="U114" s="33" t="s">
        <v>103</v>
      </c>
      <c r="V114" s="35" t="s">
        <v>26</v>
      </c>
      <c r="W114" s="29">
        <v>5.2740000000000002E-2</v>
      </c>
      <c r="X114" s="29"/>
      <c r="Y114" s="29">
        <f t="shared" si="17"/>
        <v>8</v>
      </c>
      <c r="Z114" s="48" t="s">
        <v>22</v>
      </c>
      <c r="AA114" s="49">
        <f>SUMIFS($AD$3:$AD$104,$AA$3:$AA$104," +AMO",$AC$3:$AC$104,"x")</f>
        <v>276</v>
      </c>
      <c r="AB114" s="50" t="s">
        <v>23</v>
      </c>
      <c r="AC114" s="57"/>
      <c r="AD114" s="67">
        <f>SUMIFS($AD$3:$AD$104,$AA$3:$AA$104," -AMO",$AC$3:$AC$104,"x")</f>
        <v>0</v>
      </c>
      <c r="AE114" s="33" t="s">
        <v>71</v>
      </c>
      <c r="AF114" s="24" t="s">
        <v>29</v>
      </c>
      <c r="AG114" s="29">
        <v>-9.4199999999999996E-3</v>
      </c>
      <c r="AH114" s="29"/>
      <c r="AI114" s="79">
        <f>IF(AG114&lt;AG113,AI113+1,AI113)</f>
        <v>2</v>
      </c>
      <c r="AJ114" s="33" t="s">
        <v>47</v>
      </c>
      <c r="AK114" s="24" t="s">
        <v>28</v>
      </c>
      <c r="AL114" s="29">
        <v>1.159E-2</v>
      </c>
      <c r="AM114" s="29"/>
      <c r="AN114" s="29">
        <v>1</v>
      </c>
      <c r="AO114" s="33" t="s">
        <v>71</v>
      </c>
      <c r="AP114" s="24" t="s">
        <v>20</v>
      </c>
      <c r="AQ114" s="29">
        <v>3.3950000000000001E-2</v>
      </c>
      <c r="AR114" s="29"/>
      <c r="AS114" s="29">
        <f t="shared" si="25"/>
        <v>4</v>
      </c>
      <c r="AT114" s="33" t="s">
        <v>81</v>
      </c>
      <c r="AU114" s="24" t="s">
        <v>20</v>
      </c>
      <c r="AV114" s="29">
        <v>0.11355</v>
      </c>
      <c r="AW114" s="29"/>
      <c r="AX114" s="29">
        <f t="shared" si="20"/>
        <v>22</v>
      </c>
      <c r="AY114" s="112" t="s">
        <v>109</v>
      </c>
      <c r="AZ114" s="113"/>
      <c r="BA114" s="113"/>
      <c r="BB114" s="113"/>
      <c r="BC114" s="113"/>
      <c r="BD114" s="48" t="s">
        <v>22</v>
      </c>
      <c r="BE114" s="49">
        <f>SUMIF($BE$3:$BE$110," +AMO",$BH$3:$BH$110)</f>
        <v>964</v>
      </c>
      <c r="BF114" s="50" t="s">
        <v>23</v>
      </c>
      <c r="BG114" s="57"/>
      <c r="BH114" s="58">
        <f>SUMIF($BE$3:$BE$110," -AMO",$BH$3:$BH$110)</f>
        <v>313</v>
      </c>
      <c r="BI114" s="59" t="s">
        <v>25</v>
      </c>
      <c r="BJ114" s="51">
        <f>SUMIFS($BM$3:$BM$103,$BJ$3:$BJ$103," +PNA",$BL$3:$BL$103,"x") + SUMIFS($BM$3:$BM$103,$BJ$3:$BJ$103," +PNA",$BL$3:$BL$103,"o")</f>
        <v>0</v>
      </c>
      <c r="BK114" s="44" t="s">
        <v>26</v>
      </c>
      <c r="BL114" s="54"/>
      <c r="BM114" s="60">
        <f>SUMIFS($BM$3:$BM$103,$BJ$3:$BJ$103," -PNA",$BL$3:$BL$103,"x") + SUMIFS($BM$3:$BM$103,$BJ$3:$BJ$103," -PNA",$BL$3:$BL$103,"o")</f>
        <v>1024</v>
      </c>
      <c r="BN114" s="42" t="s">
        <v>25</v>
      </c>
      <c r="BO114" s="51">
        <f>SUMIFS($BR$3:$BR$107,$BO$3:$BO$107," +PNA",$BQ$3:$BQ$107,"x")</f>
        <v>0</v>
      </c>
      <c r="BP114" s="44" t="s">
        <v>26</v>
      </c>
      <c r="BQ114" s="54">
        <f>BR3</f>
        <v>105</v>
      </c>
      <c r="BR114" s="65">
        <f>SUMIFS($BR$3:$BR$107,$BO$3:$BO$107," -PNA",$BQ$3:$BQ$107,"x")</f>
        <v>1034</v>
      </c>
    </row>
    <row r="115" spans="1:70" ht="18" thickTop="1" thickBot="1" x14ac:dyDescent="0.25">
      <c r="A115" s="45" t="s">
        <v>19</v>
      </c>
      <c r="B115" s="46">
        <f>SUMIF($B$3:$B$111," +ENSO",$E$3:$E$111)</f>
        <v>1033</v>
      </c>
      <c r="C115" s="47" t="s">
        <v>20</v>
      </c>
      <c r="D115" s="55"/>
      <c r="E115" s="56">
        <f>SUMIF($B$3:$B$111," -ENSO",$E$3:$E$111)</f>
        <v>289</v>
      </c>
      <c r="F115" s="61" t="s">
        <v>19</v>
      </c>
      <c r="G115" s="46">
        <f>SUMIFS($J$3:$J$106,$G$3:$G$106," +ENSO",$I$3:$I$106,"x")</f>
        <v>0</v>
      </c>
      <c r="H115" s="47" t="s">
        <v>20</v>
      </c>
      <c r="I115" s="55"/>
      <c r="J115" s="66">
        <f>SUMIFS($J$3:$J$106,$G$3:$G$106," -ENSO",$I$3:$I$106,"x")</f>
        <v>266</v>
      </c>
      <c r="K115" s="33" t="s">
        <v>39</v>
      </c>
      <c r="L115" s="24" t="s">
        <v>28</v>
      </c>
      <c r="M115" s="29">
        <v>-2.0490000000000001E-2</v>
      </c>
      <c r="N115" s="29"/>
      <c r="O115" s="29">
        <f t="shared" ref="O115:O178" si="28">IF(M115&lt;M114,O114+1,O114)</f>
        <v>3</v>
      </c>
      <c r="P115" s="33" t="s">
        <v>101</v>
      </c>
      <c r="Q115" s="35" t="s">
        <v>22</v>
      </c>
      <c r="R115" s="29">
        <v>8.8099999999999998E-2</v>
      </c>
      <c r="S115" s="29"/>
      <c r="T115" s="29">
        <f t="shared" si="24"/>
        <v>9</v>
      </c>
      <c r="U115" s="33" t="s">
        <v>59</v>
      </c>
      <c r="V115" s="24" t="s">
        <v>23</v>
      </c>
      <c r="W115" s="29">
        <v>4.8059999999999999E-2</v>
      </c>
      <c r="X115" s="29"/>
      <c r="Y115" s="29">
        <f t="shared" si="17"/>
        <v>7</v>
      </c>
      <c r="Z115" s="112" t="s">
        <v>111</v>
      </c>
      <c r="AA115" s="113"/>
      <c r="AB115" s="113"/>
      <c r="AC115" s="113"/>
      <c r="AD115" s="114"/>
      <c r="AE115" s="33" t="s">
        <v>99</v>
      </c>
      <c r="AF115" s="35" t="s">
        <v>19</v>
      </c>
      <c r="AG115" s="29">
        <v>-1.175E-2</v>
      </c>
      <c r="AH115" s="29"/>
      <c r="AI115" s="79">
        <f t="shared" ref="AI115:AI178" si="29">IF(AG115&lt;AG114,AI114+1,AI114)</f>
        <v>3</v>
      </c>
      <c r="AJ115" s="112" t="s">
        <v>109</v>
      </c>
      <c r="AK115" s="113"/>
      <c r="AL115" s="113"/>
      <c r="AM115" s="113"/>
      <c r="AN115" s="114"/>
      <c r="AO115" s="33" t="s">
        <v>27</v>
      </c>
      <c r="AP115" s="24" t="s">
        <v>28</v>
      </c>
      <c r="AQ115" s="29">
        <v>3.3790000000000001E-2</v>
      </c>
      <c r="AR115" s="29"/>
      <c r="AS115" s="29">
        <f t="shared" si="25"/>
        <v>3</v>
      </c>
      <c r="AT115" s="33" t="s">
        <v>93</v>
      </c>
      <c r="AU115" s="35" t="s">
        <v>29</v>
      </c>
      <c r="AV115" s="29">
        <v>0.10796</v>
      </c>
      <c r="AW115" s="29"/>
      <c r="AX115" s="29">
        <f t="shared" si="20"/>
        <v>21</v>
      </c>
      <c r="AY115" s="42" t="s">
        <v>25</v>
      </c>
      <c r="AZ115" s="43">
        <f>SUMIF($AZ$3:$AZ$113," +PNA",$BC$3:$BC$113)</f>
        <v>1038</v>
      </c>
      <c r="BA115" s="44" t="s">
        <v>26</v>
      </c>
      <c r="BB115" s="54"/>
      <c r="BC115" s="60">
        <f>SUMIF($AZ$3:$AZ$113," -PNA",$BC$3:$BC$113)</f>
        <v>579</v>
      </c>
      <c r="BD115" s="112" t="s">
        <v>110</v>
      </c>
      <c r="BE115" s="113"/>
      <c r="BF115" s="113"/>
      <c r="BG115" s="113"/>
      <c r="BH115" s="113"/>
      <c r="BI115" s="61" t="s">
        <v>28</v>
      </c>
      <c r="BJ115" s="46">
        <f>SUMIFS($BM$3:$BM$103,$BJ$3:$BJ$103," +NAM",$BL$3:$BL$103,"x") + SUMIFS($BM$3:$BM$103,$BJ$3:$BJ$103," +NAM",$BL$3:$BL$103,"o")</f>
        <v>262</v>
      </c>
      <c r="BK115" s="47" t="s">
        <v>29</v>
      </c>
      <c r="BL115" s="55"/>
      <c r="BM115" s="62">
        <f>SUMIFS($BM$3:$BM$103,$BJ$3:$BJ$103," -NAM",$BL$3:$BL$103,"x") + SUMIFS($BM$3:$BM$103,$BJ$3:$BJ$103," -NAM",$BL$3:$BL$103,"o")</f>
        <v>0</v>
      </c>
      <c r="BN115" s="45" t="s">
        <v>28</v>
      </c>
      <c r="BO115" s="46">
        <f>SUMIFS($BR$3:$BR$107,$BO$3:$BO$107," +NAM",$BQ$3:$BQ$107,"x")</f>
        <v>524</v>
      </c>
      <c r="BP115" s="47" t="s">
        <v>29</v>
      </c>
      <c r="BQ115" s="55"/>
      <c r="BR115" s="66">
        <f>SUMIFS($BR$3:$BR$107,$BO$3:$BO$107," -NAM",$BQ$3:$BQ$107,"x")</f>
        <v>0</v>
      </c>
    </row>
    <row r="116" spans="1:70" ht="18" thickTop="1" thickBot="1" x14ac:dyDescent="0.25">
      <c r="A116" s="48" t="s">
        <v>22</v>
      </c>
      <c r="B116" s="49">
        <f>SUMIF($B$3:$B$111," +AMO",$E$3:$E$111)</f>
        <v>718</v>
      </c>
      <c r="C116" s="50" t="s">
        <v>23</v>
      </c>
      <c r="D116" s="57"/>
      <c r="E116" s="58">
        <f>SUMIF($B$3:$B$111," -AMO",$E$3:$E$111)</f>
        <v>575</v>
      </c>
      <c r="F116" s="63" t="s">
        <v>22</v>
      </c>
      <c r="G116" s="49">
        <f>SUMIFS($J$3:$J$106,$G$3:$G$106," +AMO",$I$3:$I$106,"x")</f>
        <v>330</v>
      </c>
      <c r="H116" s="50" t="s">
        <v>23</v>
      </c>
      <c r="I116" s="57"/>
      <c r="J116" s="67">
        <f>SUMIFS($J$3:$J$106,$G$3:$G$106," -AMO",$I$3:$I$106,"x")</f>
        <v>0</v>
      </c>
      <c r="K116" s="33" t="s">
        <v>81</v>
      </c>
      <c r="L116" s="24" t="s">
        <v>20</v>
      </c>
      <c r="M116" s="29">
        <v>-2.283E-2</v>
      </c>
      <c r="N116" s="29"/>
      <c r="O116" s="29">
        <f t="shared" si="28"/>
        <v>4</v>
      </c>
      <c r="P116" s="33" t="s">
        <v>100</v>
      </c>
      <c r="Q116" s="35" t="s">
        <v>20</v>
      </c>
      <c r="R116" s="29">
        <v>8.0329999999999999E-2</v>
      </c>
      <c r="S116" s="29"/>
      <c r="T116" s="29">
        <f t="shared" si="24"/>
        <v>8</v>
      </c>
      <c r="U116" s="33" t="s">
        <v>68</v>
      </c>
      <c r="V116" s="24" t="s">
        <v>29</v>
      </c>
      <c r="W116" s="29">
        <v>4.6629999999999998E-2</v>
      </c>
      <c r="X116" s="29"/>
      <c r="Y116" s="29">
        <f t="shared" si="17"/>
        <v>6</v>
      </c>
      <c r="Z116" s="42" t="s">
        <v>25</v>
      </c>
      <c r="AA116" s="51">
        <f>SUMIFS($AD$3:$AD$104,$AA$3:$AA$104," +PNA",$AC$3:$AC$104,"x") + SUMIFS($AD$3:$AD$104,$AA$3:$AA$104," +PNA",$AC$3:$AC$104,"o")</f>
        <v>1395</v>
      </c>
      <c r="AB116" s="44" t="s">
        <v>26</v>
      </c>
      <c r="AC116" s="51"/>
      <c r="AD116" s="65">
        <f>SUMIFS($AD$3:$AD$104,$AA$3:$AA$104," -PNA",$AC$3:$AC$104,"x") + SUMIFS($AD$3:$AD$104,$AA$3:$AA$104," -PNA",$AC$3:$AC$104,"o")</f>
        <v>0</v>
      </c>
      <c r="AE116" s="33" t="s">
        <v>67</v>
      </c>
      <c r="AF116" s="24" t="s">
        <v>28</v>
      </c>
      <c r="AG116" s="29">
        <v>-1.8700000000000001E-2</v>
      </c>
      <c r="AH116" s="29"/>
      <c r="AI116" s="79">
        <f t="shared" si="29"/>
        <v>4</v>
      </c>
      <c r="AJ116" s="59" t="s">
        <v>25</v>
      </c>
      <c r="AK116" s="43">
        <f>SUMIF($AK$3:$AK$114," +PNA",$AN$3:$AN$114)</f>
        <v>2054</v>
      </c>
      <c r="AL116" s="44" t="s">
        <v>26</v>
      </c>
      <c r="AM116" s="54"/>
      <c r="AN116" s="65">
        <f>SUMIF($AK$3:$AK$114," -PNA",$AN$3:$AN$114)</f>
        <v>13</v>
      </c>
      <c r="AO116" s="33" t="s">
        <v>51</v>
      </c>
      <c r="AP116" s="24" t="s">
        <v>28</v>
      </c>
      <c r="AQ116" s="29">
        <v>2.6450000000000001E-2</v>
      </c>
      <c r="AR116" s="29"/>
      <c r="AS116" s="29">
        <f>IF(AQ116&gt;AQ117,AS117+1,AS117)</f>
        <v>2</v>
      </c>
      <c r="AT116" s="33" t="s">
        <v>80</v>
      </c>
      <c r="AU116" s="24" t="s">
        <v>19</v>
      </c>
      <c r="AV116" s="29">
        <v>0.10536</v>
      </c>
      <c r="AW116" s="29"/>
      <c r="AX116" s="29">
        <f t="shared" si="20"/>
        <v>20</v>
      </c>
      <c r="AY116" s="45" t="s">
        <v>28</v>
      </c>
      <c r="AZ116" s="46">
        <f>SUMIF($AZ$3:$AZ$113," +NAM",$BC$3:$BC$113)</f>
        <v>60</v>
      </c>
      <c r="BA116" s="47" t="s">
        <v>29</v>
      </c>
      <c r="BB116" s="55"/>
      <c r="BC116" s="62">
        <f>SUMIF($AZ$3:$AZ$113," -NAM",$BC$3:$BC$113)</f>
        <v>2055</v>
      </c>
      <c r="BD116" s="42" t="s">
        <v>25</v>
      </c>
      <c r="BE116" s="51">
        <f>SUMIFS($BH$3:$BH$110,$BE$3:$BE$110," +PNA",$BG$3:$BG$110,"x")</f>
        <v>1253</v>
      </c>
      <c r="BF116" s="44" t="s">
        <v>26</v>
      </c>
      <c r="BG116" s="54">
        <f>BH3</f>
        <v>107</v>
      </c>
      <c r="BH116" s="51">
        <f>SUMIFS($BH$3:$BH$110,$BE$3:$BE$110," -PNA",$BG$3:$BG$110,"x")</f>
        <v>0</v>
      </c>
      <c r="BI116" s="61" t="s">
        <v>19</v>
      </c>
      <c r="BJ116" s="46">
        <f>SUMIFS($BM$3:$BM$103,$BJ$3:$BJ$103," +ENSO",$BL$3:$BL$103,"x") + SUMIFS($BM$3:$BM$103,$BJ$3:$BJ$103," +ENSO",$BL$3:$BL$103,"o")</f>
        <v>0</v>
      </c>
      <c r="BK116" s="47" t="s">
        <v>20</v>
      </c>
      <c r="BL116" s="55"/>
      <c r="BM116" s="62">
        <f>SUMIFS($BM$3:$BM$103,$BJ$3:$BJ$103," -ENSO",$BL$3:$BL$103,"x") + SUMIFS($BM$3:$BM$103,$BJ$3:$BJ$103," -ENSO",$BL$3:$BL$103,"o")</f>
        <v>1011</v>
      </c>
      <c r="BN116" s="45" t="s">
        <v>19</v>
      </c>
      <c r="BO116" s="46">
        <f>SUMIFS($BR$3:$BR$107,$BO$3:$BO$107," +ENSO",$BQ$3:$BQ$107,"x")</f>
        <v>145</v>
      </c>
      <c r="BP116" s="47" t="s">
        <v>20</v>
      </c>
      <c r="BQ116" s="55"/>
      <c r="BR116" s="66">
        <f>SUMIFS($BR$3:$BR$107,$BO$3:$BO$107," -ENSO",$BQ$3:$BQ$107,"x")</f>
        <v>283</v>
      </c>
    </row>
    <row r="117" spans="1:70" ht="18" thickTop="1" thickBot="1" x14ac:dyDescent="0.25">
      <c r="A117" s="112" t="s">
        <v>110</v>
      </c>
      <c r="B117" s="113"/>
      <c r="C117" s="113"/>
      <c r="D117" s="113"/>
      <c r="E117" s="113"/>
      <c r="F117" s="112" t="s">
        <v>111</v>
      </c>
      <c r="G117" s="113"/>
      <c r="H117" s="113"/>
      <c r="I117" s="113"/>
      <c r="J117" s="114"/>
      <c r="K117" s="33" t="s">
        <v>90</v>
      </c>
      <c r="L117" s="35" t="s">
        <v>26</v>
      </c>
      <c r="M117" s="29">
        <v>-2.742E-2</v>
      </c>
      <c r="N117" s="29"/>
      <c r="O117" s="29">
        <f t="shared" si="28"/>
        <v>5</v>
      </c>
      <c r="P117" s="33" t="s">
        <v>101</v>
      </c>
      <c r="Q117" s="35" t="s">
        <v>29</v>
      </c>
      <c r="R117" s="29">
        <v>7.1400000000000005E-2</v>
      </c>
      <c r="S117" s="29"/>
      <c r="T117" s="29">
        <f t="shared" si="24"/>
        <v>7</v>
      </c>
      <c r="U117" s="33" t="s">
        <v>53</v>
      </c>
      <c r="V117" s="24" t="s">
        <v>23</v>
      </c>
      <c r="W117" s="29">
        <v>3.9300000000000002E-2</v>
      </c>
      <c r="X117" s="29"/>
      <c r="Y117" s="29">
        <f t="shared" si="17"/>
        <v>5</v>
      </c>
      <c r="Z117" s="45" t="s">
        <v>28</v>
      </c>
      <c r="AA117" s="46">
        <f>SUMIFS($AD$3:$AD$104,$AA$3:$AA$104," +NAM",$AC$3:$AC$104,"x") + SUMIFS($AD$3:$AD$104,$AA$3:$AA$104," +NAM",$AC$3:$AC$104,"o")</f>
        <v>0</v>
      </c>
      <c r="AB117" s="47" t="s">
        <v>29</v>
      </c>
      <c r="AC117" s="55"/>
      <c r="AD117" s="66">
        <f>SUMIFS($AD$3:$AD$104,$AA$3:$AA$104," -NAM",$AC$3:$AC$104,"x") + SUMIFS($AD$3:$AD$104,$AA$3:$AA$104," -NAM",$AC$3:$AC$104,"o")</f>
        <v>270</v>
      </c>
      <c r="AE117" s="33" t="s">
        <v>100</v>
      </c>
      <c r="AF117" s="35" t="s">
        <v>26</v>
      </c>
      <c r="AG117" s="29">
        <v>-1.8790000000000001E-2</v>
      </c>
      <c r="AH117" s="29"/>
      <c r="AI117" s="79">
        <f t="shared" si="29"/>
        <v>5</v>
      </c>
      <c r="AJ117" s="61" t="s">
        <v>28</v>
      </c>
      <c r="AK117" s="46">
        <f>SUMIF($AK$3:$AK$114," +NAM",$AN$3:$AN$114)</f>
        <v>487</v>
      </c>
      <c r="AL117" s="47" t="s">
        <v>29</v>
      </c>
      <c r="AM117" s="55"/>
      <c r="AN117" s="66">
        <f>SUMIF($AK$3:$AK$114," -NAM",$AN$3:$AN$114)</f>
        <v>784</v>
      </c>
      <c r="AO117" s="23" t="s">
        <v>95</v>
      </c>
      <c r="AP117" s="24" t="s">
        <v>19</v>
      </c>
      <c r="AQ117" s="29">
        <v>1.4019999999999999E-2</v>
      </c>
      <c r="AR117" s="29"/>
      <c r="AS117" s="29">
        <v>1</v>
      </c>
      <c r="AT117" s="33" t="s">
        <v>89</v>
      </c>
      <c r="AU117" s="35" t="s">
        <v>25</v>
      </c>
      <c r="AV117" s="29">
        <v>0.10306999999999999</v>
      </c>
      <c r="AW117" s="29"/>
      <c r="AX117" s="29">
        <f t="shared" si="20"/>
        <v>19</v>
      </c>
      <c r="AY117" s="45" t="s">
        <v>19</v>
      </c>
      <c r="AZ117" s="46">
        <f>SUMIF($AZ$3:$AZ$113," +ENSO",$BC$3:$BC$113)</f>
        <v>880</v>
      </c>
      <c r="BA117" s="47" t="s">
        <v>20</v>
      </c>
      <c r="BB117" s="55"/>
      <c r="BC117" s="62">
        <f>SUMIF($AZ$3:$AZ$113," -ENSO",$BC$3:$BC$113)</f>
        <v>406</v>
      </c>
      <c r="BD117" s="45" t="s">
        <v>28</v>
      </c>
      <c r="BE117" s="46">
        <f>SUMIFS($BH$3:$BH$110,$BE$3:$BE$110," +NAM",$BG$3:$BG$110,"x")</f>
        <v>94</v>
      </c>
      <c r="BF117" s="47" t="s">
        <v>29</v>
      </c>
      <c r="BG117" s="55"/>
      <c r="BH117" s="56">
        <f>SUMIFS($BH$3:$BH$110,$BE$3:$BE$110," -NAM",$BG$3:$BG$110,"x")</f>
        <v>645</v>
      </c>
      <c r="BI117" s="63" t="s">
        <v>22</v>
      </c>
      <c r="BJ117" s="49">
        <f>SUMIFS($BM$3:$BM$103,$BJ$3:$BJ$103," +AMO",$BL$3:$BL$103,"x") + SUMIFS($BM$3:$BM$103,$BJ$3:$BJ$103," +AMO",$BL$3:$BL$103,"o")</f>
        <v>296</v>
      </c>
      <c r="BK117" s="50" t="s">
        <v>23</v>
      </c>
      <c r="BL117" s="57"/>
      <c r="BM117" s="64">
        <f>SUMIFS($BM$3:$BM$103,$BJ$3:$BJ$103," -AMO",$BL$3:$BL$103,"x") + SUMIFS($BM$3:$BM$103,$BJ$3:$BJ$103," -AMO",$BL$3:$BL$103,"o")</f>
        <v>0</v>
      </c>
      <c r="BN117" s="48" t="s">
        <v>22</v>
      </c>
      <c r="BO117" s="49">
        <f>SUMIFS($BR$3:$BR$107,$BO$3:$BO$107," +AMO",$BQ$3:$BQ$107,"x")</f>
        <v>517</v>
      </c>
      <c r="BP117" s="50" t="s">
        <v>23</v>
      </c>
      <c r="BQ117" s="57"/>
      <c r="BR117" s="67">
        <f>SUMIFS($BR$3:$BR$107,$BO$3:$BO$107," -AMO",$BQ$3:$BQ$107,"x")</f>
        <v>0</v>
      </c>
    </row>
    <row r="118" spans="1:70" ht="18" thickTop="1" thickBot="1" x14ac:dyDescent="0.25">
      <c r="A118" s="42" t="s">
        <v>25</v>
      </c>
      <c r="B118" s="51">
        <f>SUMIFS($E$3:$E$111,$B$3:$B$111," +PNA",$D$3:$D$111,"x")</f>
        <v>1450</v>
      </c>
      <c r="C118" s="44" t="s">
        <v>26</v>
      </c>
      <c r="D118" s="54">
        <f>E3</f>
        <v>109</v>
      </c>
      <c r="E118" s="51">
        <f>SUMIFS($E$3:$E$111,$B$3:$B$111," -PNA",$D$3:$D$111,"x")</f>
        <v>0</v>
      </c>
      <c r="F118" s="59" t="s">
        <v>25</v>
      </c>
      <c r="G118" s="51">
        <f>SUMIFS($J$3:$J$106,$G$3:$G$106," +PNA",$I$3:$I$106,"x") + SUMIFS($J$3:$J$106,$G$3:$G$106," +PNA",$I$3:$I$106,"o")</f>
        <v>0</v>
      </c>
      <c r="H118" s="44" t="s">
        <v>26</v>
      </c>
      <c r="I118" s="54"/>
      <c r="J118" s="51">
        <f>SUMIFS($J$3:$J$106,$G$3:$G$106," -PNA",$I$3:$I$106,"x") + SUMIFS($J$3:$J$106,$G$3:$G$106," -PNA",$I$3:$I$106,"o")</f>
        <v>1160</v>
      </c>
      <c r="K118" s="33" t="s">
        <v>74</v>
      </c>
      <c r="L118" s="24" t="s">
        <v>28</v>
      </c>
      <c r="M118" s="29">
        <v>-2.8389999999999999E-2</v>
      </c>
      <c r="N118" s="29"/>
      <c r="O118" s="29">
        <f t="shared" si="28"/>
        <v>6</v>
      </c>
      <c r="P118" s="33" t="s">
        <v>92</v>
      </c>
      <c r="Q118" s="35" t="s">
        <v>23</v>
      </c>
      <c r="R118" s="29">
        <v>5.9089999999999997E-2</v>
      </c>
      <c r="S118" s="29"/>
      <c r="T118" s="29">
        <f t="shared" si="24"/>
        <v>6</v>
      </c>
      <c r="U118" s="33" t="s">
        <v>51</v>
      </c>
      <c r="V118" s="24" t="s">
        <v>28</v>
      </c>
      <c r="W118" s="29">
        <v>2.963E-2</v>
      </c>
      <c r="X118" s="29"/>
      <c r="Y118" s="29">
        <f t="shared" si="17"/>
        <v>4</v>
      </c>
      <c r="Z118" s="45" t="s">
        <v>19</v>
      </c>
      <c r="AA118" s="46">
        <f>SUMIFS($AD$3:$AD$104,$AA$3:$AA$104," +ENSO",$AC$3:$AC$104,"x") + SUMIFS($AD$3:$AD$104,$AA$3:$AA$104," +ENSO",$AC$3:$AC$104,"o")</f>
        <v>987</v>
      </c>
      <c r="AB118" s="47" t="s">
        <v>20</v>
      </c>
      <c r="AC118" s="55"/>
      <c r="AD118" s="66">
        <f>SUMIFS($AD$3:$AD$104,$AA$3:$AA$104," -ENSO",$AC$3:$AC$104,"x") + SUMIFS($AD$3:$AD$104,$AA$3:$AA$104," -ENSO",$AC$3:$AC$104,"o")</f>
        <v>52</v>
      </c>
      <c r="AE118" s="33" t="s">
        <v>27</v>
      </c>
      <c r="AF118" s="24" t="s">
        <v>29</v>
      </c>
      <c r="AG118" s="29">
        <v>-2.707E-2</v>
      </c>
      <c r="AH118" s="29"/>
      <c r="AI118" s="79">
        <f t="shared" si="29"/>
        <v>6</v>
      </c>
      <c r="AJ118" s="61" t="s">
        <v>19</v>
      </c>
      <c r="AK118" s="46">
        <f>SUMIF($AK$3:$AK$114," +ENSO",$AN$3:$AN$114)</f>
        <v>1376</v>
      </c>
      <c r="AL118" s="47" t="s">
        <v>20</v>
      </c>
      <c r="AM118" s="55"/>
      <c r="AN118" s="62">
        <f>SUMIF($AK$3:$AK$114," -ENSO",$AN$3:$AN$114)</f>
        <v>205</v>
      </c>
      <c r="AO118" s="112" t="s">
        <v>109</v>
      </c>
      <c r="AP118" s="113"/>
      <c r="AQ118" s="113"/>
      <c r="AR118" s="113"/>
      <c r="AS118" s="114"/>
      <c r="AT118" s="33" t="s">
        <v>91</v>
      </c>
      <c r="AU118" s="35" t="s">
        <v>20</v>
      </c>
      <c r="AV118" s="29">
        <v>9.1499999999999998E-2</v>
      </c>
      <c r="AW118" s="29"/>
      <c r="AX118" s="29">
        <f t="shared" si="20"/>
        <v>18</v>
      </c>
      <c r="AY118" s="48" t="s">
        <v>22</v>
      </c>
      <c r="AZ118" s="49">
        <f>SUMIF($AZ$3:$AZ$113," +AMO",$BC$3:$BC$113)</f>
        <v>1007</v>
      </c>
      <c r="BA118" s="50" t="s">
        <v>23</v>
      </c>
      <c r="BB118" s="57"/>
      <c r="BC118" s="64">
        <f>SUMIF($AZ$3:$AZ$113," -AMO",$BC$3:$BC$113)</f>
        <v>85</v>
      </c>
      <c r="BD118" s="45" t="s">
        <v>19</v>
      </c>
      <c r="BE118" s="46">
        <f>SUMIFS($BH$3:$BH$110,$BE$3:$BE$110," +ENSO",$BG$3:$BG$110,"x")</f>
        <v>724</v>
      </c>
      <c r="BF118" s="47" t="s">
        <v>20</v>
      </c>
      <c r="BG118" s="55"/>
      <c r="BH118" s="56">
        <f>SUMIFS($BH$3:$BH$110,$BE$3:$BE$110," -ENSO",$BG$3:$BG$110,"x")</f>
        <v>0</v>
      </c>
      <c r="BI118" s="33" t="s">
        <v>84</v>
      </c>
      <c r="BJ118" s="24" t="s">
        <v>19</v>
      </c>
      <c r="BK118" s="29">
        <v>-1.0300000000000001E-3</v>
      </c>
      <c r="BL118" s="29"/>
      <c r="BM118" s="29">
        <v>1</v>
      </c>
      <c r="BN118" s="112" t="s">
        <v>111</v>
      </c>
      <c r="BO118" s="113"/>
      <c r="BP118" s="113"/>
      <c r="BQ118" s="113"/>
      <c r="BR118" s="114"/>
    </row>
    <row r="119" spans="1:70" ht="18" thickTop="1" thickBot="1" x14ac:dyDescent="0.25">
      <c r="A119" s="45" t="s">
        <v>28</v>
      </c>
      <c r="B119" s="46">
        <f>SUMIFS($E$3:$E$111,$B$3:$B$111," +NAM",$D$3:$D$111,"x")</f>
        <v>0</v>
      </c>
      <c r="C119" s="47" t="s">
        <v>29</v>
      </c>
      <c r="D119" s="55"/>
      <c r="E119" s="56">
        <f>SUMIFS($E$3:$E$111,$B$3:$B$111," -NAM",$D$3:$D$111,"x")</f>
        <v>564</v>
      </c>
      <c r="F119" s="61" t="s">
        <v>28</v>
      </c>
      <c r="G119" s="46">
        <f>SUMIFS($J$3:$J$106,$G$3:$G$106," +NAM",$I$3:$I$106,"x") + SUMIFS($J$3:$J$106,$G$3:$G$106," +NAM",$I$3:$I$106,"o")</f>
        <v>746</v>
      </c>
      <c r="H119" s="47" t="s">
        <v>29</v>
      </c>
      <c r="I119" s="55"/>
      <c r="J119" s="66">
        <f>SUMIFS($J$3:$J$106,$G$3:$G$106," -NAM",$I$3:$I$106,"x") + SUMIFS($J$3:$J$106,$G$3:$G$106," -NAM",$I$3:$I$106,"o")</f>
        <v>0</v>
      </c>
      <c r="K119" s="33" t="s">
        <v>21</v>
      </c>
      <c r="L119" s="24" t="s">
        <v>23</v>
      </c>
      <c r="M119" s="29">
        <v>-6.0409999999999998E-2</v>
      </c>
      <c r="N119" s="29"/>
      <c r="O119" s="29">
        <f t="shared" si="28"/>
        <v>7</v>
      </c>
      <c r="P119" s="33" t="s">
        <v>105</v>
      </c>
      <c r="Q119" s="35" t="s">
        <v>20</v>
      </c>
      <c r="R119" s="29">
        <v>5.3690000000000002E-2</v>
      </c>
      <c r="S119" s="29"/>
      <c r="T119" s="29">
        <f t="shared" si="24"/>
        <v>5</v>
      </c>
      <c r="U119" s="33" t="s">
        <v>83</v>
      </c>
      <c r="V119" s="24" t="s">
        <v>29</v>
      </c>
      <c r="W119" s="29">
        <v>1.4999999999999999E-2</v>
      </c>
      <c r="X119" s="29"/>
      <c r="Y119" s="29">
        <f t="shared" si="17"/>
        <v>3</v>
      </c>
      <c r="Z119" s="48" t="s">
        <v>22</v>
      </c>
      <c r="AA119" s="49">
        <f>SUMIFS($AD$3:$AD$104,$AA$3:$AA$104," +AMO",$AC$3:$AC$104,"x") + SUMIFS($AD$3:$AD$104,$AA$3:$AA$104," +AMO",$AC$3:$AC$104,"o")</f>
        <v>340</v>
      </c>
      <c r="AB119" s="50" t="s">
        <v>23</v>
      </c>
      <c r="AC119" s="57"/>
      <c r="AD119" s="67">
        <f>SUMIFS($AD$3:$AD$104,$AA$3:$AA$104," -AMO",$AC$3:$AC$104,"x") + SUMIFS($AD$3:$AD$104,$AA$3:$AA$104," -AMO",$AC$3:$AC$104,"o")</f>
        <v>0</v>
      </c>
      <c r="AE119" s="33" t="s">
        <v>21</v>
      </c>
      <c r="AF119" s="24" t="s">
        <v>22</v>
      </c>
      <c r="AG119" s="29">
        <v>-3.7990000000000003E-2</v>
      </c>
      <c r="AH119" s="29"/>
      <c r="AI119" s="79">
        <f t="shared" si="29"/>
        <v>7</v>
      </c>
      <c r="AJ119" s="63" t="s">
        <v>22</v>
      </c>
      <c r="AK119" s="49">
        <f>SUMIF($AK$3:$AK$114," +AMO",$AN$3:$AN$114)</f>
        <v>970</v>
      </c>
      <c r="AL119" s="50" t="s">
        <v>23</v>
      </c>
      <c r="AM119" s="57"/>
      <c r="AN119" s="64">
        <f>SUMIF($AK$3:$AK$114," -AMO",$AN$3:$AN$114)</f>
        <v>439</v>
      </c>
      <c r="AO119" s="42" t="s">
        <v>25</v>
      </c>
      <c r="AP119" s="43">
        <f>SUMIF($AP$3:$AP$117," +PNA",$AS$3:$AS$117)</f>
        <v>2136</v>
      </c>
      <c r="AQ119" s="44" t="s">
        <v>26</v>
      </c>
      <c r="AR119" s="54"/>
      <c r="AS119" s="65">
        <f>SUMIF($AP$3:$AP$117," -PNA",$AS$3:$AS$117)</f>
        <v>0</v>
      </c>
      <c r="AT119" s="33" t="s">
        <v>34</v>
      </c>
      <c r="AU119" s="24" t="s">
        <v>19</v>
      </c>
      <c r="AV119" s="29">
        <v>8.9109999999999995E-2</v>
      </c>
      <c r="AW119" s="29"/>
      <c r="AX119" s="29">
        <f t="shared" si="20"/>
        <v>17</v>
      </c>
      <c r="AY119" s="112" t="s">
        <v>110</v>
      </c>
      <c r="AZ119" s="113"/>
      <c r="BA119" s="113"/>
      <c r="BB119" s="113"/>
      <c r="BC119" s="113"/>
      <c r="BD119" s="48" t="s">
        <v>22</v>
      </c>
      <c r="BE119" s="49">
        <f>SUMIFS($BH$3:$BH$110,$BE$3:$BE$110," +AMO",$BG$3:$BG$110,"x")</f>
        <v>444</v>
      </c>
      <c r="BF119" s="50" t="s">
        <v>23</v>
      </c>
      <c r="BG119" s="57"/>
      <c r="BH119" s="58">
        <f>SUMIFS($BH$3:$BH$110,$BE$3:$BE$110," -AMO",$BG$3:$BG$110,"x")</f>
        <v>133</v>
      </c>
      <c r="BI119" s="33" t="s">
        <v>93</v>
      </c>
      <c r="BJ119" s="35" t="s">
        <v>29</v>
      </c>
      <c r="BK119" s="29">
        <v>-1.56E-3</v>
      </c>
      <c r="BL119" s="29"/>
      <c r="BM119" s="29">
        <f>IF(BK119&lt;BK118,BM118+1,BM118)</f>
        <v>2</v>
      </c>
      <c r="BN119" s="42" t="s">
        <v>25</v>
      </c>
      <c r="BO119" s="51">
        <f>SUMIFS($BR$3:$BR$107,$BO$3:$BO$107," +PNA",$BQ$3:$BQ$107,"x") + SUMIFS($BR$3:$BR$107,$BO$3:$BO$107," +PNA",$BQ$3:$BQ$107,"o")</f>
        <v>0</v>
      </c>
      <c r="BP119" s="44" t="s">
        <v>26</v>
      </c>
      <c r="BQ119" s="54"/>
      <c r="BR119" s="65">
        <f>SUMIFS($BR$3:$BR$107,$BO$3:$BO$107," -PNA",$BQ$3:$BQ$107,"x") + SUMIFS($BR$3:$BR$107,$BO$3:$BO$107," -PNA",$BQ$3:$BQ$107,"o")</f>
        <v>1397</v>
      </c>
    </row>
    <row r="120" spans="1:70" ht="18" thickTop="1" thickBot="1" x14ac:dyDescent="0.25">
      <c r="A120" s="45" t="s">
        <v>19</v>
      </c>
      <c r="B120" s="46">
        <f>SUMIFS($E$3:$E$111,$B$3:$B$111," +ENSO",$D$3:$D$111,"x")</f>
        <v>730</v>
      </c>
      <c r="C120" s="47" t="s">
        <v>20</v>
      </c>
      <c r="D120" s="55"/>
      <c r="E120" s="56">
        <f>SUMIFS($E$3:$E$111,$B$3:$B$111," -ENSO",$D$3:$D$111,"x")</f>
        <v>0</v>
      </c>
      <c r="F120" s="61" t="s">
        <v>19</v>
      </c>
      <c r="G120" s="46">
        <f>SUMIFS($J$3:$J$106,$G$3:$G$106," +ENSO",$I$3:$I$106,"x") + SUMIFS($J$3:$J$106,$G$3:$G$106," +ENSO",$I$3:$I$106,"o")</f>
        <v>0</v>
      </c>
      <c r="H120" s="47" t="s">
        <v>20</v>
      </c>
      <c r="I120" s="55"/>
      <c r="J120" s="66">
        <f>SUMIFS($J$3:$J$106,$G$3:$G$106," -ENSO",$I$3:$I$106,"x") + SUMIFS($J$3:$J$106,$G$3:$G$106," -ENSO",$I$3:$I$106,"o")</f>
        <v>333</v>
      </c>
      <c r="K120" s="23" t="s">
        <v>95</v>
      </c>
      <c r="L120" s="24" t="s">
        <v>19</v>
      </c>
      <c r="M120" s="29">
        <v>-6.4390000000000003E-2</v>
      </c>
      <c r="N120" s="29"/>
      <c r="O120" s="29">
        <f t="shared" si="28"/>
        <v>8</v>
      </c>
      <c r="P120" s="33" t="s">
        <v>77</v>
      </c>
      <c r="Q120" s="24" t="s">
        <v>29</v>
      </c>
      <c r="R120" s="29">
        <v>4.4679999999999997E-2</v>
      </c>
      <c r="S120" s="29"/>
      <c r="T120" s="29">
        <f t="shared" si="24"/>
        <v>4</v>
      </c>
      <c r="U120" s="33" t="s">
        <v>37</v>
      </c>
      <c r="V120" s="24" t="s">
        <v>23</v>
      </c>
      <c r="W120" s="29">
        <v>1.247E-2</v>
      </c>
      <c r="X120" s="29"/>
      <c r="Y120" s="29">
        <f>IF(W120&gt;W121,Y121+1,Y121)</f>
        <v>2</v>
      </c>
      <c r="Z120" s="33" t="s">
        <v>94</v>
      </c>
      <c r="AA120" s="35" t="s">
        <v>19</v>
      </c>
      <c r="AB120" s="29">
        <v>-9.1E-4</v>
      </c>
      <c r="AC120" s="29"/>
      <c r="AD120" s="29">
        <v>1</v>
      </c>
      <c r="AE120" s="33" t="s">
        <v>49</v>
      </c>
      <c r="AF120" s="24" t="s">
        <v>28</v>
      </c>
      <c r="AG120" s="29">
        <v>-4.6609999999999999E-2</v>
      </c>
      <c r="AH120" s="29"/>
      <c r="AI120" s="79">
        <f t="shared" si="29"/>
        <v>8</v>
      </c>
      <c r="AJ120" s="112" t="s">
        <v>110</v>
      </c>
      <c r="AK120" s="113"/>
      <c r="AL120" s="113"/>
      <c r="AM120" s="113"/>
      <c r="AN120" s="113"/>
      <c r="AO120" s="45" t="s">
        <v>28</v>
      </c>
      <c r="AP120" s="46">
        <f>SUMIF($AP$3:$AP$117," +NAM",$AS$3:$AS$117)</f>
        <v>597</v>
      </c>
      <c r="AQ120" s="47" t="s">
        <v>29</v>
      </c>
      <c r="AR120" s="55"/>
      <c r="AS120" s="66">
        <f>SUMIF($AP$3:$AP$117," -NAM",$AS$3:$AS$117)</f>
        <v>683</v>
      </c>
      <c r="AT120" s="33" t="s">
        <v>61</v>
      </c>
      <c r="AU120" s="24" t="s">
        <v>26</v>
      </c>
      <c r="AV120" s="29">
        <v>8.4769999999999998E-2</v>
      </c>
      <c r="AW120" s="29"/>
      <c r="AX120" s="29">
        <f t="shared" si="20"/>
        <v>16</v>
      </c>
      <c r="AY120" s="42" t="s">
        <v>25</v>
      </c>
      <c r="AZ120" s="51">
        <f>SUMIFS($BC$3:$BC$113,$AZ$3:$AZ$113," +PNA",$BB$3:$BB$113,"x")</f>
        <v>770</v>
      </c>
      <c r="BA120" s="44" t="s">
        <v>26</v>
      </c>
      <c r="BB120" s="54">
        <f>BC3</f>
        <v>111</v>
      </c>
      <c r="BC120" s="60">
        <f>SUMIFS($BC$3:$BC$113,$AZ$3:$AZ$113," -PNA",$BB$3:$BB$113,"x")</f>
        <v>286</v>
      </c>
      <c r="BD120" s="112" t="s">
        <v>111</v>
      </c>
      <c r="BE120" s="113"/>
      <c r="BF120" s="113"/>
      <c r="BG120" s="113"/>
      <c r="BH120" s="114"/>
      <c r="BI120" s="33" t="s">
        <v>54</v>
      </c>
      <c r="BJ120" s="24" t="s">
        <v>22</v>
      </c>
      <c r="BK120" s="29">
        <v>-4.1999999999999997E-3</v>
      </c>
      <c r="BL120" s="29"/>
      <c r="BM120" s="29">
        <f t="shared" ref="BM120:BM183" si="30">IF(BK120&lt;BK119,BM119+1,BM119)</f>
        <v>3</v>
      </c>
      <c r="BN120" s="45" t="s">
        <v>28</v>
      </c>
      <c r="BO120" s="46">
        <f>SUMIFS($BR$3:$BR$107,$BO$3:$BO$107," +NAM",$BQ$3:$BQ$107,"x") + SUMIFS($BR$3:$BR$107,$BO$3:$BO$107," +NAM",$BQ$3:$BQ$107,"o")</f>
        <v>829</v>
      </c>
      <c r="BP120" s="47" t="s">
        <v>29</v>
      </c>
      <c r="BQ120" s="55"/>
      <c r="BR120" s="66">
        <f>SUMIFS($BR$3:$BR$107,$BO$3:$BO$107," -NAM",$BQ$3:$BQ$107,"x") + SUMIFS($BR$3:$BR$107,$BO$3:$BO$107," -NAM",$BQ$3:$BQ$107,"o")</f>
        <v>0</v>
      </c>
    </row>
    <row r="121" spans="1:70" ht="18" thickTop="1" thickBot="1" x14ac:dyDescent="0.25">
      <c r="A121" s="48" t="s">
        <v>22</v>
      </c>
      <c r="B121" s="49">
        <f>SUMIFS($E$3:$E$111,$B$3:$B$111," +AMO",$D$3:$D$111,"x")</f>
        <v>345</v>
      </c>
      <c r="C121" s="50" t="s">
        <v>23</v>
      </c>
      <c r="D121" s="57"/>
      <c r="E121" s="58">
        <f>SUMIFS($E$3:$E$111,$B$3:$B$111," -AMO",$D$3:$D$111,"x")</f>
        <v>361</v>
      </c>
      <c r="F121" s="63" t="s">
        <v>22</v>
      </c>
      <c r="G121" s="49">
        <f>SUMIFS($J$3:$J$106,$G$3:$G$106," +AMO",$I$3:$I$106,"x") + SUMIFS($J$3:$J$106,$G$3:$G$106," +AMO",$I$3:$I$106,"o")</f>
        <v>485</v>
      </c>
      <c r="H121" s="50" t="s">
        <v>23</v>
      </c>
      <c r="I121" s="57"/>
      <c r="J121" s="67">
        <f>SUMIFS($J$3:$J$106,$G$3:$G$106," -AMO",$I$3:$I$106,"x") + SUMIFS($J$3:$J$106,$G$3:$G$106," -AMO",$I$3:$I$106,"o")</f>
        <v>0</v>
      </c>
      <c r="K121" s="33" t="s">
        <v>70</v>
      </c>
      <c r="L121" s="24" t="s">
        <v>23</v>
      </c>
      <c r="M121" s="29">
        <v>-6.4990000000000006E-2</v>
      </c>
      <c r="N121" s="29"/>
      <c r="O121" s="29">
        <f t="shared" si="28"/>
        <v>9</v>
      </c>
      <c r="P121" s="33" t="s">
        <v>84</v>
      </c>
      <c r="Q121" s="24" t="s">
        <v>28</v>
      </c>
      <c r="R121" s="29">
        <v>2.2519999999999998E-2</v>
      </c>
      <c r="S121" s="29"/>
      <c r="T121" s="29">
        <f t="shared" si="24"/>
        <v>3</v>
      </c>
      <c r="U121" s="33" t="s">
        <v>83</v>
      </c>
      <c r="V121" s="24" t="s">
        <v>25</v>
      </c>
      <c r="W121" s="29">
        <v>1.141E-2</v>
      </c>
      <c r="X121" s="29"/>
      <c r="Y121" s="29">
        <v>1</v>
      </c>
      <c r="Z121" s="33" t="s">
        <v>91</v>
      </c>
      <c r="AA121" s="35" t="s">
        <v>20</v>
      </c>
      <c r="AB121" s="29">
        <v>-1.201E-2</v>
      </c>
      <c r="AC121" s="29"/>
      <c r="AD121" s="29">
        <f>IF(AB121&lt;AB120,AD120+1,AD120)</f>
        <v>2</v>
      </c>
      <c r="AE121" s="33" t="s">
        <v>74</v>
      </c>
      <c r="AF121" s="24" t="s">
        <v>23</v>
      </c>
      <c r="AG121" s="29">
        <v>-4.7149999999999997E-2</v>
      </c>
      <c r="AH121" s="29"/>
      <c r="AI121" s="79">
        <f t="shared" si="29"/>
        <v>9</v>
      </c>
      <c r="AJ121" s="59" t="s">
        <v>25</v>
      </c>
      <c r="AK121" s="51">
        <f>SUMIFS($AN$3:$AN$114,$AK$3:$AK$114," +PNA",$AM$3:$AM$114,"x")</f>
        <v>1749</v>
      </c>
      <c r="AL121" s="44" t="s">
        <v>26</v>
      </c>
      <c r="AM121" s="54">
        <f>AN3</f>
        <v>112</v>
      </c>
      <c r="AN121" s="60">
        <f>SUMIFS($AN$3:$AN$114,$AK$3:$AK$114," -PNA",$AM$3:$AM$114,"x")</f>
        <v>0</v>
      </c>
      <c r="AO121" s="45" t="s">
        <v>19</v>
      </c>
      <c r="AP121" s="46">
        <f>SUMIF($AP$3:$AP$117," +ENSO",$AS$3:$AS$117)</f>
        <v>1471</v>
      </c>
      <c r="AQ121" s="47" t="s">
        <v>20</v>
      </c>
      <c r="AR121" s="55"/>
      <c r="AS121" s="66">
        <f>SUMIF($AP$3:$AP$117," -ENSO",$AS$3:$AS$117)</f>
        <v>285</v>
      </c>
      <c r="AT121" s="33" t="s">
        <v>69</v>
      </c>
      <c r="AU121" s="24" t="s">
        <v>23</v>
      </c>
      <c r="AV121" s="29">
        <v>7.7649999999999997E-2</v>
      </c>
      <c r="AW121" s="29"/>
      <c r="AX121" s="29">
        <f t="shared" si="20"/>
        <v>15</v>
      </c>
      <c r="AY121" s="45" t="s">
        <v>28</v>
      </c>
      <c r="AZ121" s="46">
        <f>SUMIFS($BC$3:$BC$113,$AZ$3:$AZ$113," +NAM",$BB$3:$BB$113,"x")</f>
        <v>0</v>
      </c>
      <c r="BA121" s="47" t="s">
        <v>29</v>
      </c>
      <c r="BB121" s="55"/>
      <c r="BC121" s="62">
        <f>SUMIFS($BC$3:$BC$113,$AZ$3:$AZ$113," -NAM",$BB$3:$BB$113,"x")</f>
        <v>1587</v>
      </c>
      <c r="BD121" s="42" t="s">
        <v>25</v>
      </c>
      <c r="BE121" s="51">
        <f>SUMIFS($BH$3:$BH$110,$BE$3:$BE$110," +PNA",$BG$3:$BG$110,"x") + SUMIFS($BH$3:$BH$110,$BE$3:$BE$110," +PNA",$BG$3:$BG$110,"o")</f>
        <v>1447</v>
      </c>
      <c r="BF121" s="44" t="s">
        <v>26</v>
      </c>
      <c r="BG121" s="54"/>
      <c r="BH121" s="51">
        <f>SUMIFS($BH$3:$BH$110,$BE$3:$BE$110," -PNA",$BG$3:$BG$110,"x") + SUMIFS($BH$3:$BH$110,$BE$3:$BE$110," -PNA",$BG$3:$BG$110,"o")</f>
        <v>0</v>
      </c>
      <c r="BI121" s="33" t="s">
        <v>83</v>
      </c>
      <c r="BJ121" s="24" t="s">
        <v>25</v>
      </c>
      <c r="BK121" s="29">
        <v>-9.6399999999999993E-3</v>
      </c>
      <c r="BL121" s="29"/>
      <c r="BM121" s="29">
        <f t="shared" si="30"/>
        <v>4</v>
      </c>
      <c r="BN121" s="45" t="s">
        <v>19</v>
      </c>
      <c r="BO121" s="46">
        <f>SUMIFS($BR$3:$BR$107,$BO$3:$BO$107," +ENSO",$BQ$3:$BQ$107,"x") + SUMIFS($BR$3:$BR$107,$BO$3:$BO$107," +ENSO",$BQ$3:$BQ$107,"o")</f>
        <v>145</v>
      </c>
      <c r="BP121" s="47" t="s">
        <v>20</v>
      </c>
      <c r="BQ121" s="55"/>
      <c r="BR121" s="66">
        <f>SUMIFS($BR$3:$BR$107,$BO$3:$BO$107," -ENSO",$BQ$3:$BQ$107,"x") + SUMIFS($BR$3:$BR$107,$BO$3:$BO$107," -ENSO",$BQ$3:$BQ$107,"o")</f>
        <v>532</v>
      </c>
    </row>
    <row r="122" spans="1:70" ht="18" thickTop="1" thickBot="1" x14ac:dyDescent="0.25">
      <c r="A122" s="112" t="s">
        <v>111</v>
      </c>
      <c r="B122" s="113"/>
      <c r="C122" s="113"/>
      <c r="D122" s="113"/>
      <c r="E122" s="114"/>
      <c r="F122" s="33" t="s">
        <v>100</v>
      </c>
      <c r="G122" s="35" t="s">
        <v>23</v>
      </c>
      <c r="H122" s="29">
        <v>-6.9999999999999999E-4</v>
      </c>
      <c r="I122" s="29"/>
      <c r="J122" s="29">
        <v>1</v>
      </c>
      <c r="K122" s="33" t="s">
        <v>101</v>
      </c>
      <c r="L122" s="35" t="s">
        <v>102</v>
      </c>
      <c r="M122" s="29">
        <v>-8.3220000000000002E-2</v>
      </c>
      <c r="N122" s="29"/>
      <c r="O122" s="29">
        <f t="shared" si="28"/>
        <v>10</v>
      </c>
      <c r="P122" s="33" t="s">
        <v>62</v>
      </c>
      <c r="Q122" s="24" t="s">
        <v>25</v>
      </c>
      <c r="R122" s="29">
        <v>1.7760000000000001E-2</v>
      </c>
      <c r="S122" s="29"/>
      <c r="T122" s="29">
        <f>IF(R122&gt;R123,T123+1,T123)</f>
        <v>2</v>
      </c>
      <c r="U122" s="112" t="s">
        <v>109</v>
      </c>
      <c r="V122" s="113"/>
      <c r="W122" s="113"/>
      <c r="X122" s="113"/>
      <c r="Y122" s="114"/>
      <c r="Z122" s="33" t="s">
        <v>91</v>
      </c>
      <c r="AA122" s="35" t="s">
        <v>28</v>
      </c>
      <c r="AB122" s="29">
        <v>-1.239E-2</v>
      </c>
      <c r="AC122" s="29"/>
      <c r="AD122" s="29">
        <f t="shared" ref="AD122:AD185" si="31">IF(AB122&lt;AB121,AD121+1,AD121)</f>
        <v>3</v>
      </c>
      <c r="AE122" s="23" t="s">
        <v>95</v>
      </c>
      <c r="AF122" s="24" t="s">
        <v>29</v>
      </c>
      <c r="AG122" s="29">
        <v>-4.8890000000000003E-2</v>
      </c>
      <c r="AH122" s="29"/>
      <c r="AI122" s="79">
        <f t="shared" si="29"/>
        <v>10</v>
      </c>
      <c r="AJ122" s="61" t="s">
        <v>28</v>
      </c>
      <c r="AK122" s="46">
        <f>SUMIFS($AN$3:$AN$114,$AK$3:$AK$114," +NAM",$AM$3:$AM$114,"x")</f>
        <v>156</v>
      </c>
      <c r="AL122" s="47" t="s">
        <v>29</v>
      </c>
      <c r="AM122" s="55"/>
      <c r="AN122" s="62">
        <f>SUMIFS($AN$3:$AN$114,$AK$3:$AK$114," -NAM",$AM$3:$AM$114,"x")</f>
        <v>599</v>
      </c>
      <c r="AO122" s="48" t="s">
        <v>22</v>
      </c>
      <c r="AP122" s="49">
        <f>SUMIF($AP$3:$AP$117," +AMO",$AS$3:$AS$117)</f>
        <v>1073</v>
      </c>
      <c r="AQ122" s="50" t="s">
        <v>23</v>
      </c>
      <c r="AR122" s="57"/>
      <c r="AS122" s="67">
        <f>SUMIF($AP$3:$AP$117," -AMO",$AS$3:$AS$117)</f>
        <v>425</v>
      </c>
      <c r="AT122" s="33" t="s">
        <v>98</v>
      </c>
      <c r="AU122" s="35" t="s">
        <v>19</v>
      </c>
      <c r="AV122" s="29">
        <v>7.3410000000000003E-2</v>
      </c>
      <c r="AW122" s="29"/>
      <c r="AX122" s="29">
        <f t="shared" si="20"/>
        <v>14</v>
      </c>
      <c r="AY122" s="45" t="s">
        <v>19</v>
      </c>
      <c r="AZ122" s="46">
        <f>SUMIFS($BC$3:$BC$113,$AZ$3:$AZ$113," +ENSO",$BB$3:$BB$113,"x")</f>
        <v>699</v>
      </c>
      <c r="BA122" s="47" t="s">
        <v>20</v>
      </c>
      <c r="BB122" s="55"/>
      <c r="BC122" s="62">
        <f>SUMIFS($BC$3:$BC$113,$AZ$3:$AZ$113," -ENSO",$BB$3:$BB$113,"x")</f>
        <v>220</v>
      </c>
      <c r="BD122" s="45" t="s">
        <v>28</v>
      </c>
      <c r="BE122" s="46">
        <f>SUMIFS($BH$3:$BH$110,$BE$3:$BE$110," +NAM",$BG$3:$BG$110,"x") + SUMIFS($BH$3:$BH$110,$BE$3:$BE$110," +NAM",$BG$3:$BG$110,"o")</f>
        <v>94</v>
      </c>
      <c r="BF122" s="47" t="s">
        <v>29</v>
      </c>
      <c r="BG122" s="55"/>
      <c r="BH122" s="56">
        <f>SUMIFS($BH$3:$BH$110,$BE$3:$BE$110," -NAM",$BG$3:$BG$110,"x") + SUMIFS($BH$3:$BH$110,$BE$3:$BE$110," -NAM",$BG$3:$BG$110,"o")</f>
        <v>807</v>
      </c>
      <c r="BI122" s="33" t="s">
        <v>59</v>
      </c>
      <c r="BJ122" s="24" t="s">
        <v>25</v>
      </c>
      <c r="BK122" s="29">
        <v>-1.093E-2</v>
      </c>
      <c r="BL122" s="29"/>
      <c r="BM122" s="29">
        <f t="shared" si="30"/>
        <v>5</v>
      </c>
      <c r="BN122" s="48" t="s">
        <v>22</v>
      </c>
      <c r="BO122" s="49">
        <f>SUMIFS($BR$3:$BR$107,$BO$3:$BO$107," +AMO",$BQ$3:$BQ$107,"x") + SUMIFS($BR$3:$BR$107,$BO$3:$BO$107," +AMO",$BQ$3:$BQ$107,"o")</f>
        <v>596</v>
      </c>
      <c r="BP122" s="50" t="s">
        <v>23</v>
      </c>
      <c r="BQ122" s="57"/>
      <c r="BR122" s="67">
        <f>SUMIFS($BR$3:$BR$107,$BO$3:$BO$107," -AMO",$BQ$3:$BQ$107,"x") + SUMIFS($BR$3:$BR$107,$BO$3:$BO$107," -AMO",$BQ$3:$BQ$107,"o")</f>
        <v>0</v>
      </c>
    </row>
    <row r="123" spans="1:70" ht="18" thickTop="1" thickBot="1" x14ac:dyDescent="0.25">
      <c r="A123" s="42" t="s">
        <v>25</v>
      </c>
      <c r="B123" s="51">
        <f>SUMIFS($E$3:$E$111,$B$3:$B$111," +PNA",$D$3:$D$111,"x") + SUMIFS($E$3:$E$111,$B$3:$B$111," +PNA",$D$3:$D$111,"o")</f>
        <v>1546</v>
      </c>
      <c r="C123" s="44" t="s">
        <v>26</v>
      </c>
      <c r="D123" s="54"/>
      <c r="E123" s="51">
        <f>SUMIFS($E$3:$E$111,$B$3:$B$111," -PNA",$D$3:$D$111,"x") + SUMIFS($E$3:$E$111,$B$3:$B$111," -PNA",$D$3:$D$111,"o")</f>
        <v>0</v>
      </c>
      <c r="F123" s="33" t="s">
        <v>81</v>
      </c>
      <c r="G123" s="24" t="s">
        <v>29</v>
      </c>
      <c r="H123" s="29">
        <v>-4.9699999999999996E-3</v>
      </c>
      <c r="I123" s="29"/>
      <c r="J123" s="29">
        <f>IF(H123&lt;H122,J122+1,J122)</f>
        <v>2</v>
      </c>
      <c r="K123" s="33" t="s">
        <v>98</v>
      </c>
      <c r="L123" s="35" t="s">
        <v>28</v>
      </c>
      <c r="M123" s="29">
        <v>-0.10038999999999999</v>
      </c>
      <c r="N123" s="29"/>
      <c r="O123" s="29">
        <f t="shared" si="28"/>
        <v>11</v>
      </c>
      <c r="P123" s="33" t="s">
        <v>78</v>
      </c>
      <c r="Q123" s="24" t="s">
        <v>23</v>
      </c>
      <c r="R123" s="29">
        <v>1.7100000000000001E-2</v>
      </c>
      <c r="S123" s="29"/>
      <c r="T123" s="29">
        <v>1</v>
      </c>
      <c r="U123" s="42" t="s">
        <v>25</v>
      </c>
      <c r="V123" s="43">
        <f>SUMIF($V$3:$V$121,U123,$Y$3:$Y$121)</f>
        <v>1982</v>
      </c>
      <c r="X123" s="44" t="s">
        <v>26</v>
      </c>
      <c r="Y123" s="43">
        <f>SUMIF($V$3:$V$121,X123,$Y$3:$Y$121)</f>
        <v>8</v>
      </c>
      <c r="Z123" s="33" t="s">
        <v>59</v>
      </c>
      <c r="AA123" s="24" t="s">
        <v>23</v>
      </c>
      <c r="AB123" s="29">
        <v>-1.2540000000000001E-2</v>
      </c>
      <c r="AC123" s="29"/>
      <c r="AD123" s="29">
        <f t="shared" si="31"/>
        <v>4</v>
      </c>
      <c r="AE123" s="33" t="s">
        <v>62</v>
      </c>
      <c r="AF123" s="24" t="s">
        <v>19</v>
      </c>
      <c r="AG123" s="29">
        <v>-5.6399999999999999E-2</v>
      </c>
      <c r="AH123" s="29"/>
      <c r="AI123" s="79">
        <f t="shared" si="29"/>
        <v>11</v>
      </c>
      <c r="AJ123" s="61" t="s">
        <v>19</v>
      </c>
      <c r="AK123" s="46">
        <f>SUMIFS($AN$3:$AN$114,$AK$3:$AK$114," +ENSO",$AM$3:$AM$114,"x")</f>
        <v>1132</v>
      </c>
      <c r="AL123" s="47" t="s">
        <v>20</v>
      </c>
      <c r="AM123" s="55"/>
      <c r="AN123" s="62">
        <f>SUMIFS($AN$3:$AN$114,$AK$3:$AK$114," -ENSO",$AM$3:$AM$114,"x")</f>
        <v>0</v>
      </c>
      <c r="AO123" s="112" t="s">
        <v>110</v>
      </c>
      <c r="AP123" s="113"/>
      <c r="AQ123" s="113"/>
      <c r="AR123" s="113"/>
      <c r="AS123" s="114"/>
      <c r="AT123" s="33" t="s">
        <v>81</v>
      </c>
      <c r="AU123" s="24" t="s">
        <v>29</v>
      </c>
      <c r="AV123" s="29">
        <v>5.3789999999999998E-2</v>
      </c>
      <c r="AW123" s="29"/>
      <c r="AX123" s="29">
        <f t="shared" si="20"/>
        <v>13</v>
      </c>
      <c r="AY123" s="48" t="s">
        <v>22</v>
      </c>
      <c r="AZ123" s="49">
        <f>SUMIFS($BC$3:$BC$113,$AZ$3:$AZ$113," +AMO",$BB$3:$BB$113,"x")</f>
        <v>599</v>
      </c>
      <c r="BA123" s="50" t="s">
        <v>23</v>
      </c>
      <c r="BB123" s="57"/>
      <c r="BC123" s="64">
        <f>SUMIFS($BC$3:$BC$113,$AZ$3:$AZ$113," -AMO",$BB$3:$BB$113,"x")</f>
        <v>0</v>
      </c>
      <c r="BD123" s="45" t="s">
        <v>19</v>
      </c>
      <c r="BE123" s="46">
        <f>SUMIFS($BH$3:$BH$110,$BE$3:$BE$110," +ENSO",$BG$3:$BG$110,"x") + SUMIFS($BH$3:$BH$110,$BE$3:$BE$110," +ENSO",$BG$3:$BG$110,"o")</f>
        <v>724</v>
      </c>
      <c r="BF123" s="47" t="s">
        <v>20</v>
      </c>
      <c r="BG123" s="55"/>
      <c r="BH123" s="56">
        <f>SUMIFS($BH$3:$BH$110,$BE$3:$BE$110," -ENSO",$BG$3:$BG$110,"x") + SUMIFS($BH$3:$BH$110,$BE$3:$BE$110," -ENSO",$BG$3:$BG$110,"o")</f>
        <v>0</v>
      </c>
      <c r="BI123" s="33" t="s">
        <v>89</v>
      </c>
      <c r="BJ123" s="35" t="s">
        <v>28</v>
      </c>
      <c r="BK123" s="29">
        <v>-1.389E-2</v>
      </c>
      <c r="BL123" s="29"/>
      <c r="BM123" s="29">
        <f t="shared" si="30"/>
        <v>6</v>
      </c>
      <c r="BN123" s="33" t="s">
        <v>80</v>
      </c>
      <c r="BO123" s="24" t="s">
        <v>28</v>
      </c>
      <c r="BP123" s="29">
        <v>-2.6800000000000001E-3</v>
      </c>
      <c r="BR123">
        <v>1</v>
      </c>
    </row>
    <row r="124" spans="1:70" ht="18" thickTop="1" thickBot="1" x14ac:dyDescent="0.25">
      <c r="A124" s="45" t="s">
        <v>28</v>
      </c>
      <c r="B124" s="46">
        <f>SUMIFS($E$3:$E$111,$B$3:$B$111," +NAM",$D$3:$D$111,"x") + SUMIFS($E$3:$E$111,$B$3:$B$111," +NAM",$D$3:$D$111,"o")</f>
        <v>80</v>
      </c>
      <c r="C124" s="47" t="s">
        <v>29</v>
      </c>
      <c r="D124" s="55"/>
      <c r="E124" s="56">
        <f>SUMIFS($E$3:$E$111,$B$3:$B$111," -NAM",$D$3:$D$111,"x") + SUMIFS($E$3:$E$111,$B$3:$B$111," -NAM",$D$3:$D$111,"o")</f>
        <v>680</v>
      </c>
      <c r="F124" s="33" t="s">
        <v>96</v>
      </c>
      <c r="G124" s="35" t="s">
        <v>19</v>
      </c>
      <c r="H124" s="29">
        <v>-8.0700000000000008E-3</v>
      </c>
      <c r="I124" s="29"/>
      <c r="J124" s="29">
        <f t="shared" ref="J124:J187" si="32">IF(H124&lt;H123,J123+1,J123)</f>
        <v>3</v>
      </c>
      <c r="K124" s="33" t="s">
        <v>80</v>
      </c>
      <c r="L124" s="24" t="s">
        <v>28</v>
      </c>
      <c r="M124" s="29">
        <v>-0.10299</v>
      </c>
      <c r="N124" s="29"/>
      <c r="O124" s="29">
        <f t="shared" si="28"/>
        <v>12</v>
      </c>
      <c r="P124" s="112" t="s">
        <v>109</v>
      </c>
      <c r="Q124" s="113"/>
      <c r="R124" s="113"/>
      <c r="S124" s="113"/>
      <c r="T124" s="113"/>
      <c r="U124" s="45" t="s">
        <v>28</v>
      </c>
      <c r="V124" s="46">
        <f t="shared" ref="V124:V126" si="33">SUMIF($V$3:$V$121,U124,$Y$3:$Y$121)</f>
        <v>1013</v>
      </c>
      <c r="X124" s="47" t="s">
        <v>29</v>
      </c>
      <c r="Y124" s="46">
        <f t="shared" ref="Y124:Y126" si="34">SUMIF($V$3:$V$121,X124,$Y$3:$Y$121)</f>
        <v>125</v>
      </c>
      <c r="Z124" s="23" t="s">
        <v>95</v>
      </c>
      <c r="AA124" s="24" t="s">
        <v>22</v>
      </c>
      <c r="AB124" s="29">
        <v>-1.9560000000000001E-2</v>
      </c>
      <c r="AC124" s="29"/>
      <c r="AD124" s="29">
        <f t="shared" si="31"/>
        <v>5</v>
      </c>
      <c r="AE124" s="33" t="s">
        <v>52</v>
      </c>
      <c r="AF124" s="24" t="s">
        <v>29</v>
      </c>
      <c r="AG124" s="29">
        <v>-5.774E-2</v>
      </c>
      <c r="AH124" s="29"/>
      <c r="AI124" s="79">
        <f t="shared" si="29"/>
        <v>12</v>
      </c>
      <c r="AJ124" s="63" t="s">
        <v>22</v>
      </c>
      <c r="AK124" s="49">
        <f>SUMIFS($AN$3:$AN$114,$AK$3:$AK$114," +AMO",$AM$3:$AM$114,"x")</f>
        <v>556</v>
      </c>
      <c r="AL124" s="50" t="s">
        <v>23</v>
      </c>
      <c r="AM124" s="57"/>
      <c r="AN124" s="64">
        <f>SUMIFS($AN$3:$AN$114,$AK$3:$AK$114," -AMO",$AM$3:$AM$114,"x")</f>
        <v>233</v>
      </c>
      <c r="AO124" s="42" t="s">
        <v>25</v>
      </c>
      <c r="AP124" s="51">
        <f>SUMIFS($AS$3:$AS$117,$AP$3:$AP$117," +PNA",$AR$3:$AR$117,"x")</f>
        <v>1642</v>
      </c>
      <c r="AQ124" s="44" t="s">
        <v>26</v>
      </c>
      <c r="AR124" s="54">
        <f>AS3</f>
        <v>115</v>
      </c>
      <c r="AS124" s="65">
        <f>SUMIFS($AS$3:$AS$117,$AP$3:$AP$117," -PNA",$AR$3:$AR$117,"x")</f>
        <v>0</v>
      </c>
      <c r="AT124" s="33" t="s">
        <v>82</v>
      </c>
      <c r="AU124" s="24" t="s">
        <v>25</v>
      </c>
      <c r="AV124" s="29">
        <v>4.1939999999999998E-2</v>
      </c>
      <c r="AW124" s="29"/>
      <c r="AX124" s="29">
        <f t="shared" si="20"/>
        <v>12</v>
      </c>
      <c r="AY124" s="112" t="s">
        <v>111</v>
      </c>
      <c r="AZ124" s="113"/>
      <c r="BA124" s="113"/>
      <c r="BB124" s="113"/>
      <c r="BC124" s="113"/>
      <c r="BD124" s="48" t="s">
        <v>22</v>
      </c>
      <c r="BE124" s="49">
        <f>SUMIFS($BH$3:$BH$110,$BE$3:$BE$110," +AMO",$BG$3:$BG$110,"x") + SUMIFS($BH$3:$BH$110,$BE$3:$BE$110," +AMO",$BG$3:$BG$110,"o")</f>
        <v>444</v>
      </c>
      <c r="BF124" s="50" t="s">
        <v>23</v>
      </c>
      <c r="BG124" s="57"/>
      <c r="BH124" s="58">
        <f>SUMIFS($BH$3:$BH$110,$BE$3:$BE$110," -AMO",$BG$3:$BG$110,"x") + SUMIFS($BH$3:$BH$110,$BE$3:$BE$110," -AMO",$BG$3:$BG$110,"o")</f>
        <v>133</v>
      </c>
      <c r="BI124" s="33" t="s">
        <v>65</v>
      </c>
      <c r="BJ124" s="24" t="s">
        <v>23</v>
      </c>
      <c r="BK124" s="29">
        <v>-1.444E-2</v>
      </c>
      <c r="BL124" s="29"/>
      <c r="BM124" s="29">
        <f t="shared" si="30"/>
        <v>7</v>
      </c>
      <c r="BN124" s="33" t="s">
        <v>79</v>
      </c>
      <c r="BO124" s="24" t="s">
        <v>22</v>
      </c>
      <c r="BP124" s="29">
        <v>-5.2399999999999999E-3</v>
      </c>
      <c r="BR124" s="29">
        <f>IF(BP124&lt;BP123,BR123+1,BR123)</f>
        <v>2</v>
      </c>
    </row>
    <row r="125" spans="1:70" ht="18" thickTop="1" thickBot="1" x14ac:dyDescent="0.25">
      <c r="A125" s="45" t="s">
        <v>19</v>
      </c>
      <c r="B125" s="46">
        <f>SUMIFS($E$3:$E$111,$B$3:$B$111," +ENSO",$D$3:$D$111,"x") + SUMIFS($E$3:$E$111,$B$3:$B$111," +ENSO",$D$3:$D$111,"o")</f>
        <v>730</v>
      </c>
      <c r="C125" s="47" t="s">
        <v>20</v>
      </c>
      <c r="D125" s="55"/>
      <c r="E125" s="56">
        <f>SUMIFS($E$3:$E$111,$B$3:$B$111," -ENSO",$D$3:$D$111,"x") + SUMIFS($E$3:$E$111,$B$3:$B$111," -ENSO",$D$3:$D$111,"o")</f>
        <v>0</v>
      </c>
      <c r="F125" s="33" t="s">
        <v>71</v>
      </c>
      <c r="G125" s="24" t="s">
        <v>29</v>
      </c>
      <c r="H125" s="29">
        <v>-1.703E-2</v>
      </c>
      <c r="I125" s="29"/>
      <c r="J125" s="29">
        <f t="shared" si="32"/>
        <v>4</v>
      </c>
      <c r="K125" s="33" t="s">
        <v>89</v>
      </c>
      <c r="L125" s="35" t="s">
        <v>28</v>
      </c>
      <c r="M125" s="29">
        <v>-0.11469</v>
      </c>
      <c r="N125" s="29"/>
      <c r="O125" s="29">
        <f t="shared" si="28"/>
        <v>13</v>
      </c>
      <c r="P125" s="42" t="s">
        <v>25</v>
      </c>
      <c r="Q125" s="43">
        <f>SUMIF($Q$3:$Q$123,P125,$T$3:$T$123)</f>
        <v>1087</v>
      </c>
      <c r="R125" s="44"/>
      <c r="S125" s="44" t="s">
        <v>26</v>
      </c>
      <c r="T125" s="43">
        <f>SUMIF($Q$3:$Q$123,S125,$T$3:$T$123)</f>
        <v>655</v>
      </c>
      <c r="U125" s="45" t="s">
        <v>19</v>
      </c>
      <c r="V125" s="46">
        <f t="shared" si="33"/>
        <v>1386</v>
      </c>
      <c r="X125" s="47" t="s">
        <v>20</v>
      </c>
      <c r="Y125" s="46">
        <f t="shared" si="34"/>
        <v>922</v>
      </c>
      <c r="Z125" s="33" t="s">
        <v>67</v>
      </c>
      <c r="AA125" s="24" t="s">
        <v>20</v>
      </c>
      <c r="AB125" s="29">
        <v>-3.5060000000000001E-2</v>
      </c>
      <c r="AC125" s="29"/>
      <c r="AD125" s="29">
        <f t="shared" si="31"/>
        <v>6</v>
      </c>
      <c r="AE125" s="33" t="s">
        <v>78</v>
      </c>
      <c r="AF125" s="24" t="s">
        <v>26</v>
      </c>
      <c r="AG125" s="29">
        <v>-5.96E-2</v>
      </c>
      <c r="AH125" s="29"/>
      <c r="AI125" s="79">
        <f t="shared" si="29"/>
        <v>13</v>
      </c>
      <c r="AJ125" s="112" t="s">
        <v>111</v>
      </c>
      <c r="AK125" s="113"/>
      <c r="AL125" s="113"/>
      <c r="AM125" s="113"/>
      <c r="AN125" s="113"/>
      <c r="AO125" s="45" t="s">
        <v>28</v>
      </c>
      <c r="AP125" s="46">
        <f>SUMIFS($AS$3:$AS$117,$AP$3:$AP$117," +NAM",$AR$3:$AR$117,"x")</f>
        <v>201</v>
      </c>
      <c r="AQ125" s="47" t="s">
        <v>29</v>
      </c>
      <c r="AR125" s="55"/>
      <c r="AS125" s="66">
        <f>SUMIFS($AS$3:$AS$117,$AP$3:$AP$117," -NAM",$AR$3:$AR$117,"x")</f>
        <v>401</v>
      </c>
      <c r="AT125" s="33" t="s">
        <v>84</v>
      </c>
      <c r="AU125" s="24" t="s">
        <v>26</v>
      </c>
      <c r="AV125" s="29">
        <v>4.122E-2</v>
      </c>
      <c r="AW125" s="29"/>
      <c r="AX125" s="29">
        <f t="shared" si="20"/>
        <v>11</v>
      </c>
      <c r="AY125" s="42" t="s">
        <v>25</v>
      </c>
      <c r="AZ125" s="51">
        <f>SUMIFS($BC$3:$BC$113,$AZ$3:$AZ$113," +PNA",$BB$3:$BB$113,"x") + SUMIFS($BC$3:$BC$113,$AZ$3:$AZ$113," +PNA",$BB$3:$BB$113,"o")</f>
        <v>770</v>
      </c>
      <c r="BA125" s="44" t="s">
        <v>26</v>
      </c>
      <c r="BB125" s="54"/>
      <c r="BC125" s="60">
        <f>SUMIFS($BC$3:$BC$113,$AZ$3:$AZ$113," -PNA",$BB$3:$BB$113,"x") + SUMIFS($BC$3:$BC$113,$AZ$3:$AZ$113," -PNA",$BB$3:$BB$113,"o")</f>
        <v>437</v>
      </c>
      <c r="BD125" s="33" t="s">
        <v>63</v>
      </c>
      <c r="BE125" s="24" t="s">
        <v>20</v>
      </c>
      <c r="BF125" s="29">
        <v>-1.8689999999999998E-2</v>
      </c>
      <c r="BG125" s="29"/>
      <c r="BH125" s="79">
        <v>1</v>
      </c>
      <c r="BI125" s="33" t="s">
        <v>101</v>
      </c>
      <c r="BJ125" s="35" t="s">
        <v>102</v>
      </c>
      <c r="BK125" s="29">
        <v>-1.6039999999999999E-2</v>
      </c>
      <c r="BL125" s="29"/>
      <c r="BM125" s="29">
        <f t="shared" si="30"/>
        <v>8</v>
      </c>
      <c r="BN125" s="33" t="s">
        <v>72</v>
      </c>
      <c r="BO125" s="24" t="s">
        <v>25</v>
      </c>
      <c r="BP125" s="29">
        <v>-5.5100000000000001E-3</v>
      </c>
      <c r="BR125" s="29">
        <f t="shared" ref="BR125:BR188" si="35">IF(BP125&lt;BP124,BR124+1,BR124)</f>
        <v>3</v>
      </c>
    </row>
    <row r="126" spans="1:70" ht="18" thickTop="1" thickBot="1" x14ac:dyDescent="0.25">
      <c r="A126" s="48" t="s">
        <v>22</v>
      </c>
      <c r="B126" s="49">
        <f>SUMIFS($E$3:$E$111,$B$3:$B$111," +AMO",$D$3:$D$111,"x") + SUMIFS($E$3:$E$111,$B$3:$B$111," +AMO",$D$3:$D$111,"o")</f>
        <v>345</v>
      </c>
      <c r="C126" s="50" t="s">
        <v>23</v>
      </c>
      <c r="D126" s="57"/>
      <c r="E126" s="58">
        <f t="shared" ref="E126" si="36">SUMIFS($E$3:$E$111,$B$3:$B$111," -PNA",$D$3:$D$111,"x") + SUMIFS($E$3:$E$111,$B$3:$B$111," -PNA",$D$3:$D$111,"o")</f>
        <v>0</v>
      </c>
      <c r="F126" s="33" t="s">
        <v>92</v>
      </c>
      <c r="G126" s="35" t="s">
        <v>20</v>
      </c>
      <c r="H126" s="29">
        <v>-2.461E-2</v>
      </c>
      <c r="I126" s="29"/>
      <c r="J126" s="29">
        <f t="shared" si="32"/>
        <v>5</v>
      </c>
      <c r="K126" s="33" t="s">
        <v>71</v>
      </c>
      <c r="L126" s="24" t="s">
        <v>22</v>
      </c>
      <c r="M126" s="29">
        <v>-0.11785</v>
      </c>
      <c r="N126" s="29"/>
      <c r="O126" s="29">
        <f t="shared" si="28"/>
        <v>14</v>
      </c>
      <c r="P126" s="45" t="s">
        <v>28</v>
      </c>
      <c r="Q126" s="46">
        <f t="shared" ref="Q126:Q128" si="37">SUMIF($Q$3:$Q$123,P126,$T$3:$T$123)</f>
        <v>1606</v>
      </c>
      <c r="R126" s="47"/>
      <c r="S126" s="47" t="s">
        <v>29</v>
      </c>
      <c r="T126" s="46">
        <f t="shared" ref="T126:T128" si="38">SUMIF($Q$3:$Q$123,S126,$T$3:$T$123)</f>
        <v>11</v>
      </c>
      <c r="U126" s="48" t="s">
        <v>22</v>
      </c>
      <c r="V126" s="49">
        <f t="shared" si="33"/>
        <v>1543</v>
      </c>
      <c r="X126" s="50" t="s">
        <v>23</v>
      </c>
      <c r="Y126" s="49">
        <f t="shared" si="34"/>
        <v>161</v>
      </c>
      <c r="Z126" s="33" t="s">
        <v>49</v>
      </c>
      <c r="AA126" s="24" t="s">
        <v>20</v>
      </c>
      <c r="AB126" s="29">
        <v>-3.7859999999999998E-2</v>
      </c>
      <c r="AC126" s="29"/>
      <c r="AD126" s="29">
        <f t="shared" si="31"/>
        <v>7</v>
      </c>
      <c r="AE126" s="33" t="s">
        <v>60</v>
      </c>
      <c r="AF126" s="24" t="s">
        <v>22</v>
      </c>
      <c r="AG126" s="29">
        <v>-6.1109999999999998E-2</v>
      </c>
      <c r="AH126" s="29"/>
      <c r="AI126" s="79">
        <f t="shared" si="29"/>
        <v>14</v>
      </c>
      <c r="AJ126" s="59" t="s">
        <v>25</v>
      </c>
      <c r="AK126" s="51">
        <f>SUMIFS($AN$3:$AN$114,$AK$3:$AK$114," +PNA",$AM$3:$AM$114,"x") + SUMIFS($AN$3:$AN$114,$AK$3:$AK$114," +PNA",$AM$3:$AM$114,"o")</f>
        <v>1946</v>
      </c>
      <c r="AL126" s="44" t="s">
        <v>26</v>
      </c>
      <c r="AM126" s="54"/>
      <c r="AN126" s="60">
        <f>SUMIFS($AN$3:$AN$114,$AK$3:$AK$114," -PNA",$AM$3:$AM$114,"x") + SUMIFS($AN$3:$AN$114,$AK$3:$AK$114," -PNA",$AM$3:$AM$114,"o")</f>
        <v>0</v>
      </c>
      <c r="AO126" s="45" t="s">
        <v>19</v>
      </c>
      <c r="AP126" s="46">
        <f>SUMIFS($AS$3:$AS$117,$AP$3:$AP$117," +ENSO",$AR$3:$AR$117,"x")</f>
        <v>1413</v>
      </c>
      <c r="AQ126" s="47" t="s">
        <v>20</v>
      </c>
      <c r="AR126" s="55"/>
      <c r="AS126" s="66">
        <f>SUMIFS($AS$3:$AS$117,$AP$3:$AP$117," -ENSO",$AR$3:$AR$117,"x")</f>
        <v>0</v>
      </c>
      <c r="AT126" s="33" t="s">
        <v>33</v>
      </c>
      <c r="AU126" s="24" t="s">
        <v>25</v>
      </c>
      <c r="AV126" s="29">
        <v>3.5090000000000003E-2</v>
      </c>
      <c r="AW126" s="29"/>
      <c r="AX126" s="29">
        <f t="shared" si="20"/>
        <v>10</v>
      </c>
      <c r="AY126" s="45" t="s">
        <v>28</v>
      </c>
      <c r="AZ126" s="46">
        <f>SUMIFS($BC$3:$BC$113,$AZ$3:$AZ$113," +NAM",$BB$3:$BB$113,"x") + SUMIFS($BC$3:$BC$113,$AZ$3:$AZ$113," +NAM",$BB$3:$BB$113,"o")</f>
        <v>0</v>
      </c>
      <c r="BA126" s="47" t="s">
        <v>29</v>
      </c>
      <c r="BB126" s="55"/>
      <c r="BC126" s="66">
        <f>SUMIFS($BC$3:$BC$113,$AZ$3:$AZ$113," -NAM",$BB$3:$BB$113,"x") + SUMIFS($BC$3:$BC$113,$AZ$3:$AZ$113," -NAM",$BB$3:$BB$113,"o")</f>
        <v>1989</v>
      </c>
      <c r="BD126" s="33" t="s">
        <v>66</v>
      </c>
      <c r="BE126" s="24" t="s">
        <v>20</v>
      </c>
      <c r="BF126" s="29">
        <v>-3.5380000000000002E-2</v>
      </c>
      <c r="BG126" s="29"/>
      <c r="BH126" s="79">
        <f>IF(BF126&lt;BF125,BH125+1,BH125)</f>
        <v>2</v>
      </c>
      <c r="BI126" s="33" t="s">
        <v>104</v>
      </c>
      <c r="BJ126" s="35" t="s">
        <v>28</v>
      </c>
      <c r="BK126" s="29">
        <v>-1.6039999999999999E-2</v>
      </c>
      <c r="BL126" s="29"/>
      <c r="BM126" s="29">
        <f t="shared" si="30"/>
        <v>8</v>
      </c>
      <c r="BN126" s="33" t="s">
        <v>65</v>
      </c>
      <c r="BO126" s="24" t="s">
        <v>20</v>
      </c>
      <c r="BP126" s="29">
        <v>-5.77E-3</v>
      </c>
      <c r="BR126" s="29">
        <f t="shared" si="35"/>
        <v>4</v>
      </c>
    </row>
    <row r="127" spans="1:70" ht="18" thickTop="1" thickBot="1" x14ac:dyDescent="0.25">
      <c r="A127" s="33" t="s">
        <v>94</v>
      </c>
      <c r="B127" s="35" t="s">
        <v>19</v>
      </c>
      <c r="C127" s="29">
        <v>-2.2880000000000001E-2</v>
      </c>
      <c r="D127" s="29"/>
      <c r="E127" s="29">
        <v>1</v>
      </c>
      <c r="F127" s="33" t="s">
        <v>82</v>
      </c>
      <c r="G127" s="24" t="s">
        <v>20</v>
      </c>
      <c r="H127" s="29">
        <v>-2.9420000000000002E-2</v>
      </c>
      <c r="I127" s="29"/>
      <c r="J127" s="29">
        <f t="shared" si="32"/>
        <v>6</v>
      </c>
      <c r="K127" s="33" t="s">
        <v>70</v>
      </c>
      <c r="L127" s="24" t="s">
        <v>19</v>
      </c>
      <c r="M127" s="29">
        <v>-0.12595000000000001</v>
      </c>
      <c r="N127" s="29"/>
      <c r="O127" s="29">
        <f t="shared" si="28"/>
        <v>15</v>
      </c>
      <c r="P127" s="45" t="s">
        <v>19</v>
      </c>
      <c r="Q127" s="46">
        <f t="shared" si="37"/>
        <v>1432</v>
      </c>
      <c r="R127" s="47"/>
      <c r="S127" s="47" t="s">
        <v>20</v>
      </c>
      <c r="T127" s="46">
        <f t="shared" si="38"/>
        <v>462</v>
      </c>
      <c r="U127" s="112" t="s">
        <v>110</v>
      </c>
      <c r="V127" s="113"/>
      <c r="W127" s="113"/>
      <c r="X127" s="113"/>
      <c r="Y127" s="114"/>
      <c r="Z127" s="33" t="s">
        <v>66</v>
      </c>
      <c r="AA127" s="24" t="s">
        <v>20</v>
      </c>
      <c r="AB127" s="29">
        <v>-4.5409999999999999E-2</v>
      </c>
      <c r="AC127" s="29"/>
      <c r="AD127" s="29">
        <f t="shared" si="31"/>
        <v>8</v>
      </c>
      <c r="AE127" s="33" t="s">
        <v>47</v>
      </c>
      <c r="AF127" s="24" t="s">
        <v>19</v>
      </c>
      <c r="AG127" s="29">
        <v>-6.3960000000000003E-2</v>
      </c>
      <c r="AH127" s="29"/>
      <c r="AI127" s="79">
        <f t="shared" si="29"/>
        <v>15</v>
      </c>
      <c r="AJ127" s="61" t="s">
        <v>28</v>
      </c>
      <c r="AK127" s="46">
        <f>SUMIFS($AN$3:$AN$114,$AK$3:$AK$114," +NAM",$AM$3:$AM$114,"x") + SUMIFS($AN$3:$AN$114,$AK$3:$AK$114," +NAM",$AM$3:$AM$114,"o")</f>
        <v>199</v>
      </c>
      <c r="AL127" s="47" t="s">
        <v>29</v>
      </c>
      <c r="AM127" s="55"/>
      <c r="AN127" s="62">
        <f>SUMIFS($AN$3:$AN$114,$AK$3:$AK$114," -NAM",$AM$3:$AM$114,"x") + SUMIFS($AN$3:$AN$114,$AK$3:$AK$114," -NAM",$AM$3:$AM$114,"o")</f>
        <v>657</v>
      </c>
      <c r="AO127" s="48" t="s">
        <v>22</v>
      </c>
      <c r="AP127" s="49">
        <f>SUMIFS($AS$3:$AS$117,$AP$3:$AP$117," +AMO",$AR$3:$AR$117,"x")</f>
        <v>376</v>
      </c>
      <c r="AQ127" s="50" t="s">
        <v>23</v>
      </c>
      <c r="AR127" s="57"/>
      <c r="AS127" s="67">
        <f>SUMIFS($AS$3:$AS$117,$AP$3:$AP$117," -AMO",$AR$3:$AR$117,"x")</f>
        <v>187</v>
      </c>
      <c r="AT127" s="33" t="s">
        <v>83</v>
      </c>
      <c r="AU127" s="24" t="s">
        <v>25</v>
      </c>
      <c r="AV127" s="29">
        <v>2.6710000000000001E-2</v>
      </c>
      <c r="AW127" s="29"/>
      <c r="AX127" s="29">
        <f t="shared" si="20"/>
        <v>9</v>
      </c>
      <c r="AY127" s="45" t="s">
        <v>19</v>
      </c>
      <c r="AZ127" s="46">
        <f>SUMIFS($BC$3:$BC$113,$AZ$3:$AZ$113," +ENSO",$BB$3:$BB$113,"x") + SUMIFS($BC$3:$BC$113,$AZ$3:$AZ$113," +ENSO",$BB$3:$BB$113,"o")</f>
        <v>785</v>
      </c>
      <c r="BA127" s="47" t="s">
        <v>20</v>
      </c>
      <c r="BB127" s="55"/>
      <c r="BC127" s="66">
        <f>SUMIFS($BC$3:$BC$113,$AZ$3:$AZ$113," -ENSO",$BB$3:$BB$113,"x") + SUMIFS($BC$3:$BC$113,$AZ$3:$AZ$113," -ENSO",$BB$3:$BB$113,"o")</f>
        <v>264</v>
      </c>
      <c r="BD127" s="33" t="s">
        <v>77</v>
      </c>
      <c r="BE127" s="24" t="s">
        <v>29</v>
      </c>
      <c r="BF127" s="29">
        <v>-4.4630000000000003E-2</v>
      </c>
      <c r="BG127" s="29"/>
      <c r="BH127" s="79">
        <f t="shared" ref="BH127:BH190" si="39">IF(BF127&lt;BF126,BH126+1,BH126)</f>
        <v>3</v>
      </c>
      <c r="BI127" s="33" t="s">
        <v>71</v>
      </c>
      <c r="BJ127" s="24" t="s">
        <v>22</v>
      </c>
      <c r="BK127" s="29">
        <v>-1.9220000000000001E-2</v>
      </c>
      <c r="BL127" s="29"/>
      <c r="BM127" s="29">
        <f t="shared" si="30"/>
        <v>9</v>
      </c>
      <c r="BN127" s="23" t="s">
        <v>95</v>
      </c>
      <c r="BO127" s="24" t="s">
        <v>26</v>
      </c>
      <c r="BP127" s="29">
        <v>-7.0899999999999999E-3</v>
      </c>
      <c r="BR127" s="29">
        <f t="shared" si="35"/>
        <v>5</v>
      </c>
    </row>
    <row r="128" spans="1:70" ht="18" thickTop="1" thickBot="1" x14ac:dyDescent="0.25">
      <c r="A128" s="33" t="s">
        <v>82</v>
      </c>
      <c r="B128" s="24" t="s">
        <v>28</v>
      </c>
      <c r="C128" s="29">
        <v>-3.492E-2</v>
      </c>
      <c r="D128" s="29"/>
      <c r="E128" s="29">
        <f>IF(C128&lt;C127,E127+1,E127)</f>
        <v>2</v>
      </c>
      <c r="F128" s="33" t="s">
        <v>74</v>
      </c>
      <c r="G128" s="24" t="s">
        <v>23</v>
      </c>
      <c r="H128" s="29">
        <v>-3.4279999999999998E-2</v>
      </c>
      <c r="I128" s="29"/>
      <c r="J128" s="29">
        <f t="shared" si="32"/>
        <v>7</v>
      </c>
      <c r="K128" s="33" t="s">
        <v>90</v>
      </c>
      <c r="L128" s="35" t="s">
        <v>23</v>
      </c>
      <c r="M128" s="29">
        <v>-0.12858</v>
      </c>
      <c r="N128" s="29"/>
      <c r="O128" s="29">
        <f t="shared" si="28"/>
        <v>16</v>
      </c>
      <c r="P128" s="48" t="s">
        <v>22</v>
      </c>
      <c r="Q128" s="49">
        <f t="shared" si="37"/>
        <v>1883</v>
      </c>
      <c r="R128" s="50"/>
      <c r="S128" s="50" t="s">
        <v>23</v>
      </c>
      <c r="T128" s="49">
        <f t="shared" si="38"/>
        <v>245</v>
      </c>
      <c r="U128" s="42" t="s">
        <v>25</v>
      </c>
      <c r="V128" s="51">
        <f>SUMIFS($Y$3:$Y$121,$V$3:$V$121,U128,$X$3:$X$121,"x")</f>
        <v>710</v>
      </c>
      <c r="W128" s="54">
        <f>Y3</f>
        <v>119</v>
      </c>
      <c r="X128" s="44" t="s">
        <v>26</v>
      </c>
      <c r="Y128" s="51">
        <f>SUMIFS($Y$3:$Y$121,$V$3:$V$121,X128,$X$3:$X$121,"x")</f>
        <v>0</v>
      </c>
      <c r="Z128" s="33" t="s">
        <v>103</v>
      </c>
      <c r="AA128" s="35" t="s">
        <v>20</v>
      </c>
      <c r="AB128" s="29">
        <v>-5.3769999999999998E-2</v>
      </c>
      <c r="AC128" s="29"/>
      <c r="AD128" s="29">
        <f t="shared" si="31"/>
        <v>9</v>
      </c>
      <c r="AE128" s="33" t="s">
        <v>98</v>
      </c>
      <c r="AF128" s="35" t="s">
        <v>28</v>
      </c>
      <c r="AG128" s="29">
        <v>-6.6210000000000005E-2</v>
      </c>
      <c r="AH128" s="29"/>
      <c r="AI128" s="79">
        <f t="shared" si="29"/>
        <v>16</v>
      </c>
      <c r="AJ128" s="61" t="s">
        <v>19</v>
      </c>
      <c r="AK128" s="46">
        <f>SUMIFS($AN$3:$AN$114,$AK$3:$AK$114," +ENSO",$AM$3:$AM$114,"x") + SUMIFS($AN$3:$AN$114,$AK$3:$AK$114," +ENSO",$AM$3:$AM$114,"o")</f>
        <v>1323</v>
      </c>
      <c r="AL128" s="47" t="s">
        <v>20</v>
      </c>
      <c r="AM128" s="55"/>
      <c r="AN128" s="62">
        <f>SUMIFS($AN$3:$AN$114,$AK$3:$AK$114," -ENSO",$AM$3:$AM$114,"x") + SUMIFS($AN$3:$AN$114,$AK$3:$AK$114," -ENSO",$AM$3:$AM$114,"o")</f>
        <v>0</v>
      </c>
      <c r="AO128" s="112" t="s">
        <v>111</v>
      </c>
      <c r="AP128" s="113"/>
      <c r="AQ128" s="113"/>
      <c r="AR128" s="113"/>
      <c r="AS128" s="114"/>
      <c r="AT128" s="33" t="s">
        <v>94</v>
      </c>
      <c r="AU128" s="35" t="s">
        <v>22</v>
      </c>
      <c r="AV128" s="29">
        <v>2.1149999999999999E-2</v>
      </c>
      <c r="AW128" s="29"/>
      <c r="AX128" s="29">
        <f t="shared" si="20"/>
        <v>8</v>
      </c>
      <c r="AY128" s="48" t="s">
        <v>22</v>
      </c>
      <c r="AZ128" s="49">
        <f>SUMIFS($BC$3:$BC$113,$AZ$3:$AZ$113," +AMO",$BB$3:$BB$113,"x") + SUMIFS($BC$3:$BC$113,$AZ$3:$AZ$113," +AMO",$BB$3:$BB$113,"o")</f>
        <v>599</v>
      </c>
      <c r="BA128" s="50" t="s">
        <v>23</v>
      </c>
      <c r="BB128" s="57"/>
      <c r="BC128" s="67">
        <f>SUMIFS($BC$3:$BC$113,$AZ$3:$AZ$113," -AMO",$BB$3:$BB$113,"x") + SUMIFS($BC$3:$BC$113,$AZ$3:$AZ$113," -AMO",$BB$3:$BB$113,"o")</f>
        <v>30</v>
      </c>
      <c r="BD128" s="33" t="s">
        <v>74</v>
      </c>
      <c r="BE128" s="24" t="s">
        <v>28</v>
      </c>
      <c r="BF128" s="29">
        <v>-4.4839999999999998E-2</v>
      </c>
      <c r="BG128" s="29"/>
      <c r="BH128" s="79">
        <f t="shared" si="39"/>
        <v>4</v>
      </c>
      <c r="BI128" s="33" t="s">
        <v>79</v>
      </c>
      <c r="BJ128" s="24" t="s">
        <v>29</v>
      </c>
      <c r="BK128" s="29">
        <v>-2.317E-2</v>
      </c>
      <c r="BL128" s="29"/>
      <c r="BM128" s="29">
        <f t="shared" si="30"/>
        <v>10</v>
      </c>
      <c r="BN128" s="33" t="s">
        <v>35</v>
      </c>
      <c r="BO128" s="24" t="s">
        <v>22</v>
      </c>
      <c r="BP128" s="29">
        <v>-9.2099999999999994E-3</v>
      </c>
      <c r="BR128" s="29">
        <f t="shared" si="35"/>
        <v>6</v>
      </c>
    </row>
    <row r="129" spans="1:70" ht="18" thickTop="1" thickBot="1" x14ac:dyDescent="0.25">
      <c r="A129" s="33" t="s">
        <v>90</v>
      </c>
      <c r="B129" s="35" t="s">
        <v>29</v>
      </c>
      <c r="C129" s="29">
        <v>-4.4380000000000003E-2</v>
      </c>
      <c r="D129" s="29"/>
      <c r="E129" s="29">
        <f t="shared" ref="E129:E192" si="40">IF(C129&lt;C128,E128+1,E128)</f>
        <v>3</v>
      </c>
      <c r="F129" s="33" t="s">
        <v>35</v>
      </c>
      <c r="G129" s="24" t="s">
        <v>25</v>
      </c>
      <c r="H129" s="29">
        <v>-3.9010000000000003E-2</v>
      </c>
      <c r="I129" s="29"/>
      <c r="J129" s="29">
        <f t="shared" si="32"/>
        <v>8</v>
      </c>
      <c r="K129" s="33" t="s">
        <v>68</v>
      </c>
      <c r="L129" s="24" t="s">
        <v>22</v>
      </c>
      <c r="M129" s="29">
        <v>-0.13305</v>
      </c>
      <c r="N129" s="29"/>
      <c r="O129" s="29">
        <f t="shared" si="28"/>
        <v>17</v>
      </c>
      <c r="P129" s="112" t="s">
        <v>110</v>
      </c>
      <c r="Q129" s="113"/>
      <c r="R129" s="113"/>
      <c r="S129" s="113"/>
      <c r="T129" s="113"/>
      <c r="U129" s="45" t="s">
        <v>28</v>
      </c>
      <c r="V129" s="46">
        <f t="shared" ref="V129:V131" si="41">SUMIFS($Y$3:$Y$121,$V$3:$V$121,U129,$X$3:$X$121,"x")</f>
        <v>0</v>
      </c>
      <c r="W129" s="47"/>
      <c r="X129" s="47" t="s">
        <v>29</v>
      </c>
      <c r="Y129" s="46">
        <f t="shared" ref="Y129:Y131" si="42">SUMIFS($Y$3:$Y$121,$V$3:$V$121,X129,$X$3:$X$121,"x")</f>
        <v>0</v>
      </c>
      <c r="Z129" s="33" t="s">
        <v>45</v>
      </c>
      <c r="AA129" s="24" t="s">
        <v>23</v>
      </c>
      <c r="AB129" s="29">
        <v>-5.8319999999999997E-2</v>
      </c>
      <c r="AC129" s="29"/>
      <c r="AD129" s="29">
        <f t="shared" si="31"/>
        <v>10</v>
      </c>
      <c r="AE129" s="33" t="s">
        <v>48</v>
      </c>
      <c r="AF129" s="24" t="s">
        <v>20</v>
      </c>
      <c r="AG129" s="29">
        <v>-6.8640000000000007E-2</v>
      </c>
      <c r="AH129" s="29"/>
      <c r="AI129" s="79">
        <f t="shared" si="29"/>
        <v>17</v>
      </c>
      <c r="AJ129" s="63" t="s">
        <v>22</v>
      </c>
      <c r="AK129" s="49">
        <f>SUMIFS($AN$3:$AN$114,$AK$3:$AK$114," +AMO",$AM$3:$AM$114,"x") + SUMIFS($AN$3:$AN$114,$AK$3:$AK$114," +AMO",$AM$3:$AM$114,"o")</f>
        <v>641</v>
      </c>
      <c r="AL129" s="50" t="s">
        <v>23</v>
      </c>
      <c r="AM129" s="57"/>
      <c r="AN129" s="64">
        <f>SUMIFS($AN$3:$AN$114,$AK$3:$AK$114," -AMO",$AM$3:$AM$114,"x") + SUMIFS($AN$3:$AN$114,$AK$3:$AK$114," -AMO",$AM$3:$AM$114,"o")</f>
        <v>233</v>
      </c>
      <c r="AO129" s="42" t="s">
        <v>25</v>
      </c>
      <c r="AP129" s="51">
        <f>SUMIFS($AS$3:$AS$117,$AP$3:$AP$117," +PNA",$AR$3:$AR$117,"x") + SUMIFS($AS$3:$AS$117,$AP$3:$AP$117," +PNA",$AR$3:$AR$117,"o")</f>
        <v>1912</v>
      </c>
      <c r="AQ129" s="44" t="s">
        <v>26</v>
      </c>
      <c r="AR129" s="54"/>
      <c r="AS129" s="65">
        <f>SUMIFS($AS$3:$AS$117,$AP$3:$AP$117," -PNA",$AR$3:$AR$117,"x") + SUMIFS($AS$3:$AS$117,$AP$3:$AP$117," -PNA",$AR$3:$AR$117,"o")</f>
        <v>0</v>
      </c>
      <c r="AT129" s="33" t="s">
        <v>60</v>
      </c>
      <c r="AU129" s="24" t="s">
        <v>22</v>
      </c>
      <c r="AV129" s="29">
        <v>1.9779999999999999E-2</v>
      </c>
      <c r="AW129" s="29"/>
      <c r="AX129" s="29">
        <f t="shared" si="20"/>
        <v>7</v>
      </c>
      <c r="AY129" s="33" t="s">
        <v>96</v>
      </c>
      <c r="AZ129" s="35" t="s">
        <v>23</v>
      </c>
      <c r="BA129" s="29">
        <v>-4.6999999999999999E-4</v>
      </c>
      <c r="BB129" s="29"/>
      <c r="BC129" s="29">
        <v>1</v>
      </c>
      <c r="BD129" s="33" t="s">
        <v>80</v>
      </c>
      <c r="BE129" s="24" t="s">
        <v>19</v>
      </c>
      <c r="BF129" s="29">
        <v>-4.6059999999999997E-2</v>
      </c>
      <c r="BG129" s="29"/>
      <c r="BH129" s="79">
        <f t="shared" si="39"/>
        <v>5</v>
      </c>
      <c r="BI129" s="23" t="s">
        <v>95</v>
      </c>
      <c r="BJ129" s="24" t="s">
        <v>29</v>
      </c>
      <c r="BK129" s="29">
        <v>-2.4219999999999998E-2</v>
      </c>
      <c r="BL129" s="29"/>
      <c r="BM129" s="29">
        <f t="shared" si="30"/>
        <v>11</v>
      </c>
      <c r="BN129" s="33" t="s">
        <v>90</v>
      </c>
      <c r="BO129" s="35" t="s">
        <v>23</v>
      </c>
      <c r="BP129" s="29">
        <v>-1.405E-2</v>
      </c>
      <c r="BR129" s="29">
        <f t="shared" si="35"/>
        <v>7</v>
      </c>
    </row>
    <row r="130" spans="1:70" ht="18" thickTop="1" thickBot="1" x14ac:dyDescent="0.25">
      <c r="A130" s="33" t="s">
        <v>65</v>
      </c>
      <c r="B130" s="24" t="s">
        <v>23</v>
      </c>
      <c r="C130" s="29">
        <v>-4.7230000000000001E-2</v>
      </c>
      <c r="D130" s="29"/>
      <c r="E130" s="29">
        <f t="shared" si="40"/>
        <v>4</v>
      </c>
      <c r="F130" s="33" t="s">
        <v>57</v>
      </c>
      <c r="G130" s="24" t="s">
        <v>20</v>
      </c>
      <c r="H130" s="29">
        <v>-4.181E-2</v>
      </c>
      <c r="I130" s="29"/>
      <c r="J130" s="29">
        <f t="shared" si="32"/>
        <v>9</v>
      </c>
      <c r="K130" s="33" t="s">
        <v>90</v>
      </c>
      <c r="L130" s="35" t="s">
        <v>29</v>
      </c>
      <c r="M130" s="29">
        <v>-0.15533</v>
      </c>
      <c r="N130" s="29"/>
      <c r="O130" s="29">
        <f t="shared" si="28"/>
        <v>18</v>
      </c>
      <c r="P130" s="42" t="s">
        <v>25</v>
      </c>
      <c r="Q130" s="51">
        <f>SUMIFS($T$3:$T$123,$Q$3:$Q$123,P130,$S$3:$S$123,"x")</f>
        <v>0</v>
      </c>
      <c r="R130" s="54">
        <f>T3</f>
        <v>121</v>
      </c>
      <c r="S130" s="44" t="s">
        <v>26</v>
      </c>
      <c r="T130" s="51">
        <f>SUMIFS($T$3:$T$123,$Q$3:$Q$123,S130,$S$3:$S$123,"x")</f>
        <v>0</v>
      </c>
      <c r="U130" s="45" t="s">
        <v>19</v>
      </c>
      <c r="V130" s="46">
        <f t="shared" si="41"/>
        <v>335</v>
      </c>
      <c r="W130" s="47"/>
      <c r="X130" s="47" t="s">
        <v>20</v>
      </c>
      <c r="Y130" s="46">
        <f t="shared" si="42"/>
        <v>0</v>
      </c>
      <c r="Z130" s="33" t="s">
        <v>66</v>
      </c>
      <c r="AA130" s="24" t="s">
        <v>28</v>
      </c>
      <c r="AB130" s="29">
        <v>-5.8549999999999998E-2</v>
      </c>
      <c r="AC130" s="29"/>
      <c r="AD130" s="29">
        <f t="shared" si="31"/>
        <v>11</v>
      </c>
      <c r="AE130" s="33" t="s">
        <v>44</v>
      </c>
      <c r="AF130" s="24" t="s">
        <v>23</v>
      </c>
      <c r="AG130" s="29">
        <v>-7.0569999999999994E-2</v>
      </c>
      <c r="AH130" s="29"/>
      <c r="AI130" s="79">
        <f t="shared" si="29"/>
        <v>18</v>
      </c>
      <c r="AJ130" s="33" t="s">
        <v>82</v>
      </c>
      <c r="AK130" s="24" t="s">
        <v>20</v>
      </c>
      <c r="AL130" s="29">
        <v>-5.0909999999999997E-2</v>
      </c>
      <c r="AM130" s="29"/>
      <c r="AN130" s="29">
        <v>1</v>
      </c>
      <c r="AO130" s="45" t="s">
        <v>28</v>
      </c>
      <c r="AP130" s="46">
        <f>SUMIFS($AS$3:$AS$117,$AP$3:$AP$117," +NAM",$AR$3:$AR$117,"x") + SUMIFS($AS$3:$AS$117,$AP$3:$AP$117," +NAM",$AR$3:$AR$117,"o")</f>
        <v>295</v>
      </c>
      <c r="AQ130" s="47" t="s">
        <v>29</v>
      </c>
      <c r="AR130" s="55"/>
      <c r="AS130" s="66">
        <f>SUMIFS($AS$3:$AS$117,$AP$3:$AP$117," -NAM",$AR$3:$AR$117,"x") + SUMIFS($AS$3:$AS$117,$AP$3:$AP$117," -NAM",$AR$3:$AR$117,"o")</f>
        <v>460</v>
      </c>
      <c r="AT130" s="23" t="s">
        <v>95</v>
      </c>
      <c r="AU130" s="24" t="s">
        <v>22</v>
      </c>
      <c r="AV130" s="29">
        <v>1.567E-2</v>
      </c>
      <c r="AW130" s="29"/>
      <c r="AX130" s="29">
        <f t="shared" si="20"/>
        <v>6</v>
      </c>
      <c r="AY130" s="33" t="s">
        <v>94</v>
      </c>
      <c r="AZ130" s="35" t="s">
        <v>28</v>
      </c>
      <c r="BA130" s="29">
        <v>-8.8599999999999998E-3</v>
      </c>
      <c r="BB130" s="29"/>
      <c r="BC130" s="29">
        <f>IF(BA130&lt;BA129,BC129+1,BC129)</f>
        <v>2</v>
      </c>
      <c r="BD130" s="33" t="s">
        <v>101</v>
      </c>
      <c r="BE130" s="35" t="s">
        <v>29</v>
      </c>
      <c r="BF130" s="29">
        <v>-7.0480000000000001E-2</v>
      </c>
      <c r="BG130" s="29"/>
      <c r="BH130" s="79">
        <f t="shared" si="39"/>
        <v>6</v>
      </c>
      <c r="BI130" s="33" t="s">
        <v>34</v>
      </c>
      <c r="BJ130" s="24" t="s">
        <v>26</v>
      </c>
      <c r="BK130" s="29">
        <v>-2.5919999999999999E-2</v>
      </c>
      <c r="BL130" s="29"/>
      <c r="BM130" s="29">
        <f t="shared" si="30"/>
        <v>12</v>
      </c>
      <c r="BN130" s="33" t="s">
        <v>91</v>
      </c>
      <c r="BO130" s="35" t="s">
        <v>20</v>
      </c>
      <c r="BP130" s="29">
        <v>-1.5630000000000002E-2</v>
      </c>
      <c r="BR130" s="29">
        <f t="shared" si="35"/>
        <v>8</v>
      </c>
    </row>
    <row r="131" spans="1:70" ht="17" thickBot="1" x14ac:dyDescent="0.25">
      <c r="A131" s="33" t="s">
        <v>74</v>
      </c>
      <c r="B131" s="24" t="s">
        <v>23</v>
      </c>
      <c r="C131" s="29">
        <v>-5.5530000000000003E-2</v>
      </c>
      <c r="D131" s="29"/>
      <c r="E131" s="29">
        <f t="shared" si="40"/>
        <v>5</v>
      </c>
      <c r="F131" s="23" t="s">
        <v>95</v>
      </c>
      <c r="G131" s="24" t="s">
        <v>22</v>
      </c>
      <c r="H131" s="29">
        <v>-4.6460000000000001E-2</v>
      </c>
      <c r="I131" s="29"/>
      <c r="J131" s="29">
        <f t="shared" si="32"/>
        <v>10</v>
      </c>
      <c r="K131" s="33" t="s">
        <v>71</v>
      </c>
      <c r="L131" s="24" t="s">
        <v>20</v>
      </c>
      <c r="M131" s="29">
        <v>-0.19128000000000001</v>
      </c>
      <c r="N131" s="29"/>
      <c r="O131" s="29">
        <f t="shared" si="28"/>
        <v>19</v>
      </c>
      <c r="P131" s="45" t="s">
        <v>28</v>
      </c>
      <c r="Q131" s="46">
        <f t="shared" ref="Q131:Q133" si="43">SUMIFS($T$3:$T$123,$Q$3:$Q$123,P131,$S$3:$S$123,"x")</f>
        <v>85</v>
      </c>
      <c r="R131" s="47"/>
      <c r="S131" s="47" t="s">
        <v>29</v>
      </c>
      <c r="T131" s="46">
        <f t="shared" ref="T131:T133" si="44">SUMIFS($T$3:$T$123,$Q$3:$Q$123,S131,$S$3:$S$123,"x")</f>
        <v>0</v>
      </c>
      <c r="U131" s="48" t="s">
        <v>22</v>
      </c>
      <c r="V131" s="49">
        <f t="shared" si="41"/>
        <v>395</v>
      </c>
      <c r="W131" s="50"/>
      <c r="X131" s="50" t="s">
        <v>23</v>
      </c>
      <c r="Y131" s="49">
        <f t="shared" si="42"/>
        <v>0</v>
      </c>
      <c r="Z131" s="33" t="s">
        <v>77</v>
      </c>
      <c r="AA131" s="24" t="s">
        <v>29</v>
      </c>
      <c r="AB131" s="29">
        <v>-6.522E-2</v>
      </c>
      <c r="AC131" s="29"/>
      <c r="AD131" s="29">
        <f t="shared" si="31"/>
        <v>12</v>
      </c>
      <c r="AE131" s="23" t="s">
        <v>95</v>
      </c>
      <c r="AF131" s="24" t="s">
        <v>19</v>
      </c>
      <c r="AG131" s="29">
        <v>-7.8219999999999998E-2</v>
      </c>
      <c r="AH131" s="29"/>
      <c r="AI131" s="79">
        <f t="shared" si="29"/>
        <v>19</v>
      </c>
      <c r="AJ131" s="33" t="s">
        <v>69</v>
      </c>
      <c r="AK131" s="24" t="s">
        <v>29</v>
      </c>
      <c r="AL131" s="29">
        <v>-6.2719999999999998E-2</v>
      </c>
      <c r="AM131" s="29"/>
      <c r="AN131" s="29">
        <f>IF(AL131&lt;AL130,AN130+1,AN130)</f>
        <v>2</v>
      </c>
      <c r="AO131" s="45" t="s">
        <v>19</v>
      </c>
      <c r="AP131" s="46">
        <f>SUMIFS($AS$3:$AS$117,$AP$3:$AP$117," +ENSO",$AR$3:$AR$117,"x") + SUMIFS($AS$3:$AS$117,$AP$3:$AP$117," +ENSO",$AR$3:$AR$117,"o")</f>
        <v>1413</v>
      </c>
      <c r="AQ131" s="47" t="s">
        <v>20</v>
      </c>
      <c r="AR131" s="55"/>
      <c r="AS131" s="66">
        <f>SUMIFS($AS$3:$AS$117,$AP$3:$AP$117," -ENSO",$AR$3:$AR$117,"x") + SUMIFS($AS$3:$AS$117,$AP$3:$AP$117," -ENSO",$AR$3:$AR$117,"o")</f>
        <v>0</v>
      </c>
      <c r="AT131" s="33" t="s">
        <v>81</v>
      </c>
      <c r="AU131" s="24" t="s">
        <v>26</v>
      </c>
      <c r="AV131" s="29">
        <v>1.54E-2</v>
      </c>
      <c r="AW131" s="29"/>
      <c r="AX131" s="29">
        <f t="shared" ref="AX131:AX184" si="45">IF(AV131&gt;AV132,AX132+1,AX132)</f>
        <v>5</v>
      </c>
      <c r="AY131" s="33" t="s">
        <v>89</v>
      </c>
      <c r="AZ131" s="35" t="s">
        <v>19</v>
      </c>
      <c r="BA131" s="29">
        <v>-9.0699999999999999E-3</v>
      </c>
      <c r="BB131" s="29"/>
      <c r="BC131" s="29">
        <f t="shared" ref="BC131:BC194" si="46">IF(BA131&lt;BA130,BC130+1,BC130)</f>
        <v>3</v>
      </c>
      <c r="BD131" s="33" t="s">
        <v>64</v>
      </c>
      <c r="BE131" s="24" t="s">
        <v>28</v>
      </c>
      <c r="BF131" s="29">
        <v>-8.4559999999999996E-2</v>
      </c>
      <c r="BG131" s="29"/>
      <c r="BH131" s="79">
        <f t="shared" si="39"/>
        <v>7</v>
      </c>
      <c r="BI131" s="33" t="s">
        <v>56</v>
      </c>
      <c r="BJ131" s="24" t="s">
        <v>22</v>
      </c>
      <c r="BK131" s="29">
        <v>-3.3160000000000002E-2</v>
      </c>
      <c r="BL131" s="29"/>
      <c r="BM131" s="29">
        <f t="shared" si="30"/>
        <v>13</v>
      </c>
      <c r="BN131" s="33" t="s">
        <v>58</v>
      </c>
      <c r="BO131" s="24" t="s">
        <v>25</v>
      </c>
      <c r="BP131" s="29">
        <v>-1.8530000000000001E-2</v>
      </c>
      <c r="BR131" s="29">
        <f t="shared" si="35"/>
        <v>9</v>
      </c>
    </row>
    <row r="132" spans="1:70" ht="18" thickTop="1" thickBot="1" x14ac:dyDescent="0.25">
      <c r="A132" s="33" t="s">
        <v>47</v>
      </c>
      <c r="B132" s="24" t="s">
        <v>28</v>
      </c>
      <c r="C132" s="29">
        <v>-7.8869999999999996E-2</v>
      </c>
      <c r="D132" s="29"/>
      <c r="E132" s="29">
        <f t="shared" si="40"/>
        <v>6</v>
      </c>
      <c r="F132" s="33" t="s">
        <v>91</v>
      </c>
      <c r="G132" s="35" t="s">
        <v>20</v>
      </c>
      <c r="H132" s="29">
        <v>-5.108E-2</v>
      </c>
      <c r="I132" s="29"/>
      <c r="J132" s="29">
        <f t="shared" si="32"/>
        <v>11</v>
      </c>
      <c r="K132" s="33" t="s">
        <v>89</v>
      </c>
      <c r="L132" s="35" t="s">
        <v>25</v>
      </c>
      <c r="M132" s="29">
        <v>-0.19878000000000001</v>
      </c>
      <c r="N132" s="29"/>
      <c r="O132" s="29">
        <f t="shared" si="28"/>
        <v>20</v>
      </c>
      <c r="P132" s="45" t="s">
        <v>19</v>
      </c>
      <c r="Q132" s="46">
        <f t="shared" si="43"/>
        <v>462</v>
      </c>
      <c r="R132" s="47"/>
      <c r="S132" s="47" t="s">
        <v>20</v>
      </c>
      <c r="T132" s="46">
        <f t="shared" si="44"/>
        <v>0</v>
      </c>
      <c r="U132" s="112" t="s">
        <v>111</v>
      </c>
      <c r="V132" s="113"/>
      <c r="W132" s="113"/>
      <c r="X132" s="113"/>
      <c r="Y132" s="114"/>
      <c r="Z132" s="33" t="s">
        <v>66</v>
      </c>
      <c r="AA132" s="24" t="s">
        <v>22</v>
      </c>
      <c r="AB132" s="29">
        <v>-6.7070000000000005E-2</v>
      </c>
      <c r="AC132" s="29"/>
      <c r="AD132" s="29">
        <f t="shared" si="31"/>
        <v>13</v>
      </c>
      <c r="AE132" s="33" t="s">
        <v>53</v>
      </c>
      <c r="AF132" s="24" t="s">
        <v>23</v>
      </c>
      <c r="AG132" s="29">
        <v>-9.0859999999999996E-2</v>
      </c>
      <c r="AH132" s="29"/>
      <c r="AI132" s="79">
        <f t="shared" si="29"/>
        <v>20</v>
      </c>
      <c r="AJ132" s="33" t="s">
        <v>103</v>
      </c>
      <c r="AK132" s="35" t="s">
        <v>22</v>
      </c>
      <c r="AL132" s="29">
        <v>-8.1509999999999999E-2</v>
      </c>
      <c r="AM132" s="29"/>
      <c r="AN132" s="29">
        <f t="shared" ref="AN132:AN195" si="47">IF(AL132&lt;AL131,AN131+1,AN131)</f>
        <v>3</v>
      </c>
      <c r="AO132" s="48" t="s">
        <v>22</v>
      </c>
      <c r="AP132" s="49">
        <f>SUMIFS($AS$3:$AS$117,$AP$3:$AP$117," +AMO",$AR$3:$AR$117,"x") + SUMIFS($AS$3:$AS$117,$AP$3:$AP$117," +AMO",$AR$3:$AR$117,"o")</f>
        <v>616</v>
      </c>
      <c r="AQ132" s="50" t="s">
        <v>23</v>
      </c>
      <c r="AR132" s="57"/>
      <c r="AS132" s="67">
        <f>SUMIFS($AS$3:$AS$117,$AP$3:$AP$117," -AMO",$AR$3:$AR$117,"x") + SUMIFS($AS$3:$AS$117,$AP$3:$AP$117," -AMO",$AR$3:$AR$117,"o")</f>
        <v>250</v>
      </c>
      <c r="AT132" s="33" t="s">
        <v>48</v>
      </c>
      <c r="AU132" s="24" t="s">
        <v>20</v>
      </c>
      <c r="AV132" s="29">
        <v>1.154E-2</v>
      </c>
      <c r="AW132" s="29"/>
      <c r="AX132" s="29">
        <f t="shared" si="45"/>
        <v>4</v>
      </c>
      <c r="AY132" s="33" t="s">
        <v>76</v>
      </c>
      <c r="AZ132" s="24" t="s">
        <v>28</v>
      </c>
      <c r="BA132" s="29">
        <v>-1.745E-2</v>
      </c>
      <c r="BB132" s="29"/>
      <c r="BC132" s="29">
        <f t="shared" si="46"/>
        <v>4</v>
      </c>
      <c r="BD132" s="33" t="s">
        <v>98</v>
      </c>
      <c r="BE132" s="35" t="s">
        <v>25</v>
      </c>
      <c r="BF132" s="29">
        <v>-9.6009999999999998E-2</v>
      </c>
      <c r="BG132" s="29"/>
      <c r="BH132" s="79">
        <f t="shared" si="39"/>
        <v>8</v>
      </c>
      <c r="BI132" s="33" t="s">
        <v>73</v>
      </c>
      <c r="BJ132" s="24" t="s">
        <v>23</v>
      </c>
      <c r="BK132" s="29">
        <v>-3.4950000000000002E-2</v>
      </c>
      <c r="BL132" s="29"/>
      <c r="BM132" s="29">
        <f t="shared" si="30"/>
        <v>14</v>
      </c>
      <c r="BN132" s="33" t="s">
        <v>83</v>
      </c>
      <c r="BO132" s="24" t="s">
        <v>29</v>
      </c>
      <c r="BP132" s="29">
        <v>-2.563E-2</v>
      </c>
      <c r="BR132" s="29">
        <f t="shared" si="35"/>
        <v>10</v>
      </c>
    </row>
    <row r="133" spans="1:70" ht="18" thickTop="1" thickBot="1" x14ac:dyDescent="0.25">
      <c r="A133" s="33" t="s">
        <v>61</v>
      </c>
      <c r="B133" s="24" t="s">
        <v>23</v>
      </c>
      <c r="C133" s="29">
        <v>-9.9150000000000002E-2</v>
      </c>
      <c r="D133" s="29"/>
      <c r="E133" s="29">
        <f t="shared" si="40"/>
        <v>7</v>
      </c>
      <c r="F133" s="33" t="s">
        <v>85</v>
      </c>
      <c r="G133" s="24" t="s">
        <v>19</v>
      </c>
      <c r="H133" s="29">
        <v>-7.492E-2</v>
      </c>
      <c r="I133" s="29"/>
      <c r="J133" s="29">
        <f t="shared" si="32"/>
        <v>12</v>
      </c>
      <c r="K133" s="33" t="s">
        <v>61</v>
      </c>
      <c r="L133" s="24" t="s">
        <v>23</v>
      </c>
      <c r="M133" s="29">
        <v>-0.20546</v>
      </c>
      <c r="N133" s="29"/>
      <c r="O133" s="29">
        <f t="shared" si="28"/>
        <v>21</v>
      </c>
      <c r="P133" s="48" t="s">
        <v>22</v>
      </c>
      <c r="Q133" s="49">
        <f t="shared" si="43"/>
        <v>295</v>
      </c>
      <c r="R133" s="50"/>
      <c r="S133" s="50" t="s">
        <v>23</v>
      </c>
      <c r="T133" s="49">
        <f t="shared" si="44"/>
        <v>0</v>
      </c>
      <c r="U133" s="42" t="s">
        <v>25</v>
      </c>
      <c r="V133" s="51">
        <f>SUMIFS($Y$3:$Y$121,$V$3:$V$121,U133,$X$3:$X$121,"x") + SUMIFS($Y$3:$Y$121,$V$3:$V$121,U133,$X$3:$X$121,"o")</f>
        <v>1315</v>
      </c>
      <c r="W133" s="44"/>
      <c r="X133" s="44" t="s">
        <v>26</v>
      </c>
      <c r="Y133" s="51">
        <f>SUMIFS($Y$3:$Y$121,$V$3:$V$121,X133,$X$3:$X$121,"x") + SUMIFS($Y$3:$Y$121,$V$3:$V$121,X133,$X$3:$X$121,"o")</f>
        <v>0</v>
      </c>
      <c r="Z133" s="33" t="s">
        <v>103</v>
      </c>
      <c r="AA133" s="35" t="s">
        <v>28</v>
      </c>
      <c r="AB133" s="29">
        <v>-7.009E-2</v>
      </c>
      <c r="AC133" s="29"/>
      <c r="AD133" s="29">
        <f t="shared" si="31"/>
        <v>14</v>
      </c>
      <c r="AE133" s="33" t="s">
        <v>64</v>
      </c>
      <c r="AF133" s="24" t="s">
        <v>22</v>
      </c>
      <c r="AG133" s="29">
        <v>-9.5839999999999995E-2</v>
      </c>
      <c r="AH133" s="29"/>
      <c r="AI133" s="79">
        <f t="shared" si="29"/>
        <v>21</v>
      </c>
      <c r="AJ133" s="23" t="s">
        <v>95</v>
      </c>
      <c r="AK133" s="24" t="s">
        <v>22</v>
      </c>
      <c r="AL133" s="29">
        <v>-9.239E-2</v>
      </c>
      <c r="AM133" s="29"/>
      <c r="AN133" s="29">
        <f t="shared" si="47"/>
        <v>4</v>
      </c>
      <c r="AO133" s="23" t="s">
        <v>95</v>
      </c>
      <c r="AP133" s="24" t="s">
        <v>29</v>
      </c>
      <c r="AQ133" s="29">
        <v>-2.1099999999999999E-3</v>
      </c>
      <c r="AR133" s="29"/>
      <c r="AS133" s="29">
        <v>1</v>
      </c>
      <c r="AT133" s="33" t="s">
        <v>62</v>
      </c>
      <c r="AU133" s="24" t="s">
        <v>23</v>
      </c>
      <c r="AV133" s="29">
        <v>7.3400000000000002E-3</v>
      </c>
      <c r="AW133" s="29"/>
      <c r="AX133" s="29">
        <f t="shared" si="45"/>
        <v>3</v>
      </c>
      <c r="AY133" s="33" t="s">
        <v>51</v>
      </c>
      <c r="AZ133" s="24" t="s">
        <v>22</v>
      </c>
      <c r="BA133" s="29">
        <v>-1.796E-2</v>
      </c>
      <c r="BB133" s="29"/>
      <c r="BC133" s="29">
        <f t="shared" si="46"/>
        <v>5</v>
      </c>
      <c r="BD133" s="33" t="s">
        <v>98</v>
      </c>
      <c r="BE133" s="35" t="s">
        <v>28</v>
      </c>
      <c r="BF133" s="29">
        <v>-0.11079</v>
      </c>
      <c r="BG133" s="29"/>
      <c r="BH133" s="79">
        <f t="shared" si="39"/>
        <v>9</v>
      </c>
      <c r="BI133" s="33" t="s">
        <v>48</v>
      </c>
      <c r="BJ133" s="24" t="s">
        <v>29</v>
      </c>
      <c r="BK133" s="29">
        <v>-4.956E-2</v>
      </c>
      <c r="BL133" s="29"/>
      <c r="BM133" s="29">
        <f t="shared" si="30"/>
        <v>15</v>
      </c>
      <c r="BN133" s="33" t="s">
        <v>91</v>
      </c>
      <c r="BO133" s="35" t="s">
        <v>28</v>
      </c>
      <c r="BP133" s="29">
        <v>-2.6409999999999999E-2</v>
      </c>
      <c r="BR133" s="29">
        <f t="shared" si="35"/>
        <v>11</v>
      </c>
    </row>
    <row r="134" spans="1:70" ht="18" thickTop="1" thickBot="1" x14ac:dyDescent="0.25">
      <c r="A134" s="33" t="s">
        <v>70</v>
      </c>
      <c r="B134" s="24" t="s">
        <v>19</v>
      </c>
      <c r="C134" s="29">
        <v>-0.13092999999999999</v>
      </c>
      <c r="D134" s="29"/>
      <c r="E134" s="29">
        <f t="shared" si="40"/>
        <v>8</v>
      </c>
      <c r="F134" s="33" t="s">
        <v>36</v>
      </c>
      <c r="G134" s="24" t="s">
        <v>26</v>
      </c>
      <c r="H134" s="29">
        <v>-8.4379999999999997E-2</v>
      </c>
      <c r="I134" s="29"/>
      <c r="J134" s="29">
        <f t="shared" si="32"/>
        <v>13</v>
      </c>
      <c r="K134" s="33" t="s">
        <v>80</v>
      </c>
      <c r="L134" s="24" t="s">
        <v>25</v>
      </c>
      <c r="M134" s="29">
        <v>-0.20566000000000001</v>
      </c>
      <c r="N134" s="29"/>
      <c r="O134" s="29">
        <f t="shared" si="28"/>
        <v>22</v>
      </c>
      <c r="P134" s="112" t="s">
        <v>111</v>
      </c>
      <c r="Q134" s="113"/>
      <c r="R134" s="113"/>
      <c r="S134" s="113"/>
      <c r="T134" s="113"/>
      <c r="U134" s="45" t="s">
        <v>28</v>
      </c>
      <c r="V134" s="46">
        <f t="shared" ref="V134:V136" si="48">SUMIFS($Y$3:$Y$121,$V$3:$V$121,U134,$X$3:$X$121,"x") + SUMIFS($Y$3:$Y$121,$V$3:$V$121,U134,$X$3:$X$121,"o")</f>
        <v>140</v>
      </c>
      <c r="W134" s="47"/>
      <c r="X134" s="47" t="s">
        <v>29</v>
      </c>
      <c r="Y134" s="46">
        <f t="shared" ref="Y134:Y136" si="49">SUMIFS($Y$3:$Y$121,$V$3:$V$121,X134,$X$3:$X$121,"x") + SUMIFS($Y$3:$Y$121,$V$3:$V$121,X134,$X$3:$X$121,"o")</f>
        <v>0</v>
      </c>
      <c r="Z134" s="33" t="s">
        <v>101</v>
      </c>
      <c r="AA134" s="35" t="s">
        <v>29</v>
      </c>
      <c r="AB134" s="29">
        <v>-8.5580000000000003E-2</v>
      </c>
      <c r="AC134" s="29"/>
      <c r="AD134" s="29">
        <f t="shared" si="31"/>
        <v>15</v>
      </c>
      <c r="AE134" s="33" t="s">
        <v>103</v>
      </c>
      <c r="AF134" s="35" t="s">
        <v>28</v>
      </c>
      <c r="AG134" s="29">
        <v>-0.10699</v>
      </c>
      <c r="AH134" s="29"/>
      <c r="AI134" s="79">
        <f t="shared" si="29"/>
        <v>22</v>
      </c>
      <c r="AJ134" s="33" t="s">
        <v>104</v>
      </c>
      <c r="AK134" s="35" t="s">
        <v>26</v>
      </c>
      <c r="AL134" s="29">
        <v>-9.7449999999999995E-2</v>
      </c>
      <c r="AM134" s="29"/>
      <c r="AN134" s="29">
        <f t="shared" si="47"/>
        <v>5</v>
      </c>
      <c r="AO134" s="33" t="s">
        <v>69</v>
      </c>
      <c r="AP134" s="24" t="s">
        <v>29</v>
      </c>
      <c r="AQ134" s="29">
        <v>-3.3500000000000001E-3</v>
      </c>
      <c r="AR134" s="29"/>
      <c r="AS134" s="29">
        <f>IF(AQ134&lt;AQ133,AS133+1,AS133)</f>
        <v>2</v>
      </c>
      <c r="AT134" s="33" t="s">
        <v>64</v>
      </c>
      <c r="AU134" s="24" t="s">
        <v>19</v>
      </c>
      <c r="AV134" s="29">
        <v>4.3499999999999997E-3</v>
      </c>
      <c r="AW134" s="29"/>
      <c r="AX134" s="29">
        <f>IF(AV134&gt;AV135,AX135+1,AX135)</f>
        <v>2</v>
      </c>
      <c r="AY134" s="33" t="s">
        <v>90</v>
      </c>
      <c r="AZ134" s="35" t="s">
        <v>20</v>
      </c>
      <c r="BA134" s="29">
        <v>-2.3779999999999999E-2</v>
      </c>
      <c r="BB134" s="29"/>
      <c r="BC134" s="29">
        <f t="shared" si="46"/>
        <v>6</v>
      </c>
      <c r="BD134" s="23" t="s">
        <v>95</v>
      </c>
      <c r="BE134" s="24" t="s">
        <v>22</v>
      </c>
      <c r="BF134" s="29">
        <v>-0.11731</v>
      </c>
      <c r="BG134" s="29"/>
      <c r="BH134" s="79">
        <f t="shared" si="39"/>
        <v>10</v>
      </c>
      <c r="BI134" s="23" t="s">
        <v>95</v>
      </c>
      <c r="BJ134" s="24" t="s">
        <v>19</v>
      </c>
      <c r="BK134" s="29">
        <v>-5.8389999999999997E-2</v>
      </c>
      <c r="BL134" s="29"/>
      <c r="BM134" s="29">
        <f t="shared" si="30"/>
        <v>16</v>
      </c>
      <c r="BN134" s="33" t="s">
        <v>57</v>
      </c>
      <c r="BO134" s="24" t="s">
        <v>23</v>
      </c>
      <c r="BP134" s="29">
        <v>-2.7189999999999999E-2</v>
      </c>
      <c r="BR134" s="29">
        <f t="shared" si="35"/>
        <v>12</v>
      </c>
    </row>
    <row r="135" spans="1:70" ht="18" thickTop="1" thickBot="1" x14ac:dyDescent="0.25">
      <c r="A135" s="33" t="s">
        <v>51</v>
      </c>
      <c r="B135" s="24" t="s">
        <v>28</v>
      </c>
      <c r="C135" s="29">
        <v>-0.16628000000000001</v>
      </c>
      <c r="D135" s="29"/>
      <c r="E135" s="29">
        <f t="shared" si="40"/>
        <v>9</v>
      </c>
      <c r="F135" s="33" t="s">
        <v>50</v>
      </c>
      <c r="G135" s="24" t="s">
        <v>19</v>
      </c>
      <c r="H135" s="29">
        <v>-8.9529999999999998E-2</v>
      </c>
      <c r="I135" s="29"/>
      <c r="J135" s="29">
        <f t="shared" si="32"/>
        <v>14</v>
      </c>
      <c r="K135" s="33" t="s">
        <v>98</v>
      </c>
      <c r="L135" s="35" t="s">
        <v>25</v>
      </c>
      <c r="M135" s="29">
        <v>-0.20718</v>
      </c>
      <c r="N135" s="29"/>
      <c r="O135" s="29">
        <f t="shared" si="28"/>
        <v>23</v>
      </c>
      <c r="P135" s="42" t="s">
        <v>25</v>
      </c>
      <c r="Q135" s="51">
        <f>SUMIFS($T$3:$T$123,$Q$3:$Q$123,P135,$S$3:$S$123,"x") + SUMIFS($T$3:$T$123,$Q$3:$Q$123,P135,$S$3:$S$123,"o")</f>
        <v>483</v>
      </c>
      <c r="R135" s="44"/>
      <c r="S135" s="44" t="s">
        <v>26</v>
      </c>
      <c r="T135" s="51">
        <f>SUMIFS($T$3:$T$123,$Q$3:$Q$123,S135,$S$3:$S$123,"x") + SUMIFS($T$3:$T$123,$Q$3:$Q$123,S135,$S$3:$S$123,"o")</f>
        <v>278</v>
      </c>
      <c r="U135" s="45" t="s">
        <v>19</v>
      </c>
      <c r="V135" s="46">
        <f t="shared" si="48"/>
        <v>767</v>
      </c>
      <c r="W135" s="47"/>
      <c r="X135" s="47" t="s">
        <v>20</v>
      </c>
      <c r="Y135" s="46">
        <f t="shared" si="49"/>
        <v>0</v>
      </c>
      <c r="Z135" s="33" t="s">
        <v>63</v>
      </c>
      <c r="AA135" s="24" t="s">
        <v>20</v>
      </c>
      <c r="AB135" s="29">
        <v>-9.1350000000000001E-2</v>
      </c>
      <c r="AC135" s="29"/>
      <c r="AD135" s="29">
        <f t="shared" si="31"/>
        <v>16</v>
      </c>
      <c r="AE135" s="33" t="s">
        <v>100</v>
      </c>
      <c r="AF135" s="35" t="s">
        <v>23</v>
      </c>
      <c r="AG135" s="29">
        <v>-0.11158999999999999</v>
      </c>
      <c r="AH135" s="29"/>
      <c r="AI135" s="79">
        <f t="shared" si="29"/>
        <v>23</v>
      </c>
      <c r="AJ135" s="33" t="s">
        <v>51</v>
      </c>
      <c r="AK135" s="24" t="s">
        <v>28</v>
      </c>
      <c r="AL135" s="29">
        <v>-9.8419999999999994E-2</v>
      </c>
      <c r="AM135" s="29"/>
      <c r="AN135" s="29">
        <f t="shared" si="47"/>
        <v>6</v>
      </c>
      <c r="AO135" s="33" t="s">
        <v>49</v>
      </c>
      <c r="AP135" s="24" t="s">
        <v>28</v>
      </c>
      <c r="AQ135" s="29">
        <v>-5.8100000000000001E-3</v>
      </c>
      <c r="AR135" s="29"/>
      <c r="AS135" s="29">
        <f t="shared" ref="AS135:AS198" si="50">IF(AQ135&lt;AQ134,AS134+1,AS134)</f>
        <v>3</v>
      </c>
      <c r="AT135" s="33" t="s">
        <v>92</v>
      </c>
      <c r="AU135" s="35" t="s">
        <v>23</v>
      </c>
      <c r="AV135" s="29">
        <v>2.5000000000000001E-3</v>
      </c>
      <c r="AW135" s="29"/>
      <c r="AX135" s="29">
        <v>1</v>
      </c>
      <c r="AY135" s="33" t="s">
        <v>103</v>
      </c>
      <c r="AZ135" s="35" t="s">
        <v>28</v>
      </c>
      <c r="BA135" s="29">
        <v>-2.3900000000000001E-2</v>
      </c>
      <c r="BB135" s="29"/>
      <c r="BC135" s="29">
        <f t="shared" si="46"/>
        <v>7</v>
      </c>
      <c r="BD135" s="33" t="s">
        <v>47</v>
      </c>
      <c r="BE135" s="24" t="s">
        <v>28</v>
      </c>
      <c r="BF135" s="29">
        <v>-0.11953</v>
      </c>
      <c r="BG135" s="29"/>
      <c r="BH135" s="79">
        <f t="shared" si="39"/>
        <v>11</v>
      </c>
      <c r="BI135" s="33" t="s">
        <v>92</v>
      </c>
      <c r="BJ135" s="35" t="s">
        <v>23</v>
      </c>
      <c r="BK135" s="29">
        <v>-6.2E-2</v>
      </c>
      <c r="BL135" s="29"/>
      <c r="BM135" s="29">
        <f t="shared" si="30"/>
        <v>17</v>
      </c>
      <c r="BN135" s="33" t="s">
        <v>77</v>
      </c>
      <c r="BO135" s="24" t="s">
        <v>26</v>
      </c>
      <c r="BP135" s="29">
        <v>-3.0159999999999999E-2</v>
      </c>
      <c r="BR135" s="29">
        <f t="shared" si="35"/>
        <v>13</v>
      </c>
    </row>
    <row r="136" spans="1:70" ht="18" thickTop="1" thickBot="1" x14ac:dyDescent="0.25">
      <c r="A136" s="33" t="s">
        <v>70</v>
      </c>
      <c r="B136" s="24" t="s">
        <v>28</v>
      </c>
      <c r="C136" s="29">
        <v>-0.17327000000000001</v>
      </c>
      <c r="D136" s="29"/>
      <c r="E136" s="29">
        <f t="shared" si="40"/>
        <v>10</v>
      </c>
      <c r="F136" s="33" t="s">
        <v>91</v>
      </c>
      <c r="G136" s="35" t="s">
        <v>28</v>
      </c>
      <c r="H136" s="29">
        <v>-8.9899999999999994E-2</v>
      </c>
      <c r="I136" s="29"/>
      <c r="J136" s="29">
        <f t="shared" si="32"/>
        <v>15</v>
      </c>
      <c r="K136" s="33" t="s">
        <v>89</v>
      </c>
      <c r="L136" s="35" t="s">
        <v>19</v>
      </c>
      <c r="M136" s="29">
        <v>-0.21471999999999999</v>
      </c>
      <c r="N136" s="29"/>
      <c r="O136" s="29">
        <f t="shared" si="28"/>
        <v>24</v>
      </c>
      <c r="P136" s="45" t="s">
        <v>28</v>
      </c>
      <c r="Q136" s="46">
        <f t="shared" ref="Q136:Q138" si="51">SUMIFS($T$3:$T$123,$Q$3:$Q$123,P136,$S$3:$S$123,"x") + SUMIFS($T$3:$T$123,$Q$3:$Q$123,P136,$S$3:$S$123,"o")</f>
        <v>371</v>
      </c>
      <c r="R136" s="47"/>
      <c r="S136" s="47" t="s">
        <v>29</v>
      </c>
      <c r="T136" s="46">
        <f t="shared" ref="T136:T138" si="52">SUMIFS($T$3:$T$123,$Q$3:$Q$123,S136,$S$3:$S$123,"x") + SUMIFS($T$3:$T$123,$Q$3:$Q$123,S136,$S$3:$S$123,"o")</f>
        <v>0</v>
      </c>
      <c r="U136" s="48" t="s">
        <v>22</v>
      </c>
      <c r="V136" s="49">
        <f t="shared" si="48"/>
        <v>638</v>
      </c>
      <c r="W136" s="50"/>
      <c r="X136" s="50" t="s">
        <v>23</v>
      </c>
      <c r="Y136" s="49">
        <f t="shared" si="49"/>
        <v>0</v>
      </c>
      <c r="Z136" s="33" t="s">
        <v>51</v>
      </c>
      <c r="AA136" s="24" t="s">
        <v>22</v>
      </c>
      <c r="AB136" s="29">
        <v>-0.11844</v>
      </c>
      <c r="AC136" s="29"/>
      <c r="AD136" s="29">
        <f t="shared" si="31"/>
        <v>17</v>
      </c>
      <c r="AE136" s="33" t="s">
        <v>32</v>
      </c>
      <c r="AF136" s="24" t="s">
        <v>20</v>
      </c>
      <c r="AG136" s="29">
        <v>-0.11318</v>
      </c>
      <c r="AH136" s="29"/>
      <c r="AI136" s="79">
        <f t="shared" si="29"/>
        <v>24</v>
      </c>
      <c r="AJ136" s="33" t="s">
        <v>71</v>
      </c>
      <c r="AK136" s="24" t="s">
        <v>20</v>
      </c>
      <c r="AL136" s="29">
        <v>-0.15551999999999999</v>
      </c>
      <c r="AM136" s="29"/>
      <c r="AN136" s="29">
        <f t="shared" si="47"/>
        <v>7</v>
      </c>
      <c r="AO136" s="33" t="s">
        <v>104</v>
      </c>
      <c r="AP136" s="35" t="s">
        <v>26</v>
      </c>
      <c r="AQ136" s="29">
        <v>-6.0789999999999997E-2</v>
      </c>
      <c r="AR136" s="29"/>
      <c r="AS136" s="29">
        <f t="shared" si="50"/>
        <v>4</v>
      </c>
      <c r="AT136" s="112" t="s">
        <v>109</v>
      </c>
      <c r="AU136" s="113"/>
      <c r="AV136" s="113"/>
      <c r="AW136" s="113"/>
      <c r="AX136" s="114"/>
      <c r="AY136" s="33" t="s">
        <v>66</v>
      </c>
      <c r="AZ136" s="24" t="s">
        <v>28</v>
      </c>
      <c r="BA136" s="29">
        <v>-3.517E-2</v>
      </c>
      <c r="BB136" s="29"/>
      <c r="BC136" s="29">
        <f t="shared" si="46"/>
        <v>8</v>
      </c>
      <c r="BD136" s="33" t="s">
        <v>104</v>
      </c>
      <c r="BE136" s="35" t="s">
        <v>23</v>
      </c>
      <c r="BF136" s="29">
        <v>-0.12042</v>
      </c>
      <c r="BG136" s="29"/>
      <c r="BH136" s="79">
        <f t="shared" si="39"/>
        <v>12</v>
      </c>
      <c r="BI136" s="33" t="s">
        <v>59</v>
      </c>
      <c r="BJ136" s="24" t="s">
        <v>23</v>
      </c>
      <c r="BK136" s="29">
        <v>-6.2530000000000002E-2</v>
      </c>
      <c r="BL136" s="29"/>
      <c r="BM136" s="29">
        <f t="shared" si="30"/>
        <v>18</v>
      </c>
      <c r="BN136" s="33" t="s">
        <v>61</v>
      </c>
      <c r="BO136" s="24" t="s">
        <v>19</v>
      </c>
      <c r="BP136" s="29">
        <v>-3.1899999999999998E-2</v>
      </c>
      <c r="BR136" s="29">
        <f t="shared" si="35"/>
        <v>14</v>
      </c>
    </row>
    <row r="137" spans="1:70" ht="18" thickTop="1" thickBot="1" x14ac:dyDescent="0.25">
      <c r="A137" s="33" t="s">
        <v>92</v>
      </c>
      <c r="B137" s="35" t="s">
        <v>28</v>
      </c>
      <c r="C137" s="29">
        <v>-0.18042</v>
      </c>
      <c r="D137" s="29"/>
      <c r="E137" s="29">
        <f t="shared" si="40"/>
        <v>11</v>
      </c>
      <c r="F137" s="33" t="s">
        <v>40</v>
      </c>
      <c r="G137" s="24" t="s">
        <v>29</v>
      </c>
      <c r="H137" s="29">
        <v>-9.3920000000000003E-2</v>
      </c>
      <c r="I137" s="29"/>
      <c r="J137" s="29">
        <f t="shared" si="32"/>
        <v>16</v>
      </c>
      <c r="K137" s="33" t="s">
        <v>59</v>
      </c>
      <c r="L137" s="24" t="s">
        <v>20</v>
      </c>
      <c r="M137" s="29">
        <v>-0.22495000000000001</v>
      </c>
      <c r="N137" s="29"/>
      <c r="O137" s="29">
        <f t="shared" si="28"/>
        <v>25</v>
      </c>
      <c r="P137" s="45" t="s">
        <v>19</v>
      </c>
      <c r="Q137" s="46">
        <f t="shared" si="51"/>
        <v>1059</v>
      </c>
      <c r="R137" s="47"/>
      <c r="S137" s="47" t="s">
        <v>20</v>
      </c>
      <c r="T137" s="46">
        <f t="shared" si="52"/>
        <v>0</v>
      </c>
      <c r="U137" s="33" t="s">
        <v>99</v>
      </c>
      <c r="V137" s="35" t="s">
        <v>25</v>
      </c>
      <c r="W137" s="29">
        <v>-4.3299999999999996E-3</v>
      </c>
      <c r="X137" s="29"/>
      <c r="Y137" s="29">
        <v>1</v>
      </c>
      <c r="Z137" s="33" t="s">
        <v>103</v>
      </c>
      <c r="AA137" s="35" t="s">
        <v>22</v>
      </c>
      <c r="AB137" s="29">
        <v>-0.12590000000000001</v>
      </c>
      <c r="AC137" s="29"/>
      <c r="AD137" s="29">
        <f t="shared" si="31"/>
        <v>18</v>
      </c>
      <c r="AE137" s="33" t="s">
        <v>91</v>
      </c>
      <c r="AF137" s="35" t="s">
        <v>20</v>
      </c>
      <c r="AG137" s="29">
        <v>-0.11436</v>
      </c>
      <c r="AH137" s="29"/>
      <c r="AI137" s="79">
        <f t="shared" si="29"/>
        <v>25</v>
      </c>
      <c r="AJ137" s="33" t="s">
        <v>92</v>
      </c>
      <c r="AK137" s="35" t="s">
        <v>20</v>
      </c>
      <c r="AL137" s="29">
        <v>-0.15772</v>
      </c>
      <c r="AM137" s="29"/>
      <c r="AN137" s="29">
        <f t="shared" si="47"/>
        <v>8</v>
      </c>
      <c r="AO137" s="23" t="s">
        <v>95</v>
      </c>
      <c r="AP137" s="24" t="s">
        <v>26</v>
      </c>
      <c r="AQ137" s="29">
        <v>-9.0590000000000004E-2</v>
      </c>
      <c r="AR137" s="29"/>
      <c r="AS137" s="29">
        <f t="shared" si="50"/>
        <v>5</v>
      </c>
      <c r="AT137" s="42" t="s">
        <v>25</v>
      </c>
      <c r="AU137" s="43">
        <f>SUMIF($AU$3:$AU$135," +PNA",$AX$3:$AX$135)</f>
        <v>1470</v>
      </c>
      <c r="AV137" s="44" t="s">
        <v>26</v>
      </c>
      <c r="AW137" s="54"/>
      <c r="AX137" s="65">
        <f>SUMIF($AU$3:$AU$135," -PNA",$AX$3:$AX$135)</f>
        <v>767</v>
      </c>
      <c r="AY137" s="33" t="s">
        <v>94</v>
      </c>
      <c r="AZ137" s="35" t="s">
        <v>26</v>
      </c>
      <c r="BA137" s="29">
        <v>-4.122E-2</v>
      </c>
      <c r="BB137" s="29"/>
      <c r="BC137" s="29">
        <f t="shared" si="46"/>
        <v>9</v>
      </c>
      <c r="BD137" s="33" t="s">
        <v>103</v>
      </c>
      <c r="BE137" s="35" t="s">
        <v>20</v>
      </c>
      <c r="BF137" s="29">
        <v>-0.12182999999999999</v>
      </c>
      <c r="BG137" s="29"/>
      <c r="BH137" s="79">
        <f t="shared" si="39"/>
        <v>13</v>
      </c>
      <c r="BI137" s="33" t="s">
        <v>93</v>
      </c>
      <c r="BJ137" s="35" t="s">
        <v>23</v>
      </c>
      <c r="BK137" s="29">
        <v>-6.3719999999999999E-2</v>
      </c>
      <c r="BL137" s="29"/>
      <c r="BM137" s="29">
        <f t="shared" si="30"/>
        <v>19</v>
      </c>
      <c r="BN137" s="33" t="s">
        <v>100</v>
      </c>
      <c r="BO137" s="35" t="s">
        <v>23</v>
      </c>
      <c r="BP137" s="29">
        <v>-3.2300000000000002E-2</v>
      </c>
      <c r="BR137" s="29">
        <f t="shared" si="35"/>
        <v>15</v>
      </c>
    </row>
    <row r="138" spans="1:70" ht="17" thickBot="1" x14ac:dyDescent="0.25">
      <c r="A138" s="33" t="s">
        <v>64</v>
      </c>
      <c r="B138" s="24" t="s">
        <v>22</v>
      </c>
      <c r="C138" s="29">
        <v>-0.18412999999999999</v>
      </c>
      <c r="D138" s="29"/>
      <c r="E138" s="29">
        <f t="shared" si="40"/>
        <v>12</v>
      </c>
      <c r="F138" s="33" t="s">
        <v>87</v>
      </c>
      <c r="G138" s="24" t="s">
        <v>19</v>
      </c>
      <c r="H138" s="29">
        <v>-9.3979999999999994E-2</v>
      </c>
      <c r="I138" s="29"/>
      <c r="J138" s="29">
        <f t="shared" si="32"/>
        <v>17</v>
      </c>
      <c r="K138" s="33" t="s">
        <v>33</v>
      </c>
      <c r="L138" s="24" t="s">
        <v>20</v>
      </c>
      <c r="M138" s="29">
        <v>-0.22783999999999999</v>
      </c>
      <c r="N138" s="29"/>
      <c r="O138" s="29">
        <f t="shared" si="28"/>
        <v>26</v>
      </c>
      <c r="P138" s="48" t="s">
        <v>22</v>
      </c>
      <c r="Q138" s="49">
        <f t="shared" si="51"/>
        <v>666</v>
      </c>
      <c r="R138" s="50"/>
      <c r="S138" s="50" t="s">
        <v>23</v>
      </c>
      <c r="T138" s="49">
        <f t="shared" si="52"/>
        <v>0</v>
      </c>
      <c r="U138" s="33" t="s">
        <v>41</v>
      </c>
      <c r="V138" s="24" t="s">
        <v>29</v>
      </c>
      <c r="W138" s="29">
        <v>-6.8799999999999998E-3</v>
      </c>
      <c r="X138" s="29"/>
      <c r="Y138" s="29">
        <f>IF(W138&lt;W137,Y137+1,Y137)</f>
        <v>2</v>
      </c>
      <c r="Z138" s="33" t="s">
        <v>18</v>
      </c>
      <c r="AA138" s="24" t="s">
        <v>20</v>
      </c>
      <c r="AB138" s="29">
        <v>-0.12795000000000001</v>
      </c>
      <c r="AC138" s="29"/>
      <c r="AD138" s="29">
        <f t="shared" si="31"/>
        <v>19</v>
      </c>
      <c r="AE138" s="33" t="s">
        <v>98</v>
      </c>
      <c r="AF138" s="35" t="s">
        <v>19</v>
      </c>
      <c r="AG138" s="29">
        <v>-0.11593000000000001</v>
      </c>
      <c r="AH138" s="29"/>
      <c r="AI138" s="79">
        <f t="shared" si="29"/>
        <v>26</v>
      </c>
      <c r="AJ138" s="33" t="s">
        <v>92</v>
      </c>
      <c r="AK138" s="35" t="s">
        <v>23</v>
      </c>
      <c r="AL138" s="29">
        <v>-0.15820000000000001</v>
      </c>
      <c r="AM138" s="29"/>
      <c r="AN138" s="29">
        <f t="shared" si="47"/>
        <v>9</v>
      </c>
      <c r="AO138" s="33" t="s">
        <v>103</v>
      </c>
      <c r="AP138" s="35" t="s">
        <v>22</v>
      </c>
      <c r="AQ138" s="29">
        <v>-0.10397000000000001</v>
      </c>
      <c r="AR138" s="29"/>
      <c r="AS138" s="29">
        <f t="shared" si="50"/>
        <v>6</v>
      </c>
      <c r="AT138" s="45" t="s">
        <v>28</v>
      </c>
      <c r="AU138" s="46">
        <f>SUMIF($AU$3:$AU$135," +NAM",$AX$3:$AX$135)</f>
        <v>649</v>
      </c>
      <c r="AV138" s="47" t="s">
        <v>29</v>
      </c>
      <c r="AW138" s="55"/>
      <c r="AX138" s="66">
        <f>SUMIF($AU$3:$AU$135," -NAM",$AX$3:$AX$135)</f>
        <v>1771</v>
      </c>
      <c r="AY138" s="33" t="s">
        <v>91</v>
      </c>
      <c r="AZ138" s="35" t="s">
        <v>20</v>
      </c>
      <c r="BA138" s="29">
        <v>-4.7210000000000002E-2</v>
      </c>
      <c r="BB138" s="29"/>
      <c r="BC138" s="29">
        <f t="shared" si="46"/>
        <v>10</v>
      </c>
      <c r="BD138" s="33" t="s">
        <v>92</v>
      </c>
      <c r="BE138" s="35" t="s">
        <v>23</v>
      </c>
      <c r="BF138" s="29">
        <v>-0.12459000000000001</v>
      </c>
      <c r="BG138" s="29"/>
      <c r="BH138" s="79">
        <f t="shared" si="39"/>
        <v>14</v>
      </c>
      <c r="BI138" s="33" t="s">
        <v>68</v>
      </c>
      <c r="BJ138" s="24" t="s">
        <v>29</v>
      </c>
      <c r="BK138" s="29">
        <v>-6.3880000000000006E-2</v>
      </c>
      <c r="BL138" s="29"/>
      <c r="BM138" s="29">
        <f t="shared" si="30"/>
        <v>20</v>
      </c>
      <c r="BN138" s="33" t="s">
        <v>33</v>
      </c>
      <c r="BO138" s="24" t="s">
        <v>20</v>
      </c>
      <c r="BP138" s="29">
        <v>-3.3529999999999997E-2</v>
      </c>
      <c r="BR138" s="29">
        <f t="shared" si="35"/>
        <v>16</v>
      </c>
    </row>
    <row r="139" spans="1:70" ht="17" thickBot="1" x14ac:dyDescent="0.25">
      <c r="A139" s="33" t="s">
        <v>51</v>
      </c>
      <c r="B139" s="24" t="s">
        <v>22</v>
      </c>
      <c r="C139" s="29">
        <v>-0.18681</v>
      </c>
      <c r="D139" s="29"/>
      <c r="E139" s="29">
        <f t="shared" si="40"/>
        <v>13</v>
      </c>
      <c r="F139" s="33" t="s">
        <v>58</v>
      </c>
      <c r="G139" s="24" t="s">
        <v>20</v>
      </c>
      <c r="H139" s="29">
        <v>-9.7140000000000004E-2</v>
      </c>
      <c r="I139" s="29"/>
      <c r="J139" s="29">
        <f t="shared" si="32"/>
        <v>18</v>
      </c>
      <c r="K139" s="33" t="s">
        <v>58</v>
      </c>
      <c r="L139" s="24" t="s">
        <v>20</v>
      </c>
      <c r="M139" s="29">
        <v>-0.23322999999999999</v>
      </c>
      <c r="N139" s="29"/>
      <c r="O139" s="29">
        <f t="shared" si="28"/>
        <v>27</v>
      </c>
      <c r="P139" s="33" t="s">
        <v>71</v>
      </c>
      <c r="Q139" s="24" t="s">
        <v>22</v>
      </c>
      <c r="R139" s="29">
        <v>-8.3000000000000001E-4</v>
      </c>
      <c r="S139" s="29"/>
      <c r="T139" s="29">
        <v>1</v>
      </c>
      <c r="U139" s="33" t="s">
        <v>62</v>
      </c>
      <c r="V139" s="24" t="s">
        <v>23</v>
      </c>
      <c r="W139" s="29">
        <v>-9.5600000000000008E-3</v>
      </c>
      <c r="X139" s="29"/>
      <c r="Y139" s="29">
        <f t="shared" ref="Y139:Y202" si="53">IF(W139&lt;W138,Y138+1,Y138)</f>
        <v>3</v>
      </c>
      <c r="Z139" s="33" t="s">
        <v>101</v>
      </c>
      <c r="AA139" s="35" t="s">
        <v>102</v>
      </c>
      <c r="AB139" s="29">
        <v>-0.12892999999999999</v>
      </c>
      <c r="AC139" s="29"/>
      <c r="AD139" s="29">
        <f t="shared" si="31"/>
        <v>20</v>
      </c>
      <c r="AE139" s="33" t="s">
        <v>66</v>
      </c>
      <c r="AF139" s="24" t="s">
        <v>28</v>
      </c>
      <c r="AG139" s="29">
        <v>-0.12194000000000001</v>
      </c>
      <c r="AH139" s="29"/>
      <c r="AI139" s="79">
        <f t="shared" si="29"/>
        <v>27</v>
      </c>
      <c r="AJ139" s="33" t="s">
        <v>27</v>
      </c>
      <c r="AK139" s="24" t="s">
        <v>28</v>
      </c>
      <c r="AL139" s="29">
        <v>-0.19753000000000001</v>
      </c>
      <c r="AM139" s="29"/>
      <c r="AN139" s="29">
        <f t="shared" si="47"/>
        <v>10</v>
      </c>
      <c r="AO139" s="33" t="s">
        <v>67</v>
      </c>
      <c r="AP139" s="24" t="s">
        <v>28</v>
      </c>
      <c r="AQ139" s="29">
        <v>-0.16211999999999999</v>
      </c>
      <c r="AR139" s="29"/>
      <c r="AS139" s="29">
        <f t="shared" si="50"/>
        <v>7</v>
      </c>
      <c r="AT139" s="45" t="s">
        <v>19</v>
      </c>
      <c r="AU139" s="46">
        <f>SUMIF($AU$3:$AU$135," +ENSO",$AX$3:$AX$135)</f>
        <v>1632</v>
      </c>
      <c r="AV139" s="47" t="s">
        <v>20</v>
      </c>
      <c r="AW139" s="55"/>
      <c r="AX139" s="66">
        <f>SUMIF($AU$3:$AU$135," -ENSO",$AX$3:$AX$135)</f>
        <v>482</v>
      </c>
      <c r="AY139" s="33" t="s">
        <v>33</v>
      </c>
      <c r="AZ139" s="24" t="s">
        <v>20</v>
      </c>
      <c r="BA139" s="29">
        <v>-4.8419999999999998E-2</v>
      </c>
      <c r="BB139" s="29"/>
      <c r="BC139" s="29">
        <f t="shared" si="46"/>
        <v>11</v>
      </c>
      <c r="BD139" s="33" t="s">
        <v>47</v>
      </c>
      <c r="BE139" s="24" t="s">
        <v>19</v>
      </c>
      <c r="BF139" s="29">
        <v>-0.12853000000000001</v>
      </c>
      <c r="BG139" s="29"/>
      <c r="BH139" s="79">
        <f t="shared" si="39"/>
        <v>15</v>
      </c>
      <c r="BI139" s="33" t="s">
        <v>35</v>
      </c>
      <c r="BJ139" s="24" t="s">
        <v>22</v>
      </c>
      <c r="BK139" s="29">
        <v>-6.9769999999999999E-2</v>
      </c>
      <c r="BL139" s="29"/>
      <c r="BM139" s="29">
        <f t="shared" si="30"/>
        <v>21</v>
      </c>
      <c r="BN139" s="33" t="s">
        <v>48</v>
      </c>
      <c r="BO139" s="24" t="s">
        <v>29</v>
      </c>
      <c r="BP139" s="29">
        <v>-3.5380000000000002E-2</v>
      </c>
      <c r="BR139" s="29">
        <f t="shared" si="35"/>
        <v>17</v>
      </c>
    </row>
    <row r="140" spans="1:70" ht="17" thickBot="1" x14ac:dyDescent="0.25">
      <c r="A140" s="33" t="s">
        <v>66</v>
      </c>
      <c r="B140" s="24" t="s">
        <v>22</v>
      </c>
      <c r="C140" s="29">
        <v>-0.18895000000000001</v>
      </c>
      <c r="D140" s="29"/>
      <c r="E140" s="29">
        <f t="shared" si="40"/>
        <v>14</v>
      </c>
      <c r="F140" s="33" t="s">
        <v>39</v>
      </c>
      <c r="G140" s="24" t="s">
        <v>25</v>
      </c>
      <c r="H140" s="29">
        <v>-9.7919999999999993E-2</v>
      </c>
      <c r="I140" s="29"/>
      <c r="J140" s="29">
        <f t="shared" si="32"/>
        <v>19</v>
      </c>
      <c r="K140" s="33" t="s">
        <v>54</v>
      </c>
      <c r="L140" s="24" t="s">
        <v>22</v>
      </c>
      <c r="M140" s="29">
        <v>-0.23433000000000001</v>
      </c>
      <c r="N140" s="29"/>
      <c r="O140" s="29">
        <f t="shared" si="28"/>
        <v>28</v>
      </c>
      <c r="P140" s="33" t="s">
        <v>58</v>
      </c>
      <c r="Q140" s="24" t="s">
        <v>25</v>
      </c>
      <c r="R140" s="29">
        <v>-5.5300000000000002E-3</v>
      </c>
      <c r="S140" s="29"/>
      <c r="T140" s="29">
        <f>IF(R140&lt;R139,T139+1,T139)</f>
        <v>2</v>
      </c>
      <c r="U140" s="33" t="s">
        <v>77</v>
      </c>
      <c r="V140" s="24" t="s">
        <v>22</v>
      </c>
      <c r="W140" s="29">
        <v>-9.6699999999999998E-3</v>
      </c>
      <c r="X140" s="29"/>
      <c r="Y140" s="29">
        <f t="shared" si="53"/>
        <v>4</v>
      </c>
      <c r="Z140" s="33" t="s">
        <v>85</v>
      </c>
      <c r="AA140" s="24" t="s">
        <v>19</v>
      </c>
      <c r="AB140" s="29">
        <v>-0.14777000000000001</v>
      </c>
      <c r="AC140" s="29"/>
      <c r="AD140" s="29">
        <f t="shared" si="31"/>
        <v>21</v>
      </c>
      <c r="AE140" s="33" t="s">
        <v>78</v>
      </c>
      <c r="AF140" s="24" t="s">
        <v>23</v>
      </c>
      <c r="AG140" s="29">
        <v>-0.12365</v>
      </c>
      <c r="AH140" s="29"/>
      <c r="AI140" s="79">
        <f t="shared" si="29"/>
        <v>28</v>
      </c>
      <c r="AJ140" s="33" t="s">
        <v>52</v>
      </c>
      <c r="AK140" s="24" t="s">
        <v>29</v>
      </c>
      <c r="AL140" s="29">
        <v>-0.20341999999999999</v>
      </c>
      <c r="AM140" s="29"/>
      <c r="AN140" s="29">
        <f t="shared" si="47"/>
        <v>11</v>
      </c>
      <c r="AO140" s="33" t="s">
        <v>104</v>
      </c>
      <c r="AP140" s="35" t="s">
        <v>23</v>
      </c>
      <c r="AQ140" s="29">
        <v>-0.16502</v>
      </c>
      <c r="AR140" s="29"/>
      <c r="AS140" s="29">
        <f t="shared" si="50"/>
        <v>8</v>
      </c>
      <c r="AT140" s="48" t="s">
        <v>22</v>
      </c>
      <c r="AU140" s="49">
        <f>SUMIF($AU$3:$AU$135," +AMO",$AX$3:$AX$135)</f>
        <v>1951</v>
      </c>
      <c r="AV140" s="50" t="s">
        <v>23</v>
      </c>
      <c r="AW140" s="57"/>
      <c r="AX140" s="67">
        <f>SUMIF($AU$3:$AU$135," -AMO",$AX$3:$AX$135)</f>
        <v>68</v>
      </c>
      <c r="AY140" s="23" t="s">
        <v>95</v>
      </c>
      <c r="AZ140" s="24" t="s">
        <v>29</v>
      </c>
      <c r="BA140" s="29">
        <v>-5.2929999999999998E-2</v>
      </c>
      <c r="BB140" s="29"/>
      <c r="BC140" s="29">
        <f t="shared" si="46"/>
        <v>12</v>
      </c>
      <c r="BD140" s="33" t="s">
        <v>82</v>
      </c>
      <c r="BE140" s="24" t="s">
        <v>20</v>
      </c>
      <c r="BF140" s="29">
        <v>-0.13128000000000001</v>
      </c>
      <c r="BG140" s="29"/>
      <c r="BH140" s="79">
        <f t="shared" si="39"/>
        <v>16</v>
      </c>
      <c r="BI140" s="33" t="s">
        <v>101</v>
      </c>
      <c r="BJ140" s="35" t="s">
        <v>22</v>
      </c>
      <c r="BK140" s="29">
        <v>-7.3279999999999998E-2</v>
      </c>
      <c r="BL140" s="29"/>
      <c r="BM140" s="29">
        <f t="shared" si="30"/>
        <v>22</v>
      </c>
      <c r="BN140" s="33" t="s">
        <v>81</v>
      </c>
      <c r="BO140" s="24" t="s">
        <v>20</v>
      </c>
      <c r="BP140" s="29">
        <v>-3.5389999999999998E-2</v>
      </c>
      <c r="BR140" s="29">
        <f t="shared" si="35"/>
        <v>18</v>
      </c>
    </row>
    <row r="141" spans="1:70" ht="18" thickTop="1" thickBot="1" x14ac:dyDescent="0.25">
      <c r="A141" s="33" t="s">
        <v>104</v>
      </c>
      <c r="B141" s="35" t="s">
        <v>23</v>
      </c>
      <c r="C141" s="29">
        <v>-0.21242</v>
      </c>
      <c r="D141" s="29"/>
      <c r="E141" s="29">
        <f t="shared" si="40"/>
        <v>15</v>
      </c>
      <c r="F141" s="33" t="s">
        <v>67</v>
      </c>
      <c r="G141" s="24" t="s">
        <v>23</v>
      </c>
      <c r="H141" s="29">
        <v>-9.8669999999999994E-2</v>
      </c>
      <c r="I141" s="29"/>
      <c r="J141" s="29">
        <f t="shared" si="32"/>
        <v>20</v>
      </c>
      <c r="K141" s="33" t="s">
        <v>61</v>
      </c>
      <c r="L141" s="24" t="s">
        <v>19</v>
      </c>
      <c r="M141" s="29">
        <v>-0.24487</v>
      </c>
      <c r="N141" s="29"/>
      <c r="O141" s="29">
        <f t="shared" si="28"/>
        <v>29</v>
      </c>
      <c r="P141" s="33" t="s">
        <v>62</v>
      </c>
      <c r="Q141" s="24" t="s">
        <v>23</v>
      </c>
      <c r="R141" s="29">
        <v>-6.6499999999999997E-3</v>
      </c>
      <c r="S141" s="29"/>
      <c r="T141" s="29">
        <f t="shared" ref="T141:T204" si="54">IF(R141&lt;R140,T140+1,T140)</f>
        <v>3</v>
      </c>
      <c r="U141" s="33" t="s">
        <v>87</v>
      </c>
      <c r="V141" s="24" t="s">
        <v>29</v>
      </c>
      <c r="W141" s="29">
        <v>-1.5440000000000001E-2</v>
      </c>
      <c r="X141" s="29"/>
      <c r="Y141" s="29">
        <f t="shared" si="53"/>
        <v>5</v>
      </c>
      <c r="Z141" s="33" t="s">
        <v>96</v>
      </c>
      <c r="AA141" s="35" t="s">
        <v>23</v>
      </c>
      <c r="AB141" s="29">
        <v>-0.15873000000000001</v>
      </c>
      <c r="AC141" s="29"/>
      <c r="AD141" s="29">
        <f t="shared" si="31"/>
        <v>22</v>
      </c>
      <c r="AE141" s="33" t="s">
        <v>94</v>
      </c>
      <c r="AF141" s="35" t="s">
        <v>22</v>
      </c>
      <c r="AG141" s="29">
        <v>-0.12895000000000001</v>
      </c>
      <c r="AH141" s="29"/>
      <c r="AI141" s="79">
        <f t="shared" si="29"/>
        <v>29</v>
      </c>
      <c r="AJ141" s="33" t="s">
        <v>60</v>
      </c>
      <c r="AK141" s="24" t="s">
        <v>19</v>
      </c>
      <c r="AL141" s="29">
        <v>-0.20816999999999999</v>
      </c>
      <c r="AM141" s="29"/>
      <c r="AN141" s="29">
        <f t="shared" si="47"/>
        <v>12</v>
      </c>
      <c r="AO141" s="33" t="s">
        <v>48</v>
      </c>
      <c r="AP141" s="24" t="s">
        <v>29</v>
      </c>
      <c r="AQ141" s="29">
        <v>-0.18582000000000001</v>
      </c>
      <c r="AR141" s="29"/>
      <c r="AS141" s="29">
        <f t="shared" si="50"/>
        <v>9</v>
      </c>
      <c r="AT141" s="112" t="s">
        <v>110</v>
      </c>
      <c r="AU141" s="113"/>
      <c r="AV141" s="113"/>
      <c r="AW141" s="113"/>
      <c r="AX141" s="114"/>
      <c r="AY141" s="23" t="s">
        <v>95</v>
      </c>
      <c r="AZ141" s="24" t="s">
        <v>19</v>
      </c>
      <c r="BA141" s="29">
        <v>-5.357E-2</v>
      </c>
      <c r="BB141" s="29"/>
      <c r="BC141" s="29">
        <f t="shared" si="46"/>
        <v>13</v>
      </c>
      <c r="BD141" s="33" t="s">
        <v>68</v>
      </c>
      <c r="BE141" s="24" t="s">
        <v>29</v>
      </c>
      <c r="BF141" s="29">
        <v>-0.13546</v>
      </c>
      <c r="BG141" s="29"/>
      <c r="BH141" s="79">
        <f t="shared" si="39"/>
        <v>17</v>
      </c>
      <c r="BI141" s="33" t="s">
        <v>72</v>
      </c>
      <c r="BJ141" s="24" t="s">
        <v>28</v>
      </c>
      <c r="BK141" s="29">
        <v>-7.3679999999999995E-2</v>
      </c>
      <c r="BL141" s="29"/>
      <c r="BM141" s="29">
        <f t="shared" si="30"/>
        <v>23</v>
      </c>
      <c r="BN141" s="33" t="s">
        <v>101</v>
      </c>
      <c r="BO141" s="35" t="s">
        <v>26</v>
      </c>
      <c r="BP141" s="29">
        <v>-3.5929999999999997E-2</v>
      </c>
      <c r="BR141" s="29">
        <f t="shared" si="35"/>
        <v>19</v>
      </c>
    </row>
    <row r="142" spans="1:70" ht="18" thickTop="1" thickBot="1" x14ac:dyDescent="0.25">
      <c r="A142" s="33" t="s">
        <v>21</v>
      </c>
      <c r="B142" s="24" t="s">
        <v>23</v>
      </c>
      <c r="C142" s="29">
        <v>-0.22273999999999999</v>
      </c>
      <c r="D142" s="29"/>
      <c r="E142" s="29">
        <f t="shared" si="40"/>
        <v>16</v>
      </c>
      <c r="F142" s="33" t="s">
        <v>61</v>
      </c>
      <c r="G142" s="24" t="s">
        <v>19</v>
      </c>
      <c r="H142" s="29">
        <v>-9.887E-2</v>
      </c>
      <c r="I142" s="29"/>
      <c r="J142" s="29">
        <f t="shared" si="32"/>
        <v>21</v>
      </c>
      <c r="K142" s="33" t="s">
        <v>80</v>
      </c>
      <c r="L142" s="24" t="s">
        <v>19</v>
      </c>
      <c r="M142" s="29">
        <v>-0.25756000000000001</v>
      </c>
      <c r="N142" s="29"/>
      <c r="O142" s="29">
        <f t="shared" si="28"/>
        <v>30</v>
      </c>
      <c r="P142" s="33" t="s">
        <v>32</v>
      </c>
      <c r="Q142" s="24" t="s">
        <v>26</v>
      </c>
      <c r="R142" s="29">
        <v>-4.4330000000000001E-2</v>
      </c>
      <c r="S142" s="29"/>
      <c r="T142" s="29">
        <f t="shared" si="54"/>
        <v>4</v>
      </c>
      <c r="U142" s="33" t="s">
        <v>44</v>
      </c>
      <c r="V142" s="24" t="s">
        <v>20</v>
      </c>
      <c r="W142" s="29">
        <v>-3.2599999999999997E-2</v>
      </c>
      <c r="X142" s="29"/>
      <c r="Y142" s="29">
        <f t="shared" si="53"/>
        <v>6</v>
      </c>
      <c r="Z142" s="33" t="s">
        <v>63</v>
      </c>
      <c r="AA142" s="24" t="s">
        <v>22</v>
      </c>
      <c r="AB142" s="29">
        <v>-0.16613</v>
      </c>
      <c r="AC142" s="29"/>
      <c r="AD142" s="29">
        <f t="shared" si="31"/>
        <v>23</v>
      </c>
      <c r="AE142" s="23" t="s">
        <v>95</v>
      </c>
      <c r="AF142" s="24" t="s">
        <v>26</v>
      </c>
      <c r="AG142" s="29">
        <v>-0.13444</v>
      </c>
      <c r="AH142" s="29"/>
      <c r="AI142" s="79">
        <f t="shared" si="29"/>
        <v>30</v>
      </c>
      <c r="AJ142" s="33" t="s">
        <v>77</v>
      </c>
      <c r="AK142" s="24" t="s">
        <v>29</v>
      </c>
      <c r="AL142" s="29">
        <v>-0.21029999999999999</v>
      </c>
      <c r="AM142" s="29"/>
      <c r="AN142" s="29">
        <f t="shared" si="47"/>
        <v>13</v>
      </c>
      <c r="AO142" s="33" t="s">
        <v>86</v>
      </c>
      <c r="AP142" s="24" t="s">
        <v>28</v>
      </c>
      <c r="AQ142" s="29">
        <v>-0.20063</v>
      </c>
      <c r="AR142" s="29"/>
      <c r="AS142" s="29">
        <f t="shared" si="50"/>
        <v>10</v>
      </c>
      <c r="AT142" s="42" t="s">
        <v>25</v>
      </c>
      <c r="AU142" s="51">
        <f>SUMIFS($AX$3:$AX$135,$AU$3:$AU$135," +PNA",$AW$3:$AW$135,"x")</f>
        <v>918</v>
      </c>
      <c r="AV142" s="44" t="s">
        <v>26</v>
      </c>
      <c r="AW142" s="54">
        <f>AX3</f>
        <v>133</v>
      </c>
      <c r="AX142" s="65">
        <f>SUMIFS($AX$3:$AX$135,$AU$3:$AU$135," -PNA",$AW$3:$AW$135,"x")</f>
        <v>103</v>
      </c>
      <c r="AY142" s="33" t="s">
        <v>64</v>
      </c>
      <c r="AZ142" s="24" t="s">
        <v>19</v>
      </c>
      <c r="BA142" s="29">
        <v>-5.654E-2</v>
      </c>
      <c r="BB142" s="29"/>
      <c r="BC142" s="29">
        <f t="shared" si="46"/>
        <v>14</v>
      </c>
      <c r="BD142" s="33" t="s">
        <v>70</v>
      </c>
      <c r="BE142" s="24" t="s">
        <v>28</v>
      </c>
      <c r="BF142" s="29">
        <v>-0.13818</v>
      </c>
      <c r="BG142" s="29"/>
      <c r="BH142" s="79">
        <f t="shared" si="39"/>
        <v>18</v>
      </c>
      <c r="BI142" s="33" t="s">
        <v>77</v>
      </c>
      <c r="BJ142" s="24" t="s">
        <v>26</v>
      </c>
      <c r="BK142" s="29">
        <v>-7.5480000000000005E-2</v>
      </c>
      <c r="BL142" s="29"/>
      <c r="BM142" s="29">
        <f t="shared" si="30"/>
        <v>24</v>
      </c>
      <c r="BN142" s="33" t="s">
        <v>81</v>
      </c>
      <c r="BO142" s="24" t="s">
        <v>29</v>
      </c>
      <c r="BP142" s="29">
        <v>-4.122E-2</v>
      </c>
      <c r="BR142" s="29">
        <f t="shared" si="35"/>
        <v>20</v>
      </c>
    </row>
    <row r="143" spans="1:70" ht="17" thickBot="1" x14ac:dyDescent="0.25">
      <c r="A143" s="33" t="s">
        <v>65</v>
      </c>
      <c r="B143" s="24" t="s">
        <v>20</v>
      </c>
      <c r="C143" s="29">
        <v>-0.25957000000000002</v>
      </c>
      <c r="D143" s="29"/>
      <c r="E143" s="29">
        <f t="shared" si="40"/>
        <v>17</v>
      </c>
      <c r="F143" s="33" t="s">
        <v>89</v>
      </c>
      <c r="G143" s="35" t="s">
        <v>19</v>
      </c>
      <c r="H143" s="29">
        <v>-0.1017</v>
      </c>
      <c r="I143" s="29"/>
      <c r="J143" s="29">
        <f t="shared" si="32"/>
        <v>22</v>
      </c>
      <c r="K143" s="33" t="s">
        <v>98</v>
      </c>
      <c r="L143" s="35" t="s">
        <v>19</v>
      </c>
      <c r="M143" s="29">
        <v>-0.26706999999999997</v>
      </c>
      <c r="N143" s="29"/>
      <c r="O143" s="29">
        <f t="shared" si="28"/>
        <v>31</v>
      </c>
      <c r="P143" s="23" t="s">
        <v>95</v>
      </c>
      <c r="Q143" s="24" t="s">
        <v>29</v>
      </c>
      <c r="R143" s="29">
        <v>-6.2199999999999998E-2</v>
      </c>
      <c r="S143" s="29"/>
      <c r="T143" s="29">
        <f t="shared" si="54"/>
        <v>5</v>
      </c>
      <c r="U143" s="33" t="s">
        <v>101</v>
      </c>
      <c r="V143" s="35" t="s">
        <v>22</v>
      </c>
      <c r="W143" s="29">
        <v>-3.6269999999999997E-2</v>
      </c>
      <c r="X143" s="29"/>
      <c r="Y143" s="29">
        <f t="shared" si="53"/>
        <v>7</v>
      </c>
      <c r="Z143" s="33" t="s">
        <v>77</v>
      </c>
      <c r="AA143" s="24" t="s">
        <v>22</v>
      </c>
      <c r="AB143" s="29">
        <v>-0.16899</v>
      </c>
      <c r="AC143" s="29"/>
      <c r="AD143" s="29">
        <f t="shared" si="31"/>
        <v>24</v>
      </c>
      <c r="AE143" s="33" t="s">
        <v>53</v>
      </c>
      <c r="AF143" s="24" t="s">
        <v>28</v>
      </c>
      <c r="AG143" s="29">
        <v>-0.13661999999999999</v>
      </c>
      <c r="AH143" s="29"/>
      <c r="AI143" s="79">
        <f t="shared" si="29"/>
        <v>31</v>
      </c>
      <c r="AJ143" s="33" t="s">
        <v>53</v>
      </c>
      <c r="AK143" s="24" t="s">
        <v>28</v>
      </c>
      <c r="AL143" s="29">
        <v>-0.24001</v>
      </c>
      <c r="AM143" s="29"/>
      <c r="AN143" s="29">
        <f t="shared" si="47"/>
        <v>14</v>
      </c>
      <c r="AO143" s="23" t="s">
        <v>95</v>
      </c>
      <c r="AP143" s="24" t="s">
        <v>22</v>
      </c>
      <c r="AQ143" s="29">
        <v>-0.20144000000000001</v>
      </c>
      <c r="AR143" s="29"/>
      <c r="AS143" s="29">
        <f t="shared" si="50"/>
        <v>11</v>
      </c>
      <c r="AT143" s="45" t="s">
        <v>28</v>
      </c>
      <c r="AU143" s="46">
        <f>SUMIFS($AX$3:$AX$135,$AU$3:$AU$135," +NAM",$AW$3:$AW$135,"x")</f>
        <v>126</v>
      </c>
      <c r="AV143" s="47" t="s">
        <v>29</v>
      </c>
      <c r="AW143" s="55"/>
      <c r="AX143" s="66">
        <f>SUMIFS($AX$3:$AX$135,$AU$3:$AU$135," -NAM",$AW$3:$AW$135,"x")</f>
        <v>401</v>
      </c>
      <c r="AY143" s="33" t="s">
        <v>60</v>
      </c>
      <c r="AZ143" s="24" t="s">
        <v>19</v>
      </c>
      <c r="BA143" s="29">
        <v>-6.7659999999999998E-2</v>
      </c>
      <c r="BB143" s="29"/>
      <c r="BC143" s="29">
        <f t="shared" si="46"/>
        <v>15</v>
      </c>
      <c r="BD143" s="33" t="s">
        <v>103</v>
      </c>
      <c r="BE143" s="35" t="s">
        <v>22</v>
      </c>
      <c r="BF143" s="29">
        <v>-0.14724999999999999</v>
      </c>
      <c r="BG143" s="29"/>
      <c r="BH143" s="79">
        <f t="shared" si="39"/>
        <v>19</v>
      </c>
      <c r="BI143" s="33" t="s">
        <v>91</v>
      </c>
      <c r="BJ143" s="35" t="s">
        <v>20</v>
      </c>
      <c r="BK143" s="29">
        <v>-7.9939999999999997E-2</v>
      </c>
      <c r="BL143" s="29"/>
      <c r="BM143" s="29">
        <f t="shared" si="30"/>
        <v>25</v>
      </c>
      <c r="BN143" s="33" t="s">
        <v>56</v>
      </c>
      <c r="BO143" s="24" t="s">
        <v>22</v>
      </c>
      <c r="BP143" s="29">
        <v>-4.4819999999999999E-2</v>
      </c>
      <c r="BR143" s="29">
        <f t="shared" si="35"/>
        <v>21</v>
      </c>
    </row>
    <row r="144" spans="1:70" ht="17" thickBot="1" x14ac:dyDescent="0.25">
      <c r="A144" s="33" t="s">
        <v>104</v>
      </c>
      <c r="B144" s="35" t="s">
        <v>26</v>
      </c>
      <c r="C144" s="29">
        <v>-0.27045000000000002</v>
      </c>
      <c r="D144" s="29"/>
      <c r="E144" s="29">
        <f t="shared" si="40"/>
        <v>18</v>
      </c>
      <c r="F144" s="33" t="s">
        <v>53</v>
      </c>
      <c r="G144" s="24" t="s">
        <v>23</v>
      </c>
      <c r="H144" s="29">
        <v>-0.10815</v>
      </c>
      <c r="I144" s="29"/>
      <c r="J144" s="29">
        <f t="shared" si="32"/>
        <v>23</v>
      </c>
      <c r="K144" s="33" t="s">
        <v>61</v>
      </c>
      <c r="L144" s="24" t="s">
        <v>26</v>
      </c>
      <c r="M144" s="29">
        <v>-0.27611999999999998</v>
      </c>
      <c r="N144" s="29"/>
      <c r="O144" s="29">
        <f t="shared" si="28"/>
        <v>32</v>
      </c>
      <c r="P144" s="33" t="s">
        <v>24</v>
      </c>
      <c r="Q144" s="24" t="s">
        <v>26</v>
      </c>
      <c r="R144" s="29">
        <v>-7.4609999999999996E-2</v>
      </c>
      <c r="S144" s="29"/>
      <c r="T144" s="29">
        <f t="shared" si="54"/>
        <v>6</v>
      </c>
      <c r="U144" s="23" t="s">
        <v>95</v>
      </c>
      <c r="V144" s="24" t="s">
        <v>29</v>
      </c>
      <c r="W144" s="29">
        <v>-3.7420000000000002E-2</v>
      </c>
      <c r="X144" s="29"/>
      <c r="Y144" s="29">
        <f t="shared" si="53"/>
        <v>8</v>
      </c>
      <c r="Z144" s="33" t="s">
        <v>64</v>
      </c>
      <c r="AA144" s="24" t="s">
        <v>22</v>
      </c>
      <c r="AB144" s="29">
        <v>-0.18265000000000001</v>
      </c>
      <c r="AC144" s="29"/>
      <c r="AD144" s="29">
        <f t="shared" si="31"/>
        <v>25</v>
      </c>
      <c r="AE144" s="33" t="s">
        <v>69</v>
      </c>
      <c r="AF144" s="24" t="s">
        <v>19</v>
      </c>
      <c r="AG144" s="29">
        <v>-0.13955999999999999</v>
      </c>
      <c r="AH144" s="29"/>
      <c r="AI144" s="79">
        <f t="shared" si="29"/>
        <v>32</v>
      </c>
      <c r="AJ144" s="33" t="s">
        <v>63</v>
      </c>
      <c r="AK144" s="24" t="s">
        <v>22</v>
      </c>
      <c r="AL144" s="29">
        <v>-0.24762999999999999</v>
      </c>
      <c r="AM144" s="29"/>
      <c r="AN144" s="29">
        <f t="shared" si="47"/>
        <v>15</v>
      </c>
      <c r="AO144" s="33" t="s">
        <v>46</v>
      </c>
      <c r="AP144" s="24" t="s">
        <v>20</v>
      </c>
      <c r="AQ144" s="29">
        <v>-0.21009</v>
      </c>
      <c r="AR144" s="29"/>
      <c r="AS144" s="29">
        <f t="shared" si="50"/>
        <v>12</v>
      </c>
      <c r="AT144" s="45" t="s">
        <v>19</v>
      </c>
      <c r="AU144" s="46">
        <f>SUMIFS($AX$3:$AX$135,$AU$3:$AU$135," +ENSO",$AW$3:$AW$135,"x")</f>
        <v>1155</v>
      </c>
      <c r="AV144" s="47" t="s">
        <v>20</v>
      </c>
      <c r="AW144" s="55"/>
      <c r="AX144" s="66">
        <f>SUMIFS($AX$3:$AX$135,$AU$3:$AU$135," -ENSO",$AW$3:$AW$135,"x")</f>
        <v>101</v>
      </c>
      <c r="AY144" s="33" t="s">
        <v>94</v>
      </c>
      <c r="AZ144" s="35" t="s">
        <v>19</v>
      </c>
      <c r="BA144" s="29">
        <v>-7.2359999999999994E-2</v>
      </c>
      <c r="BB144" s="29"/>
      <c r="BC144" s="29">
        <f t="shared" si="46"/>
        <v>16</v>
      </c>
      <c r="BD144" s="33" t="s">
        <v>60</v>
      </c>
      <c r="BE144" s="24" t="s">
        <v>19</v>
      </c>
      <c r="BF144" s="29">
        <v>-0.14910999999999999</v>
      </c>
      <c r="BG144" s="29"/>
      <c r="BH144" s="79">
        <f t="shared" si="39"/>
        <v>20</v>
      </c>
      <c r="BI144" s="33" t="s">
        <v>33</v>
      </c>
      <c r="BJ144" s="24" t="s">
        <v>25</v>
      </c>
      <c r="BK144" s="29">
        <v>-8.6860000000000007E-2</v>
      </c>
      <c r="BL144" s="29"/>
      <c r="BM144" s="29">
        <f t="shared" si="30"/>
        <v>26</v>
      </c>
      <c r="BN144" s="33" t="s">
        <v>54</v>
      </c>
      <c r="BO144" s="24" t="s">
        <v>22</v>
      </c>
      <c r="BP144" s="29">
        <v>-4.9590000000000002E-2</v>
      </c>
      <c r="BR144" s="29">
        <f t="shared" si="35"/>
        <v>22</v>
      </c>
    </row>
    <row r="145" spans="1:70" ht="17" thickBot="1" x14ac:dyDescent="0.25">
      <c r="A145" s="33" t="s">
        <v>81</v>
      </c>
      <c r="B145" s="24" t="s">
        <v>29</v>
      </c>
      <c r="C145" s="29">
        <v>-0.27772999999999998</v>
      </c>
      <c r="D145" s="29"/>
      <c r="E145" s="29">
        <f t="shared" si="40"/>
        <v>19</v>
      </c>
      <c r="F145" s="33" t="s">
        <v>105</v>
      </c>
      <c r="G145" s="35" t="s">
        <v>20</v>
      </c>
      <c r="H145" s="29">
        <v>-0.11556</v>
      </c>
      <c r="I145" s="29"/>
      <c r="J145" s="29">
        <f t="shared" si="32"/>
        <v>24</v>
      </c>
      <c r="K145" s="33" t="s">
        <v>92</v>
      </c>
      <c r="L145" s="35" t="s">
        <v>23</v>
      </c>
      <c r="M145" s="29">
        <v>-0.28250999999999998</v>
      </c>
      <c r="N145" s="29"/>
      <c r="O145" s="29">
        <f t="shared" si="28"/>
        <v>33</v>
      </c>
      <c r="P145" s="33" t="s">
        <v>41</v>
      </c>
      <c r="Q145" s="24" t="s">
        <v>25</v>
      </c>
      <c r="R145" s="29">
        <v>-8.6019999999999999E-2</v>
      </c>
      <c r="S145" s="29"/>
      <c r="T145" s="29">
        <f t="shared" si="54"/>
        <v>7</v>
      </c>
      <c r="U145" s="33" t="s">
        <v>32</v>
      </c>
      <c r="V145" s="24" t="s">
        <v>20</v>
      </c>
      <c r="W145" s="29">
        <v>-4.3200000000000002E-2</v>
      </c>
      <c r="X145" s="29"/>
      <c r="Y145" s="29">
        <f t="shared" si="53"/>
        <v>9</v>
      </c>
      <c r="Z145" s="33" t="s">
        <v>70</v>
      </c>
      <c r="AA145" s="24" t="s">
        <v>23</v>
      </c>
      <c r="AB145" s="29">
        <v>-0.18543000000000001</v>
      </c>
      <c r="AC145" s="29"/>
      <c r="AD145" s="29">
        <f t="shared" si="31"/>
        <v>26</v>
      </c>
      <c r="AE145" s="33" t="s">
        <v>71</v>
      </c>
      <c r="AF145" s="24" t="s">
        <v>22</v>
      </c>
      <c r="AG145" s="29">
        <v>-0.14118</v>
      </c>
      <c r="AH145" s="29"/>
      <c r="AI145" s="79">
        <f t="shared" si="29"/>
        <v>33</v>
      </c>
      <c r="AJ145" s="33" t="s">
        <v>46</v>
      </c>
      <c r="AK145" s="24" t="s">
        <v>20</v>
      </c>
      <c r="AL145" s="29">
        <v>-0.25579000000000002</v>
      </c>
      <c r="AM145" s="29"/>
      <c r="AN145" s="29">
        <f t="shared" si="47"/>
        <v>16</v>
      </c>
      <c r="AO145" s="33" t="s">
        <v>60</v>
      </c>
      <c r="AP145" s="24" t="s">
        <v>19</v>
      </c>
      <c r="AQ145" s="29">
        <v>-0.24279999999999999</v>
      </c>
      <c r="AR145" s="29"/>
      <c r="AS145" s="29">
        <f t="shared" si="50"/>
        <v>13</v>
      </c>
      <c r="AT145" s="48" t="s">
        <v>22</v>
      </c>
      <c r="AU145" s="49">
        <f>SUMIFS($AX$3:$AX$135,$AU$3:$AU$135," +AMO",$AW$3:$AW$135,"x")</f>
        <v>727</v>
      </c>
      <c r="AV145" s="50" t="s">
        <v>23</v>
      </c>
      <c r="AW145" s="57"/>
      <c r="AX145" s="67">
        <f>SUMIFS($AX$3:$AX$135,$AU$3:$AU$135," -AMO",$AW$3:$AW$135,"x")</f>
        <v>0</v>
      </c>
      <c r="AY145" s="33" t="s">
        <v>91</v>
      </c>
      <c r="AZ145" s="35" t="s">
        <v>28</v>
      </c>
      <c r="BA145" s="29">
        <v>-8.0269999999999994E-2</v>
      </c>
      <c r="BB145" s="29"/>
      <c r="BC145" s="29">
        <f t="shared" si="46"/>
        <v>17</v>
      </c>
      <c r="BD145" s="33" t="s">
        <v>63</v>
      </c>
      <c r="BE145" s="24" t="s">
        <v>22</v>
      </c>
      <c r="BF145" s="29">
        <v>-0.16167999999999999</v>
      </c>
      <c r="BG145" s="29"/>
      <c r="BH145" s="79">
        <f t="shared" si="39"/>
        <v>21</v>
      </c>
      <c r="BI145" s="33" t="s">
        <v>34</v>
      </c>
      <c r="BJ145" s="24" t="s">
        <v>19</v>
      </c>
      <c r="BK145" s="29">
        <v>-9.0160000000000004E-2</v>
      </c>
      <c r="BL145" s="29"/>
      <c r="BM145" s="29">
        <f t="shared" si="30"/>
        <v>27</v>
      </c>
      <c r="BN145" s="33" t="s">
        <v>47</v>
      </c>
      <c r="BO145" s="24" t="s">
        <v>19</v>
      </c>
      <c r="BP145" s="29">
        <v>-5.3120000000000001E-2</v>
      </c>
      <c r="BR145" s="29">
        <f t="shared" si="35"/>
        <v>23</v>
      </c>
    </row>
    <row r="146" spans="1:70" ht="18" thickTop="1" thickBot="1" x14ac:dyDescent="0.25">
      <c r="A146" s="33" t="s">
        <v>92</v>
      </c>
      <c r="B146" s="35" t="s">
        <v>23</v>
      </c>
      <c r="C146" s="29">
        <v>-0.30407000000000001</v>
      </c>
      <c r="D146" s="29"/>
      <c r="E146" s="29">
        <f t="shared" si="40"/>
        <v>20</v>
      </c>
      <c r="F146" s="33" t="s">
        <v>81</v>
      </c>
      <c r="G146" s="24" t="s">
        <v>20</v>
      </c>
      <c r="H146" s="29">
        <v>-0.11804000000000001</v>
      </c>
      <c r="I146" s="29"/>
      <c r="J146" s="29">
        <f t="shared" si="32"/>
        <v>25</v>
      </c>
      <c r="K146" s="33" t="s">
        <v>74</v>
      </c>
      <c r="L146" s="24" t="s">
        <v>23</v>
      </c>
      <c r="M146" s="29">
        <v>-0.2848</v>
      </c>
      <c r="N146" s="29"/>
      <c r="O146" s="29">
        <f t="shared" si="28"/>
        <v>34</v>
      </c>
      <c r="P146" s="23" t="s">
        <v>95</v>
      </c>
      <c r="Q146" s="24" t="s">
        <v>19</v>
      </c>
      <c r="R146" s="29">
        <v>-9.4020000000000006E-2</v>
      </c>
      <c r="S146" s="29"/>
      <c r="T146" s="29">
        <f t="shared" si="54"/>
        <v>8</v>
      </c>
      <c r="U146" s="23" t="s">
        <v>95</v>
      </c>
      <c r="V146" s="24" t="s">
        <v>19</v>
      </c>
      <c r="W146" s="29">
        <v>-5.883E-2</v>
      </c>
      <c r="X146" s="29"/>
      <c r="Y146" s="29">
        <f t="shared" si="53"/>
        <v>10</v>
      </c>
      <c r="Z146" s="33" t="s">
        <v>86</v>
      </c>
      <c r="AA146" s="24" t="s">
        <v>20</v>
      </c>
      <c r="AB146" s="29">
        <v>-0.18901999999999999</v>
      </c>
      <c r="AC146" s="29"/>
      <c r="AD146" s="29">
        <f t="shared" si="31"/>
        <v>27</v>
      </c>
      <c r="AE146" s="33" t="s">
        <v>21</v>
      </c>
      <c r="AF146" s="24" t="s">
        <v>23</v>
      </c>
      <c r="AG146" s="29">
        <v>-0.14996000000000001</v>
      </c>
      <c r="AH146" s="29"/>
      <c r="AI146" s="79">
        <f t="shared" si="29"/>
        <v>34</v>
      </c>
      <c r="AJ146" s="33" t="s">
        <v>101</v>
      </c>
      <c r="AK146" s="35" t="s">
        <v>29</v>
      </c>
      <c r="AL146" s="29">
        <v>-0.27850000000000003</v>
      </c>
      <c r="AM146" s="29"/>
      <c r="AN146" s="29">
        <f t="shared" si="47"/>
        <v>17</v>
      </c>
      <c r="AO146" s="33" t="s">
        <v>64</v>
      </c>
      <c r="AP146" s="24" t="s">
        <v>22</v>
      </c>
      <c r="AQ146" s="29">
        <v>-0.25796999999999998</v>
      </c>
      <c r="AR146" s="29"/>
      <c r="AS146" s="29">
        <f t="shared" si="50"/>
        <v>14</v>
      </c>
      <c r="AT146" s="112" t="s">
        <v>111</v>
      </c>
      <c r="AU146" s="113"/>
      <c r="AV146" s="113"/>
      <c r="AW146" s="113"/>
      <c r="AX146" s="114"/>
      <c r="AY146" s="33" t="s">
        <v>59</v>
      </c>
      <c r="AZ146" s="24" t="s">
        <v>23</v>
      </c>
      <c r="BA146" s="29">
        <v>-8.4610000000000005E-2</v>
      </c>
      <c r="BB146" s="29"/>
      <c r="BC146" s="29">
        <f t="shared" si="46"/>
        <v>18</v>
      </c>
      <c r="BD146" s="33" t="s">
        <v>77</v>
      </c>
      <c r="BE146" s="24" t="s">
        <v>22</v>
      </c>
      <c r="BF146" s="29">
        <v>-0.16435</v>
      </c>
      <c r="BG146" s="29"/>
      <c r="BH146" s="79">
        <f t="shared" si="39"/>
        <v>22</v>
      </c>
      <c r="BI146" s="33" t="s">
        <v>93</v>
      </c>
      <c r="BJ146" s="35" t="s">
        <v>25</v>
      </c>
      <c r="BK146" s="29">
        <v>-9.0840000000000004E-2</v>
      </c>
      <c r="BL146" s="29"/>
      <c r="BM146" s="29">
        <f t="shared" si="30"/>
        <v>28</v>
      </c>
      <c r="BN146" s="33" t="s">
        <v>78</v>
      </c>
      <c r="BO146" s="24" t="s">
        <v>23</v>
      </c>
      <c r="BP146" s="29">
        <v>-5.4300000000000001E-2</v>
      </c>
      <c r="BR146" s="29">
        <f t="shared" si="35"/>
        <v>24</v>
      </c>
    </row>
    <row r="147" spans="1:70" ht="18" thickTop="1" thickBot="1" x14ac:dyDescent="0.25">
      <c r="A147" s="33" t="s">
        <v>48</v>
      </c>
      <c r="B147" s="24" t="s">
        <v>20</v>
      </c>
      <c r="C147" s="29">
        <v>-0.31474999999999997</v>
      </c>
      <c r="D147" s="29"/>
      <c r="E147" s="29">
        <f t="shared" si="40"/>
        <v>21</v>
      </c>
      <c r="F147" s="33" t="s">
        <v>70</v>
      </c>
      <c r="G147" s="24" t="s">
        <v>23</v>
      </c>
      <c r="H147" s="29">
        <v>-0.12520999999999999</v>
      </c>
      <c r="I147" s="29"/>
      <c r="J147" s="29">
        <f t="shared" si="32"/>
        <v>26</v>
      </c>
      <c r="K147" s="33" t="s">
        <v>98</v>
      </c>
      <c r="L147" s="35" t="s">
        <v>23</v>
      </c>
      <c r="M147" s="29">
        <v>-0.28709000000000001</v>
      </c>
      <c r="N147" s="29"/>
      <c r="O147" s="29">
        <f t="shared" si="28"/>
        <v>35</v>
      </c>
      <c r="P147" s="33" t="s">
        <v>78</v>
      </c>
      <c r="Q147" s="24" t="s">
        <v>26</v>
      </c>
      <c r="R147" s="29">
        <v>-9.4420000000000004E-2</v>
      </c>
      <c r="S147" s="29"/>
      <c r="T147" s="29">
        <f t="shared" si="54"/>
        <v>9</v>
      </c>
      <c r="U147" s="33" t="s">
        <v>75</v>
      </c>
      <c r="V147" s="24" t="s">
        <v>25</v>
      </c>
      <c r="W147" s="29">
        <v>-5.96E-2</v>
      </c>
      <c r="X147" s="29"/>
      <c r="Y147" s="29">
        <f t="shared" si="53"/>
        <v>11</v>
      </c>
      <c r="Z147" s="33" t="s">
        <v>38</v>
      </c>
      <c r="AA147" s="24" t="s">
        <v>22</v>
      </c>
      <c r="AB147" s="29">
        <v>-0.19023999999999999</v>
      </c>
      <c r="AC147" s="29"/>
      <c r="AD147" s="29">
        <f t="shared" si="31"/>
        <v>28</v>
      </c>
      <c r="AE147" s="33" t="s">
        <v>76</v>
      </c>
      <c r="AF147" s="24" t="s">
        <v>22</v>
      </c>
      <c r="AG147" s="29">
        <v>-0.15967999999999999</v>
      </c>
      <c r="AH147" s="29"/>
      <c r="AI147" s="79">
        <f t="shared" si="29"/>
        <v>35</v>
      </c>
      <c r="AJ147" s="33" t="s">
        <v>94</v>
      </c>
      <c r="AK147" s="35" t="s">
        <v>19</v>
      </c>
      <c r="AL147" s="29">
        <v>-0.30839</v>
      </c>
      <c r="AM147" s="29"/>
      <c r="AN147" s="29">
        <f t="shared" si="47"/>
        <v>18</v>
      </c>
      <c r="AO147" s="33" t="s">
        <v>77</v>
      </c>
      <c r="AP147" s="24" t="s">
        <v>29</v>
      </c>
      <c r="AQ147" s="29">
        <v>-0.26490000000000002</v>
      </c>
      <c r="AR147" s="29"/>
      <c r="AS147" s="29">
        <f t="shared" si="50"/>
        <v>15</v>
      </c>
      <c r="AT147" s="42" t="s">
        <v>25</v>
      </c>
      <c r="AU147" s="51">
        <f>SUMIFS($AX$3:$AX$135,$AU$3:$AU$135," +PNA",$AW$3:$AW$135,"x") + SUMIFS($AX$3:$AX$135,$AU$3:$AU$135," +PNA",$AW$3:$AW$135,"o")</f>
        <v>1098</v>
      </c>
      <c r="AV147" s="44" t="s">
        <v>26</v>
      </c>
      <c r="AW147" s="54"/>
      <c r="AX147" s="65">
        <f>SUMIFS($AX$3:$AX$135,$AU$3:$AU$135," -PNA",$AW$3:$AW$135,"x") + SUMIFS($AX$3:$AX$135,$AU$3:$AU$135," -PNA",$AW$3:$AW$135,"o")</f>
        <v>328</v>
      </c>
      <c r="AY147" s="33" t="s">
        <v>103</v>
      </c>
      <c r="AZ147" s="35" t="s">
        <v>22</v>
      </c>
      <c r="BA147" s="29">
        <v>-8.7359999999999993E-2</v>
      </c>
      <c r="BB147" s="29"/>
      <c r="BC147" s="29">
        <f t="shared" si="46"/>
        <v>19</v>
      </c>
      <c r="BD147" s="33" t="s">
        <v>64</v>
      </c>
      <c r="BE147" s="24" t="s">
        <v>22</v>
      </c>
      <c r="BF147" s="29">
        <v>-0.16566</v>
      </c>
      <c r="BG147" s="29"/>
      <c r="BH147" s="79">
        <f t="shared" si="39"/>
        <v>23</v>
      </c>
      <c r="BI147" s="33" t="s">
        <v>39</v>
      </c>
      <c r="BJ147" s="24" t="s">
        <v>28</v>
      </c>
      <c r="BK147" s="29">
        <v>-9.3289999999999998E-2</v>
      </c>
      <c r="BL147" s="29"/>
      <c r="BM147" s="29">
        <f t="shared" si="30"/>
        <v>29</v>
      </c>
      <c r="BN147" s="33" t="s">
        <v>79</v>
      </c>
      <c r="BO147" s="24" t="s">
        <v>29</v>
      </c>
      <c r="BP147" s="29">
        <v>-6.9419999999999996E-2</v>
      </c>
      <c r="BR147" s="29">
        <f t="shared" si="35"/>
        <v>25</v>
      </c>
    </row>
    <row r="148" spans="1:70" ht="17" thickBot="1" x14ac:dyDescent="0.25">
      <c r="A148" s="33" t="s">
        <v>77</v>
      </c>
      <c r="B148" s="24" t="s">
        <v>22</v>
      </c>
      <c r="C148" s="29">
        <v>-0.33326</v>
      </c>
      <c r="D148" s="29"/>
      <c r="E148" s="29">
        <f t="shared" si="40"/>
        <v>22</v>
      </c>
      <c r="F148" s="33" t="s">
        <v>82</v>
      </c>
      <c r="G148" s="24" t="s">
        <v>28</v>
      </c>
      <c r="H148" s="29">
        <v>-0.12934999999999999</v>
      </c>
      <c r="I148" s="29"/>
      <c r="J148" s="29">
        <f t="shared" si="32"/>
        <v>27</v>
      </c>
      <c r="K148" s="33" t="s">
        <v>56</v>
      </c>
      <c r="L148" s="24" t="s">
        <v>22</v>
      </c>
      <c r="M148" s="29">
        <v>-0.29587000000000002</v>
      </c>
      <c r="N148" s="29"/>
      <c r="O148" s="29">
        <f t="shared" si="28"/>
        <v>36</v>
      </c>
      <c r="P148" s="33" t="s">
        <v>84</v>
      </c>
      <c r="Q148" s="24" t="s">
        <v>19</v>
      </c>
      <c r="R148" s="29">
        <v>-9.7239999999999993E-2</v>
      </c>
      <c r="S148" s="29"/>
      <c r="T148" s="29">
        <f t="shared" si="54"/>
        <v>10</v>
      </c>
      <c r="U148" s="33" t="s">
        <v>63</v>
      </c>
      <c r="V148" s="24" t="s">
        <v>26</v>
      </c>
      <c r="W148" s="29">
        <v>-8.2409999999999997E-2</v>
      </c>
      <c r="X148" s="29"/>
      <c r="Y148" s="29">
        <f t="shared" si="53"/>
        <v>12</v>
      </c>
      <c r="Z148" s="33" t="s">
        <v>93</v>
      </c>
      <c r="AA148" s="35" t="s">
        <v>20</v>
      </c>
      <c r="AB148" s="29">
        <v>-0.19353000000000001</v>
      </c>
      <c r="AC148" s="29"/>
      <c r="AD148" s="29">
        <f t="shared" si="31"/>
        <v>29</v>
      </c>
      <c r="AE148" s="33" t="s">
        <v>104</v>
      </c>
      <c r="AF148" s="35" t="s">
        <v>23</v>
      </c>
      <c r="AG148" s="29">
        <v>-0.15983</v>
      </c>
      <c r="AH148" s="29"/>
      <c r="AI148" s="79">
        <f t="shared" si="29"/>
        <v>36</v>
      </c>
      <c r="AJ148" s="33" t="s">
        <v>64</v>
      </c>
      <c r="AK148" s="24" t="s">
        <v>22</v>
      </c>
      <c r="AL148" s="29">
        <v>-0.31580000000000003</v>
      </c>
      <c r="AM148" s="29"/>
      <c r="AN148" s="29">
        <f t="shared" si="47"/>
        <v>19</v>
      </c>
      <c r="AO148" s="33" t="s">
        <v>52</v>
      </c>
      <c r="AP148" s="24" t="s">
        <v>29</v>
      </c>
      <c r="AQ148" s="29">
        <v>-0.28594000000000003</v>
      </c>
      <c r="AR148" s="29"/>
      <c r="AS148" s="29">
        <f t="shared" si="50"/>
        <v>16</v>
      </c>
      <c r="AT148" s="45" t="s">
        <v>28</v>
      </c>
      <c r="AU148" s="46">
        <f>SUMIFS($AX$3:$AX$135,$AU$3:$AU$135," +NAM",$AW$3:$AW$135,"x") + SUMIFS($AX$3:$AX$135,$AU$3:$AU$135," +NAM",$AW$3:$AW$135,"o")</f>
        <v>201</v>
      </c>
      <c r="AV148" s="47" t="s">
        <v>29</v>
      </c>
      <c r="AW148" s="55"/>
      <c r="AX148" s="66">
        <f>SUMIFS($AX$3:$AX$135,$AU$3:$AU$135," -NAM",$AW$3:$AW$135,"x") + SUMIFS($AX$3:$AX$135,$AU$3:$AU$135," -NAM",$AW$3:$AW$135,"o")</f>
        <v>528</v>
      </c>
      <c r="AY148" s="33" t="s">
        <v>76</v>
      </c>
      <c r="AZ148" s="24" t="s">
        <v>22</v>
      </c>
      <c r="BA148" s="29">
        <v>-9.5229999999999995E-2</v>
      </c>
      <c r="BB148" s="29"/>
      <c r="BC148" s="29">
        <f t="shared" si="46"/>
        <v>20</v>
      </c>
      <c r="BD148" s="33" t="s">
        <v>101</v>
      </c>
      <c r="BE148" s="35" t="s">
        <v>22</v>
      </c>
      <c r="BF148" s="29">
        <v>-0.17610999999999999</v>
      </c>
      <c r="BG148" s="29"/>
      <c r="BH148" s="79">
        <f t="shared" si="39"/>
        <v>24</v>
      </c>
      <c r="BI148" s="33" t="s">
        <v>74</v>
      </c>
      <c r="BJ148" s="24" t="s">
        <v>28</v>
      </c>
      <c r="BK148" s="29">
        <v>-9.7640000000000005E-2</v>
      </c>
      <c r="BL148" s="29"/>
      <c r="BM148" s="29">
        <f t="shared" si="30"/>
        <v>30</v>
      </c>
      <c r="BN148" s="33" t="s">
        <v>68</v>
      </c>
      <c r="BO148" s="24" t="s">
        <v>22</v>
      </c>
      <c r="BP148" s="29">
        <v>-7.0139999999999994E-2</v>
      </c>
      <c r="BR148" s="29">
        <f t="shared" si="35"/>
        <v>26</v>
      </c>
    </row>
    <row r="149" spans="1:70" ht="17" thickBot="1" x14ac:dyDescent="0.25">
      <c r="A149" s="33" t="s">
        <v>60</v>
      </c>
      <c r="B149" s="24" t="s">
        <v>22</v>
      </c>
      <c r="C149" s="29">
        <v>-0.36099999999999999</v>
      </c>
      <c r="D149" s="29"/>
      <c r="E149" s="29">
        <f t="shared" si="40"/>
        <v>23</v>
      </c>
      <c r="F149" s="33" t="s">
        <v>57</v>
      </c>
      <c r="G149" s="24" t="s">
        <v>26</v>
      </c>
      <c r="H149" s="29">
        <v>-0.13264000000000001</v>
      </c>
      <c r="I149" s="29"/>
      <c r="J149" s="29">
        <f t="shared" si="32"/>
        <v>28</v>
      </c>
      <c r="K149" s="33" t="s">
        <v>48</v>
      </c>
      <c r="L149" s="24" t="s">
        <v>20</v>
      </c>
      <c r="M149" s="29">
        <v>-0.29758000000000001</v>
      </c>
      <c r="N149" s="29"/>
      <c r="O149" s="29">
        <f t="shared" si="28"/>
        <v>37</v>
      </c>
      <c r="P149" s="33" t="s">
        <v>32</v>
      </c>
      <c r="Q149" s="24" t="s">
        <v>20</v>
      </c>
      <c r="R149" s="29">
        <v>-9.887E-2</v>
      </c>
      <c r="S149" s="29"/>
      <c r="T149" s="29">
        <f t="shared" si="54"/>
        <v>11</v>
      </c>
      <c r="U149" s="33" t="s">
        <v>70</v>
      </c>
      <c r="V149" s="24" t="s">
        <v>23</v>
      </c>
      <c r="W149" s="29">
        <v>-8.2669999999999993E-2</v>
      </c>
      <c r="X149" s="29"/>
      <c r="Y149" s="29">
        <f t="shared" si="53"/>
        <v>13</v>
      </c>
      <c r="Z149" s="33" t="s">
        <v>93</v>
      </c>
      <c r="AA149" s="35" t="s">
        <v>25</v>
      </c>
      <c r="AB149" s="29">
        <v>-0.20479</v>
      </c>
      <c r="AC149" s="29"/>
      <c r="AD149" s="29">
        <f t="shared" si="31"/>
        <v>30</v>
      </c>
      <c r="AE149" s="33" t="s">
        <v>48</v>
      </c>
      <c r="AF149" s="24" t="s">
        <v>29</v>
      </c>
      <c r="AG149" s="29">
        <v>-0.17249</v>
      </c>
      <c r="AH149" s="29"/>
      <c r="AI149" s="79">
        <f t="shared" si="29"/>
        <v>37</v>
      </c>
      <c r="AJ149" s="33" t="s">
        <v>84</v>
      </c>
      <c r="AK149" s="24" t="s">
        <v>19</v>
      </c>
      <c r="AL149" s="29">
        <v>-0.31872</v>
      </c>
      <c r="AM149" s="29"/>
      <c r="AN149" s="29">
        <f t="shared" si="47"/>
        <v>20</v>
      </c>
      <c r="AO149" s="33" t="s">
        <v>52</v>
      </c>
      <c r="AP149" s="24" t="s">
        <v>23</v>
      </c>
      <c r="AQ149" s="29">
        <v>-0.28928999999999999</v>
      </c>
      <c r="AR149" s="29"/>
      <c r="AS149" s="29">
        <f t="shared" si="50"/>
        <v>17</v>
      </c>
      <c r="AT149" s="45" t="s">
        <v>19</v>
      </c>
      <c r="AU149" s="46">
        <f>SUMIFS($AX$3:$AX$135,$AU$3:$AU$135," +ENSO",$AW$3:$AW$135,"x") + SUMIFS($AX$3:$AX$135,$AU$3:$AU$135," +ENSO",$AW$3:$AW$135,"o")</f>
        <v>1388</v>
      </c>
      <c r="AV149" s="47" t="s">
        <v>20</v>
      </c>
      <c r="AW149" s="55"/>
      <c r="AX149" s="66">
        <f>SUMIFS($AX$3:$AX$135,$AU$3:$AU$135," -ENSO",$AW$3:$AW$135,"x") + SUMIFS($AX$3:$AX$135,$AU$3:$AU$135," -ENSO",$AW$3:$AW$135,"o")</f>
        <v>277</v>
      </c>
      <c r="AY149" s="33" t="s">
        <v>65</v>
      </c>
      <c r="AZ149" s="24" t="s">
        <v>20</v>
      </c>
      <c r="BA149" s="29">
        <v>-9.597E-2</v>
      </c>
      <c r="BB149" s="29"/>
      <c r="BC149" s="29">
        <f t="shared" si="46"/>
        <v>21</v>
      </c>
      <c r="BD149" s="33" t="s">
        <v>104</v>
      </c>
      <c r="BE149" s="35" t="s">
        <v>28</v>
      </c>
      <c r="BF149" s="29">
        <v>-0.17926</v>
      </c>
      <c r="BG149" s="29"/>
      <c r="BH149" s="79">
        <f t="shared" si="39"/>
        <v>25</v>
      </c>
      <c r="BI149" s="33" t="s">
        <v>101</v>
      </c>
      <c r="BJ149" s="35" t="s">
        <v>26</v>
      </c>
      <c r="BK149" s="29">
        <v>-0.10163</v>
      </c>
      <c r="BL149" s="29"/>
      <c r="BM149" s="29">
        <f t="shared" si="30"/>
        <v>31</v>
      </c>
      <c r="BN149" s="33" t="s">
        <v>39</v>
      </c>
      <c r="BO149" s="24" t="s">
        <v>28</v>
      </c>
      <c r="BP149" s="29">
        <v>-7.0730000000000001E-2</v>
      </c>
      <c r="BR149" s="29">
        <f t="shared" si="35"/>
        <v>27</v>
      </c>
    </row>
    <row r="150" spans="1:70" ht="17" thickBot="1" x14ac:dyDescent="0.25">
      <c r="A150" s="33" t="s">
        <v>71</v>
      </c>
      <c r="B150" s="24" t="s">
        <v>20</v>
      </c>
      <c r="C150" s="29">
        <v>-0.36144999999999999</v>
      </c>
      <c r="D150" s="29"/>
      <c r="E150" s="29">
        <f t="shared" si="40"/>
        <v>24</v>
      </c>
      <c r="F150" s="33" t="s">
        <v>92</v>
      </c>
      <c r="G150" s="35" t="s">
        <v>28</v>
      </c>
      <c r="H150" s="29">
        <v>-0.13811000000000001</v>
      </c>
      <c r="I150" s="29"/>
      <c r="J150" s="29">
        <f t="shared" si="32"/>
        <v>29</v>
      </c>
      <c r="K150" s="33" t="s">
        <v>74</v>
      </c>
      <c r="L150" s="24" t="s">
        <v>25</v>
      </c>
      <c r="M150" s="29">
        <v>-0.30419000000000002</v>
      </c>
      <c r="N150" s="29"/>
      <c r="O150" s="29">
        <f t="shared" si="28"/>
        <v>38</v>
      </c>
      <c r="P150" s="33" t="s">
        <v>34</v>
      </c>
      <c r="Q150" s="24" t="s">
        <v>19</v>
      </c>
      <c r="R150" s="29">
        <v>-0.10995000000000001</v>
      </c>
      <c r="S150" s="29"/>
      <c r="T150" s="29">
        <f t="shared" si="54"/>
        <v>12</v>
      </c>
      <c r="U150" s="33" t="s">
        <v>99</v>
      </c>
      <c r="V150" s="35" t="s">
        <v>19</v>
      </c>
      <c r="W150" s="29">
        <v>-8.3909999999999998E-2</v>
      </c>
      <c r="X150" s="29"/>
      <c r="Y150" s="29">
        <f t="shared" si="53"/>
        <v>14</v>
      </c>
      <c r="Z150" s="33" t="s">
        <v>76</v>
      </c>
      <c r="AA150" s="24" t="s">
        <v>22</v>
      </c>
      <c r="AB150" s="29">
        <v>-0.20541000000000001</v>
      </c>
      <c r="AC150" s="29"/>
      <c r="AD150" s="29">
        <f t="shared" si="31"/>
        <v>31</v>
      </c>
      <c r="AE150" s="33" t="s">
        <v>99</v>
      </c>
      <c r="AF150" s="35" t="s">
        <v>23</v>
      </c>
      <c r="AG150" s="29">
        <v>-0.18154999999999999</v>
      </c>
      <c r="AH150" s="29"/>
      <c r="AI150" s="79">
        <f t="shared" si="29"/>
        <v>38</v>
      </c>
      <c r="AJ150" s="33" t="s">
        <v>49</v>
      </c>
      <c r="AK150" s="24" t="s">
        <v>28</v>
      </c>
      <c r="AL150" s="29">
        <v>-0.32751999999999998</v>
      </c>
      <c r="AM150" s="29"/>
      <c r="AN150" s="29">
        <f t="shared" si="47"/>
        <v>21</v>
      </c>
      <c r="AO150" s="33" t="s">
        <v>104</v>
      </c>
      <c r="AP150" s="35" t="s">
        <v>28</v>
      </c>
      <c r="AQ150" s="29">
        <v>-0.32529999999999998</v>
      </c>
      <c r="AR150" s="29"/>
      <c r="AS150" s="29">
        <f t="shared" si="50"/>
        <v>18</v>
      </c>
      <c r="AT150" s="48" t="s">
        <v>22</v>
      </c>
      <c r="AU150" s="49">
        <f>SUMIFS($AX$3:$AX$135,$AU$3:$AU$135," +AMO",$AW$3:$AW$135,"x") + SUMIFS($AX$3:$AX$135,$AU$3:$AU$135," +AMO",$AW$3:$AW$135,"o")</f>
        <v>897</v>
      </c>
      <c r="AV150" s="50" t="s">
        <v>23</v>
      </c>
      <c r="AW150" s="57"/>
      <c r="AX150" s="67">
        <f>SUMIFS($AX$3:$AX$135,$AU$3:$AU$135," -AMO",$AW$3:$AW$135,"x") + SUMIFS($AX$3:$AX$135,$AU$3:$AU$135," -AMO",$AW$3:$AW$135,"o")</f>
        <v>0</v>
      </c>
      <c r="AY150" s="33" t="s">
        <v>89</v>
      </c>
      <c r="AZ150" s="35" t="s">
        <v>25</v>
      </c>
      <c r="BA150" s="29">
        <v>-9.7089999999999996E-2</v>
      </c>
      <c r="BB150" s="29"/>
      <c r="BC150" s="29">
        <f t="shared" si="46"/>
        <v>22</v>
      </c>
      <c r="BD150" s="33" t="s">
        <v>104</v>
      </c>
      <c r="BE150" s="35" t="s">
        <v>19</v>
      </c>
      <c r="BF150" s="29">
        <v>-0.17960999999999999</v>
      </c>
      <c r="BG150" s="29"/>
      <c r="BH150" s="79">
        <f t="shared" si="39"/>
        <v>26</v>
      </c>
      <c r="BI150" s="33" t="s">
        <v>96</v>
      </c>
      <c r="BJ150" s="35" t="s">
        <v>23</v>
      </c>
      <c r="BK150" s="29">
        <v>-0.10308</v>
      </c>
      <c r="BL150" s="29"/>
      <c r="BM150" s="29">
        <f t="shared" si="30"/>
        <v>32</v>
      </c>
      <c r="BN150" s="33" t="s">
        <v>104</v>
      </c>
      <c r="BO150" s="35" t="s">
        <v>19</v>
      </c>
      <c r="BP150" s="29">
        <v>-7.2720000000000007E-2</v>
      </c>
      <c r="BR150" s="29">
        <f t="shared" si="35"/>
        <v>28</v>
      </c>
    </row>
    <row r="151" spans="1:70" ht="17" thickBot="1" x14ac:dyDescent="0.25">
      <c r="A151" s="33" t="s">
        <v>77</v>
      </c>
      <c r="B151" s="24" t="s">
        <v>29</v>
      </c>
      <c r="C151" s="29">
        <v>-0.36218</v>
      </c>
      <c r="D151" s="29"/>
      <c r="E151" s="29">
        <f t="shared" si="40"/>
        <v>25</v>
      </c>
      <c r="F151" s="33" t="s">
        <v>89</v>
      </c>
      <c r="G151" s="35" t="s">
        <v>25</v>
      </c>
      <c r="H151" s="29">
        <v>-0.14157</v>
      </c>
      <c r="I151" s="29"/>
      <c r="J151" s="29">
        <f t="shared" si="32"/>
        <v>30</v>
      </c>
      <c r="K151" s="33" t="s">
        <v>40</v>
      </c>
      <c r="L151" s="24" t="s">
        <v>29</v>
      </c>
      <c r="M151" s="29">
        <v>-0.32328000000000001</v>
      </c>
      <c r="N151" s="29"/>
      <c r="O151" s="29">
        <f t="shared" si="28"/>
        <v>39</v>
      </c>
      <c r="P151" s="33" t="s">
        <v>18</v>
      </c>
      <c r="Q151" s="24" t="s">
        <v>20</v>
      </c>
      <c r="R151" s="29">
        <v>-0.11570999999999999</v>
      </c>
      <c r="S151" s="29"/>
      <c r="T151" s="29">
        <f t="shared" si="54"/>
        <v>13</v>
      </c>
      <c r="U151" s="33" t="s">
        <v>99</v>
      </c>
      <c r="V151" s="35" t="s">
        <v>29</v>
      </c>
      <c r="W151" s="29">
        <v>-8.6349999999999996E-2</v>
      </c>
      <c r="X151" s="29"/>
      <c r="Y151" s="29">
        <f t="shared" si="53"/>
        <v>15</v>
      </c>
      <c r="Z151" s="33" t="s">
        <v>101</v>
      </c>
      <c r="AA151" s="35" t="s">
        <v>22</v>
      </c>
      <c r="AB151" s="29">
        <v>-0.20635000000000001</v>
      </c>
      <c r="AC151" s="29"/>
      <c r="AD151" s="29">
        <f t="shared" si="31"/>
        <v>32</v>
      </c>
      <c r="AE151" s="33" t="s">
        <v>91</v>
      </c>
      <c r="AF151" s="35" t="s">
        <v>28</v>
      </c>
      <c r="AG151" s="29">
        <v>-0.18176999999999999</v>
      </c>
      <c r="AH151" s="29"/>
      <c r="AI151" s="79">
        <f t="shared" si="29"/>
        <v>39</v>
      </c>
      <c r="AJ151" s="33" t="s">
        <v>104</v>
      </c>
      <c r="AK151" s="35" t="s">
        <v>19</v>
      </c>
      <c r="AL151" s="29">
        <v>-0.32905000000000001</v>
      </c>
      <c r="AM151" s="29"/>
      <c r="AN151" s="29">
        <f t="shared" si="47"/>
        <v>22</v>
      </c>
      <c r="AO151" s="33" t="s">
        <v>63</v>
      </c>
      <c r="AP151" s="24" t="s">
        <v>22</v>
      </c>
      <c r="AQ151" s="29">
        <v>-0.32565</v>
      </c>
      <c r="AR151" s="29"/>
      <c r="AS151" s="29">
        <f t="shared" si="50"/>
        <v>19</v>
      </c>
      <c r="AT151" s="33" t="s">
        <v>82</v>
      </c>
      <c r="AU151" s="24" t="s">
        <v>28</v>
      </c>
      <c r="AV151" s="29">
        <v>-8.2799999999999992E-3</v>
      </c>
      <c r="AW151" s="29"/>
      <c r="AX151" s="29">
        <v>1</v>
      </c>
      <c r="AY151" s="33" t="s">
        <v>18</v>
      </c>
      <c r="AZ151" s="24" t="s">
        <v>20</v>
      </c>
      <c r="BA151" s="29">
        <v>-0.10299999999999999</v>
      </c>
      <c r="BB151" s="29"/>
      <c r="BC151" s="29">
        <f t="shared" si="46"/>
        <v>23</v>
      </c>
      <c r="BD151" s="33" t="s">
        <v>84</v>
      </c>
      <c r="BE151" s="24" t="s">
        <v>19</v>
      </c>
      <c r="BF151" s="29">
        <v>-0.20413000000000001</v>
      </c>
      <c r="BG151" s="29"/>
      <c r="BH151" s="79">
        <f t="shared" si="39"/>
        <v>27</v>
      </c>
      <c r="BI151" s="33" t="s">
        <v>81</v>
      </c>
      <c r="BJ151" s="24" t="s">
        <v>29</v>
      </c>
      <c r="BK151" s="29">
        <v>-0.10630000000000001</v>
      </c>
      <c r="BL151" s="29"/>
      <c r="BM151" s="29">
        <f t="shared" si="30"/>
        <v>33</v>
      </c>
      <c r="BN151" s="33" t="s">
        <v>43</v>
      </c>
      <c r="BO151" s="24" t="s">
        <v>19</v>
      </c>
      <c r="BP151" s="29">
        <v>-7.3730000000000004E-2</v>
      </c>
      <c r="BR151" s="29">
        <f t="shared" si="35"/>
        <v>29</v>
      </c>
    </row>
    <row r="152" spans="1:70" ht="17" thickBot="1" x14ac:dyDescent="0.25">
      <c r="A152" s="33" t="s">
        <v>27</v>
      </c>
      <c r="B152" s="24" t="s">
        <v>28</v>
      </c>
      <c r="C152" s="29">
        <v>-0.37519999999999998</v>
      </c>
      <c r="D152" s="29"/>
      <c r="E152" s="29">
        <f t="shared" si="40"/>
        <v>26</v>
      </c>
      <c r="F152" s="33" t="s">
        <v>57</v>
      </c>
      <c r="G152" s="24" t="s">
        <v>23</v>
      </c>
      <c r="H152" s="29">
        <v>-0.16048000000000001</v>
      </c>
      <c r="I152" s="29"/>
      <c r="J152" s="29">
        <f t="shared" si="32"/>
        <v>31</v>
      </c>
      <c r="K152" s="33" t="s">
        <v>35</v>
      </c>
      <c r="L152" s="24" t="s">
        <v>22</v>
      </c>
      <c r="M152" s="29">
        <v>-0.33187</v>
      </c>
      <c r="N152" s="29"/>
      <c r="O152" s="29">
        <f t="shared" si="28"/>
        <v>40</v>
      </c>
      <c r="P152" s="33" t="s">
        <v>71</v>
      </c>
      <c r="Q152" s="24" t="s">
        <v>29</v>
      </c>
      <c r="R152" s="29">
        <v>-0.12551000000000001</v>
      </c>
      <c r="S152" s="29"/>
      <c r="T152" s="29">
        <f t="shared" si="54"/>
        <v>14</v>
      </c>
      <c r="U152" s="33" t="s">
        <v>78</v>
      </c>
      <c r="V152" s="24" t="s">
        <v>23</v>
      </c>
      <c r="W152" s="29">
        <v>-9.2429999999999998E-2</v>
      </c>
      <c r="X152" s="29"/>
      <c r="Y152" s="29">
        <f t="shared" si="53"/>
        <v>16</v>
      </c>
      <c r="Z152" s="33" t="s">
        <v>96</v>
      </c>
      <c r="AA152" s="35" t="s">
        <v>19</v>
      </c>
      <c r="AB152" s="29">
        <v>-0.21631</v>
      </c>
      <c r="AC152" s="29"/>
      <c r="AD152" s="29">
        <f t="shared" si="31"/>
        <v>33</v>
      </c>
      <c r="AE152" s="33" t="s">
        <v>104</v>
      </c>
      <c r="AF152" s="35" t="s">
        <v>26</v>
      </c>
      <c r="AG152" s="29">
        <v>-0.18204000000000001</v>
      </c>
      <c r="AH152" s="29"/>
      <c r="AI152" s="79">
        <f t="shared" si="29"/>
        <v>40</v>
      </c>
      <c r="AJ152" s="33" t="s">
        <v>77</v>
      </c>
      <c r="AK152" s="24" t="s">
        <v>22</v>
      </c>
      <c r="AL152" s="29">
        <v>-0.34949000000000002</v>
      </c>
      <c r="AM152" s="29"/>
      <c r="AN152" s="29">
        <f t="shared" si="47"/>
        <v>23</v>
      </c>
      <c r="AO152" s="33" t="s">
        <v>94</v>
      </c>
      <c r="AP152" s="35" t="s">
        <v>19</v>
      </c>
      <c r="AQ152" s="29">
        <v>-0.32840000000000003</v>
      </c>
      <c r="AR152" s="29"/>
      <c r="AS152" s="29">
        <f t="shared" si="50"/>
        <v>20</v>
      </c>
      <c r="AT152" s="33" t="s">
        <v>59</v>
      </c>
      <c r="AU152" s="24" t="s">
        <v>25</v>
      </c>
      <c r="AV152" s="29">
        <v>-1.6570000000000001E-2</v>
      </c>
      <c r="AW152" s="29"/>
      <c r="AX152" s="29">
        <f>IF(AV152&lt;AV151,AX151+1,AX151)</f>
        <v>2</v>
      </c>
      <c r="AY152" s="33" t="s">
        <v>60</v>
      </c>
      <c r="AZ152" s="24" t="s">
        <v>26</v>
      </c>
      <c r="BA152" s="29">
        <v>-0.10521</v>
      </c>
      <c r="BB152" s="29"/>
      <c r="BC152" s="29">
        <f t="shared" si="46"/>
        <v>24</v>
      </c>
      <c r="BD152" s="33" t="s">
        <v>27</v>
      </c>
      <c r="BE152" s="24" t="s">
        <v>28</v>
      </c>
      <c r="BF152" s="29">
        <v>-0.20552000000000001</v>
      </c>
      <c r="BG152" s="29"/>
      <c r="BH152" s="79">
        <f t="shared" si="39"/>
        <v>28</v>
      </c>
      <c r="BI152" s="33" t="s">
        <v>40</v>
      </c>
      <c r="BJ152" s="24" t="s">
        <v>26</v>
      </c>
      <c r="BK152" s="29">
        <v>-0.10940999999999999</v>
      </c>
      <c r="BL152" s="29"/>
      <c r="BM152" s="29">
        <f t="shared" si="30"/>
        <v>34</v>
      </c>
      <c r="BN152" s="23" t="s">
        <v>95</v>
      </c>
      <c r="BO152" s="24" t="s">
        <v>22</v>
      </c>
      <c r="BP152" s="29">
        <v>-7.6609999999999998E-2</v>
      </c>
      <c r="BR152" s="29">
        <f t="shared" si="35"/>
        <v>30</v>
      </c>
    </row>
    <row r="153" spans="1:70" ht="17" thickBot="1" x14ac:dyDescent="0.25">
      <c r="A153" s="33" t="s">
        <v>66</v>
      </c>
      <c r="B153" s="24" t="s">
        <v>28</v>
      </c>
      <c r="C153" s="29">
        <v>-0.37779000000000001</v>
      </c>
      <c r="D153" s="29"/>
      <c r="E153" s="29">
        <f t="shared" si="40"/>
        <v>27</v>
      </c>
      <c r="F153" s="33" t="s">
        <v>78</v>
      </c>
      <c r="G153" s="24" t="s">
        <v>23</v>
      </c>
      <c r="H153" s="29">
        <v>-0.16355</v>
      </c>
      <c r="I153" s="29"/>
      <c r="J153" s="29">
        <f t="shared" si="32"/>
        <v>32</v>
      </c>
      <c r="K153" s="33" t="s">
        <v>39</v>
      </c>
      <c r="L153" s="24" t="s">
        <v>25</v>
      </c>
      <c r="M153" s="29">
        <v>-0.34139999999999998</v>
      </c>
      <c r="N153" s="29"/>
      <c r="O153" s="29">
        <f t="shared" si="28"/>
        <v>41</v>
      </c>
      <c r="P153" s="33" t="s">
        <v>71</v>
      </c>
      <c r="Q153" s="24" t="s">
        <v>20</v>
      </c>
      <c r="R153" s="29">
        <v>-0.12839999999999999</v>
      </c>
      <c r="S153" s="29"/>
      <c r="T153" s="29">
        <f t="shared" si="54"/>
        <v>15</v>
      </c>
      <c r="U153" s="33" t="s">
        <v>76</v>
      </c>
      <c r="V153" s="24" t="s">
        <v>28</v>
      </c>
      <c r="W153" s="29">
        <v>-0.10074</v>
      </c>
      <c r="X153" s="29"/>
      <c r="Y153" s="29">
        <f t="shared" si="53"/>
        <v>17</v>
      </c>
      <c r="Z153" s="33" t="s">
        <v>52</v>
      </c>
      <c r="AA153" s="24" t="s">
        <v>29</v>
      </c>
      <c r="AB153" s="29">
        <v>-0.22137999999999999</v>
      </c>
      <c r="AC153" s="29"/>
      <c r="AD153" s="29">
        <f t="shared" si="31"/>
        <v>34</v>
      </c>
      <c r="AE153" s="33" t="s">
        <v>103</v>
      </c>
      <c r="AF153" s="35" t="s">
        <v>22</v>
      </c>
      <c r="AG153" s="29">
        <v>-0.18271999999999999</v>
      </c>
      <c r="AH153" s="29"/>
      <c r="AI153" s="79">
        <f t="shared" si="29"/>
        <v>41</v>
      </c>
      <c r="AJ153" s="33" t="s">
        <v>21</v>
      </c>
      <c r="AK153" s="24" t="s">
        <v>23</v>
      </c>
      <c r="AL153" s="29">
        <v>-0.35593999999999998</v>
      </c>
      <c r="AM153" s="29"/>
      <c r="AN153" s="29">
        <f t="shared" si="47"/>
        <v>24</v>
      </c>
      <c r="AO153" s="33" t="s">
        <v>101</v>
      </c>
      <c r="AP153" s="35" t="s">
        <v>29</v>
      </c>
      <c r="AQ153" s="29">
        <v>-0.3306</v>
      </c>
      <c r="AR153" s="29"/>
      <c r="AS153" s="29">
        <f t="shared" si="50"/>
        <v>21</v>
      </c>
      <c r="AT153" s="33" t="s">
        <v>92</v>
      </c>
      <c r="AU153" s="35" t="s">
        <v>28</v>
      </c>
      <c r="AV153" s="29">
        <v>-4.2009999999999999E-2</v>
      </c>
      <c r="AW153" s="29"/>
      <c r="AX153" s="29">
        <f t="shared" ref="AX153:AX216" si="55">IF(AV153&lt;AV152,AX152+1,AX152)</f>
        <v>3</v>
      </c>
      <c r="AY153" s="33" t="s">
        <v>94</v>
      </c>
      <c r="AZ153" s="35" t="s">
        <v>22</v>
      </c>
      <c r="BA153" s="29">
        <v>-0.10571</v>
      </c>
      <c r="BB153" s="29"/>
      <c r="BC153" s="29">
        <f t="shared" si="46"/>
        <v>25</v>
      </c>
      <c r="BD153" s="33" t="s">
        <v>94</v>
      </c>
      <c r="BE153" s="35" t="s">
        <v>19</v>
      </c>
      <c r="BF153" s="29">
        <v>-0.22864000000000001</v>
      </c>
      <c r="BG153" s="29"/>
      <c r="BH153" s="79">
        <f t="shared" si="39"/>
        <v>29</v>
      </c>
      <c r="BI153" s="33" t="s">
        <v>47</v>
      </c>
      <c r="BJ153" s="24" t="s">
        <v>28</v>
      </c>
      <c r="BK153" s="29">
        <v>-0.13284000000000001</v>
      </c>
      <c r="BL153" s="29"/>
      <c r="BM153" s="29">
        <f t="shared" si="30"/>
        <v>35</v>
      </c>
      <c r="BN153" s="33" t="s">
        <v>97</v>
      </c>
      <c r="BO153" s="35" t="s">
        <v>22</v>
      </c>
      <c r="BP153" s="29">
        <v>-8.1100000000000005E-2</v>
      </c>
      <c r="BR153" s="29">
        <f t="shared" si="35"/>
        <v>31</v>
      </c>
    </row>
    <row r="154" spans="1:70" ht="17" thickBot="1" x14ac:dyDescent="0.25">
      <c r="A154" s="33" t="s">
        <v>82</v>
      </c>
      <c r="B154" s="24" t="s">
        <v>20</v>
      </c>
      <c r="C154" s="29">
        <v>-0.39399000000000001</v>
      </c>
      <c r="D154" s="29"/>
      <c r="E154" s="29">
        <f t="shared" si="40"/>
        <v>28</v>
      </c>
      <c r="F154" s="33" t="s">
        <v>104</v>
      </c>
      <c r="G154" s="35" t="s">
        <v>19</v>
      </c>
      <c r="H154" s="29">
        <v>-0.17454</v>
      </c>
      <c r="I154" s="29"/>
      <c r="J154" s="29">
        <f t="shared" si="32"/>
        <v>33</v>
      </c>
      <c r="K154" s="33" t="s">
        <v>71</v>
      </c>
      <c r="L154" s="24" t="s">
        <v>29</v>
      </c>
      <c r="M154" s="29">
        <v>-0.35364000000000001</v>
      </c>
      <c r="N154" s="29"/>
      <c r="O154" s="29">
        <f t="shared" si="28"/>
        <v>42</v>
      </c>
      <c r="P154" s="33" t="s">
        <v>85</v>
      </c>
      <c r="Q154" s="24" t="s">
        <v>19</v>
      </c>
      <c r="R154" s="29">
        <v>-0.13173000000000001</v>
      </c>
      <c r="S154" s="29"/>
      <c r="T154" s="29">
        <f t="shared" si="54"/>
        <v>16</v>
      </c>
      <c r="U154" s="23" t="s">
        <v>95</v>
      </c>
      <c r="V154" s="24" t="s">
        <v>26</v>
      </c>
      <c r="W154" s="29">
        <v>-0.10789</v>
      </c>
      <c r="X154" s="29"/>
      <c r="Y154" s="29">
        <f t="shared" si="53"/>
        <v>18</v>
      </c>
      <c r="Z154" s="33" t="s">
        <v>44</v>
      </c>
      <c r="AA154" s="24" t="s">
        <v>20</v>
      </c>
      <c r="AB154" s="29">
        <v>-0.22563</v>
      </c>
      <c r="AC154" s="29"/>
      <c r="AD154" s="29">
        <f t="shared" si="31"/>
        <v>35</v>
      </c>
      <c r="AE154" s="33" t="s">
        <v>57</v>
      </c>
      <c r="AF154" s="24" t="s">
        <v>26</v>
      </c>
      <c r="AG154" s="29">
        <v>-0.18912000000000001</v>
      </c>
      <c r="AH154" s="29"/>
      <c r="AI154" s="79">
        <f t="shared" si="29"/>
        <v>42</v>
      </c>
      <c r="AJ154" s="33" t="s">
        <v>66</v>
      </c>
      <c r="AK154" s="24" t="s">
        <v>20</v>
      </c>
      <c r="AL154" s="29">
        <v>-0.38613999999999998</v>
      </c>
      <c r="AM154" s="29"/>
      <c r="AN154" s="29">
        <f t="shared" si="47"/>
        <v>25</v>
      </c>
      <c r="AO154" s="33" t="s">
        <v>84</v>
      </c>
      <c r="AP154" s="24" t="s">
        <v>19</v>
      </c>
      <c r="AQ154" s="29">
        <v>-0.33498</v>
      </c>
      <c r="AR154" s="29"/>
      <c r="AS154" s="29">
        <f t="shared" si="50"/>
        <v>22</v>
      </c>
      <c r="AT154" s="33" t="s">
        <v>39</v>
      </c>
      <c r="AU154" s="24" t="s">
        <v>28</v>
      </c>
      <c r="AV154" s="29">
        <v>-6.2960000000000002E-2</v>
      </c>
      <c r="AW154" s="29"/>
      <c r="AX154" s="29">
        <f t="shared" si="55"/>
        <v>4</v>
      </c>
      <c r="AY154" s="33" t="s">
        <v>32</v>
      </c>
      <c r="AZ154" s="24" t="s">
        <v>20</v>
      </c>
      <c r="BA154" s="29">
        <v>-0.12962000000000001</v>
      </c>
      <c r="BB154" s="29"/>
      <c r="BC154" s="29">
        <f t="shared" si="46"/>
        <v>26</v>
      </c>
      <c r="BD154" s="33" t="s">
        <v>92</v>
      </c>
      <c r="BE154" s="35" t="s">
        <v>20</v>
      </c>
      <c r="BF154" s="29">
        <v>-0.22944000000000001</v>
      </c>
      <c r="BG154" s="29"/>
      <c r="BH154" s="79">
        <f t="shared" si="39"/>
        <v>30</v>
      </c>
      <c r="BI154" s="33" t="s">
        <v>91</v>
      </c>
      <c r="BJ154" s="35" t="s">
        <v>28</v>
      </c>
      <c r="BK154" s="29">
        <v>-0.13347999999999999</v>
      </c>
      <c r="BL154" s="29"/>
      <c r="BM154" s="29">
        <f t="shared" si="30"/>
        <v>36</v>
      </c>
      <c r="BN154" s="33" t="s">
        <v>65</v>
      </c>
      <c r="BO154" s="24" t="s">
        <v>23</v>
      </c>
      <c r="BP154" s="29">
        <v>-9.4189999999999996E-2</v>
      </c>
      <c r="BR154" s="29">
        <f t="shared" si="35"/>
        <v>32</v>
      </c>
    </row>
    <row r="155" spans="1:70" ht="18" customHeight="1" thickBot="1" x14ac:dyDescent="0.25">
      <c r="A155" s="33" t="s">
        <v>84</v>
      </c>
      <c r="B155" s="24" t="s">
        <v>19</v>
      </c>
      <c r="C155" s="29">
        <v>-0.39673000000000003</v>
      </c>
      <c r="D155" s="29"/>
      <c r="E155" s="29">
        <f t="shared" si="40"/>
        <v>29</v>
      </c>
      <c r="F155" s="33" t="s">
        <v>44</v>
      </c>
      <c r="G155" s="24" t="s">
        <v>20</v>
      </c>
      <c r="H155" s="29">
        <v>-0.17901</v>
      </c>
      <c r="I155" s="29"/>
      <c r="J155" s="29">
        <f t="shared" si="32"/>
        <v>34</v>
      </c>
      <c r="K155" s="33" t="s">
        <v>97</v>
      </c>
      <c r="L155" s="35" t="s">
        <v>22</v>
      </c>
      <c r="M155" s="29">
        <v>-0.36369000000000001</v>
      </c>
      <c r="N155" s="29"/>
      <c r="O155" s="29">
        <f t="shared" si="28"/>
        <v>43</v>
      </c>
      <c r="P155" s="33" t="s">
        <v>34</v>
      </c>
      <c r="Q155" s="24" t="s">
        <v>26</v>
      </c>
      <c r="R155" s="29">
        <v>-0.13996</v>
      </c>
      <c r="S155" s="29"/>
      <c r="T155" s="29">
        <f t="shared" si="54"/>
        <v>17</v>
      </c>
      <c r="U155" s="33" t="s">
        <v>70</v>
      </c>
      <c r="V155" s="24" t="s">
        <v>28</v>
      </c>
      <c r="W155" s="29">
        <v>-0.12335</v>
      </c>
      <c r="X155" s="29"/>
      <c r="Y155" s="29">
        <f t="shared" si="53"/>
        <v>19</v>
      </c>
      <c r="Z155" s="33" t="s">
        <v>53</v>
      </c>
      <c r="AA155" s="24" t="s">
        <v>23</v>
      </c>
      <c r="AB155" s="29">
        <v>-0.22822000000000001</v>
      </c>
      <c r="AC155" s="29"/>
      <c r="AD155" s="29">
        <f t="shared" si="31"/>
        <v>36</v>
      </c>
      <c r="AE155" s="33" t="s">
        <v>86</v>
      </c>
      <c r="AF155" s="24" t="s">
        <v>28</v>
      </c>
      <c r="AG155" s="29">
        <v>-0.18967999999999999</v>
      </c>
      <c r="AH155" s="29"/>
      <c r="AI155" s="79">
        <f t="shared" si="29"/>
        <v>43</v>
      </c>
      <c r="AJ155" s="33" t="s">
        <v>38</v>
      </c>
      <c r="AK155" s="24" t="s">
        <v>22</v>
      </c>
      <c r="AL155" s="29">
        <v>-0.39957999999999999</v>
      </c>
      <c r="AM155" s="29"/>
      <c r="AN155" s="29">
        <f t="shared" si="47"/>
        <v>26</v>
      </c>
      <c r="AO155" s="33" t="s">
        <v>104</v>
      </c>
      <c r="AP155" s="35" t="s">
        <v>19</v>
      </c>
      <c r="AQ155" s="29">
        <v>-0.34155999999999997</v>
      </c>
      <c r="AR155" s="29"/>
      <c r="AS155" s="29">
        <f t="shared" si="50"/>
        <v>23</v>
      </c>
      <c r="AT155" s="33" t="s">
        <v>94</v>
      </c>
      <c r="AU155" s="35" t="s">
        <v>19</v>
      </c>
      <c r="AV155" s="29">
        <v>-7.7249999999999999E-2</v>
      </c>
      <c r="AW155" s="29"/>
      <c r="AX155" s="29">
        <f t="shared" si="55"/>
        <v>5</v>
      </c>
      <c r="AY155" s="33" t="s">
        <v>65</v>
      </c>
      <c r="AZ155" s="24" t="s">
        <v>23</v>
      </c>
      <c r="BA155" s="29">
        <v>-0.13156000000000001</v>
      </c>
      <c r="BB155" s="29"/>
      <c r="BC155" s="29">
        <f t="shared" si="46"/>
        <v>27</v>
      </c>
      <c r="BD155" s="33" t="s">
        <v>18</v>
      </c>
      <c r="BE155" s="24" t="s">
        <v>20</v>
      </c>
      <c r="BF155" s="29">
        <v>-0.25196000000000002</v>
      </c>
      <c r="BG155" s="29"/>
      <c r="BH155" s="79">
        <f t="shared" si="39"/>
        <v>31</v>
      </c>
      <c r="BI155" s="33" t="s">
        <v>73</v>
      </c>
      <c r="BJ155" s="24" t="s">
        <v>26</v>
      </c>
      <c r="BK155" s="29">
        <v>-0.13769000000000001</v>
      </c>
      <c r="BL155" s="29"/>
      <c r="BM155" s="29">
        <f t="shared" si="30"/>
        <v>37</v>
      </c>
      <c r="BN155" s="33" t="s">
        <v>98</v>
      </c>
      <c r="BO155" s="35" t="s">
        <v>28</v>
      </c>
      <c r="BP155" s="29">
        <v>-9.5420000000000005E-2</v>
      </c>
      <c r="BR155" s="29">
        <f t="shared" si="35"/>
        <v>33</v>
      </c>
    </row>
    <row r="156" spans="1:70" ht="17" thickBot="1" x14ac:dyDescent="0.25">
      <c r="A156" s="33" t="s">
        <v>101</v>
      </c>
      <c r="B156" s="35" t="s">
        <v>22</v>
      </c>
      <c r="C156" s="29">
        <v>-0.43548999999999999</v>
      </c>
      <c r="D156" s="29"/>
      <c r="E156" s="29">
        <f t="shared" si="40"/>
        <v>30</v>
      </c>
      <c r="F156" s="23" t="s">
        <v>95</v>
      </c>
      <c r="G156" s="24" t="s">
        <v>29</v>
      </c>
      <c r="H156" s="29">
        <v>-0.18142</v>
      </c>
      <c r="I156" s="29"/>
      <c r="J156" s="29">
        <f t="shared" si="32"/>
        <v>35</v>
      </c>
      <c r="K156" s="33" t="s">
        <v>105</v>
      </c>
      <c r="L156" s="35" t="s">
        <v>20</v>
      </c>
      <c r="M156" s="29">
        <v>-0.36416999999999999</v>
      </c>
      <c r="N156" s="29"/>
      <c r="O156" s="29">
        <f t="shared" si="28"/>
        <v>44</v>
      </c>
      <c r="P156" s="33" t="s">
        <v>105</v>
      </c>
      <c r="Q156" s="35" t="s">
        <v>22</v>
      </c>
      <c r="R156" s="29">
        <v>-0.14313000000000001</v>
      </c>
      <c r="S156" s="29"/>
      <c r="T156" s="29">
        <f t="shared" si="54"/>
        <v>18</v>
      </c>
      <c r="U156" s="33" t="s">
        <v>75</v>
      </c>
      <c r="V156" s="24" t="s">
        <v>29</v>
      </c>
      <c r="W156" s="29">
        <v>-0.13023000000000001</v>
      </c>
      <c r="X156" s="29"/>
      <c r="Y156" s="29">
        <f t="shared" si="53"/>
        <v>20</v>
      </c>
      <c r="Z156" s="33" t="s">
        <v>60</v>
      </c>
      <c r="AA156" s="24" t="s">
        <v>22</v>
      </c>
      <c r="AB156" s="29">
        <v>-0.23845</v>
      </c>
      <c r="AC156" s="29"/>
      <c r="AD156" s="29">
        <f t="shared" si="31"/>
        <v>37</v>
      </c>
      <c r="AE156" s="33" t="s">
        <v>51</v>
      </c>
      <c r="AF156" s="24" t="s">
        <v>22</v>
      </c>
      <c r="AG156" s="29">
        <v>-0.19178999999999999</v>
      </c>
      <c r="AH156" s="29"/>
      <c r="AI156" s="79">
        <f t="shared" si="29"/>
        <v>44</v>
      </c>
      <c r="AJ156" s="33" t="s">
        <v>48</v>
      </c>
      <c r="AK156" s="24" t="s">
        <v>20</v>
      </c>
      <c r="AL156" s="29">
        <v>-0.40533999999999998</v>
      </c>
      <c r="AM156" s="29"/>
      <c r="AN156" s="29">
        <f t="shared" si="47"/>
        <v>27</v>
      </c>
      <c r="AO156" s="33" t="s">
        <v>76</v>
      </c>
      <c r="AP156" s="24" t="s">
        <v>22</v>
      </c>
      <c r="AQ156" s="29">
        <v>-0.38754</v>
      </c>
      <c r="AR156" s="29"/>
      <c r="AS156" s="29">
        <f t="shared" si="50"/>
        <v>24</v>
      </c>
      <c r="AT156" s="23" t="s">
        <v>95</v>
      </c>
      <c r="AU156" s="24" t="s">
        <v>29</v>
      </c>
      <c r="AV156" s="29">
        <v>-7.9689999999999997E-2</v>
      </c>
      <c r="AW156" s="29"/>
      <c r="AX156" s="29">
        <f t="shared" si="55"/>
        <v>6</v>
      </c>
      <c r="AY156" s="33" t="s">
        <v>60</v>
      </c>
      <c r="AZ156" s="24" t="s">
        <v>22</v>
      </c>
      <c r="BA156" s="29">
        <v>-0.13355</v>
      </c>
      <c r="BB156" s="29"/>
      <c r="BC156" s="29">
        <f t="shared" si="46"/>
        <v>28</v>
      </c>
      <c r="BD156" s="33" t="s">
        <v>34</v>
      </c>
      <c r="BE156" s="24" t="s">
        <v>19</v>
      </c>
      <c r="BF156" s="29">
        <v>-0.25387999999999999</v>
      </c>
      <c r="BG156" s="29"/>
      <c r="BH156" s="79">
        <f t="shared" si="39"/>
        <v>32</v>
      </c>
      <c r="BI156" s="33" t="s">
        <v>58</v>
      </c>
      <c r="BJ156" s="24" t="s">
        <v>22</v>
      </c>
      <c r="BK156" s="29">
        <v>-0.13775999999999999</v>
      </c>
      <c r="BL156" s="29"/>
      <c r="BM156" s="29">
        <f t="shared" si="30"/>
        <v>38</v>
      </c>
      <c r="BN156" s="33" t="s">
        <v>83</v>
      </c>
      <c r="BO156" s="24" t="s">
        <v>25</v>
      </c>
      <c r="BP156" s="29">
        <v>-0.10005</v>
      </c>
      <c r="BR156" s="29">
        <f t="shared" si="35"/>
        <v>34</v>
      </c>
    </row>
    <row r="157" spans="1:70" ht="17" thickBot="1" x14ac:dyDescent="0.25">
      <c r="A157" s="33" t="s">
        <v>53</v>
      </c>
      <c r="B157" s="24" t="s">
        <v>28</v>
      </c>
      <c r="C157" s="30">
        <v>-0.46473999999999999</v>
      </c>
      <c r="D157" s="30" t="s">
        <v>108</v>
      </c>
      <c r="E157" s="29">
        <f t="shared" si="40"/>
        <v>31</v>
      </c>
      <c r="F157" s="33" t="s">
        <v>31</v>
      </c>
      <c r="G157" s="24" t="s">
        <v>25</v>
      </c>
      <c r="H157" s="29">
        <v>-0.20230000000000001</v>
      </c>
      <c r="I157" s="29"/>
      <c r="J157" s="29">
        <f t="shared" si="32"/>
        <v>36</v>
      </c>
      <c r="K157" s="33" t="s">
        <v>79</v>
      </c>
      <c r="L157" s="24" t="s">
        <v>22</v>
      </c>
      <c r="M157" s="29">
        <v>-0.39518999999999999</v>
      </c>
      <c r="N157" s="29"/>
      <c r="O157" s="29">
        <f t="shared" si="28"/>
        <v>45</v>
      </c>
      <c r="P157" s="33" t="s">
        <v>37</v>
      </c>
      <c r="Q157" s="24" t="s">
        <v>25</v>
      </c>
      <c r="R157" s="29">
        <v>-0.14449000000000001</v>
      </c>
      <c r="S157" s="29"/>
      <c r="T157" s="29">
        <f t="shared" si="54"/>
        <v>19</v>
      </c>
      <c r="U157" s="33" t="s">
        <v>104</v>
      </c>
      <c r="V157" s="35" t="s">
        <v>26</v>
      </c>
      <c r="W157" s="29">
        <v>-0.15706999999999999</v>
      </c>
      <c r="X157" s="29"/>
      <c r="Y157" s="29">
        <f t="shared" si="53"/>
        <v>21</v>
      </c>
      <c r="Z157" s="33" t="s">
        <v>70</v>
      </c>
      <c r="AA157" s="24" t="s">
        <v>28</v>
      </c>
      <c r="AB157" s="29">
        <v>-0.24037</v>
      </c>
      <c r="AC157" s="29"/>
      <c r="AD157" s="29">
        <f t="shared" si="31"/>
        <v>38</v>
      </c>
      <c r="AE157" s="33" t="s">
        <v>101</v>
      </c>
      <c r="AF157" s="35" t="s">
        <v>102</v>
      </c>
      <c r="AG157" s="29">
        <v>-0.19256000000000001</v>
      </c>
      <c r="AH157" s="29"/>
      <c r="AI157" s="79">
        <f t="shared" si="29"/>
        <v>45</v>
      </c>
      <c r="AJ157" s="33" t="s">
        <v>101</v>
      </c>
      <c r="AK157" s="35" t="s">
        <v>22</v>
      </c>
      <c r="AL157" s="29">
        <v>-0.41376000000000002</v>
      </c>
      <c r="AM157" s="29"/>
      <c r="AN157" s="29">
        <f t="shared" si="47"/>
        <v>28</v>
      </c>
      <c r="AO157" s="33" t="s">
        <v>76</v>
      </c>
      <c r="AP157" s="24" t="s">
        <v>28</v>
      </c>
      <c r="AQ157" s="29">
        <v>-0.40306999999999998</v>
      </c>
      <c r="AR157" s="29"/>
      <c r="AS157" s="29">
        <f t="shared" si="50"/>
        <v>25</v>
      </c>
      <c r="AT157" s="33" t="s">
        <v>60</v>
      </c>
      <c r="AU157" s="24" t="s">
        <v>19</v>
      </c>
      <c r="AV157" s="29">
        <v>-8.5279999999999995E-2</v>
      </c>
      <c r="AW157" s="29"/>
      <c r="AX157" s="29">
        <f t="shared" si="55"/>
        <v>7</v>
      </c>
      <c r="AY157" s="33" t="s">
        <v>45</v>
      </c>
      <c r="AZ157" s="24" t="s">
        <v>19</v>
      </c>
      <c r="BA157" s="29">
        <v>-0.14935000000000001</v>
      </c>
      <c r="BB157" s="29"/>
      <c r="BC157" s="29">
        <f t="shared" si="46"/>
        <v>29</v>
      </c>
      <c r="BD157" s="33" t="s">
        <v>49</v>
      </c>
      <c r="BE157" s="24" t="s">
        <v>28</v>
      </c>
      <c r="BF157" s="29">
        <v>-0.25896999999999998</v>
      </c>
      <c r="BG157" s="29"/>
      <c r="BH157" s="79">
        <f t="shared" si="39"/>
        <v>33</v>
      </c>
      <c r="BI157" s="33" t="s">
        <v>54</v>
      </c>
      <c r="BJ157" s="24" t="s">
        <v>29</v>
      </c>
      <c r="BK157" s="29">
        <v>-0.14856</v>
      </c>
      <c r="BL157" s="29"/>
      <c r="BM157" s="29">
        <f t="shared" si="30"/>
        <v>39</v>
      </c>
      <c r="BN157" s="33" t="s">
        <v>93</v>
      </c>
      <c r="BO157" s="35" t="s">
        <v>20</v>
      </c>
      <c r="BP157" s="29">
        <v>-0.10242999999999999</v>
      </c>
      <c r="BR157" s="29">
        <f t="shared" si="35"/>
        <v>35</v>
      </c>
    </row>
    <row r="158" spans="1:70" ht="17" thickBot="1" x14ac:dyDescent="0.25">
      <c r="A158" s="33" t="s">
        <v>101</v>
      </c>
      <c r="B158" s="35" t="s">
        <v>29</v>
      </c>
      <c r="C158" s="29">
        <v>-0.48191000000000001</v>
      </c>
      <c r="D158" s="29"/>
      <c r="E158" s="29">
        <f t="shared" si="40"/>
        <v>32</v>
      </c>
      <c r="F158" s="33" t="s">
        <v>48</v>
      </c>
      <c r="G158" s="24" t="s">
        <v>29</v>
      </c>
      <c r="H158" s="29">
        <v>-0.21890000000000001</v>
      </c>
      <c r="I158" s="29"/>
      <c r="J158" s="29">
        <f t="shared" si="32"/>
        <v>37</v>
      </c>
      <c r="K158" s="33" t="s">
        <v>73</v>
      </c>
      <c r="L158" s="24" t="s">
        <v>23</v>
      </c>
      <c r="M158" s="29">
        <v>-0.39742</v>
      </c>
      <c r="N158" s="29"/>
      <c r="O158" s="29">
        <f t="shared" si="28"/>
        <v>46</v>
      </c>
      <c r="P158" s="33" t="s">
        <v>96</v>
      </c>
      <c r="Q158" s="35" t="s">
        <v>19</v>
      </c>
      <c r="R158" s="29">
        <v>-0.14682000000000001</v>
      </c>
      <c r="S158" s="29"/>
      <c r="T158" s="29">
        <f t="shared" si="54"/>
        <v>20</v>
      </c>
      <c r="U158" s="33" t="s">
        <v>42</v>
      </c>
      <c r="V158" s="24" t="s">
        <v>28</v>
      </c>
      <c r="W158" s="29">
        <v>-0.17443</v>
      </c>
      <c r="X158" s="29"/>
      <c r="Y158" s="29">
        <f t="shared" si="53"/>
        <v>22</v>
      </c>
      <c r="Z158" s="33" t="s">
        <v>100</v>
      </c>
      <c r="AA158" s="35" t="s">
        <v>20</v>
      </c>
      <c r="AB158" s="29">
        <v>-0.24912999999999999</v>
      </c>
      <c r="AC158" s="29"/>
      <c r="AD158" s="29">
        <f t="shared" si="31"/>
        <v>39</v>
      </c>
      <c r="AE158" s="33" t="s">
        <v>45</v>
      </c>
      <c r="AF158" s="24" t="s">
        <v>19</v>
      </c>
      <c r="AG158" s="29">
        <v>-0.19331000000000001</v>
      </c>
      <c r="AH158" s="29"/>
      <c r="AI158" s="79">
        <f t="shared" si="29"/>
        <v>46</v>
      </c>
      <c r="AJ158" s="33" t="s">
        <v>65</v>
      </c>
      <c r="AK158" s="24" t="s">
        <v>29</v>
      </c>
      <c r="AL158" s="29">
        <v>-0.42085</v>
      </c>
      <c r="AM158" s="29"/>
      <c r="AN158" s="29">
        <f t="shared" si="47"/>
        <v>29</v>
      </c>
      <c r="AO158" s="33" t="s">
        <v>42</v>
      </c>
      <c r="AP158" s="24" t="s">
        <v>28</v>
      </c>
      <c r="AQ158" s="29">
        <v>-0.40325</v>
      </c>
      <c r="AR158" s="29"/>
      <c r="AS158" s="29">
        <f t="shared" si="50"/>
        <v>26</v>
      </c>
      <c r="AT158" s="33" t="s">
        <v>82</v>
      </c>
      <c r="AU158" s="24" t="s">
        <v>20</v>
      </c>
      <c r="AV158" s="29">
        <v>-9.4789999999999999E-2</v>
      </c>
      <c r="AW158" s="29"/>
      <c r="AX158" s="29">
        <f t="shared" si="55"/>
        <v>8</v>
      </c>
      <c r="AY158" s="33" t="s">
        <v>66</v>
      </c>
      <c r="AZ158" s="24" t="s">
        <v>22</v>
      </c>
      <c r="BA158" s="29">
        <v>-0.15668000000000001</v>
      </c>
      <c r="BB158" s="29"/>
      <c r="BC158" s="29">
        <f t="shared" si="46"/>
        <v>30</v>
      </c>
      <c r="BD158" s="33" t="s">
        <v>104</v>
      </c>
      <c r="BE158" s="35" t="s">
        <v>26</v>
      </c>
      <c r="BF158" s="29">
        <v>-0.27304</v>
      </c>
      <c r="BG158" s="29"/>
      <c r="BH158" s="79">
        <f t="shared" si="39"/>
        <v>34</v>
      </c>
      <c r="BI158" s="33" t="s">
        <v>82</v>
      </c>
      <c r="BJ158" s="24" t="s">
        <v>25</v>
      </c>
      <c r="BK158" s="29">
        <v>-0.15004000000000001</v>
      </c>
      <c r="BL158" s="29"/>
      <c r="BM158" s="29">
        <f t="shared" si="30"/>
        <v>40</v>
      </c>
      <c r="BN158" s="33" t="s">
        <v>101</v>
      </c>
      <c r="BO158" s="35" t="s">
        <v>102</v>
      </c>
      <c r="BP158" s="29">
        <v>-0.10964</v>
      </c>
      <c r="BR158" s="29">
        <f t="shared" si="35"/>
        <v>36</v>
      </c>
    </row>
    <row r="159" spans="1:70" ht="17" thickBot="1" x14ac:dyDescent="0.25">
      <c r="A159" s="33" t="s">
        <v>73</v>
      </c>
      <c r="B159" s="24" t="s">
        <v>23</v>
      </c>
      <c r="C159" s="29">
        <v>-0.48325000000000001</v>
      </c>
      <c r="D159" s="29"/>
      <c r="E159" s="29">
        <f t="shared" si="40"/>
        <v>33</v>
      </c>
      <c r="F159" s="23" t="s">
        <v>95</v>
      </c>
      <c r="G159" s="24" t="s">
        <v>19</v>
      </c>
      <c r="H159" s="29">
        <v>-0.24206</v>
      </c>
      <c r="I159" s="29"/>
      <c r="J159" s="29">
        <f t="shared" si="32"/>
        <v>38</v>
      </c>
      <c r="K159" s="33" t="s">
        <v>58</v>
      </c>
      <c r="L159" s="24" t="s">
        <v>22</v>
      </c>
      <c r="M159" s="29">
        <v>-0.39872999999999997</v>
      </c>
      <c r="N159" s="29"/>
      <c r="O159" s="29">
        <f t="shared" si="28"/>
        <v>47</v>
      </c>
      <c r="P159" s="33" t="s">
        <v>33</v>
      </c>
      <c r="Q159" s="24" t="s">
        <v>20</v>
      </c>
      <c r="R159" s="29">
        <v>-0.15024000000000001</v>
      </c>
      <c r="S159" s="29"/>
      <c r="T159" s="29">
        <f t="shared" si="54"/>
        <v>21</v>
      </c>
      <c r="U159" s="33" t="s">
        <v>86</v>
      </c>
      <c r="V159" s="24" t="s">
        <v>26</v>
      </c>
      <c r="W159" s="29">
        <v>-0.18357999999999999</v>
      </c>
      <c r="X159" s="29"/>
      <c r="Y159" s="29">
        <f t="shared" si="53"/>
        <v>23</v>
      </c>
      <c r="Z159" s="33" t="s">
        <v>67</v>
      </c>
      <c r="AA159" s="24" t="s">
        <v>23</v>
      </c>
      <c r="AB159" s="29">
        <v>-0.25198999999999999</v>
      </c>
      <c r="AC159" s="29"/>
      <c r="AD159" s="29">
        <f t="shared" si="31"/>
        <v>40</v>
      </c>
      <c r="AE159" s="33" t="s">
        <v>46</v>
      </c>
      <c r="AF159" s="24" t="s">
        <v>22</v>
      </c>
      <c r="AG159" s="29">
        <v>-0.19656000000000001</v>
      </c>
      <c r="AH159" s="29"/>
      <c r="AI159" s="79">
        <f t="shared" si="29"/>
        <v>47</v>
      </c>
      <c r="AJ159" s="33" t="s">
        <v>76</v>
      </c>
      <c r="AK159" s="24" t="s">
        <v>22</v>
      </c>
      <c r="AL159" s="29">
        <v>-0.43536000000000002</v>
      </c>
      <c r="AM159" s="29"/>
      <c r="AN159" s="29">
        <f t="shared" si="47"/>
        <v>30</v>
      </c>
      <c r="AO159" s="33" t="s">
        <v>78</v>
      </c>
      <c r="AP159" s="24" t="s">
        <v>28</v>
      </c>
      <c r="AQ159" s="29">
        <v>-0.40336</v>
      </c>
      <c r="AR159" s="29"/>
      <c r="AS159" s="29">
        <f t="shared" si="50"/>
        <v>27</v>
      </c>
      <c r="AT159" s="33" t="s">
        <v>75</v>
      </c>
      <c r="AU159" s="24" t="s">
        <v>23</v>
      </c>
      <c r="AV159" s="29">
        <v>-9.9400000000000002E-2</v>
      </c>
      <c r="AW159" s="29"/>
      <c r="AX159" s="29">
        <f t="shared" si="55"/>
        <v>9</v>
      </c>
      <c r="AY159" s="33" t="s">
        <v>82</v>
      </c>
      <c r="AZ159" s="24" t="s">
        <v>28</v>
      </c>
      <c r="BA159" s="29">
        <v>-0.1762</v>
      </c>
      <c r="BB159" s="29"/>
      <c r="BC159" s="29">
        <f t="shared" si="46"/>
        <v>31</v>
      </c>
      <c r="BD159" s="33" t="s">
        <v>74</v>
      </c>
      <c r="BE159" s="24" t="s">
        <v>23</v>
      </c>
      <c r="BF159" s="29">
        <v>-0.28349000000000002</v>
      </c>
      <c r="BG159" s="29"/>
      <c r="BH159" s="79">
        <f t="shared" si="39"/>
        <v>35</v>
      </c>
      <c r="BI159" s="33" t="s">
        <v>65</v>
      </c>
      <c r="BJ159" s="24" t="s">
        <v>29</v>
      </c>
      <c r="BK159" s="29">
        <v>-0.15331</v>
      </c>
      <c r="BL159" s="29"/>
      <c r="BM159" s="29">
        <f t="shared" si="30"/>
        <v>41</v>
      </c>
      <c r="BN159" s="33" t="s">
        <v>44</v>
      </c>
      <c r="BO159" s="24" t="s">
        <v>23</v>
      </c>
      <c r="BP159" s="29">
        <v>-0.11049</v>
      </c>
      <c r="BR159" s="29">
        <f t="shared" si="35"/>
        <v>37</v>
      </c>
    </row>
    <row r="160" spans="1:70" ht="17" thickBot="1" x14ac:dyDescent="0.25">
      <c r="A160" s="33" t="s">
        <v>94</v>
      </c>
      <c r="B160" s="35" t="s">
        <v>22</v>
      </c>
      <c r="C160" s="29">
        <v>-0.50653999999999999</v>
      </c>
      <c r="D160" s="29"/>
      <c r="E160" s="29">
        <f t="shared" si="40"/>
        <v>34</v>
      </c>
      <c r="F160" s="33" t="s">
        <v>104</v>
      </c>
      <c r="G160" s="35" t="s">
        <v>28</v>
      </c>
      <c r="H160" s="29">
        <v>-0.27268999999999999</v>
      </c>
      <c r="I160" s="29"/>
      <c r="J160" s="29">
        <f t="shared" si="32"/>
        <v>39</v>
      </c>
      <c r="K160" s="33" t="s">
        <v>92</v>
      </c>
      <c r="L160" s="35" t="s">
        <v>25</v>
      </c>
      <c r="M160" s="29">
        <v>-0.40118999999999999</v>
      </c>
      <c r="N160" s="29"/>
      <c r="O160" s="29">
        <f t="shared" si="28"/>
        <v>48</v>
      </c>
      <c r="P160" s="33" t="s">
        <v>69</v>
      </c>
      <c r="Q160" s="24" t="s">
        <v>19</v>
      </c>
      <c r="R160" s="29">
        <v>-0.15976000000000001</v>
      </c>
      <c r="S160" s="29"/>
      <c r="T160" s="29">
        <f t="shared" si="54"/>
        <v>22</v>
      </c>
      <c r="U160" s="33" t="s">
        <v>101</v>
      </c>
      <c r="V160" s="35" t="s">
        <v>102</v>
      </c>
      <c r="W160" s="29">
        <v>-0.18834000000000001</v>
      </c>
      <c r="X160" s="29"/>
      <c r="Y160" s="29">
        <f t="shared" si="53"/>
        <v>24</v>
      </c>
      <c r="Z160" s="33" t="s">
        <v>34</v>
      </c>
      <c r="AA160" s="24" t="s">
        <v>19</v>
      </c>
      <c r="AB160" s="29">
        <v>-0.25259999999999999</v>
      </c>
      <c r="AC160" s="29"/>
      <c r="AD160" s="29">
        <f t="shared" si="31"/>
        <v>41</v>
      </c>
      <c r="AE160" s="33" t="s">
        <v>84</v>
      </c>
      <c r="AF160" s="24" t="s">
        <v>19</v>
      </c>
      <c r="AG160" s="29">
        <v>-0.20004</v>
      </c>
      <c r="AH160" s="29"/>
      <c r="AI160" s="79">
        <f t="shared" si="29"/>
        <v>48</v>
      </c>
      <c r="AJ160" s="33" t="s">
        <v>18</v>
      </c>
      <c r="AK160" s="24" t="s">
        <v>20</v>
      </c>
      <c r="AL160" s="30">
        <v>-0.48846000000000001</v>
      </c>
      <c r="AM160" s="30" t="s">
        <v>108</v>
      </c>
      <c r="AN160" s="29">
        <f t="shared" si="47"/>
        <v>31</v>
      </c>
      <c r="AO160" s="33" t="s">
        <v>38</v>
      </c>
      <c r="AP160" s="24" t="s">
        <v>22</v>
      </c>
      <c r="AQ160" s="29">
        <v>-0.42530000000000001</v>
      </c>
      <c r="AR160" s="29"/>
      <c r="AS160" s="29">
        <f t="shared" si="50"/>
        <v>28</v>
      </c>
      <c r="AT160" s="23" t="s">
        <v>95</v>
      </c>
      <c r="AU160" s="24" t="s">
        <v>19</v>
      </c>
      <c r="AV160" s="29">
        <v>-0.10936</v>
      </c>
      <c r="AW160" s="29"/>
      <c r="AX160" s="29">
        <f t="shared" si="55"/>
        <v>10</v>
      </c>
      <c r="AY160" s="33" t="s">
        <v>92</v>
      </c>
      <c r="AZ160" s="35" t="s">
        <v>28</v>
      </c>
      <c r="BA160" s="29">
        <v>-0.19752</v>
      </c>
      <c r="BB160" s="29"/>
      <c r="BC160" s="29">
        <f t="shared" si="46"/>
        <v>32</v>
      </c>
      <c r="BD160" s="33" t="s">
        <v>38</v>
      </c>
      <c r="BE160" s="24" t="s">
        <v>22</v>
      </c>
      <c r="BF160" s="29">
        <v>-0.29387000000000002</v>
      </c>
      <c r="BG160" s="29"/>
      <c r="BH160" s="79">
        <f t="shared" si="39"/>
        <v>36</v>
      </c>
      <c r="BI160" s="33" t="s">
        <v>21</v>
      </c>
      <c r="BJ160" s="24" t="s">
        <v>23</v>
      </c>
      <c r="BK160" s="29">
        <v>-0.15340000000000001</v>
      </c>
      <c r="BL160" s="29"/>
      <c r="BM160" s="29">
        <f t="shared" si="30"/>
        <v>42</v>
      </c>
      <c r="BN160" s="33" t="s">
        <v>67</v>
      </c>
      <c r="BO160" s="24" t="s">
        <v>23</v>
      </c>
      <c r="BP160" s="29">
        <v>-0.11713999999999999</v>
      </c>
      <c r="BR160" s="29">
        <f t="shared" si="35"/>
        <v>38</v>
      </c>
    </row>
    <row r="161" spans="1:70" ht="17" thickBot="1" x14ac:dyDescent="0.25">
      <c r="A161" s="33" t="s">
        <v>38</v>
      </c>
      <c r="B161" s="24" t="s">
        <v>22</v>
      </c>
      <c r="C161" s="30">
        <v>-0.55047000000000001</v>
      </c>
      <c r="D161" s="30" t="s">
        <v>108</v>
      </c>
      <c r="E161" s="29">
        <f t="shared" si="40"/>
        <v>35</v>
      </c>
      <c r="F161" s="33" t="s">
        <v>54</v>
      </c>
      <c r="G161" s="24" t="s">
        <v>29</v>
      </c>
      <c r="H161" s="29">
        <v>-0.27454000000000001</v>
      </c>
      <c r="I161" s="29"/>
      <c r="J161" s="29">
        <f t="shared" si="32"/>
        <v>40</v>
      </c>
      <c r="K161" s="33" t="s">
        <v>65</v>
      </c>
      <c r="L161" s="24" t="s">
        <v>20</v>
      </c>
      <c r="M161" s="29">
        <v>-0.42321999999999999</v>
      </c>
      <c r="N161" s="29"/>
      <c r="O161" s="29">
        <f t="shared" si="28"/>
        <v>49</v>
      </c>
      <c r="P161" s="33" t="s">
        <v>99</v>
      </c>
      <c r="Q161" s="35" t="s">
        <v>19</v>
      </c>
      <c r="R161" s="29">
        <v>-0.16514999999999999</v>
      </c>
      <c r="S161" s="29"/>
      <c r="T161" s="29">
        <f t="shared" si="54"/>
        <v>23</v>
      </c>
      <c r="U161" s="33" t="s">
        <v>77</v>
      </c>
      <c r="V161" s="24" t="s">
        <v>26</v>
      </c>
      <c r="W161" s="29">
        <v>-0.19561999999999999</v>
      </c>
      <c r="X161" s="29"/>
      <c r="Y161" s="29">
        <f t="shared" si="53"/>
        <v>25</v>
      </c>
      <c r="Z161" s="33" t="s">
        <v>93</v>
      </c>
      <c r="AA161" s="35" t="s">
        <v>29</v>
      </c>
      <c r="AB161" s="29">
        <v>-0.26457000000000003</v>
      </c>
      <c r="AC161" s="29"/>
      <c r="AD161" s="29">
        <f t="shared" si="31"/>
        <v>42</v>
      </c>
      <c r="AE161" s="33" t="s">
        <v>27</v>
      </c>
      <c r="AF161" s="24" t="s">
        <v>28</v>
      </c>
      <c r="AG161" s="29">
        <v>-0.20124</v>
      </c>
      <c r="AH161" s="29"/>
      <c r="AI161" s="79">
        <f t="shared" si="29"/>
        <v>49</v>
      </c>
      <c r="AJ161" s="33" t="s">
        <v>64</v>
      </c>
      <c r="AK161" s="24" t="s">
        <v>28</v>
      </c>
      <c r="AL161" s="29">
        <v>-0.49142999999999998</v>
      </c>
      <c r="AM161" s="29"/>
      <c r="AN161" s="29">
        <f t="shared" si="47"/>
        <v>32</v>
      </c>
      <c r="AO161" s="33" t="s">
        <v>67</v>
      </c>
      <c r="AP161" s="24" t="s">
        <v>20</v>
      </c>
      <c r="AQ161" s="29">
        <v>-0.42870999999999998</v>
      </c>
      <c r="AR161" s="29"/>
      <c r="AS161" s="29">
        <f t="shared" si="50"/>
        <v>29</v>
      </c>
      <c r="AT161" s="33" t="s">
        <v>49</v>
      </c>
      <c r="AU161" s="24" t="s">
        <v>28</v>
      </c>
      <c r="AV161" s="29">
        <v>-0.11192000000000001</v>
      </c>
      <c r="AW161" s="29"/>
      <c r="AX161" s="29">
        <f t="shared" si="55"/>
        <v>11</v>
      </c>
      <c r="AY161" s="33" t="s">
        <v>74</v>
      </c>
      <c r="AZ161" s="24" t="s">
        <v>25</v>
      </c>
      <c r="BA161" s="29">
        <v>-0.21468000000000001</v>
      </c>
      <c r="BB161" s="29"/>
      <c r="BC161" s="29">
        <f t="shared" si="46"/>
        <v>33</v>
      </c>
      <c r="BD161" s="33" t="s">
        <v>81</v>
      </c>
      <c r="BE161" s="24" t="s">
        <v>29</v>
      </c>
      <c r="BF161" s="29">
        <v>-0.30037999999999998</v>
      </c>
      <c r="BG161" s="29"/>
      <c r="BH161" s="79">
        <f t="shared" si="39"/>
        <v>37</v>
      </c>
      <c r="BI161" s="33" t="s">
        <v>79</v>
      </c>
      <c r="BJ161" s="24" t="s">
        <v>25</v>
      </c>
      <c r="BK161" s="29">
        <v>-0.15423999999999999</v>
      </c>
      <c r="BL161" s="29"/>
      <c r="BM161" s="29">
        <f t="shared" si="30"/>
        <v>43</v>
      </c>
      <c r="BN161" s="33" t="s">
        <v>82</v>
      </c>
      <c r="BO161" s="24" t="s">
        <v>20</v>
      </c>
      <c r="BP161" s="29">
        <v>-0.11914</v>
      </c>
      <c r="BR161" s="29">
        <f t="shared" si="35"/>
        <v>39</v>
      </c>
    </row>
    <row r="162" spans="1:70" ht="17" thickBot="1" x14ac:dyDescent="0.25">
      <c r="A162" s="33" t="s">
        <v>34</v>
      </c>
      <c r="B162" s="24" t="s">
        <v>19</v>
      </c>
      <c r="C162" s="30">
        <v>-0.55540999999999996</v>
      </c>
      <c r="D162" s="30" t="s">
        <v>108</v>
      </c>
      <c r="E162" s="29">
        <f t="shared" si="40"/>
        <v>36</v>
      </c>
      <c r="F162" s="33" t="s">
        <v>62</v>
      </c>
      <c r="G162" s="24" t="s">
        <v>23</v>
      </c>
      <c r="H162" s="29">
        <v>-0.27831</v>
      </c>
      <c r="I162" s="29"/>
      <c r="J162" s="29">
        <f t="shared" si="32"/>
        <v>41</v>
      </c>
      <c r="K162" s="33" t="s">
        <v>73</v>
      </c>
      <c r="L162" s="24" t="s">
        <v>26</v>
      </c>
      <c r="M162" s="29">
        <v>-0.42893999999999999</v>
      </c>
      <c r="N162" s="29"/>
      <c r="O162" s="29">
        <f t="shared" si="28"/>
        <v>50</v>
      </c>
      <c r="P162" s="33" t="s">
        <v>100</v>
      </c>
      <c r="Q162" s="35" t="s">
        <v>26</v>
      </c>
      <c r="R162" s="29">
        <v>-0.17463999999999999</v>
      </c>
      <c r="S162" s="29"/>
      <c r="T162" s="29">
        <f t="shared" si="54"/>
        <v>24</v>
      </c>
      <c r="U162" s="33" t="s">
        <v>57</v>
      </c>
      <c r="V162" s="24" t="s">
        <v>20</v>
      </c>
      <c r="W162" s="29">
        <v>-0.20499000000000001</v>
      </c>
      <c r="X162" s="29"/>
      <c r="Y162" s="29">
        <f t="shared" si="53"/>
        <v>26</v>
      </c>
      <c r="Z162" s="33" t="s">
        <v>49</v>
      </c>
      <c r="AA162" s="24" t="s">
        <v>28</v>
      </c>
      <c r="AB162" s="29">
        <v>-0.26526</v>
      </c>
      <c r="AC162" s="29"/>
      <c r="AD162" s="29">
        <f t="shared" si="31"/>
        <v>43</v>
      </c>
      <c r="AE162" s="33" t="s">
        <v>57</v>
      </c>
      <c r="AF162" s="24" t="s">
        <v>20</v>
      </c>
      <c r="AG162" s="29">
        <v>-0.20963999999999999</v>
      </c>
      <c r="AH162" s="29"/>
      <c r="AI162" s="79">
        <f t="shared" si="29"/>
        <v>50</v>
      </c>
      <c r="AJ162" s="33" t="s">
        <v>104</v>
      </c>
      <c r="AK162" s="35" t="s">
        <v>28</v>
      </c>
      <c r="AL162" s="29">
        <v>-0.51802000000000004</v>
      </c>
      <c r="AM162" s="29"/>
      <c r="AN162" s="29">
        <f t="shared" si="47"/>
        <v>33</v>
      </c>
      <c r="AO162" s="33" t="s">
        <v>100</v>
      </c>
      <c r="AP162" s="35" t="s">
        <v>28</v>
      </c>
      <c r="AQ162" s="29">
        <v>-0.42937999999999998</v>
      </c>
      <c r="AR162" s="29"/>
      <c r="AS162" s="29">
        <f t="shared" si="50"/>
        <v>30</v>
      </c>
      <c r="AT162" s="33" t="s">
        <v>80</v>
      </c>
      <c r="AU162" s="24" t="s">
        <v>28</v>
      </c>
      <c r="AV162" s="29">
        <v>-0.11763</v>
      </c>
      <c r="AW162" s="29"/>
      <c r="AX162" s="29">
        <f t="shared" si="55"/>
        <v>12</v>
      </c>
      <c r="AY162" s="23" t="s">
        <v>95</v>
      </c>
      <c r="AZ162" s="24" t="s">
        <v>22</v>
      </c>
      <c r="BA162" s="29">
        <v>-0.21704000000000001</v>
      </c>
      <c r="BB162" s="29"/>
      <c r="BC162" s="29">
        <f t="shared" si="46"/>
        <v>34</v>
      </c>
      <c r="BD162" s="33" t="s">
        <v>70</v>
      </c>
      <c r="BE162" s="24" t="s">
        <v>23</v>
      </c>
      <c r="BF162" s="29">
        <v>-0.31361</v>
      </c>
      <c r="BG162" s="29"/>
      <c r="BH162" s="79">
        <f t="shared" si="39"/>
        <v>38</v>
      </c>
      <c r="BI162" s="33" t="s">
        <v>93</v>
      </c>
      <c r="BJ162" s="35" t="s">
        <v>20</v>
      </c>
      <c r="BK162" s="29">
        <v>-0.15726999999999999</v>
      </c>
      <c r="BL162" s="29"/>
      <c r="BM162" s="29">
        <f t="shared" si="30"/>
        <v>44</v>
      </c>
      <c r="BN162" s="33" t="s">
        <v>104</v>
      </c>
      <c r="BO162" s="35" t="s">
        <v>23</v>
      </c>
      <c r="BP162" s="29">
        <v>-0.12028</v>
      </c>
      <c r="BR162" s="29">
        <f t="shared" si="35"/>
        <v>40</v>
      </c>
    </row>
    <row r="163" spans="1:70" ht="17" thickBot="1" x14ac:dyDescent="0.25">
      <c r="A163" s="33" t="s">
        <v>49</v>
      </c>
      <c r="B163" s="24" t="s">
        <v>28</v>
      </c>
      <c r="C163" s="28">
        <v>-0.55940999999999996</v>
      </c>
      <c r="D163" s="28" t="s">
        <v>107</v>
      </c>
      <c r="E163" s="29">
        <f t="shared" si="40"/>
        <v>37</v>
      </c>
      <c r="F163" s="33" t="s">
        <v>69</v>
      </c>
      <c r="G163" s="24" t="s">
        <v>19</v>
      </c>
      <c r="H163" s="29">
        <v>-0.28136</v>
      </c>
      <c r="I163" s="29"/>
      <c r="J163" s="29">
        <f t="shared" si="32"/>
        <v>42</v>
      </c>
      <c r="K163" s="33" t="s">
        <v>48</v>
      </c>
      <c r="L163" s="24" t="s">
        <v>29</v>
      </c>
      <c r="M163" s="30">
        <v>-0.43315999999999999</v>
      </c>
      <c r="N163" s="30" t="s">
        <v>108</v>
      </c>
      <c r="O163" s="29">
        <f t="shared" si="28"/>
        <v>51</v>
      </c>
      <c r="P163" s="23" t="s">
        <v>95</v>
      </c>
      <c r="Q163" s="24" t="s">
        <v>26</v>
      </c>
      <c r="R163" s="29">
        <v>-0.19778999999999999</v>
      </c>
      <c r="S163" s="29"/>
      <c r="T163" s="29">
        <f t="shared" si="54"/>
        <v>25</v>
      </c>
      <c r="U163" s="33" t="s">
        <v>44</v>
      </c>
      <c r="V163" s="24" t="s">
        <v>23</v>
      </c>
      <c r="W163" s="29">
        <v>-0.20766000000000001</v>
      </c>
      <c r="X163" s="29"/>
      <c r="Y163" s="29">
        <f t="shared" si="53"/>
        <v>27</v>
      </c>
      <c r="Z163" s="33" t="s">
        <v>48</v>
      </c>
      <c r="AA163" s="24" t="s">
        <v>20</v>
      </c>
      <c r="AB163" s="29">
        <v>-0.26684999999999998</v>
      </c>
      <c r="AC163" s="29"/>
      <c r="AD163" s="29">
        <f t="shared" si="31"/>
        <v>44</v>
      </c>
      <c r="AE163" s="33" t="s">
        <v>86</v>
      </c>
      <c r="AF163" s="24" t="s">
        <v>26</v>
      </c>
      <c r="AG163" s="29">
        <v>-0.21687999999999999</v>
      </c>
      <c r="AH163" s="29"/>
      <c r="AI163" s="79">
        <f t="shared" si="29"/>
        <v>51</v>
      </c>
      <c r="AJ163" s="33" t="s">
        <v>67</v>
      </c>
      <c r="AK163" s="24" t="s">
        <v>28</v>
      </c>
      <c r="AL163" s="30">
        <v>-0.52883000000000002</v>
      </c>
      <c r="AM163" s="30" t="s">
        <v>108</v>
      </c>
      <c r="AN163" s="29">
        <f t="shared" si="47"/>
        <v>34</v>
      </c>
      <c r="AO163" s="33" t="s">
        <v>21</v>
      </c>
      <c r="AP163" s="24" t="s">
        <v>23</v>
      </c>
      <c r="AQ163" s="29">
        <v>-0.43192999999999998</v>
      </c>
      <c r="AR163" s="29"/>
      <c r="AS163" s="29">
        <f t="shared" si="50"/>
        <v>31</v>
      </c>
      <c r="AT163" s="33" t="s">
        <v>47</v>
      </c>
      <c r="AU163" s="24" t="s">
        <v>19</v>
      </c>
      <c r="AV163" s="29">
        <v>-0.12024</v>
      </c>
      <c r="AW163" s="29"/>
      <c r="AX163" s="29">
        <f t="shared" si="55"/>
        <v>13</v>
      </c>
      <c r="AY163" s="33" t="s">
        <v>93</v>
      </c>
      <c r="AZ163" s="35" t="s">
        <v>20</v>
      </c>
      <c r="BA163" s="29">
        <v>-0.22231000000000001</v>
      </c>
      <c r="BB163" s="29"/>
      <c r="BC163" s="29">
        <f t="shared" si="46"/>
        <v>35</v>
      </c>
      <c r="BD163" s="33" t="s">
        <v>77</v>
      </c>
      <c r="BE163" s="24" t="s">
        <v>26</v>
      </c>
      <c r="BF163" s="29">
        <v>-0.31496000000000002</v>
      </c>
      <c r="BG163" s="29"/>
      <c r="BH163" s="79">
        <f t="shared" si="39"/>
        <v>39</v>
      </c>
      <c r="BI163" s="33" t="s">
        <v>43</v>
      </c>
      <c r="BJ163" s="24" t="s">
        <v>19</v>
      </c>
      <c r="BK163" s="29">
        <v>-0.15787999999999999</v>
      </c>
      <c r="BL163" s="29"/>
      <c r="BM163" s="29">
        <f t="shared" si="30"/>
        <v>45</v>
      </c>
      <c r="BN163" s="33" t="s">
        <v>68</v>
      </c>
      <c r="BO163" s="24" t="s">
        <v>29</v>
      </c>
      <c r="BP163" s="29">
        <v>-0.12052</v>
      </c>
      <c r="BR163" s="29">
        <f t="shared" si="35"/>
        <v>41</v>
      </c>
    </row>
    <row r="164" spans="1:70" ht="17" thickBot="1" x14ac:dyDescent="0.25">
      <c r="A164" s="33" t="s">
        <v>92</v>
      </c>
      <c r="B164" s="35" t="s">
        <v>20</v>
      </c>
      <c r="C164" s="29">
        <v>-0.56647000000000003</v>
      </c>
      <c r="D164" s="29"/>
      <c r="E164" s="29">
        <f t="shared" si="40"/>
        <v>38</v>
      </c>
      <c r="F164" s="33" t="s">
        <v>85</v>
      </c>
      <c r="G164" s="24" t="s">
        <v>29</v>
      </c>
      <c r="H164" s="29">
        <v>-0.28452</v>
      </c>
      <c r="I164" s="29"/>
      <c r="J164" s="29">
        <f t="shared" si="32"/>
        <v>43</v>
      </c>
      <c r="K164" s="33" t="s">
        <v>43</v>
      </c>
      <c r="L164" s="24" t="s">
        <v>19</v>
      </c>
      <c r="M164" s="29">
        <v>-0.44578000000000001</v>
      </c>
      <c r="N164" s="29"/>
      <c r="O164" s="29">
        <f t="shared" si="28"/>
        <v>52</v>
      </c>
      <c r="P164" s="33" t="s">
        <v>105</v>
      </c>
      <c r="Q164" s="35" t="s">
        <v>25</v>
      </c>
      <c r="R164" s="29">
        <v>-0.20516000000000001</v>
      </c>
      <c r="S164" s="29"/>
      <c r="T164" s="29">
        <f t="shared" si="54"/>
        <v>26</v>
      </c>
      <c r="U164" s="33" t="s">
        <v>99</v>
      </c>
      <c r="V164" s="35" t="s">
        <v>23</v>
      </c>
      <c r="W164" s="29">
        <v>-0.20979999999999999</v>
      </c>
      <c r="X164" s="29"/>
      <c r="Y164" s="29">
        <f t="shared" si="53"/>
        <v>28</v>
      </c>
      <c r="Z164" s="33" t="s">
        <v>21</v>
      </c>
      <c r="AA164" s="24" t="s">
        <v>23</v>
      </c>
      <c r="AB164" s="29">
        <v>-0.26711000000000001</v>
      </c>
      <c r="AC164" s="29"/>
      <c r="AD164" s="29">
        <f t="shared" si="31"/>
        <v>45</v>
      </c>
      <c r="AE164" s="33" t="s">
        <v>38</v>
      </c>
      <c r="AF164" s="24" t="s">
        <v>22</v>
      </c>
      <c r="AG164" s="29">
        <v>-0.21990000000000001</v>
      </c>
      <c r="AH164" s="29"/>
      <c r="AI164" s="79">
        <f t="shared" si="29"/>
        <v>52</v>
      </c>
      <c r="AJ164" s="33" t="s">
        <v>86</v>
      </c>
      <c r="AK164" s="24" t="s">
        <v>28</v>
      </c>
      <c r="AL164" s="30">
        <v>-0.53098999999999996</v>
      </c>
      <c r="AM164" s="30" t="s">
        <v>108</v>
      </c>
      <c r="AN164" s="29">
        <f t="shared" si="47"/>
        <v>35</v>
      </c>
      <c r="AO164" s="33" t="s">
        <v>49</v>
      </c>
      <c r="AP164" s="24" t="s">
        <v>20</v>
      </c>
      <c r="AQ164" s="29">
        <v>-0.45535999999999999</v>
      </c>
      <c r="AR164" s="29"/>
      <c r="AS164" s="29">
        <f t="shared" si="50"/>
        <v>32</v>
      </c>
      <c r="AT164" s="33" t="s">
        <v>33</v>
      </c>
      <c r="AU164" s="24" t="s">
        <v>20</v>
      </c>
      <c r="AV164" s="29">
        <v>-0.12345</v>
      </c>
      <c r="AW164" s="29"/>
      <c r="AX164" s="29">
        <f t="shared" si="55"/>
        <v>14</v>
      </c>
      <c r="AY164" s="33" t="s">
        <v>39</v>
      </c>
      <c r="AZ164" s="24" t="s">
        <v>25</v>
      </c>
      <c r="BA164" s="29">
        <v>-0.25507999999999997</v>
      </c>
      <c r="BB164" s="29"/>
      <c r="BC164" s="29">
        <f t="shared" si="46"/>
        <v>36</v>
      </c>
      <c r="BD164" s="33" t="s">
        <v>70</v>
      </c>
      <c r="BE164" s="24" t="s">
        <v>19</v>
      </c>
      <c r="BF164" s="29">
        <v>-0.31731999999999999</v>
      </c>
      <c r="BG164" s="29"/>
      <c r="BH164" s="79">
        <f t="shared" si="39"/>
        <v>40</v>
      </c>
      <c r="BI164" s="33" t="s">
        <v>74</v>
      </c>
      <c r="BJ164" s="24" t="s">
        <v>25</v>
      </c>
      <c r="BK164" s="29">
        <v>-0.17724999999999999</v>
      </c>
      <c r="BL164" s="29"/>
      <c r="BM164" s="29">
        <f t="shared" si="30"/>
        <v>46</v>
      </c>
      <c r="BN164" s="33" t="s">
        <v>80</v>
      </c>
      <c r="BO164" s="24" t="s">
        <v>25</v>
      </c>
      <c r="BP164" s="29">
        <v>-0.12284</v>
      </c>
      <c r="BR164" s="29">
        <f t="shared" si="35"/>
        <v>42</v>
      </c>
    </row>
    <row r="165" spans="1:70" ht="17" thickBot="1" x14ac:dyDescent="0.25">
      <c r="A165" s="33" t="s">
        <v>94</v>
      </c>
      <c r="B165" s="35" t="s">
        <v>28</v>
      </c>
      <c r="C165" s="29">
        <v>-0.60282000000000002</v>
      </c>
      <c r="D165" s="29"/>
      <c r="E165" s="29">
        <f t="shared" si="40"/>
        <v>39</v>
      </c>
      <c r="F165" s="33" t="s">
        <v>92</v>
      </c>
      <c r="G165" s="35" t="s">
        <v>23</v>
      </c>
      <c r="H165" s="29">
        <v>-0.29459999999999997</v>
      </c>
      <c r="I165" s="29"/>
      <c r="J165" s="29">
        <f t="shared" si="32"/>
        <v>44</v>
      </c>
      <c r="K165" s="33" t="s">
        <v>85</v>
      </c>
      <c r="L165" s="24" t="s">
        <v>19</v>
      </c>
      <c r="M165" s="30">
        <v>-0.47669</v>
      </c>
      <c r="N165" s="30" t="s">
        <v>108</v>
      </c>
      <c r="O165" s="29">
        <f t="shared" si="28"/>
        <v>53</v>
      </c>
      <c r="P165" s="33" t="s">
        <v>57</v>
      </c>
      <c r="Q165" s="24" t="s">
        <v>23</v>
      </c>
      <c r="R165" s="29">
        <v>-0.24124000000000001</v>
      </c>
      <c r="S165" s="29"/>
      <c r="T165" s="29">
        <f t="shared" si="54"/>
        <v>27</v>
      </c>
      <c r="U165" s="33" t="s">
        <v>75</v>
      </c>
      <c r="V165" s="24" t="s">
        <v>23</v>
      </c>
      <c r="W165" s="29">
        <v>-0.21532000000000001</v>
      </c>
      <c r="X165" s="29"/>
      <c r="Y165" s="29">
        <f t="shared" si="53"/>
        <v>29</v>
      </c>
      <c r="Z165" s="33" t="s">
        <v>93</v>
      </c>
      <c r="AA165" s="35" t="s">
        <v>23</v>
      </c>
      <c r="AB165" s="29">
        <v>-0.26793</v>
      </c>
      <c r="AC165" s="29"/>
      <c r="AD165" s="29">
        <f t="shared" si="31"/>
        <v>46</v>
      </c>
      <c r="AE165" s="33" t="s">
        <v>69</v>
      </c>
      <c r="AF165" s="24" t="s">
        <v>23</v>
      </c>
      <c r="AG165" s="29">
        <v>-0.22635</v>
      </c>
      <c r="AH165" s="29"/>
      <c r="AI165" s="79">
        <f t="shared" si="29"/>
        <v>53</v>
      </c>
      <c r="AJ165" s="33" t="s">
        <v>49</v>
      </c>
      <c r="AK165" s="24" t="s">
        <v>20</v>
      </c>
      <c r="AL165" s="30">
        <v>-0.54237000000000002</v>
      </c>
      <c r="AM165" s="30" t="s">
        <v>108</v>
      </c>
      <c r="AN165" s="29">
        <f t="shared" si="47"/>
        <v>36</v>
      </c>
      <c r="AO165" s="33" t="s">
        <v>64</v>
      </c>
      <c r="AP165" s="24" t="s">
        <v>28</v>
      </c>
      <c r="AQ165" s="29">
        <v>-0.46077000000000001</v>
      </c>
      <c r="AR165" s="29"/>
      <c r="AS165" s="29">
        <f t="shared" si="50"/>
        <v>33</v>
      </c>
      <c r="AT165" s="33" t="s">
        <v>72</v>
      </c>
      <c r="AU165" s="24" t="s">
        <v>25</v>
      </c>
      <c r="AV165" s="29">
        <v>-0.13374</v>
      </c>
      <c r="AW165" s="29"/>
      <c r="AX165" s="29">
        <f t="shared" si="55"/>
        <v>15</v>
      </c>
      <c r="AY165" s="33" t="s">
        <v>37</v>
      </c>
      <c r="AZ165" s="24" t="s">
        <v>23</v>
      </c>
      <c r="BA165" s="29">
        <v>-0.28634999999999999</v>
      </c>
      <c r="BB165" s="29"/>
      <c r="BC165" s="29">
        <f t="shared" si="46"/>
        <v>37</v>
      </c>
      <c r="BD165" s="33" t="s">
        <v>53</v>
      </c>
      <c r="BE165" s="24" t="s">
        <v>28</v>
      </c>
      <c r="BF165" s="29">
        <v>-0.31864999999999999</v>
      </c>
      <c r="BG165" s="29"/>
      <c r="BH165" s="79">
        <f t="shared" si="39"/>
        <v>41</v>
      </c>
      <c r="BI165" s="33" t="s">
        <v>39</v>
      </c>
      <c r="BJ165" s="24" t="s">
        <v>25</v>
      </c>
      <c r="BK165" s="29">
        <v>-0.21981000000000001</v>
      </c>
      <c r="BL165" s="29"/>
      <c r="BM165" s="29">
        <f t="shared" si="30"/>
        <v>47</v>
      </c>
      <c r="BN165" s="33" t="s">
        <v>54</v>
      </c>
      <c r="BO165" s="24" t="s">
        <v>29</v>
      </c>
      <c r="BP165" s="29">
        <v>-0.12501000000000001</v>
      </c>
      <c r="BR165" s="29">
        <f t="shared" si="35"/>
        <v>43</v>
      </c>
    </row>
    <row r="166" spans="1:70" ht="17" thickBot="1" x14ac:dyDescent="0.25">
      <c r="A166" s="33" t="s">
        <v>76</v>
      </c>
      <c r="B166" s="24" t="s">
        <v>28</v>
      </c>
      <c r="C166" s="30">
        <v>-0.61675000000000002</v>
      </c>
      <c r="D166" s="30" t="s">
        <v>108</v>
      </c>
      <c r="E166" s="29">
        <f t="shared" si="40"/>
        <v>40</v>
      </c>
      <c r="F166" s="33" t="s">
        <v>105</v>
      </c>
      <c r="G166" s="35" t="s">
        <v>25</v>
      </c>
      <c r="H166" s="29">
        <v>-0.29747000000000001</v>
      </c>
      <c r="I166" s="29"/>
      <c r="J166" s="29">
        <f t="shared" si="32"/>
        <v>45</v>
      </c>
      <c r="K166" s="33" t="s">
        <v>82</v>
      </c>
      <c r="L166" s="24" t="s">
        <v>25</v>
      </c>
      <c r="M166" s="30">
        <v>-0.47715000000000002</v>
      </c>
      <c r="N166" s="30" t="s">
        <v>108</v>
      </c>
      <c r="O166" s="29">
        <f t="shared" si="28"/>
        <v>54</v>
      </c>
      <c r="P166" s="33" t="s">
        <v>101</v>
      </c>
      <c r="Q166" s="35" t="s">
        <v>102</v>
      </c>
      <c r="R166" s="29">
        <v>-0.24221000000000001</v>
      </c>
      <c r="S166" s="29"/>
      <c r="T166" s="29">
        <f t="shared" si="54"/>
        <v>28</v>
      </c>
      <c r="U166" s="33" t="s">
        <v>78</v>
      </c>
      <c r="V166" s="24" t="s">
        <v>28</v>
      </c>
      <c r="W166" s="29">
        <v>-0.21742</v>
      </c>
      <c r="X166" s="29"/>
      <c r="Y166" s="29">
        <f t="shared" si="53"/>
        <v>30</v>
      </c>
      <c r="Z166" s="33" t="s">
        <v>53</v>
      </c>
      <c r="AA166" s="24" t="s">
        <v>28</v>
      </c>
      <c r="AB166" s="29">
        <v>-0.30558999999999997</v>
      </c>
      <c r="AC166" s="29"/>
      <c r="AD166" s="29">
        <f t="shared" si="31"/>
        <v>47</v>
      </c>
      <c r="AE166" s="33" t="s">
        <v>100</v>
      </c>
      <c r="AF166" s="35" t="s">
        <v>28</v>
      </c>
      <c r="AG166" s="29">
        <v>-0.22642999999999999</v>
      </c>
      <c r="AH166" s="29"/>
      <c r="AI166" s="79">
        <f t="shared" si="29"/>
        <v>54</v>
      </c>
      <c r="AJ166" s="33" t="s">
        <v>104</v>
      </c>
      <c r="AK166" s="35" t="s">
        <v>23</v>
      </c>
      <c r="AL166" s="29">
        <v>-0.54630999999999996</v>
      </c>
      <c r="AM166" s="29"/>
      <c r="AN166" s="29">
        <f t="shared" si="47"/>
        <v>37</v>
      </c>
      <c r="AO166" s="33" t="s">
        <v>77</v>
      </c>
      <c r="AP166" s="24" t="s">
        <v>22</v>
      </c>
      <c r="AQ166" s="29">
        <v>-0.47815999999999997</v>
      </c>
      <c r="AR166" s="29"/>
      <c r="AS166" s="29">
        <f t="shared" si="50"/>
        <v>34</v>
      </c>
      <c r="AT166" s="33" t="s">
        <v>92</v>
      </c>
      <c r="AU166" s="35" t="s">
        <v>20</v>
      </c>
      <c r="AV166" s="29">
        <v>-0.13618</v>
      </c>
      <c r="AW166" s="29"/>
      <c r="AX166" s="29">
        <f t="shared" si="55"/>
        <v>16</v>
      </c>
      <c r="AY166" s="33" t="s">
        <v>82</v>
      </c>
      <c r="AZ166" s="24" t="s">
        <v>20</v>
      </c>
      <c r="BA166" s="29">
        <v>-0.2883</v>
      </c>
      <c r="BB166" s="29"/>
      <c r="BC166" s="29">
        <f t="shared" si="46"/>
        <v>38</v>
      </c>
      <c r="BD166" s="33" t="s">
        <v>61</v>
      </c>
      <c r="BE166" s="24" t="s">
        <v>19</v>
      </c>
      <c r="BF166" s="29">
        <v>-0.33007999999999998</v>
      </c>
      <c r="BG166" s="29"/>
      <c r="BH166" s="79">
        <f t="shared" si="39"/>
        <v>42</v>
      </c>
      <c r="BI166" s="33" t="s">
        <v>58</v>
      </c>
      <c r="BJ166" s="24" t="s">
        <v>25</v>
      </c>
      <c r="BK166" s="29">
        <v>-0.22786000000000001</v>
      </c>
      <c r="BL166" s="29"/>
      <c r="BM166" s="29">
        <f t="shared" si="30"/>
        <v>48</v>
      </c>
      <c r="BN166" s="33" t="s">
        <v>74</v>
      </c>
      <c r="BO166" s="24" t="s">
        <v>28</v>
      </c>
      <c r="BP166" s="29">
        <v>-0.12959000000000001</v>
      </c>
      <c r="BR166" s="29">
        <f t="shared" si="35"/>
        <v>44</v>
      </c>
    </row>
    <row r="167" spans="1:70" ht="17" thickBot="1" x14ac:dyDescent="0.25">
      <c r="A167" s="33" t="s">
        <v>67</v>
      </c>
      <c r="B167" s="24" t="s">
        <v>28</v>
      </c>
      <c r="C167" s="28">
        <v>-0.62668000000000001</v>
      </c>
      <c r="D167" s="28" t="s">
        <v>107</v>
      </c>
      <c r="E167" s="29">
        <f t="shared" si="40"/>
        <v>41</v>
      </c>
      <c r="F167" s="33" t="s">
        <v>92</v>
      </c>
      <c r="G167" s="35" t="s">
        <v>25</v>
      </c>
      <c r="H167" s="29">
        <v>-0.31466</v>
      </c>
      <c r="I167" s="29"/>
      <c r="J167" s="29">
        <f t="shared" si="32"/>
        <v>46</v>
      </c>
      <c r="K167" s="33" t="s">
        <v>72</v>
      </c>
      <c r="L167" s="24" t="s">
        <v>25</v>
      </c>
      <c r="M167" s="29">
        <v>-0.50887000000000004</v>
      </c>
      <c r="N167" s="29"/>
      <c r="O167" s="29">
        <f t="shared" si="28"/>
        <v>55</v>
      </c>
      <c r="P167" s="33" t="s">
        <v>68</v>
      </c>
      <c r="Q167" s="24" t="s">
        <v>29</v>
      </c>
      <c r="R167" s="29">
        <v>-0.25994</v>
      </c>
      <c r="S167" s="29"/>
      <c r="T167" s="29">
        <f t="shared" si="54"/>
        <v>29</v>
      </c>
      <c r="U167" s="33" t="s">
        <v>101</v>
      </c>
      <c r="V167" s="35" t="s">
        <v>26</v>
      </c>
      <c r="W167" s="29">
        <v>-0.21754999999999999</v>
      </c>
      <c r="X167" s="29"/>
      <c r="Y167" s="29">
        <f t="shared" si="53"/>
        <v>31</v>
      </c>
      <c r="Z167" s="33" t="s">
        <v>104</v>
      </c>
      <c r="AA167" s="35" t="s">
        <v>26</v>
      </c>
      <c r="AB167" s="29">
        <v>-0.30875000000000002</v>
      </c>
      <c r="AC167" s="29"/>
      <c r="AD167" s="29">
        <f t="shared" si="31"/>
        <v>48</v>
      </c>
      <c r="AE167" s="33" t="s">
        <v>77</v>
      </c>
      <c r="AF167" s="24" t="s">
        <v>29</v>
      </c>
      <c r="AG167" s="29">
        <v>-0.23352000000000001</v>
      </c>
      <c r="AH167" s="29"/>
      <c r="AI167" s="79">
        <f t="shared" si="29"/>
        <v>55</v>
      </c>
      <c r="AJ167" s="33" t="s">
        <v>77</v>
      </c>
      <c r="AK167" s="24" t="s">
        <v>26</v>
      </c>
      <c r="AL167" s="29">
        <v>-0.55284</v>
      </c>
      <c r="AM167" s="29"/>
      <c r="AN167" s="29">
        <f t="shared" si="47"/>
        <v>38</v>
      </c>
      <c r="AO167" s="33" t="s">
        <v>18</v>
      </c>
      <c r="AP167" s="24" t="s">
        <v>20</v>
      </c>
      <c r="AQ167" s="29">
        <v>-0.50690999999999997</v>
      </c>
      <c r="AR167" s="29"/>
      <c r="AS167" s="29">
        <f t="shared" si="50"/>
        <v>35</v>
      </c>
      <c r="AT167" s="33" t="s">
        <v>86</v>
      </c>
      <c r="AU167" s="24" t="s">
        <v>28</v>
      </c>
      <c r="AV167" s="29">
        <v>-0.15576999999999999</v>
      </c>
      <c r="AW167" s="29"/>
      <c r="AX167" s="29">
        <f t="shared" si="55"/>
        <v>17</v>
      </c>
      <c r="AY167" s="23" t="s">
        <v>95</v>
      </c>
      <c r="AZ167" s="24" t="s">
        <v>26</v>
      </c>
      <c r="BA167" s="29">
        <v>-0.29718</v>
      </c>
      <c r="BB167" s="29"/>
      <c r="BC167" s="29">
        <f t="shared" si="46"/>
        <v>39</v>
      </c>
      <c r="BD167" s="33" t="s">
        <v>85</v>
      </c>
      <c r="BE167" s="24" t="s">
        <v>19</v>
      </c>
      <c r="BF167" s="29">
        <v>-0.33917999999999998</v>
      </c>
      <c r="BG167" s="29"/>
      <c r="BH167" s="79">
        <f t="shared" si="39"/>
        <v>43</v>
      </c>
      <c r="BI167" s="33" t="s">
        <v>68</v>
      </c>
      <c r="BJ167" s="24" t="s">
        <v>19</v>
      </c>
      <c r="BK167" s="29">
        <v>-0.23169000000000001</v>
      </c>
      <c r="BL167" s="29"/>
      <c r="BM167" s="29">
        <f t="shared" si="30"/>
        <v>49</v>
      </c>
      <c r="BN167" s="33" t="s">
        <v>59</v>
      </c>
      <c r="BO167" s="24" t="s">
        <v>20</v>
      </c>
      <c r="BP167" s="29">
        <v>-0.12992000000000001</v>
      </c>
      <c r="BR167" s="29">
        <f t="shared" si="35"/>
        <v>45</v>
      </c>
    </row>
    <row r="168" spans="1:70" ht="17" thickBot="1" x14ac:dyDescent="0.25">
      <c r="A168" s="33" t="s">
        <v>103</v>
      </c>
      <c r="B168" s="35" t="s">
        <v>28</v>
      </c>
      <c r="C168" s="29">
        <v>-0.62719999999999998</v>
      </c>
      <c r="D168" s="29"/>
      <c r="E168" s="29">
        <f t="shared" si="40"/>
        <v>42</v>
      </c>
      <c r="F168" s="33" t="s">
        <v>33</v>
      </c>
      <c r="G168" s="24" t="s">
        <v>20</v>
      </c>
      <c r="H168" s="29">
        <v>-0.32185000000000002</v>
      </c>
      <c r="I168" s="29"/>
      <c r="J168" s="29">
        <f t="shared" si="32"/>
        <v>47</v>
      </c>
      <c r="K168" s="33" t="s">
        <v>65</v>
      </c>
      <c r="L168" s="24" t="s">
        <v>29</v>
      </c>
      <c r="M168" s="30">
        <v>-0.52714000000000005</v>
      </c>
      <c r="N168" s="30" t="s">
        <v>108</v>
      </c>
      <c r="O168" s="29">
        <f t="shared" si="28"/>
        <v>56</v>
      </c>
      <c r="P168" s="33" t="s">
        <v>33</v>
      </c>
      <c r="Q168" s="24" t="s">
        <v>25</v>
      </c>
      <c r="R168" s="29">
        <v>-0.26622000000000001</v>
      </c>
      <c r="S168" s="29"/>
      <c r="T168" s="29">
        <f t="shared" si="54"/>
        <v>30</v>
      </c>
      <c r="U168" s="33" t="s">
        <v>54</v>
      </c>
      <c r="V168" s="24" t="s">
        <v>29</v>
      </c>
      <c r="W168" s="29">
        <v>-0.22037999999999999</v>
      </c>
      <c r="X168" s="29"/>
      <c r="Y168" s="29">
        <f t="shared" si="53"/>
        <v>32</v>
      </c>
      <c r="Z168" s="33" t="s">
        <v>94</v>
      </c>
      <c r="AA168" s="35" t="s">
        <v>22</v>
      </c>
      <c r="AB168" s="29">
        <v>-0.31141000000000002</v>
      </c>
      <c r="AC168" s="29"/>
      <c r="AD168" s="29">
        <f t="shared" si="31"/>
        <v>49</v>
      </c>
      <c r="AE168" s="33" t="s">
        <v>52</v>
      </c>
      <c r="AF168" s="24" t="s">
        <v>23</v>
      </c>
      <c r="AG168" s="29">
        <v>-0.23860999999999999</v>
      </c>
      <c r="AH168" s="29"/>
      <c r="AI168" s="79">
        <f t="shared" si="29"/>
        <v>56</v>
      </c>
      <c r="AJ168" s="33" t="s">
        <v>103</v>
      </c>
      <c r="AK168" s="35" t="s">
        <v>20</v>
      </c>
      <c r="AL168" s="29">
        <v>-0.59011999999999998</v>
      </c>
      <c r="AM168" s="29"/>
      <c r="AN168" s="29">
        <f t="shared" si="47"/>
        <v>39</v>
      </c>
      <c r="AO168" s="33" t="s">
        <v>101</v>
      </c>
      <c r="AP168" s="35" t="s">
        <v>102</v>
      </c>
      <c r="AQ168" s="29">
        <v>-0.51258999999999999</v>
      </c>
      <c r="AR168" s="29"/>
      <c r="AS168" s="29">
        <f t="shared" si="50"/>
        <v>36</v>
      </c>
      <c r="AT168" s="33" t="s">
        <v>83</v>
      </c>
      <c r="AU168" s="24" t="s">
        <v>20</v>
      </c>
      <c r="AV168" s="29">
        <v>-0.15848000000000001</v>
      </c>
      <c r="AW168" s="29"/>
      <c r="AX168" s="29">
        <f t="shared" si="55"/>
        <v>18</v>
      </c>
      <c r="AY168" s="33" t="s">
        <v>59</v>
      </c>
      <c r="AZ168" s="24" t="s">
        <v>20</v>
      </c>
      <c r="BA168" s="29">
        <v>-0.30508999999999997</v>
      </c>
      <c r="BB168" s="29"/>
      <c r="BC168" s="29">
        <f t="shared" si="46"/>
        <v>40</v>
      </c>
      <c r="BD168" s="33" t="s">
        <v>76</v>
      </c>
      <c r="BE168" s="24" t="s">
        <v>28</v>
      </c>
      <c r="BF168" s="29">
        <v>-0.34073999999999999</v>
      </c>
      <c r="BG168" s="29"/>
      <c r="BH168" s="79">
        <f t="shared" si="39"/>
        <v>44</v>
      </c>
      <c r="BI168" s="33" t="s">
        <v>40</v>
      </c>
      <c r="BJ168" s="24" t="s">
        <v>29</v>
      </c>
      <c r="BK168" s="29">
        <v>-0.2361</v>
      </c>
      <c r="BL168" s="29"/>
      <c r="BM168" s="29">
        <f t="shared" si="30"/>
        <v>50</v>
      </c>
      <c r="BN168" s="33" t="s">
        <v>53</v>
      </c>
      <c r="BO168" s="24" t="s">
        <v>23</v>
      </c>
      <c r="BP168" s="29">
        <v>-0.13531000000000001</v>
      </c>
      <c r="BR168" s="29">
        <f t="shared" si="35"/>
        <v>46</v>
      </c>
    </row>
    <row r="169" spans="1:70" ht="17" thickBot="1" x14ac:dyDescent="0.25">
      <c r="A169" s="33" t="s">
        <v>63</v>
      </c>
      <c r="B169" s="24" t="s">
        <v>22</v>
      </c>
      <c r="C169" s="30">
        <v>-0.64520999999999995</v>
      </c>
      <c r="D169" s="41" t="s">
        <v>108</v>
      </c>
      <c r="E169" s="29">
        <f t="shared" si="40"/>
        <v>43</v>
      </c>
      <c r="F169" s="33" t="s">
        <v>96</v>
      </c>
      <c r="G169" s="35" t="s">
        <v>29</v>
      </c>
      <c r="H169" s="29">
        <v>-0.32575999999999999</v>
      </c>
      <c r="I169" s="40"/>
      <c r="J169" s="29">
        <f t="shared" si="32"/>
        <v>48</v>
      </c>
      <c r="K169" s="33" t="s">
        <v>18</v>
      </c>
      <c r="L169" s="24" t="s">
        <v>19</v>
      </c>
      <c r="M169" s="28">
        <v>-0.54466999999999999</v>
      </c>
      <c r="N169" s="39" t="s">
        <v>107</v>
      </c>
      <c r="O169" s="29">
        <f t="shared" si="28"/>
        <v>57</v>
      </c>
      <c r="P169" s="33" t="s">
        <v>59</v>
      </c>
      <c r="Q169" s="24" t="s">
        <v>20</v>
      </c>
      <c r="R169" s="29">
        <v>-0.29748999999999998</v>
      </c>
      <c r="S169" s="40"/>
      <c r="T169" s="29">
        <f t="shared" si="54"/>
        <v>31</v>
      </c>
      <c r="U169" s="33" t="s">
        <v>93</v>
      </c>
      <c r="V169" s="35" t="s">
        <v>25</v>
      </c>
      <c r="W169" s="29">
        <v>-0.22541</v>
      </c>
      <c r="X169" s="40"/>
      <c r="Y169" s="29">
        <f t="shared" si="53"/>
        <v>33</v>
      </c>
      <c r="Z169" s="33" t="s">
        <v>32</v>
      </c>
      <c r="AA169" s="24" t="s">
        <v>20</v>
      </c>
      <c r="AB169" s="29">
        <v>-0.31218000000000001</v>
      </c>
      <c r="AC169" s="40"/>
      <c r="AD169" s="29">
        <f t="shared" si="31"/>
        <v>50</v>
      </c>
      <c r="AE169" s="33" t="s">
        <v>61</v>
      </c>
      <c r="AF169" s="24" t="s">
        <v>23</v>
      </c>
      <c r="AG169" s="29">
        <v>-0.23893</v>
      </c>
      <c r="AH169" s="40"/>
      <c r="AI169" s="79">
        <f t="shared" si="29"/>
        <v>57</v>
      </c>
      <c r="AJ169" s="33" t="s">
        <v>67</v>
      </c>
      <c r="AK169" s="24" t="s">
        <v>20</v>
      </c>
      <c r="AL169" s="30">
        <v>-0.60023000000000004</v>
      </c>
      <c r="AM169" s="41" t="s">
        <v>108</v>
      </c>
      <c r="AN169" s="29">
        <f t="shared" si="47"/>
        <v>40</v>
      </c>
      <c r="AO169" s="33" t="s">
        <v>53</v>
      </c>
      <c r="AP169" s="24" t="s">
        <v>23</v>
      </c>
      <c r="AQ169" s="29">
        <v>-0.52702000000000004</v>
      </c>
      <c r="AR169" s="40"/>
      <c r="AS169" s="29">
        <f t="shared" si="50"/>
        <v>37</v>
      </c>
      <c r="AT169" s="33" t="s">
        <v>37</v>
      </c>
      <c r="AU169" s="24" t="s">
        <v>23</v>
      </c>
      <c r="AV169" s="29">
        <v>-0.17191000000000001</v>
      </c>
      <c r="AW169" s="40"/>
      <c r="AX169" s="29">
        <f t="shared" si="55"/>
        <v>19</v>
      </c>
      <c r="AY169" s="33" t="s">
        <v>24</v>
      </c>
      <c r="AZ169" s="24" t="s">
        <v>26</v>
      </c>
      <c r="BA169" s="29">
        <v>-0.32536999999999999</v>
      </c>
      <c r="BB169" s="40"/>
      <c r="BC169" s="29">
        <f t="shared" si="46"/>
        <v>41</v>
      </c>
      <c r="BD169" s="33" t="s">
        <v>61</v>
      </c>
      <c r="BE169" s="24" t="s">
        <v>23</v>
      </c>
      <c r="BF169" s="29">
        <v>-0.36181999999999997</v>
      </c>
      <c r="BG169" s="40"/>
      <c r="BH169" s="79">
        <f t="shared" si="39"/>
        <v>45</v>
      </c>
      <c r="BI169" s="33" t="s">
        <v>89</v>
      </c>
      <c r="BJ169" s="35" t="s">
        <v>22</v>
      </c>
      <c r="BK169" s="29">
        <v>-0.23730000000000001</v>
      </c>
      <c r="BL169" s="40"/>
      <c r="BM169" s="29">
        <f t="shared" si="30"/>
        <v>51</v>
      </c>
      <c r="BN169" s="33" t="s">
        <v>91</v>
      </c>
      <c r="BO169" s="35" t="s">
        <v>22</v>
      </c>
      <c r="BP169" s="29">
        <v>-0.13813</v>
      </c>
      <c r="BR169" s="29">
        <f t="shared" si="35"/>
        <v>47</v>
      </c>
    </row>
    <row r="170" spans="1:70" ht="17" thickBot="1" x14ac:dyDescent="0.25">
      <c r="A170" s="33" t="s">
        <v>46</v>
      </c>
      <c r="B170" s="24" t="s">
        <v>20</v>
      </c>
      <c r="C170" s="28">
        <v>-0.64571999999999996</v>
      </c>
      <c r="D170" s="28" t="s">
        <v>107</v>
      </c>
      <c r="E170" s="29">
        <f t="shared" si="40"/>
        <v>44</v>
      </c>
      <c r="F170" s="33" t="s">
        <v>48</v>
      </c>
      <c r="G170" s="24" t="s">
        <v>20</v>
      </c>
      <c r="H170" s="29">
        <v>-0.32850000000000001</v>
      </c>
      <c r="I170" s="29"/>
      <c r="J170" s="29">
        <f t="shared" si="32"/>
        <v>49</v>
      </c>
      <c r="K170" s="33" t="s">
        <v>105</v>
      </c>
      <c r="L170" s="35" t="s">
        <v>25</v>
      </c>
      <c r="M170" s="29">
        <v>-0.57360999999999995</v>
      </c>
      <c r="N170" s="29"/>
      <c r="O170" s="29">
        <f t="shared" si="28"/>
        <v>58</v>
      </c>
      <c r="P170" s="33" t="s">
        <v>44</v>
      </c>
      <c r="Q170" s="24" t="s">
        <v>20</v>
      </c>
      <c r="R170" s="29">
        <v>-0.29943999999999998</v>
      </c>
      <c r="S170" s="29"/>
      <c r="T170" s="29">
        <f t="shared" si="54"/>
        <v>32</v>
      </c>
      <c r="U170" s="33" t="s">
        <v>93</v>
      </c>
      <c r="V170" s="35" t="s">
        <v>23</v>
      </c>
      <c r="W170" s="29">
        <v>-0.23189000000000001</v>
      </c>
      <c r="X170" s="29"/>
      <c r="Y170" s="29">
        <f t="shared" si="53"/>
        <v>34</v>
      </c>
      <c r="Z170" s="33" t="s">
        <v>84</v>
      </c>
      <c r="AA170" s="24" t="s">
        <v>19</v>
      </c>
      <c r="AB170" s="29">
        <v>-0.31374999999999997</v>
      </c>
      <c r="AC170" s="29"/>
      <c r="AD170" s="29">
        <f t="shared" si="31"/>
        <v>51</v>
      </c>
      <c r="AE170" s="33" t="s">
        <v>45</v>
      </c>
      <c r="AF170" s="24" t="s">
        <v>23</v>
      </c>
      <c r="AG170" s="29">
        <v>-0.24424000000000001</v>
      </c>
      <c r="AH170" s="29"/>
      <c r="AI170" s="79">
        <f t="shared" si="29"/>
        <v>58</v>
      </c>
      <c r="AJ170" s="33" t="s">
        <v>34</v>
      </c>
      <c r="AK170" s="24" t="s">
        <v>19</v>
      </c>
      <c r="AL170" s="30">
        <v>-0.61360999999999999</v>
      </c>
      <c r="AM170" s="30" t="s">
        <v>108</v>
      </c>
      <c r="AN170" s="29">
        <f t="shared" si="47"/>
        <v>41</v>
      </c>
      <c r="AO170" s="33" t="s">
        <v>66</v>
      </c>
      <c r="AP170" s="24" t="s">
        <v>20</v>
      </c>
      <c r="AQ170" s="29">
        <v>-0.52732999999999997</v>
      </c>
      <c r="AR170" s="29"/>
      <c r="AS170" s="29">
        <f t="shared" si="50"/>
        <v>38</v>
      </c>
      <c r="AT170" s="33" t="s">
        <v>73</v>
      </c>
      <c r="AU170" s="24" t="s">
        <v>26</v>
      </c>
      <c r="AV170" s="29">
        <v>-0.17315</v>
      </c>
      <c r="AW170" s="29"/>
      <c r="AX170" s="29">
        <f t="shared" si="55"/>
        <v>20</v>
      </c>
      <c r="AY170" s="33" t="s">
        <v>66</v>
      </c>
      <c r="AZ170" s="24" t="s">
        <v>20</v>
      </c>
      <c r="BA170" s="29">
        <v>-0.33773999999999998</v>
      </c>
      <c r="BB170" s="29"/>
      <c r="BC170" s="29">
        <f t="shared" si="46"/>
        <v>42</v>
      </c>
      <c r="BD170" s="33" t="s">
        <v>76</v>
      </c>
      <c r="BE170" s="24" t="s">
        <v>22</v>
      </c>
      <c r="BF170" s="29">
        <v>-0.38639000000000001</v>
      </c>
      <c r="BG170" s="29"/>
      <c r="BH170" s="79">
        <f t="shared" si="39"/>
        <v>46</v>
      </c>
      <c r="BI170" s="33" t="s">
        <v>61</v>
      </c>
      <c r="BJ170" s="24" t="s">
        <v>26</v>
      </c>
      <c r="BK170" s="29">
        <v>-0.23996000000000001</v>
      </c>
      <c r="BL170" s="29"/>
      <c r="BM170" s="29">
        <f t="shared" si="30"/>
        <v>52</v>
      </c>
      <c r="BN170" s="33" t="s">
        <v>82</v>
      </c>
      <c r="BO170" s="24" t="s">
        <v>28</v>
      </c>
      <c r="BP170" s="29">
        <v>-0.13877999999999999</v>
      </c>
      <c r="BR170" s="29">
        <f t="shared" si="35"/>
        <v>48</v>
      </c>
    </row>
    <row r="171" spans="1:70" ht="17" thickBot="1" x14ac:dyDescent="0.25">
      <c r="A171" s="33" t="s">
        <v>78</v>
      </c>
      <c r="B171" s="24" t="s">
        <v>26</v>
      </c>
      <c r="C171" s="28">
        <v>-0.64807000000000003</v>
      </c>
      <c r="D171" s="28" t="s">
        <v>107</v>
      </c>
      <c r="E171" s="29">
        <f t="shared" si="40"/>
        <v>45</v>
      </c>
      <c r="F171" s="33" t="s">
        <v>96</v>
      </c>
      <c r="G171" s="35" t="s">
        <v>26</v>
      </c>
      <c r="H171" s="29">
        <v>-0.33180999999999999</v>
      </c>
      <c r="I171" s="29"/>
      <c r="J171" s="29">
        <f t="shared" si="32"/>
        <v>50</v>
      </c>
      <c r="K171" s="33" t="s">
        <v>68</v>
      </c>
      <c r="L171" s="24" t="s">
        <v>19</v>
      </c>
      <c r="M171" s="30">
        <v>-0.59577999999999998</v>
      </c>
      <c r="N171" s="30" t="s">
        <v>108</v>
      </c>
      <c r="O171" s="29">
        <f t="shared" si="28"/>
        <v>59</v>
      </c>
      <c r="P171" s="33" t="s">
        <v>57</v>
      </c>
      <c r="Q171" s="24" t="s">
        <v>20</v>
      </c>
      <c r="R171" s="29">
        <v>-0.30044999999999999</v>
      </c>
      <c r="S171" s="29"/>
      <c r="T171" s="29">
        <f t="shared" si="54"/>
        <v>33</v>
      </c>
      <c r="U171" s="33" t="s">
        <v>21</v>
      </c>
      <c r="V171" s="24" t="s">
        <v>23</v>
      </c>
      <c r="W171" s="29">
        <v>-0.23902000000000001</v>
      </c>
      <c r="X171" s="29"/>
      <c r="Y171" s="29">
        <f t="shared" si="53"/>
        <v>35</v>
      </c>
      <c r="Z171" s="33" t="s">
        <v>52</v>
      </c>
      <c r="AA171" s="24" t="s">
        <v>23</v>
      </c>
      <c r="AB171" s="29">
        <v>-0.32545000000000002</v>
      </c>
      <c r="AC171" s="29"/>
      <c r="AD171" s="29">
        <f t="shared" si="31"/>
        <v>52</v>
      </c>
      <c r="AE171" s="33" t="s">
        <v>62</v>
      </c>
      <c r="AF171" s="24" t="s">
        <v>23</v>
      </c>
      <c r="AG171" s="29">
        <v>-0.24701999999999999</v>
      </c>
      <c r="AH171" s="29"/>
      <c r="AI171" s="79">
        <f t="shared" si="29"/>
        <v>59</v>
      </c>
      <c r="AJ171" s="33" t="s">
        <v>44</v>
      </c>
      <c r="AK171" s="24" t="s">
        <v>20</v>
      </c>
      <c r="AL171" s="28">
        <v>-0.62927999999999995</v>
      </c>
      <c r="AM171" s="28" t="s">
        <v>107</v>
      </c>
      <c r="AN171" s="29">
        <f t="shared" si="47"/>
        <v>42</v>
      </c>
      <c r="AO171" s="33" t="s">
        <v>101</v>
      </c>
      <c r="AP171" s="35" t="s">
        <v>22</v>
      </c>
      <c r="AQ171" s="29">
        <v>-0.54734000000000005</v>
      </c>
      <c r="AR171" s="29"/>
      <c r="AS171" s="29">
        <f t="shared" si="50"/>
        <v>39</v>
      </c>
      <c r="AT171" s="33" t="s">
        <v>27</v>
      </c>
      <c r="AU171" s="24" t="s">
        <v>28</v>
      </c>
      <c r="AV171" s="29">
        <v>-0.18110999999999999</v>
      </c>
      <c r="AW171" s="29"/>
      <c r="AX171" s="29">
        <f t="shared" si="55"/>
        <v>21</v>
      </c>
      <c r="AY171" s="33" t="s">
        <v>92</v>
      </c>
      <c r="AZ171" s="35" t="s">
        <v>20</v>
      </c>
      <c r="BA171" s="29">
        <v>-0.34188000000000002</v>
      </c>
      <c r="BB171" s="29"/>
      <c r="BC171" s="29">
        <f t="shared" si="46"/>
        <v>43</v>
      </c>
      <c r="BD171" s="33" t="s">
        <v>65</v>
      </c>
      <c r="BE171" s="24" t="s">
        <v>23</v>
      </c>
      <c r="BF171" s="29">
        <v>-0.38871</v>
      </c>
      <c r="BG171" s="29"/>
      <c r="BH171" s="79">
        <f t="shared" si="39"/>
        <v>47</v>
      </c>
      <c r="BI171" s="33" t="s">
        <v>90</v>
      </c>
      <c r="BJ171" s="35" t="s">
        <v>29</v>
      </c>
      <c r="BK171" s="29">
        <v>-0.24002000000000001</v>
      </c>
      <c r="BL171" s="29"/>
      <c r="BM171" s="29">
        <f t="shared" si="30"/>
        <v>53</v>
      </c>
      <c r="BN171" s="33" t="s">
        <v>92</v>
      </c>
      <c r="BO171" s="35" t="s">
        <v>20</v>
      </c>
      <c r="BP171" s="29">
        <v>-0.14213999999999999</v>
      </c>
      <c r="BR171" s="29">
        <f t="shared" si="35"/>
        <v>49</v>
      </c>
    </row>
    <row r="172" spans="1:70" ht="17" thickBot="1" x14ac:dyDescent="0.25">
      <c r="A172" s="33" t="s">
        <v>84</v>
      </c>
      <c r="B172" s="24" t="s">
        <v>26</v>
      </c>
      <c r="C172" s="30">
        <v>-0.67669999999999997</v>
      </c>
      <c r="D172" s="30" t="s">
        <v>108</v>
      </c>
      <c r="E172" s="29">
        <f t="shared" si="40"/>
        <v>46</v>
      </c>
      <c r="F172" s="33" t="s">
        <v>36</v>
      </c>
      <c r="G172" s="24" t="s">
        <v>23</v>
      </c>
      <c r="H172" s="29">
        <v>-0.34561999999999998</v>
      </c>
      <c r="I172" s="29"/>
      <c r="J172" s="29">
        <f t="shared" si="32"/>
        <v>51</v>
      </c>
      <c r="K172" s="33" t="s">
        <v>45</v>
      </c>
      <c r="L172" s="24" t="s">
        <v>19</v>
      </c>
      <c r="M172" s="28">
        <v>-0.60194000000000003</v>
      </c>
      <c r="N172" s="28" t="s">
        <v>107</v>
      </c>
      <c r="O172" s="29">
        <f t="shared" si="28"/>
        <v>60</v>
      </c>
      <c r="P172" s="33" t="s">
        <v>61</v>
      </c>
      <c r="Q172" s="24" t="s">
        <v>19</v>
      </c>
      <c r="R172" s="29">
        <v>-0.30256</v>
      </c>
      <c r="S172" s="29"/>
      <c r="T172" s="29">
        <f t="shared" si="54"/>
        <v>34</v>
      </c>
      <c r="U172" s="33" t="s">
        <v>47</v>
      </c>
      <c r="V172" s="24" t="s">
        <v>28</v>
      </c>
      <c r="W172" s="29">
        <v>-0.25190000000000001</v>
      </c>
      <c r="X172" s="29"/>
      <c r="Y172" s="29">
        <f t="shared" si="53"/>
        <v>36</v>
      </c>
      <c r="Z172" s="33" t="s">
        <v>67</v>
      </c>
      <c r="AA172" s="24" t="s">
        <v>28</v>
      </c>
      <c r="AB172" s="29">
        <v>-0.34183000000000002</v>
      </c>
      <c r="AC172" s="29"/>
      <c r="AD172" s="29">
        <f t="shared" si="31"/>
        <v>53</v>
      </c>
      <c r="AE172" s="33" t="s">
        <v>34</v>
      </c>
      <c r="AF172" s="24" t="s">
        <v>19</v>
      </c>
      <c r="AG172" s="29">
        <v>-0.25202000000000002</v>
      </c>
      <c r="AH172" s="29"/>
      <c r="AI172" s="79">
        <f t="shared" si="29"/>
        <v>60</v>
      </c>
      <c r="AJ172" s="33" t="s">
        <v>63</v>
      </c>
      <c r="AK172" s="24" t="s">
        <v>20</v>
      </c>
      <c r="AL172" s="29">
        <v>-0.63599000000000006</v>
      </c>
      <c r="AM172" s="29"/>
      <c r="AN172" s="29">
        <f t="shared" si="47"/>
        <v>43</v>
      </c>
      <c r="AO172" s="33" t="s">
        <v>34</v>
      </c>
      <c r="AP172" s="24" t="s">
        <v>19</v>
      </c>
      <c r="AQ172" s="28">
        <v>-0.55664999999999998</v>
      </c>
      <c r="AR172" s="28" t="s">
        <v>107</v>
      </c>
      <c r="AS172" s="29">
        <f t="shared" si="50"/>
        <v>40</v>
      </c>
      <c r="AT172" s="33" t="s">
        <v>74</v>
      </c>
      <c r="AU172" s="24" t="s">
        <v>28</v>
      </c>
      <c r="AV172" s="29">
        <v>-0.18653</v>
      </c>
      <c r="AW172" s="29"/>
      <c r="AX172" s="29">
        <f t="shared" si="55"/>
        <v>22</v>
      </c>
      <c r="AY172" s="33" t="s">
        <v>62</v>
      </c>
      <c r="AZ172" s="24" t="s">
        <v>19</v>
      </c>
      <c r="BA172" s="29">
        <v>-0.38180999999999998</v>
      </c>
      <c r="BB172" s="29"/>
      <c r="BC172" s="29">
        <f t="shared" si="46"/>
        <v>44</v>
      </c>
      <c r="BD172" s="33" t="s">
        <v>98</v>
      </c>
      <c r="BE172" s="35" t="s">
        <v>19</v>
      </c>
      <c r="BF172" s="29">
        <v>-0.40912999999999999</v>
      </c>
      <c r="BG172" s="29"/>
      <c r="BH172" s="79">
        <f t="shared" si="39"/>
        <v>48</v>
      </c>
      <c r="BI172" s="33" t="s">
        <v>85</v>
      </c>
      <c r="BJ172" s="24" t="s">
        <v>19</v>
      </c>
      <c r="BK172" s="29">
        <v>-0.24296999999999999</v>
      </c>
      <c r="BL172" s="29"/>
      <c r="BM172" s="29">
        <f t="shared" si="30"/>
        <v>54</v>
      </c>
      <c r="BN172" s="33" t="s">
        <v>33</v>
      </c>
      <c r="BO172" s="24" t="s">
        <v>25</v>
      </c>
      <c r="BP172" s="29">
        <v>-0.15075</v>
      </c>
      <c r="BR172" s="29">
        <f t="shared" si="35"/>
        <v>50</v>
      </c>
    </row>
    <row r="173" spans="1:70" ht="17" thickBot="1" x14ac:dyDescent="0.25">
      <c r="A173" s="33" t="s">
        <v>18</v>
      </c>
      <c r="B173" s="24" t="s">
        <v>20</v>
      </c>
      <c r="C173" s="28">
        <v>-0.68674000000000002</v>
      </c>
      <c r="D173" s="28" t="s">
        <v>107</v>
      </c>
      <c r="E173" s="29">
        <f t="shared" si="40"/>
        <v>47</v>
      </c>
      <c r="F173" s="33" t="s">
        <v>97</v>
      </c>
      <c r="G173" s="35" t="s">
        <v>29</v>
      </c>
      <c r="H173" s="29">
        <v>-0.34606999999999999</v>
      </c>
      <c r="I173" s="29"/>
      <c r="J173" s="29">
        <f t="shared" si="32"/>
        <v>52</v>
      </c>
      <c r="K173" s="33" t="s">
        <v>45</v>
      </c>
      <c r="L173" s="24" t="s">
        <v>23</v>
      </c>
      <c r="M173" s="28">
        <v>-0.60973999999999995</v>
      </c>
      <c r="N173" s="28" t="s">
        <v>107</v>
      </c>
      <c r="O173" s="29">
        <f t="shared" si="28"/>
        <v>61</v>
      </c>
      <c r="P173" s="33" t="s">
        <v>37</v>
      </c>
      <c r="Q173" s="24" t="s">
        <v>23</v>
      </c>
      <c r="R173" s="29">
        <v>-0.31215999999999999</v>
      </c>
      <c r="S173" s="29"/>
      <c r="T173" s="29">
        <f t="shared" si="54"/>
        <v>35</v>
      </c>
      <c r="U173" s="33" t="s">
        <v>69</v>
      </c>
      <c r="V173" s="24" t="s">
        <v>19</v>
      </c>
      <c r="W173" s="29">
        <v>-0.25313000000000002</v>
      </c>
      <c r="X173" s="29"/>
      <c r="Y173" s="29">
        <f t="shared" si="53"/>
        <v>37</v>
      </c>
      <c r="Z173" s="33" t="s">
        <v>27</v>
      </c>
      <c r="AA173" s="24" t="s">
        <v>28</v>
      </c>
      <c r="AB173" s="29">
        <v>-0.35060000000000002</v>
      </c>
      <c r="AC173" s="29"/>
      <c r="AD173" s="29">
        <f t="shared" si="31"/>
        <v>54</v>
      </c>
      <c r="AE173" s="33" t="s">
        <v>70</v>
      </c>
      <c r="AF173" s="24" t="s">
        <v>19</v>
      </c>
      <c r="AG173" s="29">
        <v>-0.25423000000000001</v>
      </c>
      <c r="AH173" s="29"/>
      <c r="AI173" s="79">
        <f t="shared" si="29"/>
        <v>61</v>
      </c>
      <c r="AJ173" s="33" t="s">
        <v>76</v>
      </c>
      <c r="AK173" s="24" t="s">
        <v>28</v>
      </c>
      <c r="AL173" s="29">
        <v>-0.64220999999999995</v>
      </c>
      <c r="AM173" s="29"/>
      <c r="AN173" s="29">
        <f t="shared" si="47"/>
        <v>44</v>
      </c>
      <c r="AO173" s="33" t="s">
        <v>77</v>
      </c>
      <c r="AP173" s="24" t="s">
        <v>26</v>
      </c>
      <c r="AQ173" s="29">
        <v>-0.58562999999999998</v>
      </c>
      <c r="AR173" s="29"/>
      <c r="AS173" s="29">
        <f t="shared" si="50"/>
        <v>41</v>
      </c>
      <c r="AT173" s="33" t="s">
        <v>70</v>
      </c>
      <c r="AU173" s="24" t="s">
        <v>19</v>
      </c>
      <c r="AV173" s="29">
        <v>-0.18668999999999999</v>
      </c>
      <c r="AW173" s="29"/>
      <c r="AX173" s="29">
        <f t="shared" si="55"/>
        <v>23</v>
      </c>
      <c r="AY173" s="33" t="s">
        <v>103</v>
      </c>
      <c r="AZ173" s="35" t="s">
        <v>20</v>
      </c>
      <c r="BA173" s="29">
        <v>-0.41037000000000001</v>
      </c>
      <c r="BB173" s="29"/>
      <c r="BC173" s="29">
        <f t="shared" si="46"/>
        <v>45</v>
      </c>
      <c r="BD173" s="33" t="s">
        <v>86</v>
      </c>
      <c r="BE173" s="24" t="s">
        <v>28</v>
      </c>
      <c r="BF173" s="29">
        <v>-0.41421999999999998</v>
      </c>
      <c r="BG173" s="29"/>
      <c r="BH173" s="79">
        <f t="shared" si="39"/>
        <v>49</v>
      </c>
      <c r="BI173" s="33" t="s">
        <v>70</v>
      </c>
      <c r="BJ173" s="24" t="s">
        <v>28</v>
      </c>
      <c r="BK173" s="29">
        <v>-0.24321999999999999</v>
      </c>
      <c r="BL173" s="29"/>
      <c r="BM173" s="29">
        <f t="shared" si="30"/>
        <v>55</v>
      </c>
      <c r="BN173" s="33" t="s">
        <v>39</v>
      </c>
      <c r="BO173" s="24" t="s">
        <v>25</v>
      </c>
      <c r="BP173" s="29">
        <v>-0.15754000000000001</v>
      </c>
      <c r="BR173" s="29">
        <f t="shared" si="35"/>
        <v>51</v>
      </c>
    </row>
    <row r="174" spans="1:70" ht="17" thickBot="1" x14ac:dyDescent="0.25">
      <c r="A174" s="33" t="s">
        <v>60</v>
      </c>
      <c r="B174" s="24" t="s">
        <v>26</v>
      </c>
      <c r="C174" s="29">
        <v>-0.68947999999999998</v>
      </c>
      <c r="D174" s="29"/>
      <c r="E174" s="29">
        <f t="shared" si="40"/>
        <v>48</v>
      </c>
      <c r="F174" s="33" t="s">
        <v>73</v>
      </c>
      <c r="G174" s="24" t="s">
        <v>29</v>
      </c>
      <c r="H174" s="29">
        <v>-0.34727999999999998</v>
      </c>
      <c r="I174" s="29"/>
      <c r="J174" s="29">
        <f t="shared" si="32"/>
        <v>53</v>
      </c>
      <c r="K174" s="33" t="s">
        <v>65</v>
      </c>
      <c r="L174" s="24" t="s">
        <v>23</v>
      </c>
      <c r="M174" s="30">
        <v>-0.62602999999999998</v>
      </c>
      <c r="N174" s="30" t="s">
        <v>108</v>
      </c>
      <c r="O174" s="29">
        <f t="shared" si="28"/>
        <v>62</v>
      </c>
      <c r="P174" s="33" t="s">
        <v>45</v>
      </c>
      <c r="Q174" s="24" t="s">
        <v>23</v>
      </c>
      <c r="R174" s="29">
        <v>-0.32915</v>
      </c>
      <c r="S174" s="29"/>
      <c r="T174" s="29">
        <f t="shared" si="54"/>
        <v>36</v>
      </c>
      <c r="U174" s="33" t="s">
        <v>78</v>
      </c>
      <c r="V174" s="24" t="s">
        <v>26</v>
      </c>
      <c r="W174" s="29">
        <v>-0.25573000000000001</v>
      </c>
      <c r="X174" s="29"/>
      <c r="Y174" s="29">
        <f t="shared" si="53"/>
        <v>38</v>
      </c>
      <c r="Z174" s="33" t="s">
        <v>100</v>
      </c>
      <c r="AA174" s="35" t="s">
        <v>23</v>
      </c>
      <c r="AB174" s="29">
        <v>-0.42847000000000002</v>
      </c>
      <c r="AC174" s="29"/>
      <c r="AD174" s="29">
        <f t="shared" si="31"/>
        <v>55</v>
      </c>
      <c r="AE174" s="33" t="s">
        <v>65</v>
      </c>
      <c r="AF174" s="24" t="s">
        <v>23</v>
      </c>
      <c r="AG174" s="29">
        <v>-0.25756000000000001</v>
      </c>
      <c r="AH174" s="29"/>
      <c r="AI174" s="79">
        <f t="shared" si="29"/>
        <v>62</v>
      </c>
      <c r="AJ174" s="33" t="s">
        <v>53</v>
      </c>
      <c r="AK174" s="24" t="s">
        <v>23</v>
      </c>
      <c r="AL174" s="28">
        <v>-0.66288000000000002</v>
      </c>
      <c r="AM174" s="28" t="s">
        <v>107</v>
      </c>
      <c r="AN174" s="29">
        <f t="shared" si="47"/>
        <v>45</v>
      </c>
      <c r="AO174" s="33" t="s">
        <v>48</v>
      </c>
      <c r="AP174" s="24" t="s">
        <v>20</v>
      </c>
      <c r="AQ174" s="29">
        <v>-0.58638000000000001</v>
      </c>
      <c r="AR174" s="29"/>
      <c r="AS174" s="29">
        <f t="shared" si="50"/>
        <v>42</v>
      </c>
      <c r="AT174" s="33" t="s">
        <v>18</v>
      </c>
      <c r="AU174" s="24" t="s">
        <v>20</v>
      </c>
      <c r="AV174" s="29">
        <v>-0.22142999999999999</v>
      </c>
      <c r="AW174" s="29"/>
      <c r="AX174" s="29">
        <f t="shared" si="55"/>
        <v>24</v>
      </c>
      <c r="AY174" s="33" t="s">
        <v>62</v>
      </c>
      <c r="AZ174" s="24" t="s">
        <v>23</v>
      </c>
      <c r="BA174" s="29">
        <v>-0.41122999999999998</v>
      </c>
      <c r="BB174" s="29"/>
      <c r="BC174" s="29">
        <f t="shared" si="46"/>
        <v>46</v>
      </c>
      <c r="BD174" s="33" t="s">
        <v>67</v>
      </c>
      <c r="BE174" s="24" t="s">
        <v>28</v>
      </c>
      <c r="BF174" s="29">
        <v>-0.41889999999999999</v>
      </c>
      <c r="BG174" s="29"/>
      <c r="BH174" s="79">
        <f t="shared" si="39"/>
        <v>50</v>
      </c>
      <c r="BI174" s="33" t="s">
        <v>104</v>
      </c>
      <c r="BJ174" s="35" t="s">
        <v>19</v>
      </c>
      <c r="BK174" s="29">
        <v>-0.24648999999999999</v>
      </c>
      <c r="BL174" s="29"/>
      <c r="BM174" s="29">
        <f t="shared" si="30"/>
        <v>56</v>
      </c>
      <c r="BN174" s="33" t="s">
        <v>21</v>
      </c>
      <c r="BO174" s="24" t="s">
        <v>23</v>
      </c>
      <c r="BP174" s="30">
        <v>-0.16338</v>
      </c>
      <c r="BQ174" t="s">
        <v>108</v>
      </c>
      <c r="BR174" s="29">
        <f t="shared" si="35"/>
        <v>52</v>
      </c>
    </row>
    <row r="175" spans="1:70" ht="17" thickBot="1" x14ac:dyDescent="0.25">
      <c r="A175" s="33" t="s">
        <v>84</v>
      </c>
      <c r="B175" s="24" t="s">
        <v>28</v>
      </c>
      <c r="C175" s="29">
        <v>-0.69962999999999997</v>
      </c>
      <c r="D175" s="29"/>
      <c r="E175" s="29">
        <f t="shared" si="40"/>
        <v>49</v>
      </c>
      <c r="F175" s="33" t="s">
        <v>24</v>
      </c>
      <c r="G175" s="24" t="s">
        <v>25</v>
      </c>
      <c r="H175" s="29">
        <v>-0.36103000000000002</v>
      </c>
      <c r="I175" s="29"/>
      <c r="J175" s="29">
        <f t="shared" si="32"/>
        <v>54</v>
      </c>
      <c r="K175" s="33" t="s">
        <v>96</v>
      </c>
      <c r="L175" s="35" t="s">
        <v>19</v>
      </c>
      <c r="M175" s="28">
        <v>-0.64161999999999997</v>
      </c>
      <c r="N175" s="28" t="s">
        <v>107</v>
      </c>
      <c r="O175" s="29">
        <f t="shared" si="28"/>
        <v>63</v>
      </c>
      <c r="P175" s="33" t="s">
        <v>79</v>
      </c>
      <c r="Q175" s="24" t="s">
        <v>29</v>
      </c>
      <c r="R175" s="29">
        <v>-0.34110000000000001</v>
      </c>
      <c r="S175" s="29"/>
      <c r="T175" s="29">
        <f t="shared" si="54"/>
        <v>37</v>
      </c>
      <c r="U175" s="33" t="s">
        <v>93</v>
      </c>
      <c r="V175" s="35" t="s">
        <v>29</v>
      </c>
      <c r="W175" s="29">
        <v>-0.26185000000000003</v>
      </c>
      <c r="X175" s="29"/>
      <c r="Y175" s="29">
        <f t="shared" si="53"/>
        <v>39</v>
      </c>
      <c r="Z175" s="33" t="s">
        <v>48</v>
      </c>
      <c r="AA175" s="24" t="s">
        <v>29</v>
      </c>
      <c r="AB175" s="29">
        <v>-0.43184</v>
      </c>
      <c r="AC175" s="29"/>
      <c r="AD175" s="29">
        <f t="shared" si="31"/>
        <v>56</v>
      </c>
      <c r="AE175" s="33" t="s">
        <v>36</v>
      </c>
      <c r="AF175" s="24" t="s">
        <v>26</v>
      </c>
      <c r="AG175" s="29">
        <v>-0.26016</v>
      </c>
      <c r="AH175" s="29"/>
      <c r="AI175" s="79">
        <f t="shared" si="29"/>
        <v>63</v>
      </c>
      <c r="AJ175" s="33" t="s">
        <v>61</v>
      </c>
      <c r="AK175" s="24" t="s">
        <v>23</v>
      </c>
      <c r="AL175" s="29">
        <v>-0.66610000000000003</v>
      </c>
      <c r="AM175" s="29"/>
      <c r="AN175" s="29">
        <f t="shared" si="47"/>
        <v>46</v>
      </c>
      <c r="AO175" s="33" t="s">
        <v>60</v>
      </c>
      <c r="AP175" s="24" t="s">
        <v>22</v>
      </c>
      <c r="AQ175" s="29">
        <v>-0.62458000000000002</v>
      </c>
      <c r="AR175" s="29"/>
      <c r="AS175" s="29">
        <f t="shared" si="50"/>
        <v>43</v>
      </c>
      <c r="AT175" s="33" t="s">
        <v>74</v>
      </c>
      <c r="AU175" s="24" t="s">
        <v>23</v>
      </c>
      <c r="AV175" s="29">
        <v>-0.23635</v>
      </c>
      <c r="AW175" s="29"/>
      <c r="AX175" s="29">
        <f t="shared" si="55"/>
        <v>25</v>
      </c>
      <c r="AY175" s="33" t="s">
        <v>91</v>
      </c>
      <c r="AZ175" s="35" t="s">
        <v>22</v>
      </c>
      <c r="BA175" s="29">
        <v>-0.43395</v>
      </c>
      <c r="BB175" s="29"/>
      <c r="BC175" s="29">
        <f t="shared" si="46"/>
        <v>47</v>
      </c>
      <c r="BD175" s="33" t="s">
        <v>49</v>
      </c>
      <c r="BE175" s="24" t="s">
        <v>20</v>
      </c>
      <c r="BF175" s="30">
        <v>-0.42071999999999998</v>
      </c>
      <c r="BG175" s="30" t="s">
        <v>108</v>
      </c>
      <c r="BH175" s="79">
        <f t="shared" si="39"/>
        <v>51</v>
      </c>
      <c r="BI175" s="33" t="s">
        <v>41</v>
      </c>
      <c r="BJ175" s="24" t="s">
        <v>29</v>
      </c>
      <c r="BK175" s="29">
        <v>-0.24798000000000001</v>
      </c>
      <c r="BL175" s="29"/>
      <c r="BM175" s="29">
        <f t="shared" si="30"/>
        <v>57</v>
      </c>
      <c r="BN175" s="33" t="s">
        <v>92</v>
      </c>
      <c r="BO175" s="35" t="s">
        <v>28</v>
      </c>
      <c r="BP175" s="29">
        <v>-0.16375000000000001</v>
      </c>
      <c r="BR175" s="29">
        <f t="shared" si="35"/>
        <v>53</v>
      </c>
    </row>
    <row r="176" spans="1:70" ht="17" thickBot="1" x14ac:dyDescent="0.25">
      <c r="A176" s="33" t="s">
        <v>76</v>
      </c>
      <c r="B176" s="24" t="s">
        <v>22</v>
      </c>
      <c r="C176" s="30">
        <v>-0.70562999999999998</v>
      </c>
      <c r="D176" s="30" t="s">
        <v>108</v>
      </c>
      <c r="E176" s="29">
        <f t="shared" si="40"/>
        <v>50</v>
      </c>
      <c r="F176" s="33" t="s">
        <v>90</v>
      </c>
      <c r="G176" s="35" t="s">
        <v>29</v>
      </c>
      <c r="H176" s="29">
        <v>-0.36264999999999997</v>
      </c>
      <c r="I176" s="29"/>
      <c r="J176" s="29">
        <f t="shared" si="32"/>
        <v>55</v>
      </c>
      <c r="K176" s="33" t="s">
        <v>58</v>
      </c>
      <c r="L176" s="24" t="s">
        <v>25</v>
      </c>
      <c r="M176" s="29">
        <v>-0.64371</v>
      </c>
      <c r="N176" s="29"/>
      <c r="O176" s="29">
        <f t="shared" si="28"/>
        <v>64</v>
      </c>
      <c r="P176" s="33" t="s">
        <v>21</v>
      </c>
      <c r="Q176" s="24" t="s">
        <v>23</v>
      </c>
      <c r="R176" s="29">
        <v>-0.38624999999999998</v>
      </c>
      <c r="S176" s="29"/>
      <c r="T176" s="29">
        <f t="shared" si="54"/>
        <v>38</v>
      </c>
      <c r="U176" s="33" t="s">
        <v>84</v>
      </c>
      <c r="V176" s="24" t="s">
        <v>19</v>
      </c>
      <c r="W176" s="29">
        <v>-0.26704</v>
      </c>
      <c r="X176" s="29"/>
      <c r="Y176" s="29">
        <f t="shared" si="53"/>
        <v>40</v>
      </c>
      <c r="Z176" s="33" t="s">
        <v>61</v>
      </c>
      <c r="AA176" s="24" t="s">
        <v>19</v>
      </c>
      <c r="AB176" s="30">
        <v>-0.44009999999999999</v>
      </c>
      <c r="AC176" s="30" t="s">
        <v>108</v>
      </c>
      <c r="AD176" s="29">
        <f t="shared" si="31"/>
        <v>57</v>
      </c>
      <c r="AE176" s="33" t="s">
        <v>70</v>
      </c>
      <c r="AF176" s="24" t="s">
        <v>23</v>
      </c>
      <c r="AG176" s="29">
        <v>-0.26451000000000002</v>
      </c>
      <c r="AH176" s="29"/>
      <c r="AI176" s="79">
        <f t="shared" si="29"/>
        <v>64</v>
      </c>
      <c r="AJ176" s="33" t="s">
        <v>101</v>
      </c>
      <c r="AK176" s="35" t="s">
        <v>102</v>
      </c>
      <c r="AL176" s="29">
        <v>-0.68184999999999996</v>
      </c>
      <c r="AM176" s="29"/>
      <c r="AN176" s="29">
        <f t="shared" si="47"/>
        <v>47</v>
      </c>
      <c r="AO176" s="33" t="s">
        <v>63</v>
      </c>
      <c r="AP176" s="24" t="s">
        <v>20</v>
      </c>
      <c r="AQ176" s="29">
        <v>-0.64958000000000005</v>
      </c>
      <c r="AR176" s="29"/>
      <c r="AS176" s="29">
        <f t="shared" si="50"/>
        <v>44</v>
      </c>
      <c r="AT176" s="33" t="s">
        <v>42</v>
      </c>
      <c r="AU176" s="24" t="s">
        <v>28</v>
      </c>
      <c r="AV176" s="29">
        <v>-0.24951999999999999</v>
      </c>
      <c r="AW176" s="29"/>
      <c r="AX176" s="29">
        <f t="shared" si="55"/>
        <v>26</v>
      </c>
      <c r="AY176" s="33" t="s">
        <v>72</v>
      </c>
      <c r="AZ176" s="24" t="s">
        <v>25</v>
      </c>
      <c r="BA176" s="29">
        <v>-0.43690000000000001</v>
      </c>
      <c r="BB176" s="29"/>
      <c r="BC176" s="29">
        <f t="shared" si="46"/>
        <v>48</v>
      </c>
      <c r="BD176" s="33" t="s">
        <v>101</v>
      </c>
      <c r="BE176" s="35" t="s">
        <v>26</v>
      </c>
      <c r="BF176" s="29">
        <v>-0.43959999999999999</v>
      </c>
      <c r="BG176" s="29"/>
      <c r="BH176" s="79">
        <f t="shared" si="39"/>
        <v>52</v>
      </c>
      <c r="BI176" s="33" t="s">
        <v>61</v>
      </c>
      <c r="BJ176" s="24" t="s">
        <v>19</v>
      </c>
      <c r="BK176" s="29">
        <v>-0.27844999999999998</v>
      </c>
      <c r="BL176" s="29"/>
      <c r="BM176" s="29">
        <f t="shared" si="30"/>
        <v>58</v>
      </c>
      <c r="BN176" s="33" t="s">
        <v>27</v>
      </c>
      <c r="BO176" s="24" t="s">
        <v>29</v>
      </c>
      <c r="BP176" s="30">
        <v>-0.16411000000000001</v>
      </c>
      <c r="BQ176" t="s">
        <v>108</v>
      </c>
      <c r="BR176" s="29">
        <f t="shared" si="35"/>
        <v>54</v>
      </c>
    </row>
    <row r="177" spans="1:70" ht="17" thickBot="1" x14ac:dyDescent="0.25">
      <c r="A177" s="33" t="s">
        <v>44</v>
      </c>
      <c r="B177" s="24" t="s">
        <v>20</v>
      </c>
      <c r="C177" s="28">
        <v>-0.71155999999999997</v>
      </c>
      <c r="D177" s="28" t="s">
        <v>107</v>
      </c>
      <c r="E177" s="29">
        <f t="shared" si="40"/>
        <v>51</v>
      </c>
      <c r="F177" s="33" t="s">
        <v>99</v>
      </c>
      <c r="G177" s="35" t="s">
        <v>19</v>
      </c>
      <c r="H177" s="29">
        <v>-0.39523000000000003</v>
      </c>
      <c r="I177" s="29"/>
      <c r="J177" s="29">
        <f t="shared" si="32"/>
        <v>56</v>
      </c>
      <c r="K177" s="33" t="s">
        <v>59</v>
      </c>
      <c r="L177" s="24" t="s">
        <v>23</v>
      </c>
      <c r="M177" s="30">
        <v>-0.65605999999999998</v>
      </c>
      <c r="N177" s="30" t="s">
        <v>108</v>
      </c>
      <c r="O177" s="29">
        <f t="shared" si="28"/>
        <v>65</v>
      </c>
      <c r="P177" s="33" t="s">
        <v>54</v>
      </c>
      <c r="Q177" s="24" t="s">
        <v>29</v>
      </c>
      <c r="R177" s="29">
        <v>-0.40425</v>
      </c>
      <c r="S177" s="29"/>
      <c r="T177" s="29">
        <f t="shared" si="54"/>
        <v>39</v>
      </c>
      <c r="U177" s="33" t="s">
        <v>45</v>
      </c>
      <c r="V177" s="24" t="s">
        <v>23</v>
      </c>
      <c r="W177" s="29">
        <v>-0.27625</v>
      </c>
      <c r="X177" s="29"/>
      <c r="Y177" s="29">
        <f t="shared" si="53"/>
        <v>41</v>
      </c>
      <c r="Z177" s="33" t="s">
        <v>44</v>
      </c>
      <c r="AA177" s="24" t="s">
        <v>23</v>
      </c>
      <c r="AB177" s="30">
        <v>-0.44294</v>
      </c>
      <c r="AC177" s="30" t="s">
        <v>108</v>
      </c>
      <c r="AD177" s="29">
        <f t="shared" si="31"/>
        <v>58</v>
      </c>
      <c r="AE177" s="33" t="s">
        <v>66</v>
      </c>
      <c r="AF177" s="24" t="s">
        <v>22</v>
      </c>
      <c r="AG177" s="29">
        <v>-0.26855000000000001</v>
      </c>
      <c r="AH177" s="29"/>
      <c r="AI177" s="79">
        <f t="shared" si="29"/>
        <v>65</v>
      </c>
      <c r="AJ177" s="33" t="s">
        <v>65</v>
      </c>
      <c r="AK177" s="24" t="s">
        <v>23</v>
      </c>
      <c r="AL177" s="29">
        <v>-0.69340000000000002</v>
      </c>
      <c r="AM177" s="29"/>
      <c r="AN177" s="29">
        <f t="shared" si="47"/>
        <v>48</v>
      </c>
      <c r="AO177" s="33" t="s">
        <v>44</v>
      </c>
      <c r="AP177" s="24" t="s">
        <v>20</v>
      </c>
      <c r="AQ177" s="30">
        <v>-0.68657000000000001</v>
      </c>
      <c r="AR177" s="30" t="s">
        <v>108</v>
      </c>
      <c r="AS177" s="29">
        <f t="shared" si="50"/>
        <v>45</v>
      </c>
      <c r="AT177" s="33" t="s">
        <v>24</v>
      </c>
      <c r="AU177" s="24" t="s">
        <v>26</v>
      </c>
      <c r="AV177" s="29">
        <v>-0.26900000000000002</v>
      </c>
      <c r="AW177" s="29"/>
      <c r="AX177" s="29">
        <f t="shared" si="55"/>
        <v>27</v>
      </c>
      <c r="AY177" s="33" t="s">
        <v>84</v>
      </c>
      <c r="AZ177" s="24" t="s">
        <v>19</v>
      </c>
      <c r="BA177" s="30">
        <v>-0.44137999999999999</v>
      </c>
      <c r="BB177" s="30" t="s">
        <v>108</v>
      </c>
      <c r="BC177" s="29">
        <f t="shared" si="46"/>
        <v>49</v>
      </c>
      <c r="BD177" s="33" t="s">
        <v>98</v>
      </c>
      <c r="BE177" s="35" t="s">
        <v>23</v>
      </c>
      <c r="BF177" s="29">
        <v>-0.44240000000000002</v>
      </c>
      <c r="BG177" s="29"/>
      <c r="BH177" s="79">
        <f t="shared" si="39"/>
        <v>53</v>
      </c>
      <c r="BI177" s="33" t="s">
        <v>97</v>
      </c>
      <c r="BJ177" s="35" t="s">
        <v>29</v>
      </c>
      <c r="BK177" s="29">
        <v>-0.28087000000000001</v>
      </c>
      <c r="BL177" s="29"/>
      <c r="BM177" s="29">
        <f t="shared" si="30"/>
        <v>59</v>
      </c>
      <c r="BN177" s="33" t="s">
        <v>70</v>
      </c>
      <c r="BO177" s="24" t="s">
        <v>23</v>
      </c>
      <c r="BP177" s="29">
        <v>-0.16803000000000001</v>
      </c>
      <c r="BR177" s="29">
        <f t="shared" si="35"/>
        <v>55</v>
      </c>
    </row>
    <row r="178" spans="1:70" ht="17" thickBot="1" x14ac:dyDescent="0.25">
      <c r="A178" s="33" t="s">
        <v>42</v>
      </c>
      <c r="B178" s="24" t="s">
        <v>28</v>
      </c>
      <c r="C178" s="28">
        <v>-0.75551999999999997</v>
      </c>
      <c r="D178" s="28" t="s">
        <v>107</v>
      </c>
      <c r="E178" s="29">
        <f t="shared" si="40"/>
        <v>52</v>
      </c>
      <c r="F178" s="33" t="s">
        <v>44</v>
      </c>
      <c r="G178" s="24" t="s">
        <v>23</v>
      </c>
      <c r="H178" s="29">
        <v>-0.40894000000000003</v>
      </c>
      <c r="I178" s="29"/>
      <c r="J178" s="29">
        <f t="shared" si="32"/>
        <v>57</v>
      </c>
      <c r="K178" s="33" t="s">
        <v>85</v>
      </c>
      <c r="L178" s="24" t="s">
        <v>26</v>
      </c>
      <c r="M178" s="29">
        <v>-0.65646000000000004</v>
      </c>
      <c r="N178" s="29"/>
      <c r="O178" s="29">
        <f t="shared" si="28"/>
        <v>66</v>
      </c>
      <c r="P178" s="33" t="s">
        <v>59</v>
      </c>
      <c r="Q178" s="24" t="s">
        <v>25</v>
      </c>
      <c r="R178" s="29">
        <v>-0.40660000000000002</v>
      </c>
      <c r="S178" s="29"/>
      <c r="T178" s="29">
        <f t="shared" si="54"/>
        <v>40</v>
      </c>
      <c r="U178" s="33" t="s">
        <v>100</v>
      </c>
      <c r="V178" s="35" t="s">
        <v>26</v>
      </c>
      <c r="W178" s="29">
        <v>-0.28860999999999998</v>
      </c>
      <c r="X178" s="29"/>
      <c r="Y178" s="29">
        <f t="shared" si="53"/>
        <v>42</v>
      </c>
      <c r="Z178" s="33" t="s">
        <v>57</v>
      </c>
      <c r="AA178" s="24" t="s">
        <v>20</v>
      </c>
      <c r="AB178" s="29">
        <v>-0.45351000000000002</v>
      </c>
      <c r="AC178" s="29"/>
      <c r="AD178" s="29">
        <f t="shared" si="31"/>
        <v>59</v>
      </c>
      <c r="AE178" s="33" t="s">
        <v>101</v>
      </c>
      <c r="AF178" s="35" t="s">
        <v>29</v>
      </c>
      <c r="AG178" s="29">
        <v>-0.27967999999999998</v>
      </c>
      <c r="AH178" s="29"/>
      <c r="AI178" s="79">
        <f t="shared" si="29"/>
        <v>66</v>
      </c>
      <c r="AJ178" s="33" t="s">
        <v>65</v>
      </c>
      <c r="AK178" s="24" t="s">
        <v>20</v>
      </c>
      <c r="AL178" s="29">
        <v>-0.70059000000000005</v>
      </c>
      <c r="AM178" s="29"/>
      <c r="AN178" s="29">
        <f t="shared" si="47"/>
        <v>49</v>
      </c>
      <c r="AO178" s="33" t="s">
        <v>101</v>
      </c>
      <c r="AP178" s="35" t="s">
        <v>26</v>
      </c>
      <c r="AQ178" s="29">
        <v>-0.70938999999999997</v>
      </c>
      <c r="AR178" s="29"/>
      <c r="AS178" s="29">
        <f t="shared" si="50"/>
        <v>46</v>
      </c>
      <c r="AT178" s="33" t="s">
        <v>32</v>
      </c>
      <c r="AU178" s="24" t="s">
        <v>20</v>
      </c>
      <c r="AV178" s="29">
        <v>-0.26923000000000002</v>
      </c>
      <c r="AW178" s="29"/>
      <c r="AX178" s="29">
        <f t="shared" si="55"/>
        <v>28</v>
      </c>
      <c r="AY178" s="33" t="s">
        <v>76</v>
      </c>
      <c r="AZ178" s="24" t="s">
        <v>26</v>
      </c>
      <c r="BA178" s="30">
        <v>-0.48709999999999998</v>
      </c>
      <c r="BB178" s="30" t="s">
        <v>108</v>
      </c>
      <c r="BC178" s="29">
        <f t="shared" si="46"/>
        <v>50</v>
      </c>
      <c r="BD178" s="33" t="s">
        <v>81</v>
      </c>
      <c r="BE178" s="24" t="s">
        <v>20</v>
      </c>
      <c r="BF178" s="29">
        <v>-0.44568999999999998</v>
      </c>
      <c r="BG178" s="29"/>
      <c r="BH178" s="79">
        <f t="shared" si="39"/>
        <v>54</v>
      </c>
      <c r="BI178" s="33" t="s">
        <v>27</v>
      </c>
      <c r="BJ178" s="24" t="s">
        <v>29</v>
      </c>
      <c r="BK178" s="28">
        <v>-0.28577999999999998</v>
      </c>
      <c r="BL178" s="28" t="s">
        <v>107</v>
      </c>
      <c r="BM178" s="29">
        <f t="shared" si="30"/>
        <v>60</v>
      </c>
      <c r="BN178" s="33" t="s">
        <v>79</v>
      </c>
      <c r="BO178" s="24" t="s">
        <v>25</v>
      </c>
      <c r="BP178" s="29">
        <v>-0.16929</v>
      </c>
      <c r="BR178" s="29">
        <f t="shared" si="35"/>
        <v>56</v>
      </c>
    </row>
    <row r="179" spans="1:70" ht="17" thickBot="1" x14ac:dyDescent="0.25">
      <c r="A179" s="33" t="s">
        <v>104</v>
      </c>
      <c r="B179" s="35" t="s">
        <v>19</v>
      </c>
      <c r="C179" s="29">
        <v>-0.77059</v>
      </c>
      <c r="D179" s="29"/>
      <c r="E179" s="29">
        <f t="shared" si="40"/>
        <v>53</v>
      </c>
      <c r="F179" s="33" t="s">
        <v>21</v>
      </c>
      <c r="G179" s="24" t="s">
        <v>23</v>
      </c>
      <c r="H179" s="30">
        <v>-0.42592000000000002</v>
      </c>
      <c r="I179" s="30" t="s">
        <v>108</v>
      </c>
      <c r="J179" s="29">
        <f t="shared" si="32"/>
        <v>58</v>
      </c>
      <c r="K179" s="33" t="s">
        <v>79</v>
      </c>
      <c r="L179" s="24" t="s">
        <v>25</v>
      </c>
      <c r="M179" s="28">
        <v>-0.69198000000000004</v>
      </c>
      <c r="N179" s="28" t="s">
        <v>107</v>
      </c>
      <c r="O179" s="29">
        <f t="shared" ref="O179:O233" si="56">IF(M179&lt;M178,O178+1,O178)</f>
        <v>67</v>
      </c>
      <c r="P179" s="33" t="s">
        <v>104</v>
      </c>
      <c r="Q179" s="35" t="s">
        <v>28</v>
      </c>
      <c r="R179" s="29">
        <v>-0.40699999999999997</v>
      </c>
      <c r="S179" s="29"/>
      <c r="T179" s="29">
        <f t="shared" si="54"/>
        <v>41</v>
      </c>
      <c r="U179" s="33" t="s">
        <v>57</v>
      </c>
      <c r="V179" s="24" t="s">
        <v>23</v>
      </c>
      <c r="W179" s="29">
        <v>-0.34064</v>
      </c>
      <c r="X179" s="29"/>
      <c r="Y179" s="29">
        <f t="shared" si="53"/>
        <v>43</v>
      </c>
      <c r="Z179" s="33" t="s">
        <v>51</v>
      </c>
      <c r="AA179" s="24" t="s">
        <v>28</v>
      </c>
      <c r="AB179" s="29">
        <v>-0.45561000000000001</v>
      </c>
      <c r="AC179" s="29"/>
      <c r="AD179" s="29">
        <f t="shared" si="31"/>
        <v>60</v>
      </c>
      <c r="AE179" s="33" t="s">
        <v>63</v>
      </c>
      <c r="AF179" s="24" t="s">
        <v>22</v>
      </c>
      <c r="AG179" s="29">
        <v>-0.29929</v>
      </c>
      <c r="AH179" s="29"/>
      <c r="AI179" s="79">
        <f t="shared" ref="AI179:AI233" si="57">IF(AG179&lt;AG178,AI178+1,AI178)</f>
        <v>67</v>
      </c>
      <c r="AJ179" s="33" t="s">
        <v>42</v>
      </c>
      <c r="AK179" s="24" t="s">
        <v>28</v>
      </c>
      <c r="AL179" s="28">
        <v>-0.70186000000000004</v>
      </c>
      <c r="AM179" s="28" t="s">
        <v>107</v>
      </c>
      <c r="AN179" s="29">
        <f t="shared" si="47"/>
        <v>50</v>
      </c>
      <c r="AO179" s="33" t="s">
        <v>65</v>
      </c>
      <c r="AP179" s="24" t="s">
        <v>29</v>
      </c>
      <c r="AQ179" s="29">
        <v>-0.72265999999999997</v>
      </c>
      <c r="AR179" s="29"/>
      <c r="AS179" s="29">
        <f t="shared" si="50"/>
        <v>47</v>
      </c>
      <c r="AT179" s="33" t="s">
        <v>47</v>
      </c>
      <c r="AU179" s="24" t="s">
        <v>28</v>
      </c>
      <c r="AV179" s="29">
        <v>-0.29243000000000002</v>
      </c>
      <c r="AW179" s="29"/>
      <c r="AX179" s="29">
        <f t="shared" si="55"/>
        <v>29</v>
      </c>
      <c r="AY179" s="33" t="s">
        <v>84</v>
      </c>
      <c r="AZ179" s="24" t="s">
        <v>26</v>
      </c>
      <c r="BA179" s="30">
        <v>-0.49830999999999998</v>
      </c>
      <c r="BB179" s="30" t="s">
        <v>108</v>
      </c>
      <c r="BC179" s="29">
        <f t="shared" si="46"/>
        <v>51</v>
      </c>
      <c r="BD179" s="33" t="s">
        <v>42</v>
      </c>
      <c r="BE179" s="24" t="s">
        <v>28</v>
      </c>
      <c r="BF179" s="28">
        <v>-0.45649000000000001</v>
      </c>
      <c r="BG179" s="28" t="s">
        <v>107</v>
      </c>
      <c r="BH179" s="79">
        <f t="shared" si="39"/>
        <v>55</v>
      </c>
      <c r="BI179" s="33" t="s">
        <v>80</v>
      </c>
      <c r="BJ179" s="24" t="s">
        <v>25</v>
      </c>
      <c r="BK179" s="29">
        <v>-0.28958</v>
      </c>
      <c r="BL179" s="29"/>
      <c r="BM179" s="29">
        <f t="shared" si="30"/>
        <v>61</v>
      </c>
      <c r="BN179" s="33" t="s">
        <v>93</v>
      </c>
      <c r="BO179" s="35" t="s">
        <v>29</v>
      </c>
      <c r="BP179" s="29">
        <v>-0.17474999999999999</v>
      </c>
      <c r="BR179" s="29">
        <f t="shared" si="35"/>
        <v>57</v>
      </c>
    </row>
    <row r="180" spans="1:70" ht="17" thickBot="1" x14ac:dyDescent="0.25">
      <c r="A180" s="33" t="s">
        <v>100</v>
      </c>
      <c r="B180" s="35" t="s">
        <v>26</v>
      </c>
      <c r="C180" s="28">
        <v>-0.77395000000000003</v>
      </c>
      <c r="D180" s="28" t="s">
        <v>107</v>
      </c>
      <c r="E180" s="29">
        <f t="shared" si="40"/>
        <v>54</v>
      </c>
      <c r="F180" s="33" t="s">
        <v>59</v>
      </c>
      <c r="G180" s="24" t="s">
        <v>20</v>
      </c>
      <c r="H180" s="29">
        <v>-0.44285999999999998</v>
      </c>
      <c r="I180" s="29"/>
      <c r="J180" s="29">
        <f t="shared" si="32"/>
        <v>59</v>
      </c>
      <c r="K180" s="33" t="s">
        <v>105</v>
      </c>
      <c r="L180" s="35" t="s">
        <v>22</v>
      </c>
      <c r="M180" s="29">
        <v>-0.69342999999999999</v>
      </c>
      <c r="N180" s="29"/>
      <c r="O180" s="29">
        <f t="shared" si="56"/>
        <v>68</v>
      </c>
      <c r="P180" s="33" t="s">
        <v>61</v>
      </c>
      <c r="Q180" s="24" t="s">
        <v>26</v>
      </c>
      <c r="R180" s="29">
        <v>-0.42720999999999998</v>
      </c>
      <c r="S180" s="29"/>
      <c r="T180" s="29">
        <f t="shared" si="54"/>
        <v>42</v>
      </c>
      <c r="U180" s="33" t="s">
        <v>34</v>
      </c>
      <c r="V180" s="24" t="s">
        <v>19</v>
      </c>
      <c r="W180" s="29">
        <v>-0.34833999999999998</v>
      </c>
      <c r="X180" s="29"/>
      <c r="Y180" s="29">
        <f t="shared" si="53"/>
        <v>44</v>
      </c>
      <c r="Z180" s="33" t="s">
        <v>86</v>
      </c>
      <c r="AA180" s="24" t="s">
        <v>28</v>
      </c>
      <c r="AB180" s="28">
        <v>-0.47247</v>
      </c>
      <c r="AC180" s="28" t="s">
        <v>107</v>
      </c>
      <c r="AD180" s="29">
        <f t="shared" si="31"/>
        <v>61</v>
      </c>
      <c r="AE180" s="33" t="s">
        <v>36</v>
      </c>
      <c r="AF180" s="24" t="s">
        <v>23</v>
      </c>
      <c r="AG180" s="29">
        <v>-0.30243999999999999</v>
      </c>
      <c r="AH180" s="29"/>
      <c r="AI180" s="79">
        <f t="shared" si="57"/>
        <v>68</v>
      </c>
      <c r="AJ180" s="33" t="s">
        <v>60</v>
      </c>
      <c r="AK180" s="24" t="s">
        <v>22</v>
      </c>
      <c r="AL180" s="29">
        <v>-0.70347000000000004</v>
      </c>
      <c r="AM180" s="29"/>
      <c r="AN180" s="29">
        <f t="shared" si="47"/>
        <v>51</v>
      </c>
      <c r="AO180" s="33" t="s">
        <v>94</v>
      </c>
      <c r="AP180" s="35" t="s">
        <v>22</v>
      </c>
      <c r="AQ180" s="29">
        <v>-0.76563000000000003</v>
      </c>
      <c r="AR180" s="29"/>
      <c r="AS180" s="29">
        <f t="shared" si="50"/>
        <v>48</v>
      </c>
      <c r="AT180" s="23" t="s">
        <v>95</v>
      </c>
      <c r="AU180" s="24" t="s">
        <v>26</v>
      </c>
      <c r="AV180" s="29">
        <v>-0.30754999999999999</v>
      </c>
      <c r="AW180" s="29"/>
      <c r="AX180" s="29">
        <f t="shared" si="55"/>
        <v>30</v>
      </c>
      <c r="AY180" s="33" t="s">
        <v>32</v>
      </c>
      <c r="AZ180" s="24" t="s">
        <v>26</v>
      </c>
      <c r="BA180" s="30">
        <v>-0.52193000000000001</v>
      </c>
      <c r="BB180" s="30" t="s">
        <v>108</v>
      </c>
      <c r="BC180" s="29">
        <f t="shared" si="46"/>
        <v>52</v>
      </c>
      <c r="BD180" s="33" t="s">
        <v>65</v>
      </c>
      <c r="BE180" s="24" t="s">
        <v>20</v>
      </c>
      <c r="BF180" s="29">
        <v>-0.46179999999999999</v>
      </c>
      <c r="BG180" s="29"/>
      <c r="BH180" s="79">
        <f t="shared" si="39"/>
        <v>56</v>
      </c>
      <c r="BI180" s="33" t="s">
        <v>24</v>
      </c>
      <c r="BJ180" s="24" t="s">
        <v>25</v>
      </c>
      <c r="BK180" s="28">
        <v>-0.29324</v>
      </c>
      <c r="BL180" s="28" t="s">
        <v>107</v>
      </c>
      <c r="BM180" s="29">
        <f t="shared" si="30"/>
        <v>62</v>
      </c>
      <c r="BN180" s="33" t="s">
        <v>92</v>
      </c>
      <c r="BO180" s="35" t="s">
        <v>25</v>
      </c>
      <c r="BP180" s="29">
        <v>-0.18332000000000001</v>
      </c>
      <c r="BR180" s="29">
        <f t="shared" si="35"/>
        <v>58</v>
      </c>
    </row>
    <row r="181" spans="1:70" ht="17" thickBot="1" x14ac:dyDescent="0.25">
      <c r="A181" s="33" t="s">
        <v>86</v>
      </c>
      <c r="B181" s="24" t="s">
        <v>28</v>
      </c>
      <c r="C181" s="28">
        <v>-0.78130999999999995</v>
      </c>
      <c r="D181" s="28" t="s">
        <v>107</v>
      </c>
      <c r="E181" s="29">
        <f t="shared" si="40"/>
        <v>55</v>
      </c>
      <c r="F181" s="33" t="s">
        <v>45</v>
      </c>
      <c r="G181" s="24" t="s">
        <v>23</v>
      </c>
      <c r="H181" s="29">
        <v>-0.44608999999999999</v>
      </c>
      <c r="I181" s="29"/>
      <c r="J181" s="29">
        <f t="shared" si="32"/>
        <v>60</v>
      </c>
      <c r="K181" s="33" t="s">
        <v>73</v>
      </c>
      <c r="L181" s="24" t="s">
        <v>29</v>
      </c>
      <c r="M181" s="28">
        <v>-0.69494999999999996</v>
      </c>
      <c r="N181" s="28" t="s">
        <v>107</v>
      </c>
      <c r="O181" s="29">
        <f t="shared" si="56"/>
        <v>69</v>
      </c>
      <c r="P181" s="33" t="s">
        <v>104</v>
      </c>
      <c r="Q181" s="35" t="s">
        <v>19</v>
      </c>
      <c r="R181" s="29">
        <v>-0.43234</v>
      </c>
      <c r="S181" s="29"/>
      <c r="T181" s="29">
        <f t="shared" si="54"/>
        <v>43</v>
      </c>
      <c r="U181" s="33" t="s">
        <v>50</v>
      </c>
      <c r="V181" s="24" t="s">
        <v>29</v>
      </c>
      <c r="W181" s="29">
        <v>-0.35688999999999999</v>
      </c>
      <c r="X181" s="29"/>
      <c r="Y181" s="29">
        <f t="shared" si="53"/>
        <v>45</v>
      </c>
      <c r="Z181" s="33" t="s">
        <v>47</v>
      </c>
      <c r="AA181" s="24" t="s">
        <v>28</v>
      </c>
      <c r="AB181" s="29">
        <v>-0.48787999999999998</v>
      </c>
      <c r="AC181" s="29"/>
      <c r="AD181" s="29">
        <f t="shared" si="31"/>
        <v>62</v>
      </c>
      <c r="AE181" s="33" t="s">
        <v>72</v>
      </c>
      <c r="AF181" s="24" t="s">
        <v>22</v>
      </c>
      <c r="AG181" s="29">
        <v>-0.30420999999999998</v>
      </c>
      <c r="AH181" s="29"/>
      <c r="AI181" s="79">
        <f t="shared" si="57"/>
        <v>69</v>
      </c>
      <c r="AJ181" s="33" t="s">
        <v>78</v>
      </c>
      <c r="AK181" s="24" t="s">
        <v>28</v>
      </c>
      <c r="AL181" s="28">
        <v>-0.73665999999999998</v>
      </c>
      <c r="AM181" s="28" t="s">
        <v>107</v>
      </c>
      <c r="AN181" s="29">
        <f t="shared" si="47"/>
        <v>52</v>
      </c>
      <c r="AO181" s="33" t="s">
        <v>61</v>
      </c>
      <c r="AP181" s="24" t="s">
        <v>19</v>
      </c>
      <c r="AQ181" s="28">
        <v>-0.78490000000000004</v>
      </c>
      <c r="AR181" s="28" t="s">
        <v>107</v>
      </c>
      <c r="AS181" s="29">
        <f t="shared" si="50"/>
        <v>49</v>
      </c>
      <c r="AT181" s="33" t="s">
        <v>84</v>
      </c>
      <c r="AU181" s="24" t="s">
        <v>19</v>
      </c>
      <c r="AV181" s="29">
        <v>-0.32705000000000001</v>
      </c>
      <c r="AW181" s="29"/>
      <c r="AX181" s="29">
        <f t="shared" si="55"/>
        <v>31</v>
      </c>
      <c r="AY181" s="33" t="s">
        <v>49</v>
      </c>
      <c r="AZ181" s="24" t="s">
        <v>28</v>
      </c>
      <c r="BA181" s="28">
        <v>-0.55362</v>
      </c>
      <c r="BB181" s="28" t="s">
        <v>107</v>
      </c>
      <c r="BC181" s="29">
        <f t="shared" si="46"/>
        <v>53</v>
      </c>
      <c r="BD181" s="33" t="s">
        <v>85</v>
      </c>
      <c r="BE181" s="24" t="s">
        <v>26</v>
      </c>
      <c r="BF181" s="30">
        <v>-0.46233000000000002</v>
      </c>
      <c r="BG181" s="30" t="s">
        <v>108</v>
      </c>
      <c r="BH181" s="79">
        <f t="shared" si="39"/>
        <v>57</v>
      </c>
      <c r="BI181" s="33" t="s">
        <v>41</v>
      </c>
      <c r="BJ181" s="24" t="s">
        <v>25</v>
      </c>
      <c r="BK181" s="28">
        <v>-0.30313000000000001</v>
      </c>
      <c r="BL181" s="28" t="s">
        <v>107</v>
      </c>
      <c r="BM181" s="29">
        <f t="shared" si="30"/>
        <v>63</v>
      </c>
      <c r="BN181" s="33" t="s">
        <v>35</v>
      </c>
      <c r="BO181" s="24" t="s">
        <v>25</v>
      </c>
      <c r="BP181" s="29">
        <v>-0.18765999999999999</v>
      </c>
      <c r="BR181" s="29">
        <f t="shared" si="35"/>
        <v>59</v>
      </c>
    </row>
    <row r="182" spans="1:70" ht="17" thickBot="1" x14ac:dyDescent="0.25">
      <c r="A182" s="33" t="s">
        <v>34</v>
      </c>
      <c r="B182" s="24" t="s">
        <v>26</v>
      </c>
      <c r="C182" s="28">
        <v>-0.78290999999999999</v>
      </c>
      <c r="D182" s="28" t="s">
        <v>107</v>
      </c>
      <c r="E182" s="29">
        <f t="shared" si="40"/>
        <v>56</v>
      </c>
      <c r="F182" s="33" t="s">
        <v>85</v>
      </c>
      <c r="G182" s="24" t="s">
        <v>26</v>
      </c>
      <c r="H182" s="29">
        <v>-0.44662000000000002</v>
      </c>
      <c r="I182" s="29"/>
      <c r="J182" s="29">
        <f t="shared" si="32"/>
        <v>61</v>
      </c>
      <c r="K182" s="33" t="s">
        <v>33</v>
      </c>
      <c r="L182" s="24" t="s">
        <v>25</v>
      </c>
      <c r="M182" s="28">
        <v>-0.70533000000000001</v>
      </c>
      <c r="N182" s="28" t="s">
        <v>107</v>
      </c>
      <c r="O182" s="29">
        <f t="shared" si="56"/>
        <v>70</v>
      </c>
      <c r="P182" s="33" t="s">
        <v>44</v>
      </c>
      <c r="Q182" s="24" t="s">
        <v>23</v>
      </c>
      <c r="R182" s="29">
        <v>-0.43434</v>
      </c>
      <c r="S182" s="29"/>
      <c r="T182" s="29">
        <f t="shared" si="54"/>
        <v>44</v>
      </c>
      <c r="U182" s="33" t="s">
        <v>48</v>
      </c>
      <c r="V182" s="24" t="s">
        <v>20</v>
      </c>
      <c r="W182" s="29">
        <v>-0.36665999999999999</v>
      </c>
      <c r="X182" s="29"/>
      <c r="Y182" s="29">
        <f t="shared" si="53"/>
        <v>46</v>
      </c>
      <c r="Z182" s="33" t="s">
        <v>81</v>
      </c>
      <c r="AA182" s="24" t="s">
        <v>20</v>
      </c>
      <c r="AB182" s="29">
        <v>-0.52564999999999995</v>
      </c>
      <c r="AC182" s="29"/>
      <c r="AD182" s="29">
        <f t="shared" si="31"/>
        <v>63</v>
      </c>
      <c r="AE182" s="33" t="s">
        <v>77</v>
      </c>
      <c r="AF182" s="24" t="s">
        <v>22</v>
      </c>
      <c r="AG182" s="29">
        <v>-0.30420999999999998</v>
      </c>
      <c r="AH182" s="29"/>
      <c r="AI182" s="79">
        <f t="shared" si="57"/>
        <v>69</v>
      </c>
      <c r="AJ182" s="33" t="s">
        <v>101</v>
      </c>
      <c r="AK182" s="35" t="s">
        <v>26</v>
      </c>
      <c r="AL182" s="29">
        <v>-0.74317</v>
      </c>
      <c r="AM182" s="29"/>
      <c r="AN182" s="29">
        <f t="shared" si="47"/>
        <v>53</v>
      </c>
      <c r="AO182" s="33" t="s">
        <v>103</v>
      </c>
      <c r="AP182" s="35" t="s">
        <v>20</v>
      </c>
      <c r="AQ182" s="29">
        <v>-0.78656999999999999</v>
      </c>
      <c r="AR182" s="29"/>
      <c r="AS182" s="29">
        <f t="shared" si="50"/>
        <v>50</v>
      </c>
      <c r="AT182" s="33" t="s">
        <v>98</v>
      </c>
      <c r="AU182" s="35" t="s">
        <v>28</v>
      </c>
      <c r="AV182" s="29">
        <v>-0.33105000000000001</v>
      </c>
      <c r="AW182" s="29"/>
      <c r="AX182" s="29">
        <f t="shared" si="55"/>
        <v>32</v>
      </c>
      <c r="AY182" s="33" t="s">
        <v>44</v>
      </c>
      <c r="AZ182" s="24" t="s">
        <v>20</v>
      </c>
      <c r="BA182" s="28">
        <v>-0.5675</v>
      </c>
      <c r="BB182" s="28" t="s">
        <v>107</v>
      </c>
      <c r="BC182" s="29">
        <f t="shared" si="46"/>
        <v>54</v>
      </c>
      <c r="BD182" s="33" t="s">
        <v>40</v>
      </c>
      <c r="BE182" s="24" t="s">
        <v>29</v>
      </c>
      <c r="BF182" s="28">
        <v>-0.47199000000000002</v>
      </c>
      <c r="BG182" s="28" t="s">
        <v>107</v>
      </c>
      <c r="BH182" s="79">
        <f t="shared" si="39"/>
        <v>58</v>
      </c>
      <c r="BI182" s="33" t="s">
        <v>37</v>
      </c>
      <c r="BJ182" s="24" t="s">
        <v>25</v>
      </c>
      <c r="BK182" s="28">
        <v>-0.30654999999999999</v>
      </c>
      <c r="BL182" s="28" t="s">
        <v>107</v>
      </c>
      <c r="BM182" s="29">
        <f t="shared" si="30"/>
        <v>64</v>
      </c>
      <c r="BN182" s="33" t="s">
        <v>65</v>
      </c>
      <c r="BO182" s="24" t="s">
        <v>29</v>
      </c>
      <c r="BP182" s="29">
        <v>-0.19101000000000001</v>
      </c>
      <c r="BR182" s="29">
        <f t="shared" si="35"/>
        <v>60</v>
      </c>
    </row>
    <row r="183" spans="1:70" ht="17" thickBot="1" x14ac:dyDescent="0.25">
      <c r="A183" s="33" t="s">
        <v>77</v>
      </c>
      <c r="B183" s="24" t="s">
        <v>26</v>
      </c>
      <c r="C183" s="30">
        <v>-0.79537999999999998</v>
      </c>
      <c r="D183" s="30" t="s">
        <v>108</v>
      </c>
      <c r="E183" s="29">
        <f t="shared" si="40"/>
        <v>57</v>
      </c>
      <c r="F183" s="33" t="s">
        <v>105</v>
      </c>
      <c r="G183" s="35" t="s">
        <v>22</v>
      </c>
      <c r="H183" s="29">
        <v>-0.44740999999999997</v>
      </c>
      <c r="I183" s="29"/>
      <c r="J183" s="29">
        <f t="shared" si="32"/>
        <v>62</v>
      </c>
      <c r="K183" s="33" t="s">
        <v>59</v>
      </c>
      <c r="L183" s="24" t="s">
        <v>25</v>
      </c>
      <c r="M183" s="28">
        <v>-0.73851</v>
      </c>
      <c r="N183" s="28" t="s">
        <v>107</v>
      </c>
      <c r="O183" s="29">
        <f t="shared" si="56"/>
        <v>71</v>
      </c>
      <c r="P183" s="33" t="s">
        <v>105</v>
      </c>
      <c r="Q183" s="35" t="s">
        <v>29</v>
      </c>
      <c r="R183" s="29">
        <v>-0.44057000000000002</v>
      </c>
      <c r="S183" s="29"/>
      <c r="T183" s="29">
        <f t="shared" si="54"/>
        <v>45</v>
      </c>
      <c r="U183" s="33" t="s">
        <v>32</v>
      </c>
      <c r="V183" s="24" t="s">
        <v>26</v>
      </c>
      <c r="W183" s="28">
        <v>-0.38607000000000002</v>
      </c>
      <c r="X183" s="28" t="s">
        <v>107</v>
      </c>
      <c r="Y183" s="29">
        <f t="shared" si="53"/>
        <v>47</v>
      </c>
      <c r="Z183" s="33" t="s">
        <v>61</v>
      </c>
      <c r="AA183" s="24" t="s">
        <v>26</v>
      </c>
      <c r="AB183" s="29">
        <v>-0.57318999999999998</v>
      </c>
      <c r="AC183" s="29"/>
      <c r="AD183" s="29">
        <f t="shared" si="31"/>
        <v>64</v>
      </c>
      <c r="AE183" s="33" t="s">
        <v>57</v>
      </c>
      <c r="AF183" s="24" t="s">
        <v>23</v>
      </c>
      <c r="AG183" s="29">
        <v>-0.33038000000000001</v>
      </c>
      <c r="AH183" s="29"/>
      <c r="AI183" s="79">
        <f t="shared" si="57"/>
        <v>70</v>
      </c>
      <c r="AJ183" s="33" t="s">
        <v>86</v>
      </c>
      <c r="AK183" s="24" t="s">
        <v>20</v>
      </c>
      <c r="AL183" s="28">
        <v>-0.75029000000000001</v>
      </c>
      <c r="AM183" s="28" t="s">
        <v>107</v>
      </c>
      <c r="AN183" s="29">
        <f t="shared" si="47"/>
        <v>54</v>
      </c>
      <c r="AO183" s="33" t="s">
        <v>86</v>
      </c>
      <c r="AP183" s="24" t="s">
        <v>20</v>
      </c>
      <c r="AQ183" s="30">
        <v>-0.80230999999999997</v>
      </c>
      <c r="AR183" s="30" t="s">
        <v>108</v>
      </c>
      <c r="AS183" s="29">
        <f t="shared" si="50"/>
        <v>51</v>
      </c>
      <c r="AT183" s="33" t="s">
        <v>59</v>
      </c>
      <c r="AU183" s="24" t="s">
        <v>20</v>
      </c>
      <c r="AV183" s="29">
        <v>-0.33302999999999999</v>
      </c>
      <c r="AW183" s="29"/>
      <c r="AX183" s="29">
        <f t="shared" si="55"/>
        <v>33</v>
      </c>
      <c r="AY183" s="33" t="s">
        <v>39</v>
      </c>
      <c r="AZ183" s="24" t="s">
        <v>28</v>
      </c>
      <c r="BA183" s="30">
        <v>-0.59858999999999996</v>
      </c>
      <c r="BB183" s="30" t="s">
        <v>108</v>
      </c>
      <c r="BC183" s="29">
        <f t="shared" si="46"/>
        <v>55</v>
      </c>
      <c r="BD183" s="33" t="s">
        <v>61</v>
      </c>
      <c r="BE183" s="24" t="s">
        <v>26</v>
      </c>
      <c r="BF183" s="28">
        <v>-0.47652</v>
      </c>
      <c r="BG183" s="28" t="s">
        <v>107</v>
      </c>
      <c r="BH183" s="79">
        <f t="shared" si="39"/>
        <v>59</v>
      </c>
      <c r="BI183" s="33" t="s">
        <v>35</v>
      </c>
      <c r="BJ183" s="24" t="s">
        <v>25</v>
      </c>
      <c r="BK183" s="30">
        <v>-0.31019999999999998</v>
      </c>
      <c r="BL183" s="30" t="s">
        <v>108</v>
      </c>
      <c r="BM183" s="29">
        <f t="shared" si="30"/>
        <v>65</v>
      </c>
      <c r="BN183" s="33" t="s">
        <v>74</v>
      </c>
      <c r="BO183" s="24" t="s">
        <v>25</v>
      </c>
      <c r="BP183" s="29">
        <v>-0.19131999999999999</v>
      </c>
      <c r="BR183" s="29">
        <f t="shared" si="35"/>
        <v>61</v>
      </c>
    </row>
    <row r="184" spans="1:70" ht="17" thickBot="1" x14ac:dyDescent="0.25">
      <c r="A184" s="33" t="s">
        <v>104</v>
      </c>
      <c r="B184" s="35" t="s">
        <v>28</v>
      </c>
      <c r="C184" s="29">
        <v>-0.79644999999999999</v>
      </c>
      <c r="D184" s="29"/>
      <c r="E184" s="29">
        <f t="shared" si="40"/>
        <v>58</v>
      </c>
      <c r="F184" s="33" t="s">
        <v>65</v>
      </c>
      <c r="G184" s="24" t="s">
        <v>29</v>
      </c>
      <c r="H184" s="30">
        <v>-0.45745999999999998</v>
      </c>
      <c r="I184" s="30" t="s">
        <v>108</v>
      </c>
      <c r="J184" s="29">
        <f t="shared" si="32"/>
        <v>63</v>
      </c>
      <c r="K184" s="33" t="s">
        <v>83</v>
      </c>
      <c r="L184" s="24" t="s">
        <v>20</v>
      </c>
      <c r="M184" s="28">
        <v>-0.75551000000000001</v>
      </c>
      <c r="N184" s="28" t="s">
        <v>107</v>
      </c>
      <c r="O184" s="29">
        <f t="shared" si="56"/>
        <v>72</v>
      </c>
      <c r="P184" s="33" t="s">
        <v>36</v>
      </c>
      <c r="Q184" s="24" t="s">
        <v>23</v>
      </c>
      <c r="R184" s="29">
        <v>-0.45622000000000001</v>
      </c>
      <c r="S184" s="29"/>
      <c r="T184" s="29">
        <f t="shared" si="54"/>
        <v>46</v>
      </c>
      <c r="U184" s="33" t="s">
        <v>48</v>
      </c>
      <c r="V184" s="24" t="s">
        <v>29</v>
      </c>
      <c r="W184" s="30">
        <v>-0.44139</v>
      </c>
      <c r="X184" s="30" t="s">
        <v>108</v>
      </c>
      <c r="Y184" s="29">
        <f t="shared" si="53"/>
        <v>48</v>
      </c>
      <c r="Z184" s="33" t="s">
        <v>78</v>
      </c>
      <c r="AA184" s="24" t="s">
        <v>23</v>
      </c>
      <c r="AB184" s="28">
        <v>-0.58943999999999996</v>
      </c>
      <c r="AC184" s="28" t="s">
        <v>107</v>
      </c>
      <c r="AD184" s="29">
        <f t="shared" si="31"/>
        <v>65</v>
      </c>
      <c r="AE184" s="33" t="s">
        <v>65</v>
      </c>
      <c r="AF184" s="24" t="s">
        <v>20</v>
      </c>
      <c r="AG184" s="29">
        <v>-0.33351999999999998</v>
      </c>
      <c r="AH184" s="29"/>
      <c r="AI184" s="79">
        <f t="shared" si="57"/>
        <v>71</v>
      </c>
      <c r="AJ184" s="33" t="s">
        <v>81</v>
      </c>
      <c r="AK184" s="24" t="s">
        <v>29</v>
      </c>
      <c r="AL184" s="30">
        <v>-0.77988999999999997</v>
      </c>
      <c r="AM184" s="30" t="s">
        <v>108</v>
      </c>
      <c r="AN184" s="29">
        <f t="shared" si="47"/>
        <v>55</v>
      </c>
      <c r="AO184" s="33" t="s">
        <v>100</v>
      </c>
      <c r="AP184" s="35" t="s">
        <v>20</v>
      </c>
      <c r="AQ184" s="29">
        <v>-0.80930999999999997</v>
      </c>
      <c r="AR184" s="29"/>
      <c r="AS184" s="29">
        <f t="shared" si="50"/>
        <v>52</v>
      </c>
      <c r="AT184" s="33" t="s">
        <v>67</v>
      </c>
      <c r="AU184" s="24" t="s">
        <v>28</v>
      </c>
      <c r="AV184" s="29">
        <v>-0.34172000000000002</v>
      </c>
      <c r="AW184" s="29"/>
      <c r="AX184" s="29">
        <f t="shared" si="55"/>
        <v>34</v>
      </c>
      <c r="AY184" s="33" t="s">
        <v>80</v>
      </c>
      <c r="AZ184" s="24" t="s">
        <v>25</v>
      </c>
      <c r="BA184" s="30">
        <v>-0.61709000000000003</v>
      </c>
      <c r="BB184" s="30" t="s">
        <v>108</v>
      </c>
      <c r="BC184" s="29">
        <f t="shared" si="46"/>
        <v>56</v>
      </c>
      <c r="BD184" s="33" t="s">
        <v>21</v>
      </c>
      <c r="BE184" s="24" t="s">
        <v>23</v>
      </c>
      <c r="BF184" s="28">
        <v>-0.47835</v>
      </c>
      <c r="BG184" s="28" t="s">
        <v>107</v>
      </c>
      <c r="BH184" s="79">
        <f t="shared" si="39"/>
        <v>60</v>
      </c>
      <c r="BI184" s="33" t="s">
        <v>70</v>
      </c>
      <c r="BJ184" s="24" t="s">
        <v>23</v>
      </c>
      <c r="BK184" s="29">
        <v>-0.31297000000000003</v>
      </c>
      <c r="BL184" s="29"/>
      <c r="BM184" s="29">
        <f t="shared" ref="BM184:BM233" si="58">IF(BK184&lt;BK183,BM183+1,BM183)</f>
        <v>66</v>
      </c>
      <c r="BN184" s="33" t="s">
        <v>82</v>
      </c>
      <c r="BO184" s="24" t="s">
        <v>25</v>
      </c>
      <c r="BP184" s="29">
        <v>-0.19223000000000001</v>
      </c>
      <c r="BR184" s="29">
        <f t="shared" si="35"/>
        <v>62</v>
      </c>
    </row>
    <row r="185" spans="1:70" ht="17" thickBot="1" x14ac:dyDescent="0.25">
      <c r="A185" s="33" t="s">
        <v>53</v>
      </c>
      <c r="B185" s="24" t="s">
        <v>23</v>
      </c>
      <c r="C185" s="28">
        <v>-0.80666000000000004</v>
      </c>
      <c r="D185" s="28" t="s">
        <v>107</v>
      </c>
      <c r="E185" s="29">
        <f t="shared" si="40"/>
        <v>59</v>
      </c>
      <c r="F185" s="33" t="s">
        <v>27</v>
      </c>
      <c r="G185" s="24" t="s">
        <v>29</v>
      </c>
      <c r="H185" s="28">
        <v>-0.46</v>
      </c>
      <c r="I185" s="28" t="s">
        <v>107</v>
      </c>
      <c r="J185" s="29">
        <f t="shared" si="32"/>
        <v>64</v>
      </c>
      <c r="K185" s="33" t="s">
        <v>37</v>
      </c>
      <c r="L185" s="24" t="s">
        <v>23</v>
      </c>
      <c r="M185" s="28">
        <v>-0.75824999999999998</v>
      </c>
      <c r="N185" s="28" t="s">
        <v>107</v>
      </c>
      <c r="O185" s="29">
        <f t="shared" si="56"/>
        <v>73</v>
      </c>
      <c r="P185" s="33" t="s">
        <v>36</v>
      </c>
      <c r="Q185" s="24" t="s">
        <v>26</v>
      </c>
      <c r="R185" s="30">
        <v>-0.52844000000000002</v>
      </c>
      <c r="S185" s="30" t="s">
        <v>108</v>
      </c>
      <c r="T185" s="29">
        <f t="shared" si="54"/>
        <v>47</v>
      </c>
      <c r="U185" s="33" t="s">
        <v>69</v>
      </c>
      <c r="V185" s="24" t="s">
        <v>23</v>
      </c>
      <c r="W185" s="29">
        <v>-0.44705</v>
      </c>
      <c r="X185" s="29"/>
      <c r="Y185" s="29">
        <f t="shared" si="53"/>
        <v>49</v>
      </c>
      <c r="Z185" s="33" t="s">
        <v>77</v>
      </c>
      <c r="AA185" s="24" t="s">
        <v>26</v>
      </c>
      <c r="AB185" s="29">
        <v>-0.61467000000000005</v>
      </c>
      <c r="AC185" s="29"/>
      <c r="AD185" s="29">
        <f t="shared" si="31"/>
        <v>66</v>
      </c>
      <c r="AE185" s="33" t="s">
        <v>96</v>
      </c>
      <c r="AF185" s="35" t="s">
        <v>23</v>
      </c>
      <c r="AG185" s="29">
        <v>-0.33384999999999998</v>
      </c>
      <c r="AH185" s="29"/>
      <c r="AI185" s="79">
        <f t="shared" si="57"/>
        <v>72</v>
      </c>
      <c r="AJ185" s="33" t="s">
        <v>100</v>
      </c>
      <c r="AK185" s="35" t="s">
        <v>28</v>
      </c>
      <c r="AL185" s="28">
        <v>-0.80954000000000004</v>
      </c>
      <c r="AM185" s="28" t="s">
        <v>107</v>
      </c>
      <c r="AN185" s="29">
        <f t="shared" si="47"/>
        <v>56</v>
      </c>
      <c r="AO185" s="33" t="s">
        <v>84</v>
      </c>
      <c r="AP185" s="24" t="s">
        <v>28</v>
      </c>
      <c r="AQ185" s="28">
        <v>-0.84228000000000003</v>
      </c>
      <c r="AR185" s="28" t="s">
        <v>107</v>
      </c>
      <c r="AS185" s="29">
        <f t="shared" si="50"/>
        <v>53</v>
      </c>
      <c r="AT185" s="33" t="s">
        <v>65</v>
      </c>
      <c r="AU185" s="24" t="s">
        <v>29</v>
      </c>
      <c r="AV185" s="29">
        <v>-0.35208</v>
      </c>
      <c r="AW185" s="29"/>
      <c r="AX185" s="29">
        <f t="shared" si="55"/>
        <v>35</v>
      </c>
      <c r="AY185" s="33" t="s">
        <v>74</v>
      </c>
      <c r="AZ185" s="24" t="s">
        <v>23</v>
      </c>
      <c r="BA185" s="30">
        <v>-0.63449</v>
      </c>
      <c r="BB185" s="30" t="s">
        <v>108</v>
      </c>
      <c r="BC185" s="29">
        <f t="shared" si="46"/>
        <v>57</v>
      </c>
      <c r="BD185" s="33" t="s">
        <v>32</v>
      </c>
      <c r="BE185" s="24" t="s">
        <v>20</v>
      </c>
      <c r="BF185" s="28">
        <v>-0.50751000000000002</v>
      </c>
      <c r="BG185" s="28" t="s">
        <v>107</v>
      </c>
      <c r="BH185" s="79">
        <f t="shared" si="39"/>
        <v>61</v>
      </c>
      <c r="BI185" s="33" t="s">
        <v>96</v>
      </c>
      <c r="BJ185" s="35" t="s">
        <v>19</v>
      </c>
      <c r="BK185" s="29">
        <v>-0.31680999999999998</v>
      </c>
      <c r="BL185" s="29"/>
      <c r="BM185" s="29">
        <f t="shared" si="58"/>
        <v>67</v>
      </c>
      <c r="BN185" s="33" t="s">
        <v>98</v>
      </c>
      <c r="BO185" s="35" t="s">
        <v>25</v>
      </c>
      <c r="BP185" s="29">
        <v>-0.19933000000000001</v>
      </c>
      <c r="BR185" s="29">
        <f t="shared" si="35"/>
        <v>63</v>
      </c>
    </row>
    <row r="186" spans="1:70" ht="17" thickBot="1" x14ac:dyDescent="0.25">
      <c r="A186" s="33" t="s">
        <v>85</v>
      </c>
      <c r="B186" s="24" t="s">
        <v>19</v>
      </c>
      <c r="C186" s="30">
        <v>-0.82743</v>
      </c>
      <c r="D186" s="30" t="s">
        <v>108</v>
      </c>
      <c r="E186" s="29">
        <f t="shared" si="40"/>
        <v>60</v>
      </c>
      <c r="F186" s="33" t="s">
        <v>73</v>
      </c>
      <c r="G186" s="24" t="s">
        <v>26</v>
      </c>
      <c r="H186" s="30">
        <v>-0.46860000000000002</v>
      </c>
      <c r="I186" s="30" t="s">
        <v>108</v>
      </c>
      <c r="J186" s="29">
        <f t="shared" si="32"/>
        <v>65</v>
      </c>
      <c r="K186" s="33" t="s">
        <v>96</v>
      </c>
      <c r="L186" s="35" t="s">
        <v>23</v>
      </c>
      <c r="M186" s="30">
        <v>-0.77380000000000004</v>
      </c>
      <c r="N186" s="30" t="s">
        <v>108</v>
      </c>
      <c r="O186" s="29">
        <f t="shared" si="56"/>
        <v>74</v>
      </c>
      <c r="P186" s="33" t="s">
        <v>97</v>
      </c>
      <c r="Q186" s="35" t="s">
        <v>29</v>
      </c>
      <c r="R186" s="29">
        <v>-0.55098000000000003</v>
      </c>
      <c r="S186" s="29"/>
      <c r="T186" s="29">
        <f t="shared" si="54"/>
        <v>48</v>
      </c>
      <c r="U186" s="33" t="s">
        <v>93</v>
      </c>
      <c r="V186" s="35" t="s">
        <v>20</v>
      </c>
      <c r="W186" s="29">
        <v>-0.46759000000000001</v>
      </c>
      <c r="X186" s="29"/>
      <c r="Y186" s="29">
        <f t="shared" si="53"/>
        <v>50</v>
      </c>
      <c r="Z186" s="33" t="s">
        <v>85</v>
      </c>
      <c r="AA186" s="24" t="s">
        <v>26</v>
      </c>
      <c r="AB186" s="29">
        <v>-0.62012</v>
      </c>
      <c r="AC186" s="29"/>
      <c r="AD186" s="29">
        <f t="shared" ref="AD186:AD233" si="59">IF(AB186&lt;AB185,AD185+1,AD185)</f>
        <v>67</v>
      </c>
      <c r="AE186" s="33" t="s">
        <v>98</v>
      </c>
      <c r="AF186" s="35" t="s">
        <v>23</v>
      </c>
      <c r="AG186" s="29">
        <v>-0.33429999999999999</v>
      </c>
      <c r="AH186" s="29"/>
      <c r="AI186" s="79">
        <f t="shared" si="57"/>
        <v>73</v>
      </c>
      <c r="AJ186" s="33" t="s">
        <v>96</v>
      </c>
      <c r="AK186" s="35" t="s">
        <v>23</v>
      </c>
      <c r="AL186" s="29">
        <v>-0.80984</v>
      </c>
      <c r="AM186" s="29"/>
      <c r="AN186" s="29">
        <f t="shared" si="47"/>
        <v>57</v>
      </c>
      <c r="AO186" s="33" t="s">
        <v>61</v>
      </c>
      <c r="AP186" s="24" t="s">
        <v>23</v>
      </c>
      <c r="AQ186" s="28">
        <v>-0.85314000000000001</v>
      </c>
      <c r="AR186" s="28" t="s">
        <v>107</v>
      </c>
      <c r="AS186" s="29">
        <f t="shared" si="50"/>
        <v>54</v>
      </c>
      <c r="AT186" s="33" t="s">
        <v>93</v>
      </c>
      <c r="AU186" s="35" t="s">
        <v>25</v>
      </c>
      <c r="AV186" s="29">
        <v>-0.35446</v>
      </c>
      <c r="AW186" s="29"/>
      <c r="AX186" s="29">
        <f t="shared" si="55"/>
        <v>36</v>
      </c>
      <c r="AY186" s="33" t="s">
        <v>93</v>
      </c>
      <c r="AZ186" s="35" t="s">
        <v>23</v>
      </c>
      <c r="BA186" s="29">
        <v>-0.64365000000000006</v>
      </c>
      <c r="BB186" s="29"/>
      <c r="BC186" s="29">
        <f t="shared" si="46"/>
        <v>58</v>
      </c>
      <c r="BD186" s="33" t="s">
        <v>96</v>
      </c>
      <c r="BE186" s="35" t="s">
        <v>19</v>
      </c>
      <c r="BF186" s="30">
        <v>-0.51065000000000005</v>
      </c>
      <c r="BG186" s="30" t="s">
        <v>108</v>
      </c>
      <c r="BH186" s="79">
        <f t="shared" si="39"/>
        <v>62</v>
      </c>
      <c r="BI186" s="33" t="s">
        <v>80</v>
      </c>
      <c r="BJ186" s="24" t="s">
        <v>28</v>
      </c>
      <c r="BK186" s="29">
        <v>-0.32544000000000001</v>
      </c>
      <c r="BL186" s="29"/>
      <c r="BM186" s="29">
        <f t="shared" si="58"/>
        <v>68</v>
      </c>
      <c r="BN186" s="33" t="s">
        <v>98</v>
      </c>
      <c r="BO186" s="35" t="s">
        <v>23</v>
      </c>
      <c r="BP186" s="29">
        <v>-0.19986999999999999</v>
      </c>
      <c r="BR186" s="29">
        <f t="shared" si="35"/>
        <v>64</v>
      </c>
    </row>
    <row r="187" spans="1:70" ht="17" thickBot="1" x14ac:dyDescent="0.25">
      <c r="A187" s="33" t="s">
        <v>78</v>
      </c>
      <c r="B187" s="24" t="s">
        <v>28</v>
      </c>
      <c r="C187" s="28">
        <v>-0.83645999999999998</v>
      </c>
      <c r="D187" s="28" t="s">
        <v>107</v>
      </c>
      <c r="E187" s="29">
        <f t="shared" si="40"/>
        <v>61</v>
      </c>
      <c r="F187" s="33" t="s">
        <v>58</v>
      </c>
      <c r="G187" s="24" t="s">
        <v>22</v>
      </c>
      <c r="H187" s="29">
        <v>-0.48405999999999999</v>
      </c>
      <c r="I187" s="29"/>
      <c r="J187" s="29">
        <f t="shared" si="32"/>
        <v>66</v>
      </c>
      <c r="K187" s="33" t="s">
        <v>62</v>
      </c>
      <c r="L187" s="24" t="s">
        <v>19</v>
      </c>
      <c r="M187" s="28">
        <v>-0.78896999999999995</v>
      </c>
      <c r="N187" s="28" t="s">
        <v>107</v>
      </c>
      <c r="O187" s="29">
        <f t="shared" si="56"/>
        <v>75</v>
      </c>
      <c r="P187" s="33" t="s">
        <v>81</v>
      </c>
      <c r="Q187" s="24" t="s">
        <v>26</v>
      </c>
      <c r="R187" s="29">
        <v>-0.56030999999999997</v>
      </c>
      <c r="S187" s="29"/>
      <c r="T187" s="29">
        <f t="shared" si="54"/>
        <v>49</v>
      </c>
      <c r="U187" s="33" t="s">
        <v>36</v>
      </c>
      <c r="V187" s="24" t="s">
        <v>23</v>
      </c>
      <c r="W187" s="30">
        <v>-0.47653000000000001</v>
      </c>
      <c r="X187" s="30" t="s">
        <v>108</v>
      </c>
      <c r="Y187" s="29">
        <f t="shared" si="53"/>
        <v>51</v>
      </c>
      <c r="Z187" s="33" t="s">
        <v>104</v>
      </c>
      <c r="AA187" s="35" t="s">
        <v>19</v>
      </c>
      <c r="AB187" s="28">
        <v>-0.62658999999999998</v>
      </c>
      <c r="AC187" s="28" t="s">
        <v>107</v>
      </c>
      <c r="AD187" s="29">
        <f t="shared" si="59"/>
        <v>68</v>
      </c>
      <c r="AE187" s="33" t="s">
        <v>85</v>
      </c>
      <c r="AF187" s="24" t="s">
        <v>19</v>
      </c>
      <c r="AG187" s="29">
        <v>-0.34114</v>
      </c>
      <c r="AH187" s="29"/>
      <c r="AI187" s="79">
        <f t="shared" si="57"/>
        <v>74</v>
      </c>
      <c r="AJ187" s="33" t="s">
        <v>100</v>
      </c>
      <c r="AK187" s="35" t="s">
        <v>20</v>
      </c>
      <c r="AL187" s="28">
        <v>-0.82147999999999999</v>
      </c>
      <c r="AM187" s="28" t="s">
        <v>107</v>
      </c>
      <c r="AN187" s="29">
        <f t="shared" si="47"/>
        <v>58</v>
      </c>
      <c r="AO187" s="33" t="s">
        <v>85</v>
      </c>
      <c r="AP187" s="24" t="s">
        <v>19</v>
      </c>
      <c r="AQ187" s="28">
        <v>-0.93664999999999998</v>
      </c>
      <c r="AR187" s="28" t="s">
        <v>107</v>
      </c>
      <c r="AS187" s="29">
        <f t="shared" si="50"/>
        <v>55</v>
      </c>
      <c r="AT187" s="33" t="s">
        <v>52</v>
      </c>
      <c r="AU187" s="24" t="s">
        <v>23</v>
      </c>
      <c r="AV187" s="29">
        <v>-0.3659</v>
      </c>
      <c r="AW187" s="29"/>
      <c r="AX187" s="29">
        <f t="shared" si="55"/>
        <v>37</v>
      </c>
      <c r="AY187" s="33" t="s">
        <v>49</v>
      </c>
      <c r="AZ187" s="24" t="s">
        <v>20</v>
      </c>
      <c r="BA187" s="28">
        <v>-0.64559</v>
      </c>
      <c r="BB187" s="28" t="s">
        <v>107</v>
      </c>
      <c r="BC187" s="29">
        <f t="shared" si="46"/>
        <v>59</v>
      </c>
      <c r="BD187" s="33" t="s">
        <v>78</v>
      </c>
      <c r="BE187" s="24" t="s">
        <v>28</v>
      </c>
      <c r="BF187" s="30">
        <v>-0.52400000000000002</v>
      </c>
      <c r="BG187" s="30" t="s">
        <v>108</v>
      </c>
      <c r="BH187" s="79">
        <f t="shared" si="39"/>
        <v>63</v>
      </c>
      <c r="BI187" s="33" t="s">
        <v>47</v>
      </c>
      <c r="BJ187" s="24" t="s">
        <v>19</v>
      </c>
      <c r="BK187" s="30">
        <v>-0.33399000000000001</v>
      </c>
      <c r="BL187" s="30" t="s">
        <v>108</v>
      </c>
      <c r="BM187" s="29">
        <f t="shared" si="58"/>
        <v>69</v>
      </c>
      <c r="BN187" s="33" t="s">
        <v>90</v>
      </c>
      <c r="BO187" s="35" t="s">
        <v>29</v>
      </c>
      <c r="BP187" s="29">
        <v>-0.20029</v>
      </c>
      <c r="BR187" s="29">
        <f t="shared" si="35"/>
        <v>65</v>
      </c>
    </row>
    <row r="188" spans="1:70" ht="17" thickBot="1" x14ac:dyDescent="0.25">
      <c r="A188" s="33" t="s">
        <v>100</v>
      </c>
      <c r="B188" s="35" t="s">
        <v>28</v>
      </c>
      <c r="C188" s="28">
        <v>-0.8498</v>
      </c>
      <c r="D188" s="28" t="s">
        <v>107</v>
      </c>
      <c r="E188" s="29">
        <f t="shared" si="40"/>
        <v>62</v>
      </c>
      <c r="F188" s="33" t="s">
        <v>62</v>
      </c>
      <c r="G188" s="24" t="s">
        <v>25</v>
      </c>
      <c r="H188" s="29">
        <v>-0.48665999999999998</v>
      </c>
      <c r="I188" s="29"/>
      <c r="J188" s="29">
        <f t="shared" ref="J188:J233" si="60">IF(H188&lt;H187,J187+1,J187)</f>
        <v>67</v>
      </c>
      <c r="K188" s="33" t="s">
        <v>91</v>
      </c>
      <c r="L188" s="35" t="s">
        <v>25</v>
      </c>
      <c r="M188" s="29">
        <v>-0.81896999999999998</v>
      </c>
      <c r="N188" s="29"/>
      <c r="O188" s="29">
        <f t="shared" si="56"/>
        <v>76</v>
      </c>
      <c r="P188" s="33" t="s">
        <v>57</v>
      </c>
      <c r="Q188" s="24" t="s">
        <v>26</v>
      </c>
      <c r="R188" s="30">
        <v>-0.57298000000000004</v>
      </c>
      <c r="S188" s="30" t="s">
        <v>108</v>
      </c>
      <c r="T188" s="29">
        <f t="shared" si="54"/>
        <v>50</v>
      </c>
      <c r="U188" s="33" t="s">
        <v>42</v>
      </c>
      <c r="V188" s="24" t="s">
        <v>26</v>
      </c>
      <c r="W188" s="28">
        <v>-0.48505999999999999</v>
      </c>
      <c r="X188" s="28" t="s">
        <v>107</v>
      </c>
      <c r="Y188" s="29">
        <f t="shared" si="53"/>
        <v>52</v>
      </c>
      <c r="Z188" s="33" t="s">
        <v>100</v>
      </c>
      <c r="AA188" s="35" t="s">
        <v>28</v>
      </c>
      <c r="AB188" s="28">
        <v>-0.65130999999999994</v>
      </c>
      <c r="AC188" s="28" t="s">
        <v>107</v>
      </c>
      <c r="AD188" s="29">
        <f t="shared" si="59"/>
        <v>69</v>
      </c>
      <c r="AE188" s="33" t="s">
        <v>70</v>
      </c>
      <c r="AF188" s="24" t="s">
        <v>28</v>
      </c>
      <c r="AG188" s="29">
        <v>-0.34888000000000002</v>
      </c>
      <c r="AH188" s="29"/>
      <c r="AI188" s="79">
        <f t="shared" si="57"/>
        <v>75</v>
      </c>
      <c r="AJ188" s="33" t="s">
        <v>32</v>
      </c>
      <c r="AK188" s="24" t="s">
        <v>20</v>
      </c>
      <c r="AL188" s="28">
        <v>-0.85646</v>
      </c>
      <c r="AM188" s="28" t="s">
        <v>107</v>
      </c>
      <c r="AN188" s="29">
        <f t="shared" si="47"/>
        <v>59</v>
      </c>
      <c r="AO188" s="33" t="s">
        <v>32</v>
      </c>
      <c r="AP188" s="24" t="s">
        <v>20</v>
      </c>
      <c r="AQ188" s="28">
        <v>-0.97838999999999998</v>
      </c>
      <c r="AR188" s="28" t="s">
        <v>107</v>
      </c>
      <c r="AS188" s="29">
        <f t="shared" si="50"/>
        <v>56</v>
      </c>
      <c r="AT188" s="33" t="s">
        <v>91</v>
      </c>
      <c r="AU188" s="35" t="s">
        <v>25</v>
      </c>
      <c r="AV188" s="29">
        <v>-0.37056</v>
      </c>
      <c r="AW188" s="29"/>
      <c r="AX188" s="29">
        <f t="shared" si="55"/>
        <v>38</v>
      </c>
      <c r="AY188" s="33" t="s">
        <v>36</v>
      </c>
      <c r="AZ188" s="24" t="s">
        <v>26</v>
      </c>
      <c r="BA188" s="28">
        <v>-0.65736000000000006</v>
      </c>
      <c r="BB188" s="28" t="s">
        <v>107</v>
      </c>
      <c r="BC188" s="29">
        <f t="shared" si="46"/>
        <v>60</v>
      </c>
      <c r="BD188" s="33" t="s">
        <v>44</v>
      </c>
      <c r="BE188" s="24" t="s">
        <v>20</v>
      </c>
      <c r="BF188" s="28">
        <v>-0.53402000000000005</v>
      </c>
      <c r="BG188" s="28" t="s">
        <v>107</v>
      </c>
      <c r="BH188" s="79">
        <f t="shared" si="39"/>
        <v>64</v>
      </c>
      <c r="BI188" s="33" t="s">
        <v>74</v>
      </c>
      <c r="BJ188" s="24" t="s">
        <v>23</v>
      </c>
      <c r="BK188" s="30">
        <v>-0.34294000000000002</v>
      </c>
      <c r="BL188" s="30" t="s">
        <v>108</v>
      </c>
      <c r="BM188" s="29">
        <f t="shared" si="58"/>
        <v>70</v>
      </c>
      <c r="BN188" s="33" t="s">
        <v>52</v>
      </c>
      <c r="BO188" s="24" t="s">
        <v>23</v>
      </c>
      <c r="BP188" s="30">
        <v>-0.20547000000000001</v>
      </c>
      <c r="BQ188" s="53" t="s">
        <v>108</v>
      </c>
      <c r="BR188" s="29">
        <f t="shared" si="35"/>
        <v>66</v>
      </c>
    </row>
    <row r="189" spans="1:70" ht="17" thickBot="1" x14ac:dyDescent="0.25">
      <c r="A189" s="33" t="s">
        <v>61</v>
      </c>
      <c r="B189" s="24" t="s">
        <v>26</v>
      </c>
      <c r="C189" s="28">
        <v>-0.85085999999999995</v>
      </c>
      <c r="D189" s="28" t="s">
        <v>107</v>
      </c>
      <c r="E189" s="29">
        <f t="shared" si="40"/>
        <v>63</v>
      </c>
      <c r="F189" s="33" t="s">
        <v>68</v>
      </c>
      <c r="G189" s="24" t="s">
        <v>29</v>
      </c>
      <c r="H189" s="29">
        <v>-0.49668000000000001</v>
      </c>
      <c r="I189" s="29"/>
      <c r="J189" s="29">
        <f t="shared" si="60"/>
        <v>68</v>
      </c>
      <c r="K189" s="33" t="s">
        <v>62</v>
      </c>
      <c r="L189" s="24" t="s">
        <v>23</v>
      </c>
      <c r="M189" s="28">
        <v>-0.82150999999999996</v>
      </c>
      <c r="N189" s="28" t="s">
        <v>107</v>
      </c>
      <c r="O189" s="29">
        <f t="shared" si="56"/>
        <v>77</v>
      </c>
      <c r="P189" s="33" t="s">
        <v>99</v>
      </c>
      <c r="Q189" s="35" t="s">
        <v>23</v>
      </c>
      <c r="R189" s="29">
        <v>-0.60375999999999996</v>
      </c>
      <c r="S189" s="29"/>
      <c r="T189" s="29">
        <f t="shared" si="54"/>
        <v>51</v>
      </c>
      <c r="U189" s="33" t="s">
        <v>85</v>
      </c>
      <c r="V189" s="24" t="s">
        <v>19</v>
      </c>
      <c r="W189" s="29">
        <v>-0.48770999999999998</v>
      </c>
      <c r="X189" s="29"/>
      <c r="Y189" s="29">
        <f t="shared" si="53"/>
        <v>53</v>
      </c>
      <c r="Z189" s="33" t="s">
        <v>61</v>
      </c>
      <c r="AA189" s="24" t="s">
        <v>23</v>
      </c>
      <c r="AB189" s="29">
        <v>-0.65705999999999998</v>
      </c>
      <c r="AC189" s="29"/>
      <c r="AD189" s="29">
        <f t="shared" si="59"/>
        <v>70</v>
      </c>
      <c r="AE189" s="33" t="s">
        <v>51</v>
      </c>
      <c r="AF189" s="24" t="s">
        <v>28</v>
      </c>
      <c r="AG189" s="29">
        <v>-0.35202</v>
      </c>
      <c r="AH189" s="29"/>
      <c r="AI189" s="79">
        <f t="shared" si="57"/>
        <v>76</v>
      </c>
      <c r="AJ189" s="33" t="s">
        <v>94</v>
      </c>
      <c r="AK189" s="35" t="s">
        <v>22</v>
      </c>
      <c r="AL189" s="29">
        <v>-0.90715999999999997</v>
      </c>
      <c r="AM189" s="29"/>
      <c r="AN189" s="29">
        <f t="shared" si="47"/>
        <v>60</v>
      </c>
      <c r="AO189" s="33" t="s">
        <v>67</v>
      </c>
      <c r="AP189" s="24" t="s">
        <v>23</v>
      </c>
      <c r="AQ189" s="28">
        <v>-1.0073000000000001</v>
      </c>
      <c r="AR189" s="28" t="s">
        <v>107</v>
      </c>
      <c r="AS189" s="29">
        <f t="shared" si="50"/>
        <v>57</v>
      </c>
      <c r="AT189" s="33" t="s">
        <v>49</v>
      </c>
      <c r="AU189" s="24" t="s">
        <v>20</v>
      </c>
      <c r="AV189" s="29">
        <v>-0.37254999999999999</v>
      </c>
      <c r="AW189" s="29"/>
      <c r="AX189" s="29">
        <f t="shared" si="55"/>
        <v>39</v>
      </c>
      <c r="AY189" s="33" t="s">
        <v>45</v>
      </c>
      <c r="AZ189" s="24" t="s">
        <v>23</v>
      </c>
      <c r="BA189" s="28">
        <v>-0.66835999999999995</v>
      </c>
      <c r="BB189" s="28" t="s">
        <v>107</v>
      </c>
      <c r="BC189" s="29">
        <f t="shared" si="46"/>
        <v>61</v>
      </c>
      <c r="BD189" s="33" t="s">
        <v>86</v>
      </c>
      <c r="BE189" s="24" t="s">
        <v>20</v>
      </c>
      <c r="BF189" s="30">
        <v>-0.54318</v>
      </c>
      <c r="BG189" s="30" t="s">
        <v>108</v>
      </c>
      <c r="BH189" s="79">
        <f t="shared" si="39"/>
        <v>65</v>
      </c>
      <c r="BI189" s="33" t="s">
        <v>56</v>
      </c>
      <c r="BJ189" s="24" t="s">
        <v>25</v>
      </c>
      <c r="BK189" s="30">
        <v>-0.35453000000000001</v>
      </c>
      <c r="BL189" s="30" t="s">
        <v>108</v>
      </c>
      <c r="BM189" s="29">
        <f t="shared" si="58"/>
        <v>71</v>
      </c>
      <c r="BN189" s="33" t="s">
        <v>68</v>
      </c>
      <c r="BO189" s="24" t="s">
        <v>19</v>
      </c>
      <c r="BP189" s="29">
        <v>-0.21099000000000001</v>
      </c>
      <c r="BR189" s="29">
        <f t="shared" ref="BR189:BR233" si="61">IF(BP189&lt;BP188,BR188+1,BR188)</f>
        <v>67</v>
      </c>
    </row>
    <row r="190" spans="1:70" ht="17" thickBot="1" x14ac:dyDescent="0.25">
      <c r="A190" s="33" t="s">
        <v>36</v>
      </c>
      <c r="B190" s="24" t="s">
        <v>26</v>
      </c>
      <c r="C190" s="28">
        <v>-0.85163</v>
      </c>
      <c r="D190" s="28" t="s">
        <v>107</v>
      </c>
      <c r="E190" s="29">
        <f t="shared" si="40"/>
        <v>64</v>
      </c>
      <c r="F190" s="33" t="s">
        <v>82</v>
      </c>
      <c r="G190" s="24" t="s">
        <v>25</v>
      </c>
      <c r="H190" s="28">
        <v>-0.49696000000000001</v>
      </c>
      <c r="I190" s="28" t="s">
        <v>107</v>
      </c>
      <c r="J190" s="29">
        <f t="shared" si="60"/>
        <v>69</v>
      </c>
      <c r="K190" s="33" t="s">
        <v>50</v>
      </c>
      <c r="L190" s="24" t="s">
        <v>19</v>
      </c>
      <c r="M190" s="28">
        <v>-0.83726</v>
      </c>
      <c r="N190" s="28" t="s">
        <v>107</v>
      </c>
      <c r="O190" s="29">
        <f t="shared" si="56"/>
        <v>78</v>
      </c>
      <c r="P190" s="33" t="s">
        <v>87</v>
      </c>
      <c r="Q190" s="24" t="s">
        <v>29</v>
      </c>
      <c r="R190" s="29">
        <v>-0.62873000000000001</v>
      </c>
      <c r="S190" s="29"/>
      <c r="T190" s="29">
        <f t="shared" si="54"/>
        <v>52</v>
      </c>
      <c r="U190" s="33" t="s">
        <v>64</v>
      </c>
      <c r="V190" s="24" t="s">
        <v>28</v>
      </c>
      <c r="W190" s="29">
        <v>-0.49292000000000002</v>
      </c>
      <c r="X190" s="29"/>
      <c r="Y190" s="29">
        <f t="shared" si="53"/>
        <v>54</v>
      </c>
      <c r="Z190" s="33" t="s">
        <v>36</v>
      </c>
      <c r="AA190" s="24" t="s">
        <v>23</v>
      </c>
      <c r="AB190" s="28">
        <v>-0.66378999999999999</v>
      </c>
      <c r="AC190" s="28" t="s">
        <v>107</v>
      </c>
      <c r="AD190" s="29">
        <f t="shared" si="59"/>
        <v>71</v>
      </c>
      <c r="AE190" s="33" t="s">
        <v>78</v>
      </c>
      <c r="AF190" s="24" t="s">
        <v>28</v>
      </c>
      <c r="AG190" s="30">
        <v>-0.36303999999999997</v>
      </c>
      <c r="AH190" s="30" t="s">
        <v>108</v>
      </c>
      <c r="AI190" s="79">
        <f t="shared" si="57"/>
        <v>77</v>
      </c>
      <c r="AJ190" s="33" t="s">
        <v>61</v>
      </c>
      <c r="AK190" s="24" t="s">
        <v>19</v>
      </c>
      <c r="AL190" s="30">
        <v>-0.90847</v>
      </c>
      <c r="AM190" s="30" t="s">
        <v>108</v>
      </c>
      <c r="AN190" s="29">
        <f t="shared" si="47"/>
        <v>61</v>
      </c>
      <c r="AO190" s="33" t="s">
        <v>81</v>
      </c>
      <c r="AP190" s="24" t="s">
        <v>29</v>
      </c>
      <c r="AQ190" s="28">
        <v>-1.07548</v>
      </c>
      <c r="AR190" s="28" t="s">
        <v>107</v>
      </c>
      <c r="AS190" s="29">
        <f t="shared" si="50"/>
        <v>58</v>
      </c>
      <c r="AT190" s="33" t="s">
        <v>45</v>
      </c>
      <c r="AU190" s="24" t="s">
        <v>23</v>
      </c>
      <c r="AV190" s="29">
        <v>-0.37462000000000001</v>
      </c>
      <c r="AW190" s="29"/>
      <c r="AX190" s="29">
        <f t="shared" si="55"/>
        <v>40</v>
      </c>
      <c r="AY190" s="33" t="s">
        <v>57</v>
      </c>
      <c r="AZ190" s="24" t="s">
        <v>20</v>
      </c>
      <c r="BA190" s="28">
        <v>-0.70394999999999996</v>
      </c>
      <c r="BB190" s="28" t="s">
        <v>107</v>
      </c>
      <c r="BC190" s="29">
        <f t="shared" si="46"/>
        <v>62</v>
      </c>
      <c r="BD190" s="33" t="s">
        <v>84</v>
      </c>
      <c r="BE190" s="24" t="s">
        <v>28</v>
      </c>
      <c r="BF190" s="30">
        <v>-0.54805000000000004</v>
      </c>
      <c r="BG190" s="30" t="s">
        <v>108</v>
      </c>
      <c r="BH190" s="79">
        <f t="shared" si="39"/>
        <v>66</v>
      </c>
      <c r="BI190" s="33" t="s">
        <v>97</v>
      </c>
      <c r="BJ190" s="35" t="s">
        <v>19</v>
      </c>
      <c r="BK190" s="30">
        <v>-0.35627999999999999</v>
      </c>
      <c r="BL190" s="30" t="s">
        <v>108</v>
      </c>
      <c r="BM190" s="29">
        <f t="shared" si="58"/>
        <v>72</v>
      </c>
      <c r="BN190" s="33" t="s">
        <v>80</v>
      </c>
      <c r="BO190" s="24" t="s">
        <v>19</v>
      </c>
      <c r="BP190" s="29">
        <v>-0.21597</v>
      </c>
      <c r="BR190" s="29">
        <f t="shared" si="61"/>
        <v>68</v>
      </c>
    </row>
    <row r="191" spans="1:70" ht="17" thickBot="1" x14ac:dyDescent="0.25">
      <c r="A191" s="33" t="s">
        <v>57</v>
      </c>
      <c r="B191" s="24" t="s">
        <v>26</v>
      </c>
      <c r="C191" s="28">
        <v>-0.85196000000000005</v>
      </c>
      <c r="D191" s="28" t="s">
        <v>107</v>
      </c>
      <c r="E191" s="29">
        <f t="shared" si="40"/>
        <v>65</v>
      </c>
      <c r="F191" s="33" t="s">
        <v>37</v>
      </c>
      <c r="G191" s="24" t="s">
        <v>23</v>
      </c>
      <c r="H191" s="30">
        <v>-0.51093999999999995</v>
      </c>
      <c r="I191" s="30" t="s">
        <v>108</v>
      </c>
      <c r="J191" s="29">
        <f t="shared" si="60"/>
        <v>70</v>
      </c>
      <c r="K191" s="33" t="s">
        <v>31</v>
      </c>
      <c r="L191" s="24" t="s">
        <v>19</v>
      </c>
      <c r="M191" s="28">
        <v>-0.83865999999999996</v>
      </c>
      <c r="N191" s="28" t="s">
        <v>107</v>
      </c>
      <c r="O191" s="29">
        <f t="shared" si="56"/>
        <v>79</v>
      </c>
      <c r="P191" s="33" t="s">
        <v>104</v>
      </c>
      <c r="Q191" s="35" t="s">
        <v>23</v>
      </c>
      <c r="R191" s="29">
        <v>-0.62938000000000005</v>
      </c>
      <c r="S191" s="29"/>
      <c r="T191" s="29">
        <f t="shared" si="54"/>
        <v>53</v>
      </c>
      <c r="U191" s="33" t="s">
        <v>97</v>
      </c>
      <c r="V191" s="35" t="s">
        <v>29</v>
      </c>
      <c r="W191" s="29">
        <v>-0.49641999999999997</v>
      </c>
      <c r="X191" s="29"/>
      <c r="Y191" s="29">
        <f t="shared" si="53"/>
        <v>55</v>
      </c>
      <c r="Z191" s="33" t="s">
        <v>57</v>
      </c>
      <c r="AA191" s="24" t="s">
        <v>23</v>
      </c>
      <c r="AB191" s="28">
        <v>-0.66674999999999995</v>
      </c>
      <c r="AC191" s="28" t="s">
        <v>107</v>
      </c>
      <c r="AD191" s="29">
        <f t="shared" si="59"/>
        <v>72</v>
      </c>
      <c r="AE191" s="33" t="s">
        <v>65</v>
      </c>
      <c r="AF191" s="24" t="s">
        <v>29</v>
      </c>
      <c r="AG191" s="29">
        <v>-0.36520999999999998</v>
      </c>
      <c r="AH191" s="29"/>
      <c r="AI191" s="79">
        <f t="shared" si="57"/>
        <v>78</v>
      </c>
      <c r="AJ191" s="33" t="s">
        <v>57</v>
      </c>
      <c r="AK191" s="24" t="s">
        <v>20</v>
      </c>
      <c r="AL191" s="28">
        <v>-0.99756999999999996</v>
      </c>
      <c r="AM191" s="28" t="s">
        <v>107</v>
      </c>
      <c r="AN191" s="29">
        <f t="shared" si="47"/>
        <v>62</v>
      </c>
      <c r="AO191" s="33" t="s">
        <v>61</v>
      </c>
      <c r="AP191" s="24" t="s">
        <v>26</v>
      </c>
      <c r="AQ191" s="28">
        <v>-1.08</v>
      </c>
      <c r="AR191" s="28" t="s">
        <v>107</v>
      </c>
      <c r="AS191" s="29">
        <f t="shared" si="50"/>
        <v>59</v>
      </c>
      <c r="AT191" s="33" t="s">
        <v>84</v>
      </c>
      <c r="AU191" s="24" t="s">
        <v>28</v>
      </c>
      <c r="AV191" s="29">
        <v>-0.45266000000000001</v>
      </c>
      <c r="AW191" s="29"/>
      <c r="AX191" s="29">
        <f t="shared" si="55"/>
        <v>41</v>
      </c>
      <c r="AY191" s="33" t="s">
        <v>86</v>
      </c>
      <c r="AZ191" s="24" t="s">
        <v>28</v>
      </c>
      <c r="BA191" s="28">
        <v>-0.71330000000000005</v>
      </c>
      <c r="BB191" s="28" t="s">
        <v>107</v>
      </c>
      <c r="BC191" s="29">
        <f t="shared" si="46"/>
        <v>63</v>
      </c>
      <c r="BD191" s="33" t="s">
        <v>60</v>
      </c>
      <c r="BE191" s="24" t="s">
        <v>22</v>
      </c>
      <c r="BF191" s="30">
        <v>-0.55825999999999998</v>
      </c>
      <c r="BG191" s="30" t="s">
        <v>108</v>
      </c>
      <c r="BH191" s="79">
        <f t="shared" ref="BH191:BH233" si="62">IF(BF191&lt;BF190,BH190+1,BH190)</f>
        <v>67</v>
      </c>
      <c r="BI191" s="33" t="s">
        <v>56</v>
      </c>
      <c r="BJ191" s="24" t="s">
        <v>19</v>
      </c>
      <c r="BK191" s="30">
        <v>-0.35887000000000002</v>
      </c>
      <c r="BL191" s="30" t="s">
        <v>108</v>
      </c>
      <c r="BM191" s="29">
        <f t="shared" si="58"/>
        <v>73</v>
      </c>
      <c r="BN191" s="33" t="s">
        <v>59</v>
      </c>
      <c r="BO191" s="24" t="s">
        <v>25</v>
      </c>
      <c r="BP191" s="29">
        <v>-0.22194</v>
      </c>
      <c r="BR191" s="29">
        <f t="shared" si="61"/>
        <v>69</v>
      </c>
    </row>
    <row r="192" spans="1:70" ht="17" thickBot="1" x14ac:dyDescent="0.25">
      <c r="A192" s="33" t="s">
        <v>90</v>
      </c>
      <c r="B192" s="35" t="s">
        <v>23</v>
      </c>
      <c r="C192" s="29">
        <v>-0.85470999999999997</v>
      </c>
      <c r="D192" s="29"/>
      <c r="E192" s="29">
        <f t="shared" si="40"/>
        <v>66</v>
      </c>
      <c r="F192" s="33" t="s">
        <v>37</v>
      </c>
      <c r="G192" s="24" t="s">
        <v>25</v>
      </c>
      <c r="H192" s="30">
        <v>-0.53347999999999995</v>
      </c>
      <c r="I192" s="30" t="s">
        <v>108</v>
      </c>
      <c r="J192" s="29">
        <f t="shared" si="60"/>
        <v>71</v>
      </c>
      <c r="K192" s="33" t="s">
        <v>68</v>
      </c>
      <c r="L192" s="24" t="s">
        <v>29</v>
      </c>
      <c r="M192" s="28">
        <v>-0.86033999999999999</v>
      </c>
      <c r="N192" s="28" t="s">
        <v>107</v>
      </c>
      <c r="O192" s="29">
        <f t="shared" si="56"/>
        <v>80</v>
      </c>
      <c r="P192" s="33" t="s">
        <v>40</v>
      </c>
      <c r="Q192" s="24" t="s">
        <v>26</v>
      </c>
      <c r="R192" s="30">
        <v>-0.65349999999999997</v>
      </c>
      <c r="S192" s="30" t="s">
        <v>108</v>
      </c>
      <c r="T192" s="29">
        <f t="shared" si="54"/>
        <v>54</v>
      </c>
      <c r="U192" s="33" t="s">
        <v>27</v>
      </c>
      <c r="V192" s="24" t="s">
        <v>29</v>
      </c>
      <c r="W192" s="28">
        <v>-0.50797000000000003</v>
      </c>
      <c r="X192" s="28" t="s">
        <v>107</v>
      </c>
      <c r="Y192" s="29">
        <f t="shared" si="53"/>
        <v>56</v>
      </c>
      <c r="Z192" s="33" t="s">
        <v>65</v>
      </c>
      <c r="AA192" s="24" t="s">
        <v>20</v>
      </c>
      <c r="AB192" s="29">
        <v>-0.69340999999999997</v>
      </c>
      <c r="AC192" s="29"/>
      <c r="AD192" s="29">
        <f t="shared" si="59"/>
        <v>73</v>
      </c>
      <c r="AE192" s="33" t="s">
        <v>101</v>
      </c>
      <c r="AF192" s="35" t="s">
        <v>22</v>
      </c>
      <c r="AG192" s="29">
        <v>-0.41586000000000001</v>
      </c>
      <c r="AH192" s="29"/>
      <c r="AI192" s="79">
        <f t="shared" si="57"/>
        <v>79</v>
      </c>
      <c r="AJ192" s="33" t="s">
        <v>44</v>
      </c>
      <c r="AK192" s="24" t="s">
        <v>23</v>
      </c>
      <c r="AL192" s="28">
        <v>-1.0153300000000001</v>
      </c>
      <c r="AM192" s="28" t="s">
        <v>107</v>
      </c>
      <c r="AN192" s="29">
        <f t="shared" si="47"/>
        <v>63</v>
      </c>
      <c r="AO192" s="33" t="s">
        <v>44</v>
      </c>
      <c r="AP192" s="24" t="s">
        <v>23</v>
      </c>
      <c r="AQ192" s="28">
        <v>-1.12025</v>
      </c>
      <c r="AR192" s="28" t="s">
        <v>107</v>
      </c>
      <c r="AS192" s="29">
        <f t="shared" si="50"/>
        <v>60</v>
      </c>
      <c r="AT192" s="33" t="s">
        <v>59</v>
      </c>
      <c r="AU192" s="24" t="s">
        <v>23</v>
      </c>
      <c r="AV192" s="29">
        <v>-0.46145000000000003</v>
      </c>
      <c r="AW192" s="29"/>
      <c r="AX192" s="29">
        <f t="shared" si="55"/>
        <v>42</v>
      </c>
      <c r="AY192" s="33" t="s">
        <v>98</v>
      </c>
      <c r="AZ192" s="35" t="s">
        <v>25</v>
      </c>
      <c r="BA192" s="28">
        <v>-0.73265000000000002</v>
      </c>
      <c r="BB192" s="28" t="s">
        <v>107</v>
      </c>
      <c r="BC192" s="29">
        <f t="shared" si="46"/>
        <v>64</v>
      </c>
      <c r="BD192" s="33" t="s">
        <v>90</v>
      </c>
      <c r="BE192" s="35" t="s">
        <v>29</v>
      </c>
      <c r="BF192" s="29">
        <v>-0.56311</v>
      </c>
      <c r="BG192" s="29"/>
      <c r="BH192" s="79">
        <f t="shared" si="62"/>
        <v>68</v>
      </c>
      <c r="BI192" s="33" t="s">
        <v>97</v>
      </c>
      <c r="BJ192" s="35" t="s">
        <v>25</v>
      </c>
      <c r="BK192" s="30">
        <v>-0.36137999999999998</v>
      </c>
      <c r="BL192" s="30" t="s">
        <v>108</v>
      </c>
      <c r="BM192" s="29">
        <f t="shared" si="58"/>
        <v>74</v>
      </c>
      <c r="BN192" s="33" t="s">
        <v>70</v>
      </c>
      <c r="BO192" s="24" t="s">
        <v>19</v>
      </c>
      <c r="BP192" s="29">
        <v>-0.22608</v>
      </c>
      <c r="BR192" s="29">
        <f t="shared" si="61"/>
        <v>70</v>
      </c>
    </row>
    <row r="193" spans="1:70" ht="17" thickBot="1" x14ac:dyDescent="0.25">
      <c r="A193" s="33" t="s">
        <v>103</v>
      </c>
      <c r="B193" s="35" t="s">
        <v>22</v>
      </c>
      <c r="C193" s="30">
        <v>-0.85494000000000003</v>
      </c>
      <c r="D193" s="30" t="s">
        <v>108</v>
      </c>
      <c r="E193" s="29">
        <f t="shared" ref="E193:E233" si="63">IF(C193&lt;C192,E192+1,E192)</f>
        <v>67</v>
      </c>
      <c r="F193" s="33" t="s">
        <v>87</v>
      </c>
      <c r="G193" s="24" t="s">
        <v>25</v>
      </c>
      <c r="H193" s="29">
        <v>-0.53574999999999995</v>
      </c>
      <c r="I193" s="29"/>
      <c r="J193" s="29">
        <f t="shared" si="60"/>
        <v>72</v>
      </c>
      <c r="K193" s="33" t="s">
        <v>35</v>
      </c>
      <c r="L193" s="24" t="s">
        <v>25</v>
      </c>
      <c r="M193" s="28">
        <v>-0.89337</v>
      </c>
      <c r="N193" s="28" t="s">
        <v>107</v>
      </c>
      <c r="O193" s="29">
        <f t="shared" si="56"/>
        <v>81</v>
      </c>
      <c r="P193" s="33" t="s">
        <v>81</v>
      </c>
      <c r="Q193" s="24" t="s">
        <v>29</v>
      </c>
      <c r="R193" s="30">
        <v>-0.66386999999999996</v>
      </c>
      <c r="S193" s="30" t="s">
        <v>108</v>
      </c>
      <c r="T193" s="29">
        <f t="shared" si="54"/>
        <v>55</v>
      </c>
      <c r="U193" s="33" t="s">
        <v>57</v>
      </c>
      <c r="V193" s="24" t="s">
        <v>26</v>
      </c>
      <c r="W193" s="28">
        <v>-0.58040999999999998</v>
      </c>
      <c r="X193" s="28" t="s">
        <v>107</v>
      </c>
      <c r="Y193" s="29">
        <f t="shared" si="53"/>
        <v>57</v>
      </c>
      <c r="Z193" s="33" t="s">
        <v>78</v>
      </c>
      <c r="AA193" s="24" t="s">
        <v>26</v>
      </c>
      <c r="AB193" s="28">
        <v>-0.69982</v>
      </c>
      <c r="AC193" s="28" t="s">
        <v>107</v>
      </c>
      <c r="AD193" s="29">
        <f t="shared" si="59"/>
        <v>74</v>
      </c>
      <c r="AE193" s="33" t="s">
        <v>61</v>
      </c>
      <c r="AF193" s="24" t="s">
        <v>26</v>
      </c>
      <c r="AG193" s="29">
        <v>-0.42159999999999997</v>
      </c>
      <c r="AH193" s="29"/>
      <c r="AI193" s="79">
        <f t="shared" si="57"/>
        <v>80</v>
      </c>
      <c r="AJ193" s="33" t="s">
        <v>81</v>
      </c>
      <c r="AK193" s="24" t="s">
        <v>20</v>
      </c>
      <c r="AL193" s="28">
        <v>-1.0404899999999999</v>
      </c>
      <c r="AM193" s="28" t="s">
        <v>107</v>
      </c>
      <c r="AN193" s="29">
        <f t="shared" si="47"/>
        <v>64</v>
      </c>
      <c r="AO193" s="33" t="s">
        <v>63</v>
      </c>
      <c r="AP193" s="24" t="s">
        <v>26</v>
      </c>
      <c r="AQ193" s="28">
        <v>-1.1434599999999999</v>
      </c>
      <c r="AR193" s="28" t="s">
        <v>107</v>
      </c>
      <c r="AS193" s="29">
        <f t="shared" si="50"/>
        <v>61</v>
      </c>
      <c r="AT193" s="33" t="s">
        <v>104</v>
      </c>
      <c r="AU193" s="35" t="s">
        <v>26</v>
      </c>
      <c r="AV193" s="30">
        <v>-0.46643000000000001</v>
      </c>
      <c r="AW193" s="30" t="s">
        <v>108</v>
      </c>
      <c r="AX193" s="29">
        <f t="shared" si="55"/>
        <v>43</v>
      </c>
      <c r="AY193" s="33" t="s">
        <v>67</v>
      </c>
      <c r="AZ193" s="24" t="s">
        <v>28</v>
      </c>
      <c r="BA193" s="28">
        <v>-0.74563999999999997</v>
      </c>
      <c r="BB193" s="28" t="s">
        <v>107</v>
      </c>
      <c r="BC193" s="29">
        <f t="shared" si="46"/>
        <v>65</v>
      </c>
      <c r="BD193" s="33" t="s">
        <v>67</v>
      </c>
      <c r="BE193" s="24" t="s">
        <v>20</v>
      </c>
      <c r="BF193" s="30">
        <v>-0.56344000000000005</v>
      </c>
      <c r="BG193" s="30" t="s">
        <v>108</v>
      </c>
      <c r="BH193" s="79">
        <f t="shared" si="62"/>
        <v>69</v>
      </c>
      <c r="BI193" s="33" t="s">
        <v>87</v>
      </c>
      <c r="BJ193" s="24" t="s">
        <v>29</v>
      </c>
      <c r="BK193" s="28">
        <v>-0.36262</v>
      </c>
      <c r="BL193" s="28" t="s">
        <v>107</v>
      </c>
      <c r="BM193" s="29">
        <f t="shared" si="58"/>
        <v>75</v>
      </c>
      <c r="BN193" s="33" t="s">
        <v>45</v>
      </c>
      <c r="BO193" s="24" t="s">
        <v>23</v>
      </c>
      <c r="BP193" s="30">
        <v>-0.22617000000000001</v>
      </c>
      <c r="BQ193" t="s">
        <v>108</v>
      </c>
      <c r="BR193" s="29">
        <f t="shared" si="61"/>
        <v>71</v>
      </c>
    </row>
    <row r="194" spans="1:70" ht="17" thickBot="1" x14ac:dyDescent="0.25">
      <c r="A194" s="33" t="s">
        <v>67</v>
      </c>
      <c r="B194" s="24" t="s">
        <v>20</v>
      </c>
      <c r="C194" s="28">
        <v>-0.89571000000000001</v>
      </c>
      <c r="D194" s="28" t="s">
        <v>107</v>
      </c>
      <c r="E194" s="29">
        <f t="shared" si="63"/>
        <v>68</v>
      </c>
      <c r="F194" s="33" t="s">
        <v>105</v>
      </c>
      <c r="G194" s="35" t="s">
        <v>29</v>
      </c>
      <c r="H194" s="29">
        <v>-0.53705999999999998</v>
      </c>
      <c r="I194" s="29"/>
      <c r="J194" s="29">
        <f t="shared" si="60"/>
        <v>73</v>
      </c>
      <c r="K194" s="33" t="s">
        <v>52</v>
      </c>
      <c r="L194" s="24" t="s">
        <v>23</v>
      </c>
      <c r="M194" s="28">
        <v>-0.90797000000000005</v>
      </c>
      <c r="N194" s="28" t="s">
        <v>107</v>
      </c>
      <c r="O194" s="29">
        <f t="shared" si="56"/>
        <v>82</v>
      </c>
      <c r="P194" s="33" t="s">
        <v>50</v>
      </c>
      <c r="Q194" s="24" t="s">
        <v>29</v>
      </c>
      <c r="R194" s="29">
        <v>-0.67837999999999998</v>
      </c>
      <c r="S194" s="29"/>
      <c r="T194" s="29">
        <f t="shared" si="54"/>
        <v>56</v>
      </c>
      <c r="U194" s="33" t="s">
        <v>104</v>
      </c>
      <c r="V194" s="35" t="s">
        <v>23</v>
      </c>
      <c r="W194" s="29">
        <v>-0.59279999999999999</v>
      </c>
      <c r="X194" s="29"/>
      <c r="Y194" s="29">
        <f t="shared" si="53"/>
        <v>58</v>
      </c>
      <c r="Z194" s="33" t="s">
        <v>85</v>
      </c>
      <c r="AA194" s="24" t="s">
        <v>29</v>
      </c>
      <c r="AB194" s="29">
        <v>-0.72990999999999995</v>
      </c>
      <c r="AC194" s="29"/>
      <c r="AD194" s="29">
        <f t="shared" si="59"/>
        <v>75</v>
      </c>
      <c r="AE194" s="33" t="s">
        <v>32</v>
      </c>
      <c r="AF194" s="24" t="s">
        <v>26</v>
      </c>
      <c r="AG194" s="28">
        <v>-0.43957000000000002</v>
      </c>
      <c r="AH194" s="28" t="s">
        <v>107</v>
      </c>
      <c r="AI194" s="79">
        <f t="shared" si="57"/>
        <v>81</v>
      </c>
      <c r="AJ194" s="33" t="s">
        <v>63</v>
      </c>
      <c r="AK194" s="24" t="s">
        <v>26</v>
      </c>
      <c r="AL194" s="28">
        <v>-1.0418799999999999</v>
      </c>
      <c r="AM194" s="28" t="s">
        <v>107</v>
      </c>
      <c r="AN194" s="29">
        <f t="shared" si="47"/>
        <v>65</v>
      </c>
      <c r="AO194" s="33" t="s">
        <v>57</v>
      </c>
      <c r="AP194" s="24" t="s">
        <v>20</v>
      </c>
      <c r="AQ194" s="28">
        <v>-1.1888399999999999</v>
      </c>
      <c r="AR194" s="28" t="s">
        <v>107</v>
      </c>
      <c r="AS194" s="29">
        <f t="shared" si="50"/>
        <v>62</v>
      </c>
      <c r="AT194" s="33" t="s">
        <v>53</v>
      </c>
      <c r="AU194" s="24" t="s">
        <v>28</v>
      </c>
      <c r="AV194" s="28">
        <v>-0.47291</v>
      </c>
      <c r="AW194" s="28" t="s">
        <v>107</v>
      </c>
      <c r="AX194" s="29">
        <f t="shared" si="55"/>
        <v>44</v>
      </c>
      <c r="AY194" s="33" t="s">
        <v>27</v>
      </c>
      <c r="AZ194" s="24" t="s">
        <v>28</v>
      </c>
      <c r="BA194" s="28">
        <v>-0.74704999999999999</v>
      </c>
      <c r="BB194" s="28" t="s">
        <v>107</v>
      </c>
      <c r="BC194" s="29">
        <f t="shared" si="46"/>
        <v>66</v>
      </c>
      <c r="BD194" s="33" t="s">
        <v>40</v>
      </c>
      <c r="BE194" s="24" t="s">
        <v>26</v>
      </c>
      <c r="BF194" s="28">
        <v>-0.60160999999999998</v>
      </c>
      <c r="BG194" s="28" t="s">
        <v>107</v>
      </c>
      <c r="BH194" s="79">
        <f t="shared" si="62"/>
        <v>70</v>
      </c>
      <c r="BI194" s="33" t="s">
        <v>98</v>
      </c>
      <c r="BJ194" s="35" t="s">
        <v>25</v>
      </c>
      <c r="BK194" s="29">
        <v>-0.37907000000000002</v>
      </c>
      <c r="BL194" s="29"/>
      <c r="BM194" s="29">
        <f t="shared" si="58"/>
        <v>76</v>
      </c>
      <c r="BN194" s="33" t="s">
        <v>50</v>
      </c>
      <c r="BO194" s="24" t="s">
        <v>29</v>
      </c>
      <c r="BP194" s="28">
        <v>-0.23088</v>
      </c>
      <c r="BQ194" t="s">
        <v>107</v>
      </c>
      <c r="BR194" s="29">
        <f t="shared" si="61"/>
        <v>72</v>
      </c>
    </row>
    <row r="195" spans="1:70" ht="17" thickBot="1" x14ac:dyDescent="0.25">
      <c r="A195" s="33" t="s">
        <v>40</v>
      </c>
      <c r="B195" s="24" t="s">
        <v>29</v>
      </c>
      <c r="C195" s="30">
        <v>-0.91442000000000001</v>
      </c>
      <c r="D195" s="30" t="s">
        <v>108</v>
      </c>
      <c r="E195" s="29">
        <f t="shared" si="63"/>
        <v>69</v>
      </c>
      <c r="F195" s="33" t="s">
        <v>79</v>
      </c>
      <c r="G195" s="24" t="s">
        <v>29</v>
      </c>
      <c r="H195" s="29">
        <v>-0.54871000000000003</v>
      </c>
      <c r="I195" s="29"/>
      <c r="J195" s="29">
        <f t="shared" si="60"/>
        <v>74</v>
      </c>
      <c r="K195" s="33" t="s">
        <v>56</v>
      </c>
      <c r="L195" s="24" t="s">
        <v>19</v>
      </c>
      <c r="M195" s="28">
        <v>-0.91891999999999996</v>
      </c>
      <c r="N195" s="28" t="s">
        <v>107</v>
      </c>
      <c r="O195" s="29">
        <f t="shared" si="56"/>
        <v>83</v>
      </c>
      <c r="P195" s="33" t="s">
        <v>41</v>
      </c>
      <c r="Q195" s="24" t="s">
        <v>29</v>
      </c>
      <c r="R195" s="30">
        <v>-0.68857000000000002</v>
      </c>
      <c r="S195" s="30" t="s">
        <v>108</v>
      </c>
      <c r="T195" s="29">
        <f t="shared" si="54"/>
        <v>57</v>
      </c>
      <c r="U195" s="33" t="s">
        <v>38</v>
      </c>
      <c r="V195" s="24" t="s">
        <v>26</v>
      </c>
      <c r="W195" s="28">
        <v>-0.59379999999999999</v>
      </c>
      <c r="X195" s="28" t="s">
        <v>107</v>
      </c>
      <c r="Y195" s="29">
        <f t="shared" si="53"/>
        <v>59</v>
      </c>
      <c r="Z195" s="33" t="s">
        <v>76</v>
      </c>
      <c r="AA195" s="24" t="s">
        <v>28</v>
      </c>
      <c r="AB195" s="29">
        <v>-0.76526000000000005</v>
      </c>
      <c r="AC195" s="29"/>
      <c r="AD195" s="29">
        <f t="shared" si="59"/>
        <v>76</v>
      </c>
      <c r="AE195" s="33" t="s">
        <v>42</v>
      </c>
      <c r="AF195" s="24" t="s">
        <v>28</v>
      </c>
      <c r="AG195" s="28">
        <v>-0.44024000000000002</v>
      </c>
      <c r="AH195" s="28" t="s">
        <v>107</v>
      </c>
      <c r="AI195" s="79">
        <f t="shared" si="57"/>
        <v>82</v>
      </c>
      <c r="AJ195" s="33" t="s">
        <v>84</v>
      </c>
      <c r="AK195" s="24" t="s">
        <v>28</v>
      </c>
      <c r="AL195" s="28">
        <v>-1.0720799999999999</v>
      </c>
      <c r="AM195" s="28" t="s">
        <v>107</v>
      </c>
      <c r="AN195" s="29">
        <f t="shared" si="47"/>
        <v>66</v>
      </c>
      <c r="AO195" s="33" t="s">
        <v>78</v>
      </c>
      <c r="AP195" s="24" t="s">
        <v>23</v>
      </c>
      <c r="AQ195" s="28">
        <v>-1.2267600000000001</v>
      </c>
      <c r="AR195" s="28" t="s">
        <v>107</v>
      </c>
      <c r="AS195" s="29">
        <f t="shared" si="50"/>
        <v>63</v>
      </c>
      <c r="AT195" s="33" t="s">
        <v>98</v>
      </c>
      <c r="AU195" s="35" t="s">
        <v>23</v>
      </c>
      <c r="AV195" s="29">
        <v>-0.47520000000000001</v>
      </c>
      <c r="AW195" s="29"/>
      <c r="AX195" s="29">
        <f t="shared" si="55"/>
        <v>45</v>
      </c>
      <c r="AY195" s="33" t="s">
        <v>67</v>
      </c>
      <c r="AZ195" s="24" t="s">
        <v>20</v>
      </c>
      <c r="BA195" s="28">
        <v>-0.75960000000000005</v>
      </c>
      <c r="BB195" s="28" t="s">
        <v>107</v>
      </c>
      <c r="BC195" s="29">
        <f t="shared" ref="BC195:BC233" si="64">IF(BA195&lt;BA194,BC194+1,BC194)</f>
        <v>67</v>
      </c>
      <c r="BD195" s="33" t="s">
        <v>100</v>
      </c>
      <c r="BE195" s="35" t="s">
        <v>28</v>
      </c>
      <c r="BF195" s="28">
        <v>-0.63890999999999998</v>
      </c>
      <c r="BG195" s="28" t="s">
        <v>107</v>
      </c>
      <c r="BH195" s="79">
        <f t="shared" si="62"/>
        <v>71</v>
      </c>
      <c r="BI195" s="33" t="s">
        <v>85</v>
      </c>
      <c r="BJ195" s="24" t="s">
        <v>26</v>
      </c>
      <c r="BK195" s="29">
        <v>-0.39204</v>
      </c>
      <c r="BL195" s="29"/>
      <c r="BM195" s="29">
        <f t="shared" si="58"/>
        <v>77</v>
      </c>
      <c r="BN195" s="33" t="s">
        <v>91</v>
      </c>
      <c r="BO195" s="35" t="s">
        <v>25</v>
      </c>
      <c r="BP195" s="30">
        <v>-0.23235</v>
      </c>
      <c r="BQ195" t="s">
        <v>108</v>
      </c>
      <c r="BR195" s="29">
        <f t="shared" si="61"/>
        <v>73</v>
      </c>
    </row>
    <row r="196" spans="1:70" ht="17" thickBot="1" x14ac:dyDescent="0.25">
      <c r="A196" s="33" t="s">
        <v>42</v>
      </c>
      <c r="B196" s="24" t="s">
        <v>26</v>
      </c>
      <c r="C196" s="28">
        <v>-0.91671999999999998</v>
      </c>
      <c r="D196" s="28" t="s">
        <v>107</v>
      </c>
      <c r="E196" s="29">
        <f t="shared" si="63"/>
        <v>70</v>
      </c>
      <c r="F196" s="33" t="s">
        <v>90</v>
      </c>
      <c r="G196" s="35" t="s">
        <v>26</v>
      </c>
      <c r="H196" s="30">
        <v>-0.56630999999999998</v>
      </c>
      <c r="I196" s="30" t="s">
        <v>108</v>
      </c>
      <c r="J196" s="29">
        <f t="shared" si="60"/>
        <v>75</v>
      </c>
      <c r="K196" s="33" t="s">
        <v>87</v>
      </c>
      <c r="L196" s="24" t="s">
        <v>19</v>
      </c>
      <c r="M196" s="28">
        <v>-0.94699999999999995</v>
      </c>
      <c r="N196" s="28" t="s">
        <v>107</v>
      </c>
      <c r="O196" s="29">
        <f t="shared" si="56"/>
        <v>84</v>
      </c>
      <c r="P196" s="33" t="s">
        <v>40</v>
      </c>
      <c r="Q196" s="24" t="s">
        <v>29</v>
      </c>
      <c r="R196" s="28">
        <v>-0.72038999999999997</v>
      </c>
      <c r="S196" s="28" t="s">
        <v>107</v>
      </c>
      <c r="T196" s="29">
        <f t="shared" si="54"/>
        <v>58</v>
      </c>
      <c r="U196" s="33" t="s">
        <v>81</v>
      </c>
      <c r="V196" s="24" t="s">
        <v>20</v>
      </c>
      <c r="W196" s="28">
        <v>-0.62500999999999995</v>
      </c>
      <c r="X196" s="28" t="s">
        <v>107</v>
      </c>
      <c r="Y196" s="29">
        <f t="shared" si="53"/>
        <v>60</v>
      </c>
      <c r="Z196" s="33" t="s">
        <v>40</v>
      </c>
      <c r="AA196" s="24" t="s">
        <v>29</v>
      </c>
      <c r="AB196" s="28">
        <v>-0.76651000000000002</v>
      </c>
      <c r="AC196" s="28" t="s">
        <v>107</v>
      </c>
      <c r="AD196" s="29">
        <f t="shared" si="59"/>
        <v>77</v>
      </c>
      <c r="AE196" s="33" t="s">
        <v>96</v>
      </c>
      <c r="AF196" s="35" t="s">
        <v>19</v>
      </c>
      <c r="AG196" s="29">
        <v>-0.44630999999999998</v>
      </c>
      <c r="AH196" s="29"/>
      <c r="AI196" s="79">
        <f t="shared" si="57"/>
        <v>83</v>
      </c>
      <c r="AJ196" s="33" t="s">
        <v>85</v>
      </c>
      <c r="AK196" s="24" t="s">
        <v>19</v>
      </c>
      <c r="AL196" s="29">
        <v>-1.11913</v>
      </c>
      <c r="AM196" s="29"/>
      <c r="AN196" s="29">
        <f t="shared" ref="AN196:AN233" si="65">IF(AL196&lt;AL195,AN195+1,AN195)</f>
        <v>67</v>
      </c>
      <c r="AO196" s="33" t="s">
        <v>78</v>
      </c>
      <c r="AP196" s="24" t="s">
        <v>26</v>
      </c>
      <c r="AQ196" s="28">
        <v>-1.23498</v>
      </c>
      <c r="AR196" s="28" t="s">
        <v>107</v>
      </c>
      <c r="AS196" s="29">
        <f t="shared" si="50"/>
        <v>64</v>
      </c>
      <c r="AT196" s="33" t="s">
        <v>32</v>
      </c>
      <c r="AU196" s="24" t="s">
        <v>26</v>
      </c>
      <c r="AV196" s="28">
        <v>-0.48171999999999998</v>
      </c>
      <c r="AW196" s="28" t="s">
        <v>107</v>
      </c>
      <c r="AX196" s="29">
        <f t="shared" si="55"/>
        <v>46</v>
      </c>
      <c r="AY196" s="33" t="s">
        <v>21</v>
      </c>
      <c r="AZ196" s="24" t="s">
        <v>23</v>
      </c>
      <c r="BA196" s="28">
        <v>-0.76941999999999999</v>
      </c>
      <c r="BB196" s="28" t="s">
        <v>107</v>
      </c>
      <c r="BC196" s="29">
        <f t="shared" si="64"/>
        <v>68</v>
      </c>
      <c r="BD196" s="33" t="s">
        <v>96</v>
      </c>
      <c r="BE196" s="35" t="s">
        <v>23</v>
      </c>
      <c r="BF196" s="28">
        <v>-0.65149999999999997</v>
      </c>
      <c r="BG196" s="28" t="s">
        <v>107</v>
      </c>
      <c r="BH196" s="79">
        <f t="shared" si="62"/>
        <v>72</v>
      </c>
      <c r="BI196" s="33" t="s">
        <v>98</v>
      </c>
      <c r="BJ196" s="35" t="s">
        <v>28</v>
      </c>
      <c r="BK196" s="29">
        <v>-0.39467999999999998</v>
      </c>
      <c r="BL196" s="29"/>
      <c r="BM196" s="29">
        <f t="shared" si="58"/>
        <v>78</v>
      </c>
      <c r="BN196" s="33" t="s">
        <v>93</v>
      </c>
      <c r="BO196" s="35" t="s">
        <v>23</v>
      </c>
      <c r="BP196" s="29">
        <v>-0.23443</v>
      </c>
      <c r="BR196" s="29">
        <f t="shared" si="61"/>
        <v>74</v>
      </c>
    </row>
    <row r="197" spans="1:70" ht="17" thickBot="1" x14ac:dyDescent="0.25">
      <c r="A197" s="33" t="s">
        <v>44</v>
      </c>
      <c r="B197" s="24" t="s">
        <v>23</v>
      </c>
      <c r="C197" s="28">
        <v>-0.91742000000000001</v>
      </c>
      <c r="D197" s="28" t="s">
        <v>107</v>
      </c>
      <c r="E197" s="29">
        <f t="shared" si="63"/>
        <v>71</v>
      </c>
      <c r="F197" s="33" t="s">
        <v>90</v>
      </c>
      <c r="G197" s="35" t="s">
        <v>23</v>
      </c>
      <c r="H197" s="29">
        <v>-0.57132000000000005</v>
      </c>
      <c r="I197" s="29"/>
      <c r="J197" s="29">
        <f t="shared" si="60"/>
        <v>76</v>
      </c>
      <c r="K197" s="33" t="s">
        <v>24</v>
      </c>
      <c r="L197" s="24" t="s">
        <v>25</v>
      </c>
      <c r="M197" s="28">
        <v>-0.98089000000000004</v>
      </c>
      <c r="N197" s="28" t="s">
        <v>107</v>
      </c>
      <c r="O197" s="29">
        <f t="shared" si="56"/>
        <v>85</v>
      </c>
      <c r="P197" s="33" t="s">
        <v>81</v>
      </c>
      <c r="Q197" s="24" t="s">
        <v>20</v>
      </c>
      <c r="R197" s="28">
        <v>-0.72633000000000003</v>
      </c>
      <c r="S197" s="28" t="s">
        <v>107</v>
      </c>
      <c r="T197" s="29">
        <f t="shared" si="54"/>
        <v>59</v>
      </c>
      <c r="U197" s="33" t="s">
        <v>24</v>
      </c>
      <c r="V197" s="24" t="s">
        <v>26</v>
      </c>
      <c r="W197" s="28">
        <v>-0.63012999999999997</v>
      </c>
      <c r="X197" s="28" t="s">
        <v>107</v>
      </c>
      <c r="Y197" s="29">
        <f t="shared" si="53"/>
        <v>61</v>
      </c>
      <c r="Z197" s="33" t="s">
        <v>101</v>
      </c>
      <c r="AA197" s="35" t="s">
        <v>26</v>
      </c>
      <c r="AB197" s="29">
        <v>-0.7823</v>
      </c>
      <c r="AC197" s="29"/>
      <c r="AD197" s="29">
        <f t="shared" si="59"/>
        <v>78</v>
      </c>
      <c r="AE197" s="33" t="s">
        <v>47</v>
      </c>
      <c r="AF197" s="24" t="s">
        <v>28</v>
      </c>
      <c r="AG197" s="29">
        <v>-0.45</v>
      </c>
      <c r="AH197" s="29"/>
      <c r="AI197" s="79">
        <f t="shared" si="57"/>
        <v>84</v>
      </c>
      <c r="AJ197" s="33" t="s">
        <v>67</v>
      </c>
      <c r="AK197" s="24" t="s">
        <v>23</v>
      </c>
      <c r="AL197" s="28">
        <v>-1.1464799999999999</v>
      </c>
      <c r="AM197" s="28" t="s">
        <v>107</v>
      </c>
      <c r="AN197" s="29">
        <f t="shared" si="65"/>
        <v>68</v>
      </c>
      <c r="AO197" s="33" t="s">
        <v>81</v>
      </c>
      <c r="AP197" s="24" t="s">
        <v>20</v>
      </c>
      <c r="AQ197" s="28">
        <v>-1.2836000000000001</v>
      </c>
      <c r="AR197" s="28" t="s">
        <v>107</v>
      </c>
      <c r="AS197" s="29">
        <f t="shared" si="50"/>
        <v>65</v>
      </c>
      <c r="AT197" s="33" t="s">
        <v>86</v>
      </c>
      <c r="AU197" s="24" t="s">
        <v>20</v>
      </c>
      <c r="AV197" s="29">
        <v>-0.49006</v>
      </c>
      <c r="AW197" s="29"/>
      <c r="AX197" s="29">
        <f t="shared" si="55"/>
        <v>47</v>
      </c>
      <c r="AY197" s="33" t="s">
        <v>91</v>
      </c>
      <c r="AZ197" s="35" t="s">
        <v>25</v>
      </c>
      <c r="BA197" s="29">
        <v>-0.77671999999999997</v>
      </c>
      <c r="BB197" s="29"/>
      <c r="BC197" s="29">
        <f t="shared" si="64"/>
        <v>69</v>
      </c>
      <c r="BD197" s="33" t="s">
        <v>81</v>
      </c>
      <c r="BE197" s="24" t="s">
        <v>26</v>
      </c>
      <c r="BF197" s="28">
        <v>-0.66661000000000004</v>
      </c>
      <c r="BG197" s="28" t="s">
        <v>107</v>
      </c>
      <c r="BH197" s="79">
        <f t="shared" si="62"/>
        <v>73</v>
      </c>
      <c r="BI197" s="33" t="s">
        <v>50</v>
      </c>
      <c r="BJ197" s="24" t="s">
        <v>29</v>
      </c>
      <c r="BK197" s="28">
        <v>-0.39800000000000002</v>
      </c>
      <c r="BL197" s="28" t="s">
        <v>107</v>
      </c>
      <c r="BM197" s="29">
        <f t="shared" si="58"/>
        <v>79</v>
      </c>
      <c r="BN197" s="33" t="s">
        <v>97</v>
      </c>
      <c r="BO197" s="35" t="s">
        <v>29</v>
      </c>
      <c r="BP197" s="29">
        <v>-0.23580000000000001</v>
      </c>
      <c r="BR197" s="29">
        <f t="shared" si="61"/>
        <v>75</v>
      </c>
    </row>
    <row r="198" spans="1:70" ht="17" thickBot="1" x14ac:dyDescent="0.25">
      <c r="A198" s="33" t="s">
        <v>49</v>
      </c>
      <c r="B198" s="24" t="s">
        <v>20</v>
      </c>
      <c r="C198" s="28">
        <v>-0.92801999999999996</v>
      </c>
      <c r="D198" s="28" t="s">
        <v>107</v>
      </c>
      <c r="E198" s="29">
        <f t="shared" si="63"/>
        <v>72</v>
      </c>
      <c r="F198" s="33" t="s">
        <v>90</v>
      </c>
      <c r="G198" s="35" t="s">
        <v>20</v>
      </c>
      <c r="H198" s="30">
        <v>-0.57506999999999997</v>
      </c>
      <c r="I198" s="30" t="s">
        <v>108</v>
      </c>
      <c r="J198" s="29">
        <f t="shared" si="60"/>
        <v>77</v>
      </c>
      <c r="K198" s="33" t="s">
        <v>83</v>
      </c>
      <c r="L198" s="24" t="s">
        <v>25</v>
      </c>
      <c r="M198" s="28">
        <v>-0.98421999999999998</v>
      </c>
      <c r="N198" s="28" t="s">
        <v>107</v>
      </c>
      <c r="O198" s="29">
        <f t="shared" si="56"/>
        <v>86</v>
      </c>
      <c r="P198" s="33" t="s">
        <v>48</v>
      </c>
      <c r="Q198" s="24" t="s">
        <v>29</v>
      </c>
      <c r="R198" s="28">
        <v>-0.73046999999999995</v>
      </c>
      <c r="S198" s="28" t="s">
        <v>107</v>
      </c>
      <c r="T198" s="29">
        <f t="shared" si="54"/>
        <v>60</v>
      </c>
      <c r="U198" s="33" t="s">
        <v>104</v>
      </c>
      <c r="V198" s="35" t="s">
        <v>19</v>
      </c>
      <c r="W198" s="30">
        <v>-0.63549</v>
      </c>
      <c r="X198" s="30" t="s">
        <v>108</v>
      </c>
      <c r="Y198" s="29">
        <f t="shared" si="53"/>
        <v>62</v>
      </c>
      <c r="Z198" s="33" t="s">
        <v>81</v>
      </c>
      <c r="AA198" s="24" t="s">
        <v>29</v>
      </c>
      <c r="AB198" s="30">
        <v>-0.78359000000000001</v>
      </c>
      <c r="AC198" s="30" t="s">
        <v>108</v>
      </c>
      <c r="AD198" s="29">
        <f t="shared" si="59"/>
        <v>79</v>
      </c>
      <c r="AE198" s="33" t="s">
        <v>61</v>
      </c>
      <c r="AF198" s="24" t="s">
        <v>19</v>
      </c>
      <c r="AG198" s="30">
        <v>-0.45469999999999999</v>
      </c>
      <c r="AH198" s="30" t="s">
        <v>108</v>
      </c>
      <c r="AI198" s="79">
        <f t="shared" si="57"/>
        <v>85</v>
      </c>
      <c r="AJ198" s="33" t="s">
        <v>61</v>
      </c>
      <c r="AK198" s="24" t="s">
        <v>26</v>
      </c>
      <c r="AL198" s="30">
        <v>-1.16513</v>
      </c>
      <c r="AM198" s="30" t="s">
        <v>108</v>
      </c>
      <c r="AN198" s="29">
        <f t="shared" si="65"/>
        <v>69</v>
      </c>
      <c r="AO198" s="33" t="s">
        <v>96</v>
      </c>
      <c r="AP198" s="35" t="s">
        <v>19</v>
      </c>
      <c r="AQ198" s="28">
        <v>-1.3169200000000001</v>
      </c>
      <c r="AR198" s="28" t="s">
        <v>107</v>
      </c>
      <c r="AS198" s="29">
        <f t="shared" si="50"/>
        <v>66</v>
      </c>
      <c r="AT198" s="33" t="s">
        <v>100</v>
      </c>
      <c r="AU198" s="35" t="s">
        <v>28</v>
      </c>
      <c r="AV198" s="29">
        <v>-0.49157000000000001</v>
      </c>
      <c r="AW198" s="29"/>
      <c r="AX198" s="29">
        <f t="shared" si="55"/>
        <v>48</v>
      </c>
      <c r="AY198" s="33" t="s">
        <v>74</v>
      </c>
      <c r="AZ198" s="24" t="s">
        <v>28</v>
      </c>
      <c r="BA198" s="28">
        <v>-0.77698</v>
      </c>
      <c r="BB198" s="28" t="s">
        <v>107</v>
      </c>
      <c r="BC198" s="29">
        <f t="shared" si="64"/>
        <v>70</v>
      </c>
      <c r="BD198" s="33" t="s">
        <v>63</v>
      </c>
      <c r="BE198" s="24" t="s">
        <v>26</v>
      </c>
      <c r="BF198" s="28">
        <v>-0.70374999999999999</v>
      </c>
      <c r="BG198" s="28" t="s">
        <v>107</v>
      </c>
      <c r="BH198" s="79">
        <f t="shared" si="62"/>
        <v>74</v>
      </c>
      <c r="BI198" s="33" t="s">
        <v>52</v>
      </c>
      <c r="BJ198" s="24" t="s">
        <v>23</v>
      </c>
      <c r="BK198" s="28">
        <v>-0.40938000000000002</v>
      </c>
      <c r="BL198" s="28" t="s">
        <v>107</v>
      </c>
      <c r="BM198" s="29">
        <f t="shared" si="58"/>
        <v>80</v>
      </c>
      <c r="BN198" s="33" t="s">
        <v>18</v>
      </c>
      <c r="BO198" s="24" t="s">
        <v>19</v>
      </c>
      <c r="BP198" s="28">
        <v>-0.23855000000000001</v>
      </c>
      <c r="BQ198" s="52" t="s">
        <v>107</v>
      </c>
      <c r="BR198" s="29">
        <f t="shared" si="61"/>
        <v>76</v>
      </c>
    </row>
    <row r="199" spans="1:70" ht="17" thickBot="1" x14ac:dyDescent="0.25">
      <c r="A199" s="33" t="s">
        <v>101</v>
      </c>
      <c r="B199" s="35" t="s">
        <v>102</v>
      </c>
      <c r="C199" s="30">
        <v>-0.95299</v>
      </c>
      <c r="D199" s="30" t="s">
        <v>108</v>
      </c>
      <c r="E199" s="29">
        <f t="shared" si="63"/>
        <v>73</v>
      </c>
      <c r="F199" s="33" t="s">
        <v>83</v>
      </c>
      <c r="G199" s="24" t="s">
        <v>29</v>
      </c>
      <c r="H199" s="29">
        <v>-0.57543</v>
      </c>
      <c r="I199" s="29"/>
      <c r="J199" s="29">
        <f t="shared" si="60"/>
        <v>78</v>
      </c>
      <c r="K199" s="33" t="s">
        <v>96</v>
      </c>
      <c r="L199" s="35" t="s">
        <v>26</v>
      </c>
      <c r="M199" s="30">
        <v>-0.99107000000000001</v>
      </c>
      <c r="N199" s="30" t="s">
        <v>108</v>
      </c>
      <c r="O199" s="29">
        <f t="shared" si="56"/>
        <v>87</v>
      </c>
      <c r="P199" s="33" t="s">
        <v>27</v>
      </c>
      <c r="Q199" s="24" t="s">
        <v>29</v>
      </c>
      <c r="R199" s="28">
        <v>-0.74980999999999998</v>
      </c>
      <c r="S199" s="28" t="s">
        <v>107</v>
      </c>
      <c r="T199" s="29">
        <f t="shared" si="54"/>
        <v>61</v>
      </c>
      <c r="U199" s="33" t="s">
        <v>61</v>
      </c>
      <c r="V199" s="24" t="s">
        <v>19</v>
      </c>
      <c r="W199" s="28">
        <v>-0.64629000000000003</v>
      </c>
      <c r="X199" s="28" t="s">
        <v>107</v>
      </c>
      <c r="Y199" s="29">
        <f t="shared" si="53"/>
        <v>63</v>
      </c>
      <c r="Z199" s="33" t="s">
        <v>36</v>
      </c>
      <c r="AA199" s="24" t="s">
        <v>26</v>
      </c>
      <c r="AB199" s="28">
        <v>-0.79349999999999998</v>
      </c>
      <c r="AC199" s="28" t="s">
        <v>107</v>
      </c>
      <c r="AD199" s="29">
        <f t="shared" si="59"/>
        <v>80</v>
      </c>
      <c r="AE199" s="33" t="s">
        <v>81</v>
      </c>
      <c r="AF199" s="24" t="s">
        <v>20</v>
      </c>
      <c r="AG199" s="29">
        <v>-0.45756999999999998</v>
      </c>
      <c r="AH199" s="29"/>
      <c r="AI199" s="79">
        <f t="shared" si="57"/>
        <v>86</v>
      </c>
      <c r="AJ199" s="33" t="s">
        <v>81</v>
      </c>
      <c r="AK199" s="24" t="s">
        <v>26</v>
      </c>
      <c r="AL199" s="28">
        <v>-1.2132000000000001</v>
      </c>
      <c r="AM199" s="28" t="s">
        <v>107</v>
      </c>
      <c r="AN199" s="29">
        <f t="shared" si="65"/>
        <v>70</v>
      </c>
      <c r="AO199" s="33" t="s">
        <v>65</v>
      </c>
      <c r="AP199" s="24" t="s">
        <v>20</v>
      </c>
      <c r="AQ199" s="28">
        <v>-1.3194900000000001</v>
      </c>
      <c r="AR199" s="28" t="s">
        <v>107</v>
      </c>
      <c r="AS199" s="29">
        <f t="shared" ref="AS199:AS233" si="66">IF(AQ199&lt;AQ198,AS198+1,AS198)</f>
        <v>67</v>
      </c>
      <c r="AT199" s="33" t="s">
        <v>42</v>
      </c>
      <c r="AU199" s="24" t="s">
        <v>26</v>
      </c>
      <c r="AV199" s="28">
        <v>-0.51280999999999999</v>
      </c>
      <c r="AW199" s="28" t="s">
        <v>107</v>
      </c>
      <c r="AX199" s="29">
        <f t="shared" si="55"/>
        <v>49</v>
      </c>
      <c r="AY199" s="33" t="s">
        <v>86</v>
      </c>
      <c r="AZ199" s="24" t="s">
        <v>20</v>
      </c>
      <c r="BA199" s="28">
        <v>-0.79674</v>
      </c>
      <c r="BB199" s="28" t="s">
        <v>107</v>
      </c>
      <c r="BC199" s="29">
        <f t="shared" si="64"/>
        <v>71</v>
      </c>
      <c r="BD199" s="33" t="s">
        <v>94</v>
      </c>
      <c r="BE199" s="35" t="s">
        <v>22</v>
      </c>
      <c r="BF199" s="30">
        <v>-0.70523999999999998</v>
      </c>
      <c r="BG199" s="30" t="s">
        <v>108</v>
      </c>
      <c r="BH199" s="79">
        <f t="shared" si="62"/>
        <v>75</v>
      </c>
      <c r="BI199" s="33" t="s">
        <v>72</v>
      </c>
      <c r="BJ199" s="24" t="s">
        <v>25</v>
      </c>
      <c r="BK199" s="29">
        <v>-0.41134999999999999</v>
      </c>
      <c r="BL199" s="29"/>
      <c r="BM199" s="29">
        <f t="shared" si="58"/>
        <v>81</v>
      </c>
      <c r="BN199" s="33" t="s">
        <v>74</v>
      </c>
      <c r="BO199" s="24" t="s">
        <v>23</v>
      </c>
      <c r="BP199" s="29">
        <v>-0.24334</v>
      </c>
      <c r="BR199" s="29">
        <f t="shared" si="61"/>
        <v>77</v>
      </c>
    </row>
    <row r="200" spans="1:70" ht="17" thickBot="1" x14ac:dyDescent="0.25">
      <c r="A200" s="33" t="s">
        <v>24</v>
      </c>
      <c r="B200" s="24" t="s">
        <v>26</v>
      </c>
      <c r="C200" s="28">
        <v>-0.96489999999999998</v>
      </c>
      <c r="D200" s="28" t="s">
        <v>107</v>
      </c>
      <c r="E200" s="29">
        <f t="shared" si="63"/>
        <v>74</v>
      </c>
      <c r="F200" s="33" t="s">
        <v>91</v>
      </c>
      <c r="G200" s="35" t="s">
        <v>22</v>
      </c>
      <c r="H200" s="29">
        <v>-0.57567000000000002</v>
      </c>
      <c r="I200" s="29"/>
      <c r="J200" s="29">
        <f t="shared" si="60"/>
        <v>79</v>
      </c>
      <c r="K200" s="33" t="s">
        <v>69</v>
      </c>
      <c r="L200" s="24" t="s">
        <v>19</v>
      </c>
      <c r="M200" s="28">
        <v>-1.02193</v>
      </c>
      <c r="N200" s="28" t="s">
        <v>107</v>
      </c>
      <c r="O200" s="29">
        <f t="shared" si="56"/>
        <v>88</v>
      </c>
      <c r="P200" s="33" t="s">
        <v>48</v>
      </c>
      <c r="Q200" s="24" t="s">
        <v>20</v>
      </c>
      <c r="R200" s="28">
        <v>-0.75871</v>
      </c>
      <c r="S200" s="28" t="s">
        <v>107</v>
      </c>
      <c r="T200" s="29">
        <f t="shared" si="54"/>
        <v>62</v>
      </c>
      <c r="U200" s="33" t="s">
        <v>36</v>
      </c>
      <c r="V200" s="24" t="s">
        <v>26</v>
      </c>
      <c r="W200" s="28">
        <v>-0.65434999999999999</v>
      </c>
      <c r="X200" s="28" t="s">
        <v>107</v>
      </c>
      <c r="Y200" s="29">
        <f t="shared" si="53"/>
        <v>64</v>
      </c>
      <c r="Z200" s="33" t="s">
        <v>42</v>
      </c>
      <c r="AA200" s="24" t="s">
        <v>28</v>
      </c>
      <c r="AB200" s="28">
        <v>-0.80772999999999995</v>
      </c>
      <c r="AC200" s="28" t="s">
        <v>107</v>
      </c>
      <c r="AD200" s="29">
        <f t="shared" si="59"/>
        <v>81</v>
      </c>
      <c r="AE200" s="33" t="s">
        <v>104</v>
      </c>
      <c r="AF200" s="35" t="s">
        <v>19</v>
      </c>
      <c r="AG200" s="29">
        <v>-0.46167999999999998</v>
      </c>
      <c r="AH200" s="29"/>
      <c r="AI200" s="79">
        <f t="shared" si="57"/>
        <v>87</v>
      </c>
      <c r="AJ200" s="33" t="s">
        <v>73</v>
      </c>
      <c r="AK200" s="24" t="s">
        <v>23</v>
      </c>
      <c r="AL200" s="28">
        <v>-1.2160200000000001</v>
      </c>
      <c r="AM200" s="28" t="s">
        <v>107</v>
      </c>
      <c r="AN200" s="29">
        <f t="shared" si="65"/>
        <v>71</v>
      </c>
      <c r="AO200" s="33" t="s">
        <v>94</v>
      </c>
      <c r="AP200" s="35" t="s">
        <v>28</v>
      </c>
      <c r="AQ200" s="28">
        <v>-1.3592599999999999</v>
      </c>
      <c r="AR200" s="28" t="s">
        <v>107</v>
      </c>
      <c r="AS200" s="29">
        <f t="shared" si="66"/>
        <v>68</v>
      </c>
      <c r="AT200" s="33" t="s">
        <v>104</v>
      </c>
      <c r="AU200" s="35" t="s">
        <v>19</v>
      </c>
      <c r="AV200" s="29">
        <v>-0.57684999999999997</v>
      </c>
      <c r="AW200" s="29"/>
      <c r="AX200" s="29">
        <f t="shared" si="55"/>
        <v>50</v>
      </c>
      <c r="AY200" s="33" t="s">
        <v>104</v>
      </c>
      <c r="AZ200" s="35" t="s">
        <v>19</v>
      </c>
      <c r="BA200" s="30">
        <v>-0.81040999999999996</v>
      </c>
      <c r="BB200" s="30" t="s">
        <v>108</v>
      </c>
      <c r="BC200" s="29">
        <f t="shared" si="64"/>
        <v>72</v>
      </c>
      <c r="BD200" s="33" t="s">
        <v>96</v>
      </c>
      <c r="BE200" s="35" t="s">
        <v>26</v>
      </c>
      <c r="BF200" s="28">
        <v>-0.72069000000000005</v>
      </c>
      <c r="BG200" s="28" t="s">
        <v>107</v>
      </c>
      <c r="BH200" s="79">
        <f t="shared" si="62"/>
        <v>76</v>
      </c>
      <c r="BI200" s="33" t="s">
        <v>87</v>
      </c>
      <c r="BJ200" s="24" t="s">
        <v>25</v>
      </c>
      <c r="BK200" s="28">
        <v>-0.41798000000000002</v>
      </c>
      <c r="BL200" s="28" t="s">
        <v>107</v>
      </c>
      <c r="BM200" s="29">
        <f t="shared" si="58"/>
        <v>82</v>
      </c>
      <c r="BN200" s="33" t="s">
        <v>56</v>
      </c>
      <c r="BO200" s="24" t="s">
        <v>19</v>
      </c>
      <c r="BP200" s="29">
        <v>-0.2437</v>
      </c>
      <c r="BR200" s="29">
        <f t="shared" si="61"/>
        <v>78</v>
      </c>
    </row>
    <row r="201" spans="1:70" ht="17" thickBot="1" x14ac:dyDescent="0.25">
      <c r="A201" s="33" t="s">
        <v>85</v>
      </c>
      <c r="B201" s="24" t="s">
        <v>26</v>
      </c>
      <c r="C201" s="29">
        <v>-0.96497999999999995</v>
      </c>
      <c r="D201" s="29"/>
      <c r="E201" s="29">
        <f t="shared" si="63"/>
        <v>75</v>
      </c>
      <c r="F201" s="33" t="s">
        <v>58</v>
      </c>
      <c r="G201" s="24" t="s">
        <v>25</v>
      </c>
      <c r="H201" s="29">
        <v>-0.58886000000000005</v>
      </c>
      <c r="I201" s="29"/>
      <c r="J201" s="29">
        <f t="shared" si="60"/>
        <v>80</v>
      </c>
      <c r="K201" s="33" t="s">
        <v>54</v>
      </c>
      <c r="L201" s="24" t="s">
        <v>29</v>
      </c>
      <c r="M201" s="28">
        <v>-1.0249999999999999</v>
      </c>
      <c r="N201" s="28" t="s">
        <v>107</v>
      </c>
      <c r="O201" s="29">
        <f t="shared" si="56"/>
        <v>89</v>
      </c>
      <c r="P201" s="33" t="s">
        <v>99</v>
      </c>
      <c r="Q201" s="35" t="s">
        <v>25</v>
      </c>
      <c r="R201" s="29">
        <v>-0.77514000000000005</v>
      </c>
      <c r="S201" s="29"/>
      <c r="T201" s="29">
        <f t="shared" si="54"/>
        <v>63</v>
      </c>
      <c r="U201" s="33" t="s">
        <v>52</v>
      </c>
      <c r="V201" s="24" t="s">
        <v>23</v>
      </c>
      <c r="W201" s="28">
        <v>-0.65649000000000002</v>
      </c>
      <c r="X201" s="28" t="s">
        <v>107</v>
      </c>
      <c r="Y201" s="29">
        <f t="shared" si="53"/>
        <v>65</v>
      </c>
      <c r="Z201" s="33" t="s">
        <v>73</v>
      </c>
      <c r="AA201" s="24" t="s">
        <v>23</v>
      </c>
      <c r="AB201" s="29">
        <v>-0.81247999999999998</v>
      </c>
      <c r="AC201" s="29"/>
      <c r="AD201" s="29">
        <f t="shared" si="59"/>
        <v>82</v>
      </c>
      <c r="AE201" s="33" t="s">
        <v>85</v>
      </c>
      <c r="AF201" s="24" t="s">
        <v>29</v>
      </c>
      <c r="AG201" s="29">
        <v>-0.52453000000000005</v>
      </c>
      <c r="AH201" s="29"/>
      <c r="AI201" s="79">
        <f t="shared" si="57"/>
        <v>88</v>
      </c>
      <c r="AJ201" s="33" t="s">
        <v>36</v>
      </c>
      <c r="AK201" s="24" t="s">
        <v>23</v>
      </c>
      <c r="AL201" s="28">
        <v>-1.31671</v>
      </c>
      <c r="AM201" s="28" t="s">
        <v>107</v>
      </c>
      <c r="AN201" s="29">
        <f t="shared" si="65"/>
        <v>72</v>
      </c>
      <c r="AO201" s="33" t="s">
        <v>65</v>
      </c>
      <c r="AP201" s="24" t="s">
        <v>23</v>
      </c>
      <c r="AQ201" s="30">
        <v>-1.39751</v>
      </c>
      <c r="AR201" s="30" t="s">
        <v>108</v>
      </c>
      <c r="AS201" s="29">
        <f t="shared" si="66"/>
        <v>69</v>
      </c>
      <c r="AT201" s="33" t="s">
        <v>67</v>
      </c>
      <c r="AU201" s="24" t="s">
        <v>20</v>
      </c>
      <c r="AV201" s="30">
        <v>-0.59999000000000002</v>
      </c>
      <c r="AW201" s="30" t="s">
        <v>108</v>
      </c>
      <c r="AX201" s="29">
        <f t="shared" si="55"/>
        <v>51</v>
      </c>
      <c r="AY201" s="33" t="s">
        <v>103</v>
      </c>
      <c r="AZ201" s="35" t="s">
        <v>26</v>
      </c>
      <c r="BA201" s="30">
        <v>-0.82150999999999996</v>
      </c>
      <c r="BB201" s="30" t="s">
        <v>108</v>
      </c>
      <c r="BC201" s="29">
        <f t="shared" si="64"/>
        <v>73</v>
      </c>
      <c r="BD201" s="33" t="s">
        <v>100</v>
      </c>
      <c r="BE201" s="35" t="s">
        <v>20</v>
      </c>
      <c r="BF201" s="28">
        <v>-0.73043999999999998</v>
      </c>
      <c r="BG201" s="28" t="s">
        <v>107</v>
      </c>
      <c r="BH201" s="79">
        <f t="shared" si="62"/>
        <v>77</v>
      </c>
      <c r="BI201" s="33" t="s">
        <v>73</v>
      </c>
      <c r="BJ201" s="24" t="s">
        <v>29</v>
      </c>
      <c r="BK201" s="30">
        <v>-0.43595</v>
      </c>
      <c r="BL201" s="30" t="s">
        <v>108</v>
      </c>
      <c r="BM201" s="29">
        <f t="shared" si="58"/>
        <v>83</v>
      </c>
      <c r="BN201" s="33" t="s">
        <v>24</v>
      </c>
      <c r="BO201" s="24" t="s">
        <v>25</v>
      </c>
      <c r="BP201" s="28">
        <v>-0.2586</v>
      </c>
      <c r="BQ201" t="s">
        <v>107</v>
      </c>
      <c r="BR201" s="29">
        <f t="shared" si="61"/>
        <v>79</v>
      </c>
    </row>
    <row r="202" spans="1:70" ht="17" thickBot="1" x14ac:dyDescent="0.25">
      <c r="A202" s="33" t="s">
        <v>61</v>
      </c>
      <c r="B202" s="24" t="s">
        <v>19</v>
      </c>
      <c r="C202" s="28">
        <v>-0.97450000000000003</v>
      </c>
      <c r="D202" s="28" t="s">
        <v>107</v>
      </c>
      <c r="E202" s="29">
        <f t="shared" si="63"/>
        <v>76</v>
      </c>
      <c r="F202" s="33" t="s">
        <v>41</v>
      </c>
      <c r="G202" s="24" t="s">
        <v>25</v>
      </c>
      <c r="H202" s="30">
        <v>-0.59050000000000002</v>
      </c>
      <c r="I202" s="30" t="s">
        <v>108</v>
      </c>
      <c r="J202" s="29">
        <f t="shared" si="60"/>
        <v>81</v>
      </c>
      <c r="K202" s="33" t="s">
        <v>97</v>
      </c>
      <c r="L202" s="35" t="s">
        <v>19</v>
      </c>
      <c r="M202" s="28">
        <v>-1.02546</v>
      </c>
      <c r="N202" s="28" t="s">
        <v>107</v>
      </c>
      <c r="O202" s="29">
        <f t="shared" si="56"/>
        <v>90</v>
      </c>
      <c r="P202" s="33" t="s">
        <v>59</v>
      </c>
      <c r="Q202" s="24" t="s">
        <v>23</v>
      </c>
      <c r="R202" s="29">
        <v>-0.80567999999999995</v>
      </c>
      <c r="S202" s="29"/>
      <c r="T202" s="29">
        <f t="shared" si="54"/>
        <v>64</v>
      </c>
      <c r="U202" s="33" t="s">
        <v>96</v>
      </c>
      <c r="V202" s="35" t="s">
        <v>19</v>
      </c>
      <c r="W202" s="29">
        <v>-0.65925999999999996</v>
      </c>
      <c r="X202" s="29"/>
      <c r="Y202" s="29">
        <f t="shared" si="53"/>
        <v>66</v>
      </c>
      <c r="Z202" s="33" t="s">
        <v>40</v>
      </c>
      <c r="AA202" s="24" t="s">
        <v>26</v>
      </c>
      <c r="AB202" s="28">
        <v>-0.81440000000000001</v>
      </c>
      <c r="AC202" s="28" t="s">
        <v>107</v>
      </c>
      <c r="AD202" s="29">
        <f t="shared" si="59"/>
        <v>83</v>
      </c>
      <c r="AE202" s="33" t="s">
        <v>85</v>
      </c>
      <c r="AF202" s="24" t="s">
        <v>26</v>
      </c>
      <c r="AG202" s="29">
        <v>-0.54490000000000005</v>
      </c>
      <c r="AH202" s="29"/>
      <c r="AI202" s="79">
        <f t="shared" si="57"/>
        <v>89</v>
      </c>
      <c r="AJ202" s="33" t="s">
        <v>103</v>
      </c>
      <c r="AK202" s="35" t="s">
        <v>26</v>
      </c>
      <c r="AL202" s="30">
        <v>-1.3405899999999999</v>
      </c>
      <c r="AM202" s="30" t="s">
        <v>108</v>
      </c>
      <c r="AN202" s="29">
        <f t="shared" si="65"/>
        <v>73</v>
      </c>
      <c r="AO202" s="33" t="s">
        <v>36</v>
      </c>
      <c r="AP202" s="24" t="s">
        <v>23</v>
      </c>
      <c r="AQ202" s="28">
        <v>-1.4888300000000001</v>
      </c>
      <c r="AR202" s="28" t="s">
        <v>107</v>
      </c>
      <c r="AS202" s="29">
        <f t="shared" si="66"/>
        <v>70</v>
      </c>
      <c r="AT202" s="33" t="s">
        <v>90</v>
      </c>
      <c r="AU202" s="35" t="s">
        <v>29</v>
      </c>
      <c r="AV202" s="29">
        <v>-0.61497000000000002</v>
      </c>
      <c r="AW202" s="29"/>
      <c r="AX202" s="29">
        <f t="shared" si="55"/>
        <v>52</v>
      </c>
      <c r="AY202" s="33" t="s">
        <v>42</v>
      </c>
      <c r="AZ202" s="24" t="s">
        <v>28</v>
      </c>
      <c r="BA202" s="28">
        <v>-0.83299999999999996</v>
      </c>
      <c r="BB202" s="28" t="s">
        <v>107</v>
      </c>
      <c r="BC202" s="29">
        <f t="shared" si="64"/>
        <v>74</v>
      </c>
      <c r="BD202" s="33" t="s">
        <v>57</v>
      </c>
      <c r="BE202" s="24" t="s">
        <v>20</v>
      </c>
      <c r="BF202" s="28">
        <v>-0.82035999999999998</v>
      </c>
      <c r="BG202" s="28" t="s">
        <v>107</v>
      </c>
      <c r="BH202" s="79">
        <f t="shared" si="62"/>
        <v>78</v>
      </c>
      <c r="BI202" s="33" t="s">
        <v>31</v>
      </c>
      <c r="BJ202" s="24" t="s">
        <v>25</v>
      </c>
      <c r="BK202" s="28">
        <v>-0.43792999999999999</v>
      </c>
      <c r="BL202" s="28" t="s">
        <v>107</v>
      </c>
      <c r="BM202" s="29">
        <f t="shared" si="58"/>
        <v>84</v>
      </c>
      <c r="BN202" s="33" t="s">
        <v>52</v>
      </c>
      <c r="BO202" s="24" t="s">
        <v>29</v>
      </c>
      <c r="BP202" s="28">
        <v>-0.26645999999999997</v>
      </c>
      <c r="BQ202" s="52" t="s">
        <v>107</v>
      </c>
      <c r="BR202" s="29">
        <f t="shared" si="61"/>
        <v>80</v>
      </c>
    </row>
    <row r="203" spans="1:70" ht="17" thickBot="1" x14ac:dyDescent="0.25">
      <c r="A203" s="33" t="s">
        <v>66</v>
      </c>
      <c r="B203" s="24" t="s">
        <v>20</v>
      </c>
      <c r="C203" s="28">
        <v>-1.0152699999999999</v>
      </c>
      <c r="D203" s="28" t="s">
        <v>107</v>
      </c>
      <c r="E203" s="29">
        <f t="shared" si="63"/>
        <v>77</v>
      </c>
      <c r="F203" s="33" t="s">
        <v>33</v>
      </c>
      <c r="G203" s="24" t="s">
        <v>25</v>
      </c>
      <c r="H203" s="28">
        <v>-0.60202</v>
      </c>
      <c r="I203" s="28" t="s">
        <v>107</v>
      </c>
      <c r="J203" s="29">
        <f t="shared" si="60"/>
        <v>82</v>
      </c>
      <c r="K203" s="33" t="s">
        <v>56</v>
      </c>
      <c r="L203" s="24" t="s">
        <v>25</v>
      </c>
      <c r="M203" s="28">
        <v>-1.02779</v>
      </c>
      <c r="N203" s="28" t="s">
        <v>107</v>
      </c>
      <c r="O203" s="29">
        <f t="shared" si="56"/>
        <v>91</v>
      </c>
      <c r="P203" s="33" t="s">
        <v>83</v>
      </c>
      <c r="Q203" s="24" t="s">
        <v>20</v>
      </c>
      <c r="R203" s="29">
        <v>-0.81267999999999996</v>
      </c>
      <c r="S203" s="29"/>
      <c r="T203" s="29">
        <f t="shared" si="54"/>
        <v>65</v>
      </c>
      <c r="U203" s="33" t="s">
        <v>69</v>
      </c>
      <c r="V203" s="24" t="s">
        <v>29</v>
      </c>
      <c r="W203" s="29">
        <v>-0.66547999999999996</v>
      </c>
      <c r="X203" s="29"/>
      <c r="Y203" s="29">
        <f t="shared" ref="Y203:Y233" si="67">IF(W203&lt;W202,Y202+1,Y202)</f>
        <v>67</v>
      </c>
      <c r="Z203" s="33" t="s">
        <v>100</v>
      </c>
      <c r="AA203" s="35" t="s">
        <v>26</v>
      </c>
      <c r="AB203" s="28">
        <v>-0.83018000000000003</v>
      </c>
      <c r="AC203" s="28" t="s">
        <v>107</v>
      </c>
      <c r="AD203" s="29">
        <f t="shared" si="59"/>
        <v>84</v>
      </c>
      <c r="AE203" s="33" t="s">
        <v>76</v>
      </c>
      <c r="AF203" s="24" t="s">
        <v>28</v>
      </c>
      <c r="AG203" s="29">
        <v>-0.57257999999999998</v>
      </c>
      <c r="AH203" s="29"/>
      <c r="AI203" s="79">
        <f t="shared" si="57"/>
        <v>90</v>
      </c>
      <c r="AJ203" s="33" t="s">
        <v>90</v>
      </c>
      <c r="AK203" s="35" t="s">
        <v>29</v>
      </c>
      <c r="AL203" s="28">
        <v>-1.3529100000000001</v>
      </c>
      <c r="AM203" s="28" t="s">
        <v>107</v>
      </c>
      <c r="AN203" s="29">
        <f t="shared" si="65"/>
        <v>74</v>
      </c>
      <c r="AO203" s="33" t="s">
        <v>81</v>
      </c>
      <c r="AP203" s="24" t="s">
        <v>26</v>
      </c>
      <c r="AQ203" s="28">
        <v>-1.49197</v>
      </c>
      <c r="AR203" s="28" t="s">
        <v>107</v>
      </c>
      <c r="AS203" s="29">
        <f t="shared" si="66"/>
        <v>71</v>
      </c>
      <c r="AT203" s="33" t="s">
        <v>96</v>
      </c>
      <c r="AU203" s="35" t="s">
        <v>23</v>
      </c>
      <c r="AV203" s="29">
        <v>-0.62216000000000005</v>
      </c>
      <c r="AW203" s="29"/>
      <c r="AX203" s="29">
        <f t="shared" si="55"/>
        <v>53</v>
      </c>
      <c r="AY203" s="33" t="s">
        <v>44</v>
      </c>
      <c r="AZ203" s="24" t="s">
        <v>23</v>
      </c>
      <c r="BA203" s="28">
        <v>-0.85453000000000001</v>
      </c>
      <c r="BB203" s="28" t="s">
        <v>107</v>
      </c>
      <c r="BC203" s="29">
        <f t="shared" si="64"/>
        <v>75</v>
      </c>
      <c r="BD203" s="33" t="s">
        <v>73</v>
      </c>
      <c r="BE203" s="24" t="s">
        <v>23</v>
      </c>
      <c r="BF203" s="28">
        <v>-0.82508999999999999</v>
      </c>
      <c r="BG203" s="28" t="s">
        <v>107</v>
      </c>
      <c r="BH203" s="79">
        <f t="shared" si="62"/>
        <v>79</v>
      </c>
      <c r="BI203" s="33" t="s">
        <v>18</v>
      </c>
      <c r="BJ203" s="24" t="s">
        <v>19</v>
      </c>
      <c r="BK203" s="28">
        <v>-0.44030000000000002</v>
      </c>
      <c r="BL203" s="28" t="s">
        <v>107</v>
      </c>
      <c r="BM203" s="29">
        <f t="shared" si="58"/>
        <v>85</v>
      </c>
      <c r="BN203" s="33" t="s">
        <v>59</v>
      </c>
      <c r="BO203" s="24" t="s">
        <v>23</v>
      </c>
      <c r="BP203" s="29">
        <v>-0.27068999999999999</v>
      </c>
      <c r="BR203" s="29">
        <f t="shared" si="61"/>
        <v>81</v>
      </c>
    </row>
    <row r="204" spans="1:70" ht="17" thickBot="1" x14ac:dyDescent="0.25">
      <c r="A204" s="33" t="s">
        <v>86</v>
      </c>
      <c r="B204" s="24" t="s">
        <v>26</v>
      </c>
      <c r="C204" s="28">
        <v>-1.0275000000000001</v>
      </c>
      <c r="D204" s="28" t="s">
        <v>107</v>
      </c>
      <c r="E204" s="29">
        <f t="shared" si="63"/>
        <v>78</v>
      </c>
      <c r="F204" s="33" t="s">
        <v>59</v>
      </c>
      <c r="G204" s="24" t="s">
        <v>25</v>
      </c>
      <c r="H204" s="28">
        <v>-0.60911000000000004</v>
      </c>
      <c r="I204" s="28" t="s">
        <v>107</v>
      </c>
      <c r="J204" s="29">
        <f t="shared" si="60"/>
        <v>83</v>
      </c>
      <c r="K204" s="33" t="s">
        <v>85</v>
      </c>
      <c r="L204" s="24" t="s">
        <v>29</v>
      </c>
      <c r="M204" s="28">
        <v>-1.0396300000000001</v>
      </c>
      <c r="N204" s="28" t="s">
        <v>107</v>
      </c>
      <c r="O204" s="29">
        <f t="shared" si="56"/>
        <v>92</v>
      </c>
      <c r="P204" s="33" t="s">
        <v>69</v>
      </c>
      <c r="Q204" s="24" t="s">
        <v>23</v>
      </c>
      <c r="R204" s="29">
        <v>-0.81540000000000001</v>
      </c>
      <c r="S204" s="29"/>
      <c r="T204" s="29">
        <f t="shared" si="54"/>
        <v>66</v>
      </c>
      <c r="U204" s="33" t="s">
        <v>81</v>
      </c>
      <c r="V204" s="24" t="s">
        <v>29</v>
      </c>
      <c r="W204" s="28">
        <v>-0.71521999999999997</v>
      </c>
      <c r="X204" s="28" t="s">
        <v>107</v>
      </c>
      <c r="Y204" s="29">
        <f t="shared" si="67"/>
        <v>68</v>
      </c>
      <c r="Z204" s="33" t="s">
        <v>78</v>
      </c>
      <c r="AA204" s="24" t="s">
        <v>28</v>
      </c>
      <c r="AB204" s="28">
        <v>-0.83250999999999997</v>
      </c>
      <c r="AC204" s="28" t="s">
        <v>107</v>
      </c>
      <c r="AD204" s="29">
        <f t="shared" si="59"/>
        <v>85</v>
      </c>
      <c r="AE204" s="33" t="s">
        <v>42</v>
      </c>
      <c r="AF204" s="24" t="s">
        <v>26</v>
      </c>
      <c r="AG204" s="28">
        <v>-0.57311000000000001</v>
      </c>
      <c r="AH204" s="28" t="s">
        <v>107</v>
      </c>
      <c r="AI204" s="79">
        <f t="shared" si="57"/>
        <v>91</v>
      </c>
      <c r="AJ204" s="33" t="s">
        <v>40</v>
      </c>
      <c r="AK204" s="24" t="s">
        <v>26</v>
      </c>
      <c r="AL204" s="28">
        <v>-1.3642099999999999</v>
      </c>
      <c r="AM204" s="28" t="s">
        <v>107</v>
      </c>
      <c r="AN204" s="29">
        <f t="shared" si="65"/>
        <v>75</v>
      </c>
      <c r="AO204" s="33" t="s">
        <v>38</v>
      </c>
      <c r="AP204" s="24" t="s">
        <v>26</v>
      </c>
      <c r="AQ204" s="28">
        <v>-1.51115</v>
      </c>
      <c r="AR204" s="28" t="s">
        <v>107</v>
      </c>
      <c r="AS204" s="29">
        <f t="shared" si="66"/>
        <v>72</v>
      </c>
      <c r="AT204" s="33" t="s">
        <v>21</v>
      </c>
      <c r="AU204" s="24" t="s">
        <v>23</v>
      </c>
      <c r="AV204" s="28">
        <v>-0.66381999999999997</v>
      </c>
      <c r="AW204" s="28" t="s">
        <v>107</v>
      </c>
      <c r="AX204" s="29">
        <f t="shared" si="55"/>
        <v>54</v>
      </c>
      <c r="AY204" s="33" t="s">
        <v>47</v>
      </c>
      <c r="AZ204" s="24" t="s">
        <v>19</v>
      </c>
      <c r="BA204" s="28">
        <v>-0.88932</v>
      </c>
      <c r="BB204" s="28" t="s">
        <v>107</v>
      </c>
      <c r="BC204" s="29">
        <f t="shared" si="64"/>
        <v>76</v>
      </c>
      <c r="BD204" s="33" t="s">
        <v>73</v>
      </c>
      <c r="BE204" s="24" t="s">
        <v>29</v>
      </c>
      <c r="BF204" s="28">
        <v>-0.82811999999999997</v>
      </c>
      <c r="BG204" s="28" t="s">
        <v>107</v>
      </c>
      <c r="BH204" s="79">
        <f t="shared" si="62"/>
        <v>80</v>
      </c>
      <c r="BI204" s="33" t="s">
        <v>72</v>
      </c>
      <c r="BJ204" s="24" t="s">
        <v>22</v>
      </c>
      <c r="BK204" s="30">
        <v>-0.44381999999999999</v>
      </c>
      <c r="BL204" s="30" t="s">
        <v>108</v>
      </c>
      <c r="BM204" s="29">
        <f t="shared" si="58"/>
        <v>86</v>
      </c>
      <c r="BN204" s="33" t="s">
        <v>41</v>
      </c>
      <c r="BO204" s="24" t="s">
        <v>29</v>
      </c>
      <c r="BP204" s="28">
        <v>-0.27277000000000001</v>
      </c>
      <c r="BQ204" t="s">
        <v>107</v>
      </c>
      <c r="BR204" s="29">
        <f t="shared" si="61"/>
        <v>82</v>
      </c>
    </row>
    <row r="205" spans="1:70" ht="17" thickBot="1" x14ac:dyDescent="0.25">
      <c r="A205" s="33" t="s">
        <v>40</v>
      </c>
      <c r="B205" s="24" t="s">
        <v>26</v>
      </c>
      <c r="C205" s="28">
        <v>-1.0481199999999999</v>
      </c>
      <c r="D205" s="28" t="s">
        <v>107</v>
      </c>
      <c r="E205" s="29">
        <f t="shared" si="63"/>
        <v>79</v>
      </c>
      <c r="F205" s="33" t="s">
        <v>93</v>
      </c>
      <c r="G205" s="35" t="s">
        <v>29</v>
      </c>
      <c r="H205" s="30">
        <v>-0.62339</v>
      </c>
      <c r="I205" s="30" t="s">
        <v>108</v>
      </c>
      <c r="J205" s="29">
        <f t="shared" si="60"/>
        <v>84</v>
      </c>
      <c r="K205" s="33" t="s">
        <v>37</v>
      </c>
      <c r="L205" s="24" t="s">
        <v>25</v>
      </c>
      <c r="M205" s="28">
        <v>-1.0421400000000001</v>
      </c>
      <c r="N205" s="28" t="s">
        <v>107</v>
      </c>
      <c r="O205" s="29">
        <f t="shared" si="56"/>
        <v>93</v>
      </c>
      <c r="P205" s="33" t="s">
        <v>83</v>
      </c>
      <c r="Q205" s="24" t="s">
        <v>29</v>
      </c>
      <c r="R205" s="29">
        <v>-0.84148000000000001</v>
      </c>
      <c r="S205" s="29"/>
      <c r="T205" s="29">
        <f t="shared" ref="T205:T233" si="68">IF(R205&lt;R204,T204+1,T204)</f>
        <v>67</v>
      </c>
      <c r="U205" s="33" t="s">
        <v>81</v>
      </c>
      <c r="V205" s="24" t="s">
        <v>26</v>
      </c>
      <c r="W205" s="28">
        <v>-0.73704000000000003</v>
      </c>
      <c r="X205" s="28" t="s">
        <v>107</v>
      </c>
      <c r="Y205" s="29">
        <f t="shared" si="67"/>
        <v>69</v>
      </c>
      <c r="Z205" s="33" t="s">
        <v>57</v>
      </c>
      <c r="AA205" s="24" t="s">
        <v>26</v>
      </c>
      <c r="AB205" s="28">
        <v>-0.89043000000000005</v>
      </c>
      <c r="AC205" s="28" t="s">
        <v>107</v>
      </c>
      <c r="AD205" s="29">
        <f t="shared" si="59"/>
        <v>86</v>
      </c>
      <c r="AE205" s="33" t="s">
        <v>40</v>
      </c>
      <c r="AF205" s="24" t="s">
        <v>29</v>
      </c>
      <c r="AG205" s="28">
        <v>-0.60096000000000005</v>
      </c>
      <c r="AH205" s="28" t="s">
        <v>107</v>
      </c>
      <c r="AI205" s="79">
        <f t="shared" si="57"/>
        <v>92</v>
      </c>
      <c r="AJ205" s="33" t="s">
        <v>78</v>
      </c>
      <c r="AK205" s="24" t="s">
        <v>23</v>
      </c>
      <c r="AL205" s="28">
        <v>-1.3670500000000001</v>
      </c>
      <c r="AM205" s="28" t="s">
        <v>107</v>
      </c>
      <c r="AN205" s="29">
        <f t="shared" si="65"/>
        <v>76</v>
      </c>
      <c r="AO205" s="33" t="s">
        <v>84</v>
      </c>
      <c r="AP205" s="24" t="s">
        <v>26</v>
      </c>
      <c r="AQ205" s="28">
        <v>-1.51298</v>
      </c>
      <c r="AR205" s="28" t="s">
        <v>107</v>
      </c>
      <c r="AS205" s="29">
        <f t="shared" si="66"/>
        <v>73</v>
      </c>
      <c r="AT205" s="33" t="s">
        <v>44</v>
      </c>
      <c r="AU205" s="24" t="s">
        <v>20</v>
      </c>
      <c r="AV205" s="28">
        <v>-0.67391000000000001</v>
      </c>
      <c r="AW205" s="28" t="s">
        <v>107</v>
      </c>
      <c r="AX205" s="29">
        <f t="shared" si="55"/>
        <v>55</v>
      </c>
      <c r="AY205" s="33" t="s">
        <v>104</v>
      </c>
      <c r="AZ205" s="35" t="s">
        <v>26</v>
      </c>
      <c r="BA205" s="28">
        <v>-0.95540000000000003</v>
      </c>
      <c r="BB205" s="28" t="s">
        <v>107</v>
      </c>
      <c r="BC205" s="29">
        <f t="shared" si="64"/>
        <v>77</v>
      </c>
      <c r="BD205" s="33" t="s">
        <v>34</v>
      </c>
      <c r="BE205" s="24" t="s">
        <v>26</v>
      </c>
      <c r="BF205" s="28">
        <v>-0.83048999999999995</v>
      </c>
      <c r="BG205" s="28" t="s">
        <v>107</v>
      </c>
      <c r="BH205" s="79">
        <f t="shared" si="62"/>
        <v>81</v>
      </c>
      <c r="BI205" s="33" t="s">
        <v>75</v>
      </c>
      <c r="BJ205" s="24" t="s">
        <v>25</v>
      </c>
      <c r="BK205" s="30">
        <v>-0.45201999999999998</v>
      </c>
      <c r="BL205" s="30" t="s">
        <v>108</v>
      </c>
      <c r="BM205" s="29">
        <f t="shared" si="58"/>
        <v>87</v>
      </c>
      <c r="BN205" s="33" t="s">
        <v>69</v>
      </c>
      <c r="BO205" s="24" t="s">
        <v>23</v>
      </c>
      <c r="BP205" s="30">
        <v>-0.27746999999999999</v>
      </c>
      <c r="BQ205" s="53" t="s">
        <v>108</v>
      </c>
      <c r="BR205" s="29">
        <f t="shared" si="61"/>
        <v>83</v>
      </c>
    </row>
    <row r="206" spans="1:70" ht="17" thickBot="1" x14ac:dyDescent="0.25">
      <c r="A206" s="33" t="s">
        <v>32</v>
      </c>
      <c r="B206" s="24" t="s">
        <v>26</v>
      </c>
      <c r="C206" s="28">
        <v>-1.04924</v>
      </c>
      <c r="D206" s="28" t="s">
        <v>107</v>
      </c>
      <c r="E206" s="29">
        <f t="shared" si="63"/>
        <v>80</v>
      </c>
      <c r="F206" s="33" t="s">
        <v>104</v>
      </c>
      <c r="G206" s="35" t="s">
        <v>23</v>
      </c>
      <c r="H206" s="29">
        <v>-0.65207999999999999</v>
      </c>
      <c r="I206" s="29"/>
      <c r="J206" s="29">
        <f t="shared" si="60"/>
        <v>85</v>
      </c>
      <c r="K206" s="33" t="s">
        <v>79</v>
      </c>
      <c r="L206" s="24" t="s">
        <v>29</v>
      </c>
      <c r="M206" s="28">
        <v>-1.0630500000000001</v>
      </c>
      <c r="N206" s="28" t="s">
        <v>107</v>
      </c>
      <c r="O206" s="29">
        <f t="shared" si="56"/>
        <v>94</v>
      </c>
      <c r="P206" s="33" t="s">
        <v>85</v>
      </c>
      <c r="Q206" s="24" t="s">
        <v>29</v>
      </c>
      <c r="R206" s="29">
        <v>-0.84153</v>
      </c>
      <c r="S206" s="29"/>
      <c r="T206" s="29">
        <f t="shared" si="68"/>
        <v>68</v>
      </c>
      <c r="U206" s="33" t="s">
        <v>61</v>
      </c>
      <c r="V206" s="24" t="s">
        <v>23</v>
      </c>
      <c r="W206" s="29">
        <v>-0.78537000000000001</v>
      </c>
      <c r="X206" s="29"/>
      <c r="Y206" s="29">
        <f t="shared" si="67"/>
        <v>70</v>
      </c>
      <c r="Z206" s="33" t="s">
        <v>96</v>
      </c>
      <c r="AA206" s="35" t="s">
        <v>26</v>
      </c>
      <c r="AB206" s="29">
        <v>-0.89051000000000002</v>
      </c>
      <c r="AC206" s="29"/>
      <c r="AD206" s="29">
        <f t="shared" si="59"/>
        <v>87</v>
      </c>
      <c r="AE206" s="33" t="s">
        <v>91</v>
      </c>
      <c r="AF206" s="35" t="s">
        <v>22</v>
      </c>
      <c r="AG206" s="29">
        <v>-0.61189000000000004</v>
      </c>
      <c r="AH206" s="29"/>
      <c r="AI206" s="79">
        <f t="shared" si="57"/>
        <v>93</v>
      </c>
      <c r="AJ206" s="33" t="s">
        <v>78</v>
      </c>
      <c r="AK206" s="24" t="s">
        <v>26</v>
      </c>
      <c r="AL206" s="28">
        <v>-1.38009</v>
      </c>
      <c r="AM206" s="28" t="s">
        <v>107</v>
      </c>
      <c r="AN206" s="29">
        <f t="shared" si="65"/>
        <v>77</v>
      </c>
      <c r="AO206" s="33" t="s">
        <v>40</v>
      </c>
      <c r="AP206" s="24" t="s">
        <v>26</v>
      </c>
      <c r="AQ206" s="28">
        <v>-1.54891</v>
      </c>
      <c r="AR206" s="28" t="s">
        <v>107</v>
      </c>
      <c r="AS206" s="29">
        <f t="shared" si="66"/>
        <v>74</v>
      </c>
      <c r="AT206" s="33" t="s">
        <v>78</v>
      </c>
      <c r="AU206" s="24" t="s">
        <v>28</v>
      </c>
      <c r="AV206" s="28">
        <v>-0.68769000000000002</v>
      </c>
      <c r="AW206" s="28" t="s">
        <v>107</v>
      </c>
      <c r="AX206" s="29">
        <f t="shared" si="55"/>
        <v>56</v>
      </c>
      <c r="AY206" s="33" t="s">
        <v>100</v>
      </c>
      <c r="AZ206" s="35" t="s">
        <v>20</v>
      </c>
      <c r="BA206" s="28">
        <v>-0.96847000000000005</v>
      </c>
      <c r="BB206" s="28" t="s">
        <v>107</v>
      </c>
      <c r="BC206" s="29">
        <f t="shared" si="64"/>
        <v>78</v>
      </c>
      <c r="BD206" s="33" t="s">
        <v>85</v>
      </c>
      <c r="BE206" s="24" t="s">
        <v>29</v>
      </c>
      <c r="BF206" s="28">
        <v>-0.83972999999999998</v>
      </c>
      <c r="BG206" s="28" t="s">
        <v>107</v>
      </c>
      <c r="BH206" s="79">
        <f t="shared" si="62"/>
        <v>82</v>
      </c>
      <c r="BI206" s="33" t="s">
        <v>52</v>
      </c>
      <c r="BJ206" s="24" t="s">
        <v>29</v>
      </c>
      <c r="BK206" s="28">
        <v>-0.45700000000000002</v>
      </c>
      <c r="BL206" s="28" t="s">
        <v>107</v>
      </c>
      <c r="BM206" s="29">
        <f t="shared" si="58"/>
        <v>88</v>
      </c>
      <c r="BN206" s="33" t="s">
        <v>56</v>
      </c>
      <c r="BO206" s="24" t="s">
        <v>25</v>
      </c>
      <c r="BP206" s="29">
        <v>-0.27872999999999998</v>
      </c>
      <c r="BR206" s="29">
        <f t="shared" si="61"/>
        <v>84</v>
      </c>
    </row>
    <row r="207" spans="1:70" ht="17" thickBot="1" x14ac:dyDescent="0.25">
      <c r="A207" s="33" t="s">
        <v>90</v>
      </c>
      <c r="B207" s="35" t="s">
        <v>26</v>
      </c>
      <c r="C207" s="29">
        <v>-1.0525800000000001</v>
      </c>
      <c r="D207" s="29"/>
      <c r="E207" s="29">
        <f t="shared" si="63"/>
        <v>81</v>
      </c>
      <c r="F207" s="33" t="s">
        <v>99</v>
      </c>
      <c r="G207" s="35" t="s">
        <v>23</v>
      </c>
      <c r="H207" s="29">
        <v>-0.65656000000000003</v>
      </c>
      <c r="I207" s="29"/>
      <c r="J207" s="29">
        <f t="shared" si="60"/>
        <v>86</v>
      </c>
      <c r="K207" s="33" t="s">
        <v>69</v>
      </c>
      <c r="L207" s="24" t="s">
        <v>23</v>
      </c>
      <c r="M207" s="28">
        <v>-1.0904100000000001</v>
      </c>
      <c r="N207" s="28" t="s">
        <v>107</v>
      </c>
      <c r="O207" s="29">
        <f t="shared" si="56"/>
        <v>95</v>
      </c>
      <c r="P207" s="33" t="s">
        <v>85</v>
      </c>
      <c r="Q207" s="24" t="s">
        <v>26</v>
      </c>
      <c r="R207" s="29">
        <v>-0.85316999999999998</v>
      </c>
      <c r="S207" s="29"/>
      <c r="T207" s="29">
        <f t="shared" si="68"/>
        <v>69</v>
      </c>
      <c r="U207" s="33" t="s">
        <v>61</v>
      </c>
      <c r="V207" s="24" t="s">
        <v>26</v>
      </c>
      <c r="W207" s="29">
        <v>-0.82240000000000002</v>
      </c>
      <c r="X207" s="29"/>
      <c r="Y207" s="29">
        <f t="shared" si="67"/>
        <v>71</v>
      </c>
      <c r="Z207" s="33" t="s">
        <v>81</v>
      </c>
      <c r="AA207" s="24" t="s">
        <v>26</v>
      </c>
      <c r="AB207" s="28">
        <v>-0.90507000000000004</v>
      </c>
      <c r="AC207" s="28" t="s">
        <v>107</v>
      </c>
      <c r="AD207" s="29">
        <f t="shared" si="59"/>
        <v>88</v>
      </c>
      <c r="AE207" s="33" t="s">
        <v>90</v>
      </c>
      <c r="AF207" s="35" t="s">
        <v>26</v>
      </c>
      <c r="AG207" s="29">
        <v>-0.62709999999999999</v>
      </c>
      <c r="AH207" s="29"/>
      <c r="AI207" s="79">
        <f t="shared" si="57"/>
        <v>94</v>
      </c>
      <c r="AJ207" s="33" t="s">
        <v>90</v>
      </c>
      <c r="AK207" s="35" t="s">
        <v>20</v>
      </c>
      <c r="AL207" s="28">
        <v>-1.4503600000000001</v>
      </c>
      <c r="AM207" s="28" t="s">
        <v>107</v>
      </c>
      <c r="AN207" s="29">
        <f t="shared" si="65"/>
        <v>78</v>
      </c>
      <c r="AO207" s="33" t="s">
        <v>32</v>
      </c>
      <c r="AP207" s="24" t="s">
        <v>26</v>
      </c>
      <c r="AQ207" s="28">
        <v>-1.56768</v>
      </c>
      <c r="AR207" s="28" t="s">
        <v>107</v>
      </c>
      <c r="AS207" s="29">
        <f t="shared" si="66"/>
        <v>75</v>
      </c>
      <c r="AT207" s="33" t="s">
        <v>70</v>
      </c>
      <c r="AU207" s="24" t="s">
        <v>28</v>
      </c>
      <c r="AV207" s="28">
        <v>-0.70904</v>
      </c>
      <c r="AW207" s="28" t="s">
        <v>107</v>
      </c>
      <c r="AX207" s="29">
        <f t="shared" si="55"/>
        <v>57</v>
      </c>
      <c r="AY207" s="33" t="s">
        <v>100</v>
      </c>
      <c r="AZ207" s="35" t="s">
        <v>28</v>
      </c>
      <c r="BA207" s="28">
        <v>-1.0197000000000001</v>
      </c>
      <c r="BB207" s="28" t="s">
        <v>107</v>
      </c>
      <c r="BC207" s="29">
        <f t="shared" si="64"/>
        <v>79</v>
      </c>
      <c r="BD207" s="33" t="s">
        <v>73</v>
      </c>
      <c r="BE207" s="24" t="s">
        <v>26</v>
      </c>
      <c r="BF207" s="28">
        <v>-0.84048999999999996</v>
      </c>
      <c r="BG207" s="28" t="s">
        <v>107</v>
      </c>
      <c r="BH207" s="79">
        <f t="shared" si="62"/>
        <v>83</v>
      </c>
      <c r="BI207" s="33" t="s">
        <v>75</v>
      </c>
      <c r="BJ207" s="24" t="s">
        <v>29</v>
      </c>
      <c r="BK207" s="28">
        <v>-0.47277999999999998</v>
      </c>
      <c r="BL207" s="28" t="s">
        <v>107</v>
      </c>
      <c r="BM207" s="29">
        <f t="shared" si="58"/>
        <v>89</v>
      </c>
      <c r="BN207" s="33" t="s">
        <v>97</v>
      </c>
      <c r="BO207" s="35" t="s">
        <v>19</v>
      </c>
      <c r="BP207" s="29">
        <v>-0.28660000000000002</v>
      </c>
      <c r="BR207" s="29">
        <f t="shared" si="61"/>
        <v>85</v>
      </c>
    </row>
    <row r="208" spans="1:70" ht="17" thickBot="1" x14ac:dyDescent="0.25">
      <c r="A208" s="33" t="s">
        <v>100</v>
      </c>
      <c r="B208" s="35" t="s">
        <v>20</v>
      </c>
      <c r="C208" s="28">
        <v>-1.06033</v>
      </c>
      <c r="D208" s="28" t="s">
        <v>107</v>
      </c>
      <c r="E208" s="29">
        <f t="shared" si="63"/>
        <v>82</v>
      </c>
      <c r="F208" s="33" t="s">
        <v>83</v>
      </c>
      <c r="G208" s="24" t="s">
        <v>20</v>
      </c>
      <c r="H208" s="29">
        <v>-0.67927000000000004</v>
      </c>
      <c r="I208" s="29"/>
      <c r="J208" s="29">
        <f t="shared" si="60"/>
        <v>87</v>
      </c>
      <c r="K208" s="33" t="s">
        <v>27</v>
      </c>
      <c r="L208" s="24" t="s">
        <v>29</v>
      </c>
      <c r="M208" s="28">
        <v>-1.10287</v>
      </c>
      <c r="N208" s="28" t="s">
        <v>107</v>
      </c>
      <c r="O208" s="29">
        <f t="shared" si="56"/>
        <v>96</v>
      </c>
      <c r="P208" s="33" t="s">
        <v>99</v>
      </c>
      <c r="Q208" s="35" t="s">
        <v>29</v>
      </c>
      <c r="R208" s="29">
        <v>-0.93383000000000005</v>
      </c>
      <c r="S208" s="29"/>
      <c r="T208" s="29">
        <f t="shared" si="68"/>
        <v>70</v>
      </c>
      <c r="U208" s="33" t="s">
        <v>52</v>
      </c>
      <c r="V208" s="24" t="s">
        <v>29</v>
      </c>
      <c r="W208" s="28">
        <v>-0.84624999999999995</v>
      </c>
      <c r="X208" s="28" t="s">
        <v>107</v>
      </c>
      <c r="Y208" s="29">
        <f t="shared" si="67"/>
        <v>72</v>
      </c>
      <c r="Z208" s="33" t="s">
        <v>65</v>
      </c>
      <c r="AA208" s="24" t="s">
        <v>23</v>
      </c>
      <c r="AB208" s="30">
        <v>-0.91163000000000005</v>
      </c>
      <c r="AC208" s="30" t="s">
        <v>108</v>
      </c>
      <c r="AD208" s="29">
        <f t="shared" si="59"/>
        <v>89</v>
      </c>
      <c r="AE208" s="33" t="s">
        <v>24</v>
      </c>
      <c r="AF208" s="24" t="s">
        <v>26</v>
      </c>
      <c r="AG208" s="28">
        <v>-0.63292999999999999</v>
      </c>
      <c r="AH208" s="28" t="s">
        <v>107</v>
      </c>
      <c r="AI208" s="79">
        <f t="shared" si="57"/>
        <v>95</v>
      </c>
      <c r="AJ208" s="33" t="s">
        <v>40</v>
      </c>
      <c r="AK208" s="24" t="s">
        <v>29</v>
      </c>
      <c r="AL208" s="28">
        <v>-1.4967999999999999</v>
      </c>
      <c r="AM208" s="28" t="s">
        <v>107</v>
      </c>
      <c r="AN208" s="29">
        <f t="shared" si="65"/>
        <v>79</v>
      </c>
      <c r="AO208" s="33" t="s">
        <v>24</v>
      </c>
      <c r="AP208" s="24" t="s">
        <v>26</v>
      </c>
      <c r="AQ208" s="28">
        <v>-1.5687800000000001</v>
      </c>
      <c r="AR208" s="28" t="s">
        <v>107</v>
      </c>
      <c r="AS208" s="29">
        <f t="shared" si="66"/>
        <v>76</v>
      </c>
      <c r="AT208" s="33" t="s">
        <v>73</v>
      </c>
      <c r="AU208" s="24" t="s">
        <v>23</v>
      </c>
      <c r="AV208" s="30">
        <v>-0.72123999999999999</v>
      </c>
      <c r="AW208" s="30" t="s">
        <v>108</v>
      </c>
      <c r="AX208" s="29">
        <f t="shared" si="55"/>
        <v>58</v>
      </c>
      <c r="AY208" s="33" t="s">
        <v>80</v>
      </c>
      <c r="AZ208" s="24" t="s">
        <v>28</v>
      </c>
      <c r="BA208" s="28">
        <v>-1.0209900000000001</v>
      </c>
      <c r="BB208" s="28" t="s">
        <v>107</v>
      </c>
      <c r="BC208" s="29">
        <f t="shared" si="64"/>
        <v>80</v>
      </c>
      <c r="BD208" s="33" t="s">
        <v>53</v>
      </c>
      <c r="BE208" s="24" t="s">
        <v>23</v>
      </c>
      <c r="BF208" s="28">
        <v>-0.86207</v>
      </c>
      <c r="BG208" s="28" t="s">
        <v>107</v>
      </c>
      <c r="BH208" s="79">
        <f t="shared" si="62"/>
        <v>84</v>
      </c>
      <c r="BI208" s="33" t="s">
        <v>62</v>
      </c>
      <c r="BJ208" s="24" t="s">
        <v>25</v>
      </c>
      <c r="BK208" s="28">
        <v>-0.48956</v>
      </c>
      <c r="BL208" s="28" t="s">
        <v>107</v>
      </c>
      <c r="BM208" s="29">
        <f t="shared" si="58"/>
        <v>90</v>
      </c>
      <c r="BN208" s="33" t="s">
        <v>92</v>
      </c>
      <c r="BO208" s="35" t="s">
        <v>23</v>
      </c>
      <c r="BP208" s="29">
        <v>-0.2868</v>
      </c>
      <c r="BR208" s="29">
        <f t="shared" si="61"/>
        <v>86</v>
      </c>
    </row>
    <row r="209" spans="1:70" ht="17" thickBot="1" x14ac:dyDescent="0.25">
      <c r="A209" s="33" t="s">
        <v>36</v>
      </c>
      <c r="B209" s="24" t="s">
        <v>23</v>
      </c>
      <c r="C209" s="28">
        <v>-1.0744199999999999</v>
      </c>
      <c r="D209" s="28" t="s">
        <v>107</v>
      </c>
      <c r="E209" s="29">
        <f t="shared" si="63"/>
        <v>83</v>
      </c>
      <c r="F209" s="33" t="s">
        <v>73</v>
      </c>
      <c r="G209" s="24" t="s">
        <v>23</v>
      </c>
      <c r="H209" s="28">
        <v>-0.70977000000000001</v>
      </c>
      <c r="I209" s="28" t="s">
        <v>107</v>
      </c>
      <c r="J209" s="29">
        <f t="shared" si="60"/>
        <v>88</v>
      </c>
      <c r="K209" s="33" t="s">
        <v>97</v>
      </c>
      <c r="L209" s="35" t="s">
        <v>25</v>
      </c>
      <c r="M209" s="28">
        <v>-1.1343799999999999</v>
      </c>
      <c r="N209" s="28" t="s">
        <v>107</v>
      </c>
      <c r="O209" s="29">
        <f t="shared" si="56"/>
        <v>97</v>
      </c>
      <c r="P209" s="33" t="s">
        <v>61</v>
      </c>
      <c r="Q209" s="24" t="s">
        <v>23</v>
      </c>
      <c r="R209" s="30">
        <v>-0.94481999999999999</v>
      </c>
      <c r="S209" s="30" t="s">
        <v>108</v>
      </c>
      <c r="T209" s="29">
        <f t="shared" si="68"/>
        <v>71</v>
      </c>
      <c r="U209" s="33" t="s">
        <v>76</v>
      </c>
      <c r="V209" s="24" t="s">
        <v>26</v>
      </c>
      <c r="W209" s="28">
        <v>-0.87821000000000005</v>
      </c>
      <c r="X209" s="28" t="s">
        <v>107</v>
      </c>
      <c r="Y209" s="29">
        <f t="shared" si="67"/>
        <v>73</v>
      </c>
      <c r="Z209" s="33" t="s">
        <v>32</v>
      </c>
      <c r="AA209" s="24" t="s">
        <v>26</v>
      </c>
      <c r="AB209" s="28">
        <v>-0.91459000000000001</v>
      </c>
      <c r="AC209" s="28" t="s">
        <v>107</v>
      </c>
      <c r="AD209" s="29">
        <f t="shared" si="59"/>
        <v>90</v>
      </c>
      <c r="AE209" s="33" t="s">
        <v>81</v>
      </c>
      <c r="AF209" s="24" t="s">
        <v>29</v>
      </c>
      <c r="AG209" s="28">
        <v>-0.63663000000000003</v>
      </c>
      <c r="AH209" s="28" t="s">
        <v>107</v>
      </c>
      <c r="AI209" s="79">
        <f t="shared" si="57"/>
        <v>96</v>
      </c>
      <c r="AJ209" s="33" t="s">
        <v>32</v>
      </c>
      <c r="AK209" s="24" t="s">
        <v>26</v>
      </c>
      <c r="AL209" s="28">
        <v>-1.4990300000000001</v>
      </c>
      <c r="AM209" s="28" t="s">
        <v>107</v>
      </c>
      <c r="AN209" s="29">
        <f t="shared" si="65"/>
        <v>80</v>
      </c>
      <c r="AO209" s="33" t="s">
        <v>34</v>
      </c>
      <c r="AP209" s="24" t="s">
        <v>26</v>
      </c>
      <c r="AQ209" s="28">
        <v>-1.57117</v>
      </c>
      <c r="AR209" s="28" t="s">
        <v>107</v>
      </c>
      <c r="AS209" s="29">
        <f t="shared" si="66"/>
        <v>77</v>
      </c>
      <c r="AT209" s="33" t="s">
        <v>36</v>
      </c>
      <c r="AU209" s="24" t="s">
        <v>26</v>
      </c>
      <c r="AV209" s="28">
        <v>-0.72163999999999995</v>
      </c>
      <c r="AW209" s="28" t="s">
        <v>107</v>
      </c>
      <c r="AX209" s="29">
        <f t="shared" si="55"/>
        <v>59</v>
      </c>
      <c r="AY209" s="33" t="s">
        <v>42</v>
      </c>
      <c r="AZ209" s="24" t="s">
        <v>26</v>
      </c>
      <c r="BA209" s="28">
        <v>-1.0314399999999999</v>
      </c>
      <c r="BB209" s="28" t="s">
        <v>107</v>
      </c>
      <c r="BC209" s="29">
        <f t="shared" si="64"/>
        <v>81</v>
      </c>
      <c r="BD209" s="33" t="s">
        <v>36</v>
      </c>
      <c r="BE209" s="24" t="s">
        <v>26</v>
      </c>
      <c r="BF209" s="28">
        <v>-0.87344999999999995</v>
      </c>
      <c r="BG209" s="28" t="s">
        <v>107</v>
      </c>
      <c r="BH209" s="79">
        <f t="shared" si="62"/>
        <v>85</v>
      </c>
      <c r="BI209" s="33" t="s">
        <v>50</v>
      </c>
      <c r="BJ209" s="24" t="s">
        <v>19</v>
      </c>
      <c r="BK209" s="28">
        <v>-0.49048000000000003</v>
      </c>
      <c r="BL209" s="28" t="s">
        <v>107</v>
      </c>
      <c r="BM209" s="29">
        <f t="shared" si="58"/>
        <v>91</v>
      </c>
      <c r="BN209" s="33" t="s">
        <v>93</v>
      </c>
      <c r="BO209" s="35" t="s">
        <v>25</v>
      </c>
      <c r="BP209" s="29">
        <v>-0.30885000000000001</v>
      </c>
      <c r="BR209" s="29">
        <f t="shared" si="61"/>
        <v>87</v>
      </c>
    </row>
    <row r="210" spans="1:70" ht="17" thickBot="1" x14ac:dyDescent="0.25">
      <c r="A210" s="33" t="s">
        <v>94</v>
      </c>
      <c r="B210" s="35" t="s">
        <v>26</v>
      </c>
      <c r="C210" s="29">
        <v>-1.0829500000000001</v>
      </c>
      <c r="D210" s="29"/>
      <c r="E210" s="29">
        <f t="shared" si="63"/>
        <v>84</v>
      </c>
      <c r="F210" s="33" t="s">
        <v>69</v>
      </c>
      <c r="G210" s="24" t="s">
        <v>23</v>
      </c>
      <c r="H210" s="28">
        <v>-0.72921999999999998</v>
      </c>
      <c r="I210" s="28" t="s">
        <v>107</v>
      </c>
      <c r="J210" s="29">
        <f t="shared" si="60"/>
        <v>89</v>
      </c>
      <c r="K210" s="33" t="s">
        <v>31</v>
      </c>
      <c r="L210" s="24" t="s">
        <v>25</v>
      </c>
      <c r="M210" s="28">
        <v>-1.1527499999999999</v>
      </c>
      <c r="N210" s="28" t="s">
        <v>107</v>
      </c>
      <c r="O210" s="29">
        <f t="shared" si="56"/>
        <v>98</v>
      </c>
      <c r="P210" s="33" t="s">
        <v>83</v>
      </c>
      <c r="Q210" s="24" t="s">
        <v>25</v>
      </c>
      <c r="R210" s="30">
        <v>-0.96096000000000004</v>
      </c>
      <c r="S210" s="30" t="s">
        <v>108</v>
      </c>
      <c r="T210" s="29">
        <f t="shared" si="68"/>
        <v>72</v>
      </c>
      <c r="U210" s="33" t="s">
        <v>40</v>
      </c>
      <c r="V210" s="24" t="s">
        <v>26</v>
      </c>
      <c r="W210" s="28">
        <v>-0.88070000000000004</v>
      </c>
      <c r="X210" s="28" t="s">
        <v>107</v>
      </c>
      <c r="Y210" s="29">
        <f t="shared" si="67"/>
        <v>74</v>
      </c>
      <c r="Z210" s="33" t="s">
        <v>86</v>
      </c>
      <c r="AA210" s="24" t="s">
        <v>26</v>
      </c>
      <c r="AB210" s="28">
        <v>-0.92008999999999996</v>
      </c>
      <c r="AC210" s="28" t="s">
        <v>107</v>
      </c>
      <c r="AD210" s="29">
        <f t="shared" si="59"/>
        <v>91</v>
      </c>
      <c r="AE210" s="33" t="s">
        <v>64</v>
      </c>
      <c r="AF210" s="24" t="s">
        <v>28</v>
      </c>
      <c r="AG210" s="29">
        <v>-0.63961999999999997</v>
      </c>
      <c r="AH210" s="29"/>
      <c r="AI210" s="79">
        <f t="shared" si="57"/>
        <v>97</v>
      </c>
      <c r="AJ210" s="33" t="s">
        <v>90</v>
      </c>
      <c r="AK210" s="35" t="s">
        <v>23</v>
      </c>
      <c r="AL210" s="28">
        <v>-1.5061599999999999</v>
      </c>
      <c r="AM210" s="28" t="s">
        <v>107</v>
      </c>
      <c r="AN210" s="29">
        <f t="shared" si="65"/>
        <v>81</v>
      </c>
      <c r="AO210" s="33" t="s">
        <v>103</v>
      </c>
      <c r="AP210" s="35" t="s">
        <v>26</v>
      </c>
      <c r="AQ210" s="29">
        <v>-1.5775399999999999</v>
      </c>
      <c r="AR210" s="29"/>
      <c r="AS210" s="29">
        <f t="shared" si="66"/>
        <v>78</v>
      </c>
      <c r="AT210" s="33" t="s">
        <v>86</v>
      </c>
      <c r="AU210" s="24" t="s">
        <v>26</v>
      </c>
      <c r="AV210" s="28">
        <v>-0.76851999999999998</v>
      </c>
      <c r="AW210" s="28" t="s">
        <v>107</v>
      </c>
      <c r="AX210" s="29">
        <f t="shared" si="55"/>
        <v>60</v>
      </c>
      <c r="AY210" s="33" t="s">
        <v>57</v>
      </c>
      <c r="AZ210" s="24" t="s">
        <v>26</v>
      </c>
      <c r="BA210" s="28">
        <v>-1.0553300000000001</v>
      </c>
      <c r="BB210" s="28" t="s">
        <v>107</v>
      </c>
      <c r="BC210" s="29">
        <f t="shared" si="64"/>
        <v>82</v>
      </c>
      <c r="BD210" s="33" t="s">
        <v>24</v>
      </c>
      <c r="BE210" s="24" t="s">
        <v>26</v>
      </c>
      <c r="BF210" s="28">
        <v>-0.88736999999999999</v>
      </c>
      <c r="BG210" s="28" t="s">
        <v>107</v>
      </c>
      <c r="BH210" s="79">
        <f t="shared" si="62"/>
        <v>86</v>
      </c>
      <c r="BI210" s="33" t="s">
        <v>45</v>
      </c>
      <c r="BJ210" s="24" t="s">
        <v>23</v>
      </c>
      <c r="BK210" s="28">
        <v>-0.49995000000000001</v>
      </c>
      <c r="BL210" s="28" t="s">
        <v>107</v>
      </c>
      <c r="BM210" s="29">
        <f t="shared" si="58"/>
        <v>92</v>
      </c>
      <c r="BN210" s="33" t="s">
        <v>41</v>
      </c>
      <c r="BO210" s="24" t="s">
        <v>25</v>
      </c>
      <c r="BP210" s="28">
        <v>-0.31213000000000002</v>
      </c>
      <c r="BQ210" s="52" t="s">
        <v>107</v>
      </c>
      <c r="BR210" s="29">
        <f t="shared" si="61"/>
        <v>88</v>
      </c>
    </row>
    <row r="211" spans="1:70" ht="17" thickBot="1" x14ac:dyDescent="0.25">
      <c r="A211" s="33" t="s">
        <v>81</v>
      </c>
      <c r="B211" s="24" t="s">
        <v>26</v>
      </c>
      <c r="C211" s="28">
        <v>-1.0869200000000001</v>
      </c>
      <c r="D211" s="28" t="s">
        <v>107</v>
      </c>
      <c r="E211" s="29">
        <f t="shared" si="63"/>
        <v>85</v>
      </c>
      <c r="F211" s="33" t="s">
        <v>72</v>
      </c>
      <c r="G211" s="24" t="s">
        <v>25</v>
      </c>
      <c r="H211" s="29">
        <v>-0.72943999999999998</v>
      </c>
      <c r="I211" s="29"/>
      <c r="J211" s="29">
        <f t="shared" si="60"/>
        <v>90</v>
      </c>
      <c r="K211" s="33" t="s">
        <v>105</v>
      </c>
      <c r="L211" s="35" t="s">
        <v>29</v>
      </c>
      <c r="M211" s="29">
        <v>-1.1699600000000001</v>
      </c>
      <c r="N211" s="29"/>
      <c r="O211" s="29">
        <f t="shared" si="56"/>
        <v>99</v>
      </c>
      <c r="P211" s="33" t="s">
        <v>69</v>
      </c>
      <c r="Q211" s="24" t="s">
        <v>29</v>
      </c>
      <c r="R211" s="30">
        <v>-0.99836999999999998</v>
      </c>
      <c r="S211" s="30" t="s">
        <v>108</v>
      </c>
      <c r="T211" s="29">
        <f t="shared" si="68"/>
        <v>73</v>
      </c>
      <c r="U211" s="33" t="s">
        <v>65</v>
      </c>
      <c r="V211" s="24" t="s">
        <v>20</v>
      </c>
      <c r="W211" s="28">
        <v>-0.88534000000000002</v>
      </c>
      <c r="X211" s="28" t="s">
        <v>107</v>
      </c>
      <c r="Y211" s="29">
        <f t="shared" si="67"/>
        <v>75</v>
      </c>
      <c r="Z211" s="33" t="s">
        <v>64</v>
      </c>
      <c r="AA211" s="24" t="s">
        <v>28</v>
      </c>
      <c r="AB211" s="29">
        <v>-0.95194000000000001</v>
      </c>
      <c r="AC211" s="29"/>
      <c r="AD211" s="29">
        <f t="shared" si="59"/>
        <v>92</v>
      </c>
      <c r="AE211" s="33" t="s">
        <v>73</v>
      </c>
      <c r="AF211" s="24" t="s">
        <v>23</v>
      </c>
      <c r="AG211" s="30">
        <v>-0.66002000000000005</v>
      </c>
      <c r="AH211" s="30" t="s">
        <v>108</v>
      </c>
      <c r="AI211" s="79">
        <f t="shared" si="57"/>
        <v>98</v>
      </c>
      <c r="AJ211" s="33" t="s">
        <v>38</v>
      </c>
      <c r="AK211" s="24" t="s">
        <v>26</v>
      </c>
      <c r="AL211" s="28">
        <v>-1.53766</v>
      </c>
      <c r="AM211" s="28" t="s">
        <v>107</v>
      </c>
      <c r="AN211" s="29">
        <f t="shared" si="65"/>
        <v>82</v>
      </c>
      <c r="AO211" s="33" t="s">
        <v>42</v>
      </c>
      <c r="AP211" s="24" t="s">
        <v>26</v>
      </c>
      <c r="AQ211" s="28">
        <v>-1.58029</v>
      </c>
      <c r="AR211" s="28" t="s">
        <v>107</v>
      </c>
      <c r="AS211" s="29">
        <f t="shared" si="66"/>
        <v>79</v>
      </c>
      <c r="AT211" s="33" t="s">
        <v>93</v>
      </c>
      <c r="AU211" s="35" t="s">
        <v>20</v>
      </c>
      <c r="AV211" s="29">
        <v>-0.77592000000000005</v>
      </c>
      <c r="AW211" s="29"/>
      <c r="AX211" s="29">
        <f t="shared" si="55"/>
        <v>61</v>
      </c>
      <c r="AY211" s="33" t="s">
        <v>47</v>
      </c>
      <c r="AZ211" s="24" t="s">
        <v>28</v>
      </c>
      <c r="BA211" s="28">
        <v>-1.0582199999999999</v>
      </c>
      <c r="BB211" s="28" t="s">
        <v>107</v>
      </c>
      <c r="BC211" s="29">
        <f t="shared" si="64"/>
        <v>83</v>
      </c>
      <c r="BD211" s="33" t="s">
        <v>78</v>
      </c>
      <c r="BE211" s="24" t="s">
        <v>26</v>
      </c>
      <c r="BF211" s="28">
        <v>-0.88993999999999995</v>
      </c>
      <c r="BG211" s="28" t="s">
        <v>107</v>
      </c>
      <c r="BH211" s="79">
        <f t="shared" si="62"/>
        <v>87</v>
      </c>
      <c r="BI211" s="33" t="s">
        <v>37</v>
      </c>
      <c r="BJ211" s="24" t="s">
        <v>23</v>
      </c>
      <c r="BK211" s="28">
        <v>-0.50636000000000003</v>
      </c>
      <c r="BL211" s="28" t="s">
        <v>107</v>
      </c>
      <c r="BM211" s="29">
        <f t="shared" si="58"/>
        <v>93</v>
      </c>
      <c r="BN211" s="33" t="s">
        <v>69</v>
      </c>
      <c r="BO211" s="24" t="s">
        <v>29</v>
      </c>
      <c r="BP211" s="30">
        <v>-0.31528</v>
      </c>
      <c r="BQ211" t="s">
        <v>108</v>
      </c>
      <c r="BR211" s="29">
        <f t="shared" si="61"/>
        <v>89</v>
      </c>
    </row>
    <row r="212" spans="1:70" ht="17" thickBot="1" x14ac:dyDescent="0.25">
      <c r="A212" s="33" t="s">
        <v>81</v>
      </c>
      <c r="B212" s="24" t="s">
        <v>20</v>
      </c>
      <c r="C212" s="28">
        <v>-1.08874</v>
      </c>
      <c r="D212" s="28" t="s">
        <v>107</v>
      </c>
      <c r="E212" s="29">
        <f t="shared" si="63"/>
        <v>86</v>
      </c>
      <c r="F212" s="33" t="s">
        <v>83</v>
      </c>
      <c r="G212" s="24" t="s">
        <v>25</v>
      </c>
      <c r="H212" s="29">
        <v>-0.73041999999999996</v>
      </c>
      <c r="I212" s="29"/>
      <c r="J212" s="29">
        <f t="shared" si="60"/>
        <v>91</v>
      </c>
      <c r="K212" s="33" t="s">
        <v>83</v>
      </c>
      <c r="L212" s="24" t="s">
        <v>29</v>
      </c>
      <c r="M212" s="28">
        <v>-1.17344</v>
      </c>
      <c r="N212" s="28" t="s">
        <v>107</v>
      </c>
      <c r="O212" s="29">
        <f t="shared" si="56"/>
        <v>100</v>
      </c>
      <c r="P212" s="33" t="s">
        <v>75</v>
      </c>
      <c r="Q212" s="24" t="s">
        <v>29</v>
      </c>
      <c r="R212" s="28">
        <v>-1.03603</v>
      </c>
      <c r="S212" s="28" t="s">
        <v>107</v>
      </c>
      <c r="T212" s="29">
        <f t="shared" si="68"/>
        <v>74</v>
      </c>
      <c r="U212" s="33" t="s">
        <v>94</v>
      </c>
      <c r="V212" s="35" t="s">
        <v>28</v>
      </c>
      <c r="W212" s="29">
        <v>-0.90093999999999996</v>
      </c>
      <c r="X212" s="29"/>
      <c r="Y212" s="29">
        <f t="shared" si="67"/>
        <v>76</v>
      </c>
      <c r="Z212" s="33" t="s">
        <v>63</v>
      </c>
      <c r="AA212" s="24" t="s">
        <v>26</v>
      </c>
      <c r="AB212" s="28">
        <v>-0.95233999999999996</v>
      </c>
      <c r="AC212" s="28" t="s">
        <v>107</v>
      </c>
      <c r="AD212" s="29">
        <f t="shared" si="59"/>
        <v>93</v>
      </c>
      <c r="AE212" s="33" t="s">
        <v>73</v>
      </c>
      <c r="AF212" s="24" t="s">
        <v>26</v>
      </c>
      <c r="AG212" s="30">
        <v>-0.66125999999999996</v>
      </c>
      <c r="AH212" s="30" t="s">
        <v>108</v>
      </c>
      <c r="AI212" s="79">
        <f t="shared" si="57"/>
        <v>99</v>
      </c>
      <c r="AJ212" s="33" t="s">
        <v>24</v>
      </c>
      <c r="AK212" s="24" t="s">
        <v>26</v>
      </c>
      <c r="AL212" s="28">
        <v>-1.57517</v>
      </c>
      <c r="AM212" s="28" t="s">
        <v>107</v>
      </c>
      <c r="AN212" s="29">
        <f t="shared" si="65"/>
        <v>83</v>
      </c>
      <c r="AO212" s="33" t="s">
        <v>100</v>
      </c>
      <c r="AP212" s="35" t="s">
        <v>23</v>
      </c>
      <c r="AQ212" s="28">
        <v>-1.58067</v>
      </c>
      <c r="AR212" s="28" t="s">
        <v>107</v>
      </c>
      <c r="AS212" s="29">
        <f t="shared" si="66"/>
        <v>80</v>
      </c>
      <c r="AT212" s="33" t="s">
        <v>90</v>
      </c>
      <c r="AU212" s="35" t="s">
        <v>23</v>
      </c>
      <c r="AV212" s="29">
        <v>-0.79200999999999999</v>
      </c>
      <c r="AW212" s="29"/>
      <c r="AX212" s="29">
        <f t="shared" si="55"/>
        <v>62</v>
      </c>
      <c r="AY212" s="33" t="s">
        <v>53</v>
      </c>
      <c r="AZ212" s="24" t="s">
        <v>28</v>
      </c>
      <c r="BA212" s="28">
        <v>-1.08084</v>
      </c>
      <c r="BB212" s="28" t="s">
        <v>107</v>
      </c>
      <c r="BC212" s="29">
        <f t="shared" si="64"/>
        <v>84</v>
      </c>
      <c r="BD212" s="33" t="s">
        <v>38</v>
      </c>
      <c r="BE212" s="24" t="s">
        <v>26</v>
      </c>
      <c r="BF212" s="28">
        <v>-0.90822999999999998</v>
      </c>
      <c r="BG212" s="28" t="s">
        <v>107</v>
      </c>
      <c r="BH212" s="79">
        <f t="shared" si="62"/>
        <v>88</v>
      </c>
      <c r="BI212" s="33" t="s">
        <v>85</v>
      </c>
      <c r="BJ212" s="24" t="s">
        <v>29</v>
      </c>
      <c r="BK212" s="29">
        <v>-0.51424999999999998</v>
      </c>
      <c r="BL212" s="29"/>
      <c r="BM212" s="29">
        <f t="shared" si="58"/>
        <v>94</v>
      </c>
      <c r="BN212" s="33" t="s">
        <v>37</v>
      </c>
      <c r="BO212" s="24" t="s">
        <v>25</v>
      </c>
      <c r="BP212" s="28">
        <v>-0.31539</v>
      </c>
      <c r="BQ212" t="s">
        <v>107</v>
      </c>
      <c r="BR212" s="29">
        <f t="shared" si="61"/>
        <v>90</v>
      </c>
    </row>
    <row r="213" spans="1:70" ht="17" thickBot="1" x14ac:dyDescent="0.25">
      <c r="A213" s="33" t="s">
        <v>57</v>
      </c>
      <c r="B213" s="24" t="s">
        <v>20</v>
      </c>
      <c r="C213" s="28">
        <v>-1.11172</v>
      </c>
      <c r="D213" s="28" t="s">
        <v>107</v>
      </c>
      <c r="E213" s="29">
        <f t="shared" si="63"/>
        <v>87</v>
      </c>
      <c r="F213" s="33" t="s">
        <v>50</v>
      </c>
      <c r="G213" s="24" t="s">
        <v>29</v>
      </c>
      <c r="H213" s="28">
        <v>-0.73290999999999995</v>
      </c>
      <c r="I213" s="28" t="s">
        <v>107</v>
      </c>
      <c r="J213" s="29">
        <f t="shared" si="60"/>
        <v>92</v>
      </c>
      <c r="K213" s="33" t="s">
        <v>93</v>
      </c>
      <c r="L213" s="35" t="s">
        <v>29</v>
      </c>
      <c r="M213" s="30">
        <v>-1.1777899999999999</v>
      </c>
      <c r="N213" s="30" t="s">
        <v>108</v>
      </c>
      <c r="O213" s="29">
        <f t="shared" si="56"/>
        <v>101</v>
      </c>
      <c r="P213" s="33" t="s">
        <v>75</v>
      </c>
      <c r="Q213" s="24" t="s">
        <v>25</v>
      </c>
      <c r="R213" s="30">
        <v>-1.0577799999999999</v>
      </c>
      <c r="S213" s="30" t="s">
        <v>108</v>
      </c>
      <c r="T213" s="29">
        <f t="shared" si="68"/>
        <v>75</v>
      </c>
      <c r="U213" s="33" t="s">
        <v>40</v>
      </c>
      <c r="V213" s="24" t="s">
        <v>29</v>
      </c>
      <c r="W213" s="28">
        <v>-0.95818000000000003</v>
      </c>
      <c r="X213" s="28" t="s">
        <v>107</v>
      </c>
      <c r="Y213" s="29">
        <f t="shared" si="67"/>
        <v>77</v>
      </c>
      <c r="Z213" s="33" t="s">
        <v>90</v>
      </c>
      <c r="AA213" s="35" t="s">
        <v>20</v>
      </c>
      <c r="AB213" s="29">
        <v>-0.97904999999999998</v>
      </c>
      <c r="AC213" s="29"/>
      <c r="AD213" s="29">
        <f t="shared" si="59"/>
        <v>94</v>
      </c>
      <c r="AE213" s="33" t="s">
        <v>103</v>
      </c>
      <c r="AF213" s="35" t="s">
        <v>26</v>
      </c>
      <c r="AG213" s="30">
        <v>-0.66257999999999995</v>
      </c>
      <c r="AH213" s="30" t="s">
        <v>108</v>
      </c>
      <c r="AI213" s="79">
        <f t="shared" si="57"/>
        <v>100</v>
      </c>
      <c r="AJ213" s="33" t="s">
        <v>36</v>
      </c>
      <c r="AK213" s="24" t="s">
        <v>26</v>
      </c>
      <c r="AL213" s="28">
        <v>-1.6001799999999999</v>
      </c>
      <c r="AM213" s="28" t="s">
        <v>107</v>
      </c>
      <c r="AN213" s="29">
        <f t="shared" si="65"/>
        <v>84</v>
      </c>
      <c r="AO213" s="33" t="s">
        <v>36</v>
      </c>
      <c r="AP213" s="24" t="s">
        <v>26</v>
      </c>
      <c r="AQ213" s="28">
        <v>-1.6072</v>
      </c>
      <c r="AR213" s="28" t="s">
        <v>107</v>
      </c>
      <c r="AS213" s="29">
        <f t="shared" si="66"/>
        <v>81</v>
      </c>
      <c r="AT213" s="33" t="s">
        <v>90</v>
      </c>
      <c r="AU213" s="35" t="s">
        <v>26</v>
      </c>
      <c r="AV213" s="30">
        <v>-0.82982999999999996</v>
      </c>
      <c r="AW213" s="30" t="s">
        <v>108</v>
      </c>
      <c r="AX213" s="29">
        <f t="shared" si="55"/>
        <v>63</v>
      </c>
      <c r="AY213" s="33" t="s">
        <v>84</v>
      </c>
      <c r="AZ213" s="24" t="s">
        <v>28</v>
      </c>
      <c r="BA213" s="28">
        <v>-1.0923400000000001</v>
      </c>
      <c r="BB213" s="28" t="s">
        <v>107</v>
      </c>
      <c r="BC213" s="29">
        <f t="shared" si="64"/>
        <v>85</v>
      </c>
      <c r="BD213" s="33" t="s">
        <v>32</v>
      </c>
      <c r="BE213" s="24" t="s">
        <v>26</v>
      </c>
      <c r="BF213" s="28">
        <v>-0.91371999999999998</v>
      </c>
      <c r="BG213" s="28" t="s">
        <v>107</v>
      </c>
      <c r="BH213" s="79">
        <f t="shared" si="62"/>
        <v>89</v>
      </c>
      <c r="BI213" s="33" t="s">
        <v>96</v>
      </c>
      <c r="BJ213" s="35" t="s">
        <v>26</v>
      </c>
      <c r="BK213" s="29">
        <v>-0.5605</v>
      </c>
      <c r="BL213" s="29"/>
      <c r="BM213" s="29">
        <f t="shared" si="58"/>
        <v>95</v>
      </c>
      <c r="BN213" s="33" t="s">
        <v>97</v>
      </c>
      <c r="BO213" s="35" t="s">
        <v>25</v>
      </c>
      <c r="BP213" s="29">
        <v>-0.31774000000000002</v>
      </c>
      <c r="BR213" s="29">
        <f t="shared" si="61"/>
        <v>91</v>
      </c>
    </row>
    <row r="214" spans="1:70" ht="17" thickBot="1" x14ac:dyDescent="0.25">
      <c r="A214" s="33" t="s">
        <v>101</v>
      </c>
      <c r="B214" s="35" t="s">
        <v>26</v>
      </c>
      <c r="C214" s="28">
        <v>-1.11696</v>
      </c>
      <c r="D214" s="28" t="s">
        <v>107</v>
      </c>
      <c r="E214" s="29">
        <f t="shared" si="63"/>
        <v>88</v>
      </c>
      <c r="F214" s="23" t="s">
        <v>95</v>
      </c>
      <c r="G214" s="24" t="s">
        <v>26</v>
      </c>
      <c r="H214" s="29">
        <v>-0.73365000000000002</v>
      </c>
      <c r="I214" s="29"/>
      <c r="J214" s="29">
        <f t="shared" si="60"/>
        <v>93</v>
      </c>
      <c r="K214" s="33" t="s">
        <v>99</v>
      </c>
      <c r="L214" s="35" t="s">
        <v>19</v>
      </c>
      <c r="M214" s="28">
        <v>-1.1803900000000001</v>
      </c>
      <c r="N214" s="28" t="s">
        <v>107</v>
      </c>
      <c r="O214" s="29">
        <f t="shared" si="56"/>
        <v>102</v>
      </c>
      <c r="P214" s="33" t="s">
        <v>96</v>
      </c>
      <c r="Q214" s="35" t="s">
        <v>26</v>
      </c>
      <c r="R214" s="29">
        <v>-1.1153299999999999</v>
      </c>
      <c r="S214" s="29"/>
      <c r="T214" s="29">
        <f t="shared" si="68"/>
        <v>76</v>
      </c>
      <c r="U214" s="33" t="s">
        <v>65</v>
      </c>
      <c r="V214" s="24" t="s">
        <v>23</v>
      </c>
      <c r="W214" s="28">
        <v>-0.98016999999999999</v>
      </c>
      <c r="X214" s="28" t="s">
        <v>107</v>
      </c>
      <c r="Y214" s="29">
        <f t="shared" si="67"/>
        <v>78</v>
      </c>
      <c r="Z214" s="33" t="s">
        <v>73</v>
      </c>
      <c r="AA214" s="24" t="s">
        <v>26</v>
      </c>
      <c r="AB214" s="30">
        <v>-0.98084000000000005</v>
      </c>
      <c r="AC214" s="30" t="s">
        <v>108</v>
      </c>
      <c r="AD214" s="29">
        <f t="shared" si="59"/>
        <v>95</v>
      </c>
      <c r="AE214" s="33" t="s">
        <v>96</v>
      </c>
      <c r="AF214" s="35" t="s">
        <v>26</v>
      </c>
      <c r="AG214" s="29">
        <v>-0.70909</v>
      </c>
      <c r="AH214" s="29"/>
      <c r="AI214" s="79">
        <f t="shared" si="57"/>
        <v>101</v>
      </c>
      <c r="AJ214" s="33" t="s">
        <v>57</v>
      </c>
      <c r="AK214" s="24" t="s">
        <v>23</v>
      </c>
      <c r="AL214" s="28">
        <v>-1.60297</v>
      </c>
      <c r="AM214" s="28" t="s">
        <v>107</v>
      </c>
      <c r="AN214" s="29">
        <f t="shared" si="65"/>
        <v>85</v>
      </c>
      <c r="AO214" s="33" t="s">
        <v>40</v>
      </c>
      <c r="AP214" s="24" t="s">
        <v>29</v>
      </c>
      <c r="AQ214" s="28">
        <v>-1.60876</v>
      </c>
      <c r="AR214" s="28" t="s">
        <v>107</v>
      </c>
      <c r="AS214" s="29">
        <f t="shared" si="66"/>
        <v>82</v>
      </c>
      <c r="AT214" s="33" t="s">
        <v>100</v>
      </c>
      <c r="AU214" s="35" t="s">
        <v>20</v>
      </c>
      <c r="AV214" s="28">
        <v>-0.83189999999999997</v>
      </c>
      <c r="AW214" s="28" t="s">
        <v>107</v>
      </c>
      <c r="AX214" s="29">
        <f t="shared" si="55"/>
        <v>64</v>
      </c>
      <c r="AY214" s="33" t="s">
        <v>67</v>
      </c>
      <c r="AZ214" s="24" t="s">
        <v>23</v>
      </c>
      <c r="BA214" s="28">
        <v>-1.1490800000000001</v>
      </c>
      <c r="BB214" s="28" t="s">
        <v>107</v>
      </c>
      <c r="BC214" s="29">
        <f t="shared" si="64"/>
        <v>86</v>
      </c>
      <c r="BD214" s="33" t="s">
        <v>94</v>
      </c>
      <c r="BE214" s="35" t="s">
        <v>28</v>
      </c>
      <c r="BF214" s="28">
        <v>-0.91683999999999999</v>
      </c>
      <c r="BG214" s="28" t="s">
        <v>107</v>
      </c>
      <c r="BH214" s="79">
        <f t="shared" si="62"/>
        <v>90</v>
      </c>
      <c r="BI214" s="33" t="s">
        <v>87</v>
      </c>
      <c r="BJ214" s="24" t="s">
        <v>19</v>
      </c>
      <c r="BK214" s="28">
        <v>-0.56581000000000004</v>
      </c>
      <c r="BL214" s="28" t="s">
        <v>107</v>
      </c>
      <c r="BM214" s="29">
        <f t="shared" si="58"/>
        <v>96</v>
      </c>
      <c r="BN214" s="33" t="s">
        <v>98</v>
      </c>
      <c r="BO214" s="35" t="s">
        <v>19</v>
      </c>
      <c r="BP214" s="29">
        <v>-0.32830999999999999</v>
      </c>
      <c r="BR214" s="29">
        <f t="shared" si="61"/>
        <v>92</v>
      </c>
    </row>
    <row r="215" spans="1:70" ht="17" thickBot="1" x14ac:dyDescent="0.25">
      <c r="A215" s="33" t="s">
        <v>32</v>
      </c>
      <c r="B215" s="24" t="s">
        <v>20</v>
      </c>
      <c r="C215" s="28">
        <v>-1.1301000000000001</v>
      </c>
      <c r="D215" s="28" t="s">
        <v>107</v>
      </c>
      <c r="E215" s="29">
        <f t="shared" si="63"/>
        <v>89</v>
      </c>
      <c r="F215" s="33" t="s">
        <v>52</v>
      </c>
      <c r="G215" s="24" t="s">
        <v>29</v>
      </c>
      <c r="H215" s="28">
        <v>-0.73438000000000003</v>
      </c>
      <c r="I215" s="28" t="s">
        <v>107</v>
      </c>
      <c r="J215" s="29">
        <f t="shared" si="60"/>
        <v>94</v>
      </c>
      <c r="K215" s="33" t="s">
        <v>99</v>
      </c>
      <c r="L215" s="35" t="s">
        <v>23</v>
      </c>
      <c r="M215" s="28">
        <v>-1.2223299999999999</v>
      </c>
      <c r="N215" s="28" t="s">
        <v>107</v>
      </c>
      <c r="O215" s="29">
        <f t="shared" si="56"/>
        <v>103</v>
      </c>
      <c r="P215" s="33" t="s">
        <v>75</v>
      </c>
      <c r="Q215" s="24" t="s">
        <v>23</v>
      </c>
      <c r="R215" s="30">
        <v>-1.1406799999999999</v>
      </c>
      <c r="S215" s="30" t="s">
        <v>108</v>
      </c>
      <c r="T215" s="29">
        <f t="shared" si="68"/>
        <v>77</v>
      </c>
      <c r="U215" s="33" t="s">
        <v>84</v>
      </c>
      <c r="V215" s="24" t="s">
        <v>28</v>
      </c>
      <c r="W215" s="28">
        <v>-0.99707999999999997</v>
      </c>
      <c r="X215" s="28" t="s">
        <v>107</v>
      </c>
      <c r="Y215" s="29">
        <f t="shared" si="67"/>
        <v>79</v>
      </c>
      <c r="Z215" s="33" t="s">
        <v>96</v>
      </c>
      <c r="AA215" s="35" t="s">
        <v>29</v>
      </c>
      <c r="AB215" s="29">
        <v>-1.0283599999999999</v>
      </c>
      <c r="AC215" s="29"/>
      <c r="AD215" s="29">
        <f t="shared" si="59"/>
        <v>96</v>
      </c>
      <c r="AE215" s="33" t="s">
        <v>96</v>
      </c>
      <c r="AF215" s="35" t="s">
        <v>29</v>
      </c>
      <c r="AG215" s="29">
        <v>-0.71477999999999997</v>
      </c>
      <c r="AH215" s="29"/>
      <c r="AI215" s="79">
        <f t="shared" si="57"/>
        <v>102</v>
      </c>
      <c r="AJ215" s="33" t="s">
        <v>96</v>
      </c>
      <c r="AK215" s="35" t="s">
        <v>19</v>
      </c>
      <c r="AL215" s="29">
        <v>-1.6037699999999999</v>
      </c>
      <c r="AM215" s="29"/>
      <c r="AN215" s="29">
        <f t="shared" si="65"/>
        <v>86</v>
      </c>
      <c r="AO215" s="33" t="s">
        <v>86</v>
      </c>
      <c r="AP215" s="24" t="s">
        <v>26</v>
      </c>
      <c r="AQ215" s="28">
        <v>-1.6113500000000001</v>
      </c>
      <c r="AR215" s="28" t="s">
        <v>107</v>
      </c>
      <c r="AS215" s="29">
        <f t="shared" si="66"/>
        <v>83</v>
      </c>
      <c r="AT215" s="33" t="s">
        <v>67</v>
      </c>
      <c r="AU215" s="24" t="s">
        <v>23</v>
      </c>
      <c r="AV215" s="28">
        <v>-0.84867999999999999</v>
      </c>
      <c r="AW215" s="28" t="s">
        <v>107</v>
      </c>
      <c r="AX215" s="29">
        <f t="shared" si="55"/>
        <v>65</v>
      </c>
      <c r="AY215" s="33" t="s">
        <v>61</v>
      </c>
      <c r="AZ215" s="24" t="s">
        <v>23</v>
      </c>
      <c r="BA215" s="28">
        <v>-1.15924</v>
      </c>
      <c r="BB215" s="28" t="s">
        <v>107</v>
      </c>
      <c r="BC215" s="29">
        <f t="shared" si="64"/>
        <v>87</v>
      </c>
      <c r="BD215" s="33" t="s">
        <v>90</v>
      </c>
      <c r="BE215" s="35" t="s">
        <v>26</v>
      </c>
      <c r="BF215" s="28">
        <v>-0.92605999999999999</v>
      </c>
      <c r="BG215" s="28" t="s">
        <v>107</v>
      </c>
      <c r="BH215" s="79">
        <f t="shared" si="62"/>
        <v>91</v>
      </c>
      <c r="BI215" s="33" t="s">
        <v>99</v>
      </c>
      <c r="BJ215" s="35" t="s">
        <v>25</v>
      </c>
      <c r="BK215" s="28">
        <v>-0.57242000000000004</v>
      </c>
      <c r="BL215" s="28" t="s">
        <v>107</v>
      </c>
      <c r="BM215" s="29">
        <f t="shared" si="58"/>
        <v>97</v>
      </c>
      <c r="BN215" s="33" t="s">
        <v>31</v>
      </c>
      <c r="BO215" s="24" t="s">
        <v>25</v>
      </c>
      <c r="BP215" s="28">
        <v>-0.33710000000000001</v>
      </c>
      <c r="BQ215" s="52" t="s">
        <v>107</v>
      </c>
      <c r="BR215" s="29">
        <f t="shared" si="61"/>
        <v>93</v>
      </c>
    </row>
    <row r="216" spans="1:70" ht="17" thickBot="1" x14ac:dyDescent="0.25">
      <c r="A216" s="33" t="s">
        <v>38</v>
      </c>
      <c r="B216" s="24" t="s">
        <v>26</v>
      </c>
      <c r="C216" s="28">
        <v>-1.1348100000000001</v>
      </c>
      <c r="D216" s="28" t="s">
        <v>107</v>
      </c>
      <c r="E216" s="29">
        <f t="shared" si="63"/>
        <v>90</v>
      </c>
      <c r="F216" s="33" t="s">
        <v>61</v>
      </c>
      <c r="G216" s="24" t="s">
        <v>23</v>
      </c>
      <c r="H216" s="29">
        <v>-0.76641000000000004</v>
      </c>
      <c r="I216" s="29"/>
      <c r="J216" s="29">
        <f t="shared" si="60"/>
        <v>95</v>
      </c>
      <c r="K216" s="33" t="s">
        <v>62</v>
      </c>
      <c r="L216" s="24" t="s">
        <v>25</v>
      </c>
      <c r="M216" s="28">
        <v>-1.2301</v>
      </c>
      <c r="N216" s="28" t="s">
        <v>107</v>
      </c>
      <c r="O216" s="29">
        <f t="shared" si="56"/>
        <v>104</v>
      </c>
      <c r="P216" s="33" t="s">
        <v>96</v>
      </c>
      <c r="Q216" s="35" t="s">
        <v>29</v>
      </c>
      <c r="R216" s="29">
        <v>-1.15326</v>
      </c>
      <c r="S216" s="29"/>
      <c r="T216" s="29">
        <f t="shared" si="68"/>
        <v>78</v>
      </c>
      <c r="U216" s="33" t="s">
        <v>96</v>
      </c>
      <c r="V216" s="35" t="s">
        <v>23</v>
      </c>
      <c r="W216" s="29">
        <v>-1.0164599999999999</v>
      </c>
      <c r="X216" s="29"/>
      <c r="Y216" s="29">
        <f t="shared" si="67"/>
        <v>80</v>
      </c>
      <c r="Z216" s="33" t="s">
        <v>90</v>
      </c>
      <c r="AA216" s="35" t="s">
        <v>26</v>
      </c>
      <c r="AB216" s="29">
        <v>-1.0453699999999999</v>
      </c>
      <c r="AC216" s="29"/>
      <c r="AD216" s="29">
        <f t="shared" si="59"/>
        <v>97</v>
      </c>
      <c r="AE216" s="33" t="s">
        <v>40</v>
      </c>
      <c r="AF216" s="24" t="s">
        <v>26</v>
      </c>
      <c r="AG216" s="28">
        <v>-0.73626000000000003</v>
      </c>
      <c r="AH216" s="28" t="s">
        <v>107</v>
      </c>
      <c r="AI216" s="79">
        <f t="shared" si="57"/>
        <v>103</v>
      </c>
      <c r="AJ216" s="33" t="s">
        <v>94</v>
      </c>
      <c r="AK216" s="35" t="s">
        <v>28</v>
      </c>
      <c r="AL216" s="28">
        <v>-1.6261399999999999</v>
      </c>
      <c r="AM216" s="28" t="s">
        <v>107</v>
      </c>
      <c r="AN216" s="29">
        <f t="shared" si="65"/>
        <v>87</v>
      </c>
      <c r="AO216" s="33" t="s">
        <v>100</v>
      </c>
      <c r="AP216" s="35" t="s">
        <v>26</v>
      </c>
      <c r="AQ216" s="28">
        <v>-1.6263799999999999</v>
      </c>
      <c r="AR216" s="28" t="s">
        <v>107</v>
      </c>
      <c r="AS216" s="29">
        <f t="shared" si="66"/>
        <v>84</v>
      </c>
      <c r="AT216" s="33" t="s">
        <v>57</v>
      </c>
      <c r="AU216" s="24" t="s">
        <v>20</v>
      </c>
      <c r="AV216" s="28">
        <v>-0.85116999999999998</v>
      </c>
      <c r="AW216" s="28" t="s">
        <v>107</v>
      </c>
      <c r="AX216" s="29">
        <f t="shared" si="55"/>
        <v>66</v>
      </c>
      <c r="AY216" s="33" t="s">
        <v>36</v>
      </c>
      <c r="AZ216" s="24" t="s">
        <v>23</v>
      </c>
      <c r="BA216" s="28">
        <v>-1.22566</v>
      </c>
      <c r="BB216" s="28" t="s">
        <v>107</v>
      </c>
      <c r="BC216" s="29">
        <f t="shared" si="64"/>
        <v>88</v>
      </c>
      <c r="BD216" s="33" t="s">
        <v>44</v>
      </c>
      <c r="BE216" s="24" t="s">
        <v>23</v>
      </c>
      <c r="BF216" s="28">
        <v>-0.94154000000000004</v>
      </c>
      <c r="BG216" s="28" t="s">
        <v>107</v>
      </c>
      <c r="BH216" s="79">
        <f t="shared" si="62"/>
        <v>92</v>
      </c>
      <c r="BI216" s="33" t="s">
        <v>98</v>
      </c>
      <c r="BJ216" s="35" t="s">
        <v>23</v>
      </c>
      <c r="BK216" s="28">
        <v>-0.62387999999999999</v>
      </c>
      <c r="BL216" s="28" t="s">
        <v>107</v>
      </c>
      <c r="BM216" s="29">
        <f t="shared" si="58"/>
        <v>98</v>
      </c>
      <c r="BN216" s="33" t="s">
        <v>37</v>
      </c>
      <c r="BO216" s="24" t="s">
        <v>23</v>
      </c>
      <c r="BP216" s="28">
        <v>-0.34061000000000002</v>
      </c>
      <c r="BQ216" s="52" t="s">
        <v>107</v>
      </c>
      <c r="BR216" s="29">
        <f t="shared" si="61"/>
        <v>94</v>
      </c>
    </row>
    <row r="217" spans="1:70" ht="17" thickBot="1" x14ac:dyDescent="0.25">
      <c r="A217" s="33" t="s">
        <v>86</v>
      </c>
      <c r="B217" s="24" t="s">
        <v>20</v>
      </c>
      <c r="C217" s="28">
        <v>-1.1539600000000001</v>
      </c>
      <c r="D217" s="28" t="s">
        <v>107</v>
      </c>
      <c r="E217" s="29">
        <f t="shared" si="63"/>
        <v>91</v>
      </c>
      <c r="F217" s="33" t="s">
        <v>41</v>
      </c>
      <c r="G217" s="24" t="s">
        <v>29</v>
      </c>
      <c r="H217" s="28">
        <v>-0.78671000000000002</v>
      </c>
      <c r="I217" s="28" t="s">
        <v>107</v>
      </c>
      <c r="J217" s="29">
        <f t="shared" si="60"/>
        <v>96</v>
      </c>
      <c r="K217" s="33" t="s">
        <v>93</v>
      </c>
      <c r="L217" s="35" t="s">
        <v>20</v>
      </c>
      <c r="M217" s="28">
        <v>-1.2446900000000001</v>
      </c>
      <c r="N217" s="28" t="s">
        <v>107</v>
      </c>
      <c r="O217" s="29">
        <f t="shared" si="56"/>
        <v>105</v>
      </c>
      <c r="P217" s="33" t="s">
        <v>52</v>
      </c>
      <c r="Q217" s="24" t="s">
        <v>29</v>
      </c>
      <c r="R217" s="28">
        <v>-1.1739999999999999</v>
      </c>
      <c r="S217" s="28" t="s">
        <v>107</v>
      </c>
      <c r="T217" s="29">
        <f t="shared" si="68"/>
        <v>79</v>
      </c>
      <c r="U217" s="33" t="s">
        <v>104</v>
      </c>
      <c r="V217" s="35" t="s">
        <v>28</v>
      </c>
      <c r="W217" s="29">
        <v>-1.0932299999999999</v>
      </c>
      <c r="X217" s="29"/>
      <c r="Y217" s="29">
        <f t="shared" si="67"/>
        <v>81</v>
      </c>
      <c r="Z217" s="33" t="s">
        <v>104</v>
      </c>
      <c r="AA217" s="35" t="s">
        <v>23</v>
      </c>
      <c r="AB217" s="30">
        <v>-1.07233</v>
      </c>
      <c r="AC217" s="30" t="s">
        <v>108</v>
      </c>
      <c r="AD217" s="29">
        <f t="shared" si="59"/>
        <v>98</v>
      </c>
      <c r="AE217" s="33" t="s">
        <v>90</v>
      </c>
      <c r="AF217" s="35" t="s">
        <v>20</v>
      </c>
      <c r="AG217" s="30">
        <v>-0.76044</v>
      </c>
      <c r="AH217" s="30" t="s">
        <v>108</v>
      </c>
      <c r="AI217" s="79">
        <f t="shared" si="57"/>
        <v>104</v>
      </c>
      <c r="AJ217" s="33" t="s">
        <v>100</v>
      </c>
      <c r="AK217" s="35" t="s">
        <v>23</v>
      </c>
      <c r="AL217" s="28">
        <v>-1.64063</v>
      </c>
      <c r="AM217" s="28" t="s">
        <v>107</v>
      </c>
      <c r="AN217" s="29">
        <f t="shared" si="65"/>
        <v>88</v>
      </c>
      <c r="AO217" s="33" t="s">
        <v>85</v>
      </c>
      <c r="AP217" s="24" t="s">
        <v>26</v>
      </c>
      <c r="AQ217" s="28">
        <v>-1.67092</v>
      </c>
      <c r="AR217" s="28" t="s">
        <v>107</v>
      </c>
      <c r="AS217" s="29">
        <f t="shared" si="66"/>
        <v>85</v>
      </c>
      <c r="AT217" s="33" t="s">
        <v>65</v>
      </c>
      <c r="AU217" s="24" t="s">
        <v>20</v>
      </c>
      <c r="AV217" s="28">
        <v>-0.85533999999999999</v>
      </c>
      <c r="AW217" s="28" t="s">
        <v>107</v>
      </c>
      <c r="AX217" s="29">
        <f t="shared" ref="AX217:AX233" si="69">IF(AV217&lt;AV216,AX216+1,AX216)</f>
        <v>67</v>
      </c>
      <c r="AY217" s="33" t="s">
        <v>57</v>
      </c>
      <c r="AZ217" s="24" t="s">
        <v>23</v>
      </c>
      <c r="BA217" s="28">
        <v>-1.2548900000000001</v>
      </c>
      <c r="BB217" s="28" t="s">
        <v>107</v>
      </c>
      <c r="BC217" s="29">
        <f t="shared" si="64"/>
        <v>89</v>
      </c>
      <c r="BD217" s="33" t="s">
        <v>90</v>
      </c>
      <c r="BE217" s="35" t="s">
        <v>23</v>
      </c>
      <c r="BF217" s="30">
        <v>-0.94908999999999999</v>
      </c>
      <c r="BG217" s="30" t="s">
        <v>108</v>
      </c>
      <c r="BH217" s="79">
        <f t="shared" si="62"/>
        <v>93</v>
      </c>
      <c r="BI217" s="33" t="s">
        <v>70</v>
      </c>
      <c r="BJ217" s="24" t="s">
        <v>19</v>
      </c>
      <c r="BK217" s="28">
        <v>-0.62431999999999999</v>
      </c>
      <c r="BL217" s="28" t="s">
        <v>107</v>
      </c>
      <c r="BM217" s="29">
        <f t="shared" si="58"/>
        <v>99</v>
      </c>
      <c r="BN217" s="33" t="s">
        <v>45</v>
      </c>
      <c r="BO217" s="24" t="s">
        <v>19</v>
      </c>
      <c r="BP217" s="28">
        <v>-0.36379</v>
      </c>
      <c r="BQ217" s="52" t="s">
        <v>107</v>
      </c>
      <c r="BR217" s="29">
        <f t="shared" si="61"/>
        <v>95</v>
      </c>
    </row>
    <row r="218" spans="1:70" ht="17" thickBot="1" x14ac:dyDescent="0.25">
      <c r="A218" s="33" t="s">
        <v>63</v>
      </c>
      <c r="B218" s="24" t="s">
        <v>20</v>
      </c>
      <c r="C218" s="28">
        <v>-1.1588099999999999</v>
      </c>
      <c r="D218" s="28" t="s">
        <v>107</v>
      </c>
      <c r="E218" s="29">
        <f t="shared" si="63"/>
        <v>92</v>
      </c>
      <c r="F218" s="33" t="s">
        <v>65</v>
      </c>
      <c r="G218" s="24" t="s">
        <v>20</v>
      </c>
      <c r="H218" s="28">
        <v>-0.86919000000000002</v>
      </c>
      <c r="I218" s="28" t="s">
        <v>107</v>
      </c>
      <c r="J218" s="29">
        <f t="shared" si="60"/>
        <v>97</v>
      </c>
      <c r="K218" s="33" t="s">
        <v>41</v>
      </c>
      <c r="L218" s="24" t="s">
        <v>25</v>
      </c>
      <c r="M218" s="28">
        <v>-1.28216</v>
      </c>
      <c r="N218" s="28" t="s">
        <v>107</v>
      </c>
      <c r="O218" s="29">
        <f t="shared" si="56"/>
        <v>106</v>
      </c>
      <c r="P218" s="33" t="s">
        <v>52</v>
      </c>
      <c r="Q218" s="24" t="s">
        <v>23</v>
      </c>
      <c r="R218" s="28">
        <v>-1.25305</v>
      </c>
      <c r="S218" s="28" t="s">
        <v>107</v>
      </c>
      <c r="T218" s="29">
        <f t="shared" si="68"/>
        <v>80</v>
      </c>
      <c r="U218" s="33" t="s">
        <v>90</v>
      </c>
      <c r="V218" s="35" t="s">
        <v>20</v>
      </c>
      <c r="W218" s="28">
        <v>-1.1240600000000001</v>
      </c>
      <c r="X218" s="28" t="s">
        <v>107</v>
      </c>
      <c r="Y218" s="29">
        <f t="shared" si="67"/>
        <v>82</v>
      </c>
      <c r="Z218" s="33" t="s">
        <v>24</v>
      </c>
      <c r="AA218" s="24" t="s">
        <v>26</v>
      </c>
      <c r="AB218" s="28">
        <v>-1.08188</v>
      </c>
      <c r="AC218" s="28" t="s">
        <v>107</v>
      </c>
      <c r="AD218" s="29">
        <f t="shared" si="59"/>
        <v>99</v>
      </c>
      <c r="AE218" s="33" t="s">
        <v>104</v>
      </c>
      <c r="AF218" s="35" t="s">
        <v>28</v>
      </c>
      <c r="AG218" s="30">
        <v>-0.77288000000000001</v>
      </c>
      <c r="AH218" s="30" t="s">
        <v>108</v>
      </c>
      <c r="AI218" s="79">
        <f t="shared" si="57"/>
        <v>105</v>
      </c>
      <c r="AJ218" s="33" t="s">
        <v>86</v>
      </c>
      <c r="AK218" s="24" t="s">
        <v>26</v>
      </c>
      <c r="AL218" s="28">
        <v>-1.6639299999999999</v>
      </c>
      <c r="AM218" s="28" t="s">
        <v>107</v>
      </c>
      <c r="AN218" s="29">
        <f t="shared" si="65"/>
        <v>89</v>
      </c>
      <c r="AO218" s="33" t="s">
        <v>96</v>
      </c>
      <c r="AP218" s="35" t="s">
        <v>23</v>
      </c>
      <c r="AQ218" s="28">
        <v>-1.6788700000000001</v>
      </c>
      <c r="AR218" s="28" t="s">
        <v>107</v>
      </c>
      <c r="AS218" s="29">
        <f t="shared" si="66"/>
        <v>86</v>
      </c>
      <c r="AT218" s="33" t="s">
        <v>53</v>
      </c>
      <c r="AU218" s="24" t="s">
        <v>23</v>
      </c>
      <c r="AV218" s="28">
        <v>-0.86243000000000003</v>
      </c>
      <c r="AW218" s="28" t="s">
        <v>107</v>
      </c>
      <c r="AX218" s="29">
        <f t="shared" si="69"/>
        <v>68</v>
      </c>
      <c r="AY218" s="33" t="s">
        <v>86</v>
      </c>
      <c r="AZ218" s="24" t="s">
        <v>26</v>
      </c>
      <c r="BA218" s="28">
        <v>-1.2775000000000001</v>
      </c>
      <c r="BB218" s="28" t="s">
        <v>107</v>
      </c>
      <c r="BC218" s="29">
        <f t="shared" si="64"/>
        <v>90</v>
      </c>
      <c r="BD218" s="33" t="s">
        <v>103</v>
      </c>
      <c r="BE218" s="35" t="s">
        <v>26</v>
      </c>
      <c r="BF218" s="28">
        <v>-0.96791000000000005</v>
      </c>
      <c r="BG218" s="28" t="s">
        <v>107</v>
      </c>
      <c r="BH218" s="79">
        <f t="shared" si="62"/>
        <v>94</v>
      </c>
      <c r="BI218" s="33" t="s">
        <v>99</v>
      </c>
      <c r="BJ218" s="35" t="s">
        <v>29</v>
      </c>
      <c r="BK218" s="28">
        <v>-0.62985000000000002</v>
      </c>
      <c r="BL218" s="28" t="s">
        <v>107</v>
      </c>
      <c r="BM218" s="29">
        <f t="shared" si="58"/>
        <v>100</v>
      </c>
      <c r="BN218" s="33" t="s">
        <v>50</v>
      </c>
      <c r="BO218" s="24" t="s">
        <v>19</v>
      </c>
      <c r="BP218" s="28">
        <v>-0.36642999999999998</v>
      </c>
      <c r="BQ218" s="52" t="s">
        <v>107</v>
      </c>
      <c r="BR218" s="29">
        <f t="shared" si="61"/>
        <v>96</v>
      </c>
    </row>
    <row r="219" spans="1:70" ht="17" thickBot="1" x14ac:dyDescent="0.25">
      <c r="A219" s="33" t="s">
        <v>96</v>
      </c>
      <c r="B219" s="35" t="s">
        <v>19</v>
      </c>
      <c r="C219" s="28">
        <v>-1.2192000000000001</v>
      </c>
      <c r="D219" s="28" t="s">
        <v>107</v>
      </c>
      <c r="E219" s="29">
        <f t="shared" si="63"/>
        <v>93</v>
      </c>
      <c r="F219" s="33" t="s">
        <v>87</v>
      </c>
      <c r="G219" s="24" t="s">
        <v>29</v>
      </c>
      <c r="H219" s="28">
        <v>-0.86938000000000004</v>
      </c>
      <c r="I219" s="28" t="s">
        <v>107</v>
      </c>
      <c r="J219" s="29">
        <f t="shared" si="60"/>
        <v>98</v>
      </c>
      <c r="K219" s="33" t="s">
        <v>52</v>
      </c>
      <c r="L219" s="24" t="s">
        <v>29</v>
      </c>
      <c r="M219" s="28">
        <v>-1.28864</v>
      </c>
      <c r="N219" s="28" t="s">
        <v>107</v>
      </c>
      <c r="O219" s="29">
        <f t="shared" si="56"/>
        <v>107</v>
      </c>
      <c r="P219" s="33" t="s">
        <v>90</v>
      </c>
      <c r="Q219" s="35" t="s">
        <v>20</v>
      </c>
      <c r="R219" s="28">
        <v>-1.2796000000000001</v>
      </c>
      <c r="S219" s="28" t="s">
        <v>107</v>
      </c>
      <c r="T219" s="29">
        <f t="shared" si="68"/>
        <v>81</v>
      </c>
      <c r="U219" s="33" t="s">
        <v>65</v>
      </c>
      <c r="V219" s="24" t="s">
        <v>29</v>
      </c>
      <c r="W219" s="28">
        <v>-1.1256200000000001</v>
      </c>
      <c r="X219" s="28" t="s">
        <v>107</v>
      </c>
      <c r="Y219" s="29">
        <f t="shared" si="67"/>
        <v>83</v>
      </c>
      <c r="Z219" s="33" t="s">
        <v>65</v>
      </c>
      <c r="AA219" s="24" t="s">
        <v>29</v>
      </c>
      <c r="AB219" s="30">
        <v>-1.1025</v>
      </c>
      <c r="AC219" s="30" t="s">
        <v>108</v>
      </c>
      <c r="AD219" s="29">
        <f t="shared" si="59"/>
        <v>100</v>
      </c>
      <c r="AE219" s="33" t="s">
        <v>81</v>
      </c>
      <c r="AF219" s="24" t="s">
        <v>26</v>
      </c>
      <c r="AG219" s="28">
        <v>-0.82555999999999996</v>
      </c>
      <c r="AH219" s="28" t="s">
        <v>107</v>
      </c>
      <c r="AI219" s="79">
        <f t="shared" si="57"/>
        <v>106</v>
      </c>
      <c r="AJ219" s="33" t="s">
        <v>85</v>
      </c>
      <c r="AK219" s="24" t="s">
        <v>26</v>
      </c>
      <c r="AL219" s="30">
        <v>-1.6878200000000001</v>
      </c>
      <c r="AM219" s="30" t="s">
        <v>108</v>
      </c>
      <c r="AN219" s="29">
        <f t="shared" si="65"/>
        <v>90</v>
      </c>
      <c r="AO219" s="33" t="s">
        <v>57</v>
      </c>
      <c r="AP219" s="24" t="s">
        <v>23</v>
      </c>
      <c r="AQ219" s="28">
        <v>-1.7685299999999999</v>
      </c>
      <c r="AR219" s="28" t="s">
        <v>107</v>
      </c>
      <c r="AS219" s="29">
        <f t="shared" si="66"/>
        <v>87</v>
      </c>
      <c r="AT219" s="33" t="s">
        <v>70</v>
      </c>
      <c r="AU219" s="24" t="s">
        <v>23</v>
      </c>
      <c r="AV219" s="28">
        <v>-0.88717999999999997</v>
      </c>
      <c r="AW219" s="28" t="s">
        <v>107</v>
      </c>
      <c r="AX219" s="29">
        <f t="shared" si="69"/>
        <v>69</v>
      </c>
      <c r="AY219" s="33" t="s">
        <v>78</v>
      </c>
      <c r="AZ219" s="24" t="s">
        <v>28</v>
      </c>
      <c r="BA219" s="28">
        <v>-1.3087299999999999</v>
      </c>
      <c r="BB219" s="28" t="s">
        <v>107</v>
      </c>
      <c r="BC219" s="29">
        <f t="shared" si="64"/>
        <v>91</v>
      </c>
      <c r="BD219" s="33" t="s">
        <v>84</v>
      </c>
      <c r="BE219" s="24" t="s">
        <v>26</v>
      </c>
      <c r="BF219" s="28">
        <v>-1.04525</v>
      </c>
      <c r="BG219" s="28" t="s">
        <v>107</v>
      </c>
      <c r="BH219" s="79">
        <f t="shared" si="62"/>
        <v>95</v>
      </c>
      <c r="BI219" s="33" t="s">
        <v>91</v>
      </c>
      <c r="BJ219" s="35" t="s">
        <v>22</v>
      </c>
      <c r="BK219" s="29">
        <v>-0.65034000000000003</v>
      </c>
      <c r="BL219" s="29"/>
      <c r="BM219" s="29">
        <f t="shared" si="58"/>
        <v>101</v>
      </c>
      <c r="BN219" s="33" t="s">
        <v>87</v>
      </c>
      <c r="BO219" s="24" t="s">
        <v>29</v>
      </c>
      <c r="BP219" s="28">
        <v>-0.36947999999999998</v>
      </c>
      <c r="BQ219" s="52" t="s">
        <v>107</v>
      </c>
      <c r="BR219" s="29">
        <f t="shared" si="61"/>
        <v>97</v>
      </c>
    </row>
    <row r="220" spans="1:70" ht="17" thickBot="1" x14ac:dyDescent="0.25">
      <c r="A220" s="33" t="s">
        <v>90</v>
      </c>
      <c r="B220" s="35" t="s">
        <v>20</v>
      </c>
      <c r="C220" s="29">
        <v>-1.2438800000000001</v>
      </c>
      <c r="D220" s="29"/>
      <c r="E220" s="29">
        <f t="shared" si="63"/>
        <v>94</v>
      </c>
      <c r="F220" s="33" t="s">
        <v>59</v>
      </c>
      <c r="G220" s="24" t="s">
        <v>23</v>
      </c>
      <c r="H220" s="28">
        <v>-0.88673999999999997</v>
      </c>
      <c r="I220" s="28" t="s">
        <v>107</v>
      </c>
      <c r="J220" s="29">
        <f t="shared" si="60"/>
        <v>99</v>
      </c>
      <c r="K220" s="33" t="s">
        <v>75</v>
      </c>
      <c r="L220" s="24" t="s">
        <v>23</v>
      </c>
      <c r="M220" s="28">
        <v>-1.29088</v>
      </c>
      <c r="N220" s="28" t="s">
        <v>107</v>
      </c>
      <c r="O220" s="29">
        <f t="shared" si="56"/>
        <v>108</v>
      </c>
      <c r="P220" s="33" t="s">
        <v>96</v>
      </c>
      <c r="Q220" s="35" t="s">
        <v>23</v>
      </c>
      <c r="R220" s="29">
        <v>-1.32334</v>
      </c>
      <c r="S220" s="29"/>
      <c r="T220" s="29">
        <f t="shared" si="68"/>
        <v>82</v>
      </c>
      <c r="U220" s="33" t="s">
        <v>84</v>
      </c>
      <c r="V220" s="24" t="s">
        <v>26</v>
      </c>
      <c r="W220" s="28">
        <v>-1.13828</v>
      </c>
      <c r="X220" s="28" t="s">
        <v>107</v>
      </c>
      <c r="Y220" s="29">
        <f t="shared" si="67"/>
        <v>84</v>
      </c>
      <c r="Z220" s="33" t="s">
        <v>103</v>
      </c>
      <c r="AA220" s="35" t="s">
        <v>26</v>
      </c>
      <c r="AB220" s="28">
        <v>-1.1223700000000001</v>
      </c>
      <c r="AC220" s="28" t="s">
        <v>107</v>
      </c>
      <c r="AD220" s="29">
        <f t="shared" si="59"/>
        <v>101</v>
      </c>
      <c r="AE220" s="33" t="s">
        <v>77</v>
      </c>
      <c r="AF220" s="24" t="s">
        <v>26</v>
      </c>
      <c r="AG220" s="30">
        <v>-0.82625000000000004</v>
      </c>
      <c r="AH220" s="30" t="s">
        <v>108</v>
      </c>
      <c r="AI220" s="79">
        <f t="shared" si="57"/>
        <v>107</v>
      </c>
      <c r="AJ220" s="33" t="s">
        <v>42</v>
      </c>
      <c r="AK220" s="24" t="s">
        <v>26</v>
      </c>
      <c r="AL220" s="28">
        <v>-1.6973</v>
      </c>
      <c r="AM220" s="28" t="s">
        <v>107</v>
      </c>
      <c r="AN220" s="29">
        <f t="shared" si="65"/>
        <v>91</v>
      </c>
      <c r="AO220" s="33" t="s">
        <v>57</v>
      </c>
      <c r="AP220" s="24" t="s">
        <v>26</v>
      </c>
      <c r="AQ220" s="28">
        <v>-1.83917</v>
      </c>
      <c r="AR220" s="28" t="s">
        <v>107</v>
      </c>
      <c r="AS220" s="29">
        <f t="shared" si="66"/>
        <v>88</v>
      </c>
      <c r="AT220" s="33" t="s">
        <v>90</v>
      </c>
      <c r="AU220" s="35" t="s">
        <v>20</v>
      </c>
      <c r="AV220" s="30">
        <v>-0.90071999999999997</v>
      </c>
      <c r="AW220" s="30" t="s">
        <v>108</v>
      </c>
      <c r="AX220" s="29">
        <f t="shared" si="69"/>
        <v>70</v>
      </c>
      <c r="AY220" s="33" t="s">
        <v>70</v>
      </c>
      <c r="AZ220" s="24" t="s">
        <v>19</v>
      </c>
      <c r="BA220" s="28">
        <v>-1.33348</v>
      </c>
      <c r="BB220" s="28" t="s">
        <v>107</v>
      </c>
      <c r="BC220" s="29">
        <f t="shared" si="64"/>
        <v>92</v>
      </c>
      <c r="BD220" s="33" t="s">
        <v>57</v>
      </c>
      <c r="BE220" s="24" t="s">
        <v>26</v>
      </c>
      <c r="BF220" s="28">
        <v>-1.0481100000000001</v>
      </c>
      <c r="BG220" s="28" t="s">
        <v>107</v>
      </c>
      <c r="BH220" s="79">
        <f t="shared" si="62"/>
        <v>96</v>
      </c>
      <c r="BI220" s="33" t="s">
        <v>69</v>
      </c>
      <c r="BJ220" s="24" t="s">
        <v>29</v>
      </c>
      <c r="BK220" s="28">
        <v>-0.65349999999999997</v>
      </c>
      <c r="BL220" s="28" t="s">
        <v>107</v>
      </c>
      <c r="BM220" s="29">
        <f t="shared" si="58"/>
        <v>102</v>
      </c>
      <c r="BN220" s="33" t="s">
        <v>62</v>
      </c>
      <c r="BO220" s="24" t="s">
        <v>25</v>
      </c>
      <c r="BP220" s="28">
        <v>-0.37324000000000002</v>
      </c>
      <c r="BQ220" s="52" t="s">
        <v>107</v>
      </c>
      <c r="BR220" s="29">
        <f t="shared" si="61"/>
        <v>98</v>
      </c>
    </row>
    <row r="221" spans="1:70" ht="17" thickBot="1" x14ac:dyDescent="0.25">
      <c r="A221" s="33" t="s">
        <v>73</v>
      </c>
      <c r="B221" s="24" t="s">
        <v>26</v>
      </c>
      <c r="C221" s="30">
        <v>-1.2587299999999999</v>
      </c>
      <c r="D221" s="30" t="s">
        <v>108</v>
      </c>
      <c r="E221" s="29">
        <f t="shared" si="63"/>
        <v>95</v>
      </c>
      <c r="F221" s="33" t="s">
        <v>52</v>
      </c>
      <c r="G221" s="24" t="s">
        <v>23</v>
      </c>
      <c r="H221" s="28">
        <v>-0.90258000000000005</v>
      </c>
      <c r="I221" s="28" t="s">
        <v>107</v>
      </c>
      <c r="J221" s="29">
        <f t="shared" si="60"/>
        <v>100</v>
      </c>
      <c r="K221" s="33" t="s">
        <v>50</v>
      </c>
      <c r="L221" s="24" t="s">
        <v>29</v>
      </c>
      <c r="M221" s="28">
        <v>-1.38226</v>
      </c>
      <c r="N221" s="28" t="s">
        <v>107</v>
      </c>
      <c r="O221" s="29">
        <f t="shared" si="56"/>
        <v>109</v>
      </c>
      <c r="P221" s="33" t="s">
        <v>93</v>
      </c>
      <c r="Q221" s="35" t="s">
        <v>29</v>
      </c>
      <c r="R221" s="28">
        <v>-1.3426199999999999</v>
      </c>
      <c r="S221" s="28" t="s">
        <v>107</v>
      </c>
      <c r="T221" s="29">
        <f t="shared" si="68"/>
        <v>83</v>
      </c>
      <c r="U221" s="33" t="s">
        <v>34</v>
      </c>
      <c r="V221" s="24" t="s">
        <v>26</v>
      </c>
      <c r="W221" s="28">
        <v>-1.1568000000000001</v>
      </c>
      <c r="X221" s="28" t="s">
        <v>107</v>
      </c>
      <c r="Y221" s="29">
        <f t="shared" si="67"/>
        <v>85</v>
      </c>
      <c r="Z221" s="33" t="s">
        <v>42</v>
      </c>
      <c r="AA221" s="24" t="s">
        <v>26</v>
      </c>
      <c r="AB221" s="28">
        <v>-1.23674</v>
      </c>
      <c r="AC221" s="28" t="s">
        <v>107</v>
      </c>
      <c r="AD221" s="29">
        <f t="shared" si="59"/>
        <v>102</v>
      </c>
      <c r="AE221" s="33" t="s">
        <v>63</v>
      </c>
      <c r="AF221" s="24" t="s">
        <v>26</v>
      </c>
      <c r="AG221" s="28">
        <v>-0.83089000000000002</v>
      </c>
      <c r="AH221" s="28" t="s">
        <v>107</v>
      </c>
      <c r="AI221" s="79">
        <f t="shared" si="57"/>
        <v>108</v>
      </c>
      <c r="AJ221" s="33" t="s">
        <v>34</v>
      </c>
      <c r="AK221" s="24" t="s">
        <v>26</v>
      </c>
      <c r="AL221" s="28">
        <v>-1.7394799999999999</v>
      </c>
      <c r="AM221" s="28" t="s">
        <v>107</v>
      </c>
      <c r="AN221" s="29">
        <f t="shared" si="65"/>
        <v>92</v>
      </c>
      <c r="AO221" s="33" t="s">
        <v>90</v>
      </c>
      <c r="AP221" s="35" t="s">
        <v>29</v>
      </c>
      <c r="AQ221" s="28">
        <v>-1.9267700000000001</v>
      </c>
      <c r="AR221" s="28" t="s">
        <v>107</v>
      </c>
      <c r="AS221" s="29">
        <f t="shared" si="66"/>
        <v>89</v>
      </c>
      <c r="AT221" s="33" t="s">
        <v>44</v>
      </c>
      <c r="AU221" s="24" t="s">
        <v>23</v>
      </c>
      <c r="AV221" s="28">
        <v>-0.90736000000000006</v>
      </c>
      <c r="AW221" s="28" t="s">
        <v>107</v>
      </c>
      <c r="AX221" s="29">
        <f t="shared" si="69"/>
        <v>71</v>
      </c>
      <c r="AY221" s="33" t="s">
        <v>78</v>
      </c>
      <c r="AZ221" s="24" t="s">
        <v>26</v>
      </c>
      <c r="BA221" s="28">
        <v>-1.34897</v>
      </c>
      <c r="BB221" s="28" t="s">
        <v>107</v>
      </c>
      <c r="BC221" s="29">
        <f t="shared" si="64"/>
        <v>93</v>
      </c>
      <c r="BD221" s="33" t="s">
        <v>90</v>
      </c>
      <c r="BE221" s="35" t="s">
        <v>20</v>
      </c>
      <c r="BF221" s="28">
        <v>-1.0515699999999999</v>
      </c>
      <c r="BG221" s="28" t="s">
        <v>107</v>
      </c>
      <c r="BH221" s="79">
        <f t="shared" si="62"/>
        <v>97</v>
      </c>
      <c r="BI221" s="33" t="s">
        <v>45</v>
      </c>
      <c r="BJ221" s="24" t="s">
        <v>19</v>
      </c>
      <c r="BK221" s="28">
        <v>-0.65835999999999995</v>
      </c>
      <c r="BL221" s="28" t="s">
        <v>107</v>
      </c>
      <c r="BM221" s="29">
        <f t="shared" si="58"/>
        <v>103</v>
      </c>
      <c r="BN221" s="33" t="s">
        <v>62</v>
      </c>
      <c r="BO221" s="24" t="s">
        <v>23</v>
      </c>
      <c r="BP221" s="28">
        <v>-0.38389000000000001</v>
      </c>
      <c r="BQ221" s="52" t="s">
        <v>107</v>
      </c>
      <c r="BR221" s="29">
        <f t="shared" si="61"/>
        <v>99</v>
      </c>
    </row>
    <row r="222" spans="1:70" ht="17" thickBot="1" x14ac:dyDescent="0.25">
      <c r="A222" s="33" t="s">
        <v>67</v>
      </c>
      <c r="B222" s="24" t="s">
        <v>23</v>
      </c>
      <c r="C222" s="28">
        <v>-1.2719400000000001</v>
      </c>
      <c r="D222" s="28" t="s">
        <v>107</v>
      </c>
      <c r="E222" s="29">
        <f t="shared" si="63"/>
        <v>96</v>
      </c>
      <c r="F222" s="33" t="s">
        <v>96</v>
      </c>
      <c r="G222" s="35" t="s">
        <v>23</v>
      </c>
      <c r="H222" s="29">
        <v>-0.90359999999999996</v>
      </c>
      <c r="I222" s="29"/>
      <c r="J222" s="29">
        <f t="shared" si="60"/>
        <v>101</v>
      </c>
      <c r="K222" s="33" t="s">
        <v>41</v>
      </c>
      <c r="L222" s="24" t="s">
        <v>29</v>
      </c>
      <c r="M222" s="28">
        <v>-1.3984799999999999</v>
      </c>
      <c r="N222" s="28" t="s">
        <v>126</v>
      </c>
      <c r="O222" s="29">
        <f t="shared" si="56"/>
        <v>110</v>
      </c>
      <c r="P222" s="33" t="s">
        <v>73</v>
      </c>
      <c r="Q222" s="24" t="s">
        <v>29</v>
      </c>
      <c r="R222" s="28">
        <v>-1.3579600000000001</v>
      </c>
      <c r="S222" s="28" t="s">
        <v>107</v>
      </c>
      <c r="T222" s="29">
        <f t="shared" si="68"/>
        <v>84</v>
      </c>
      <c r="U222" s="33" t="s">
        <v>85</v>
      </c>
      <c r="V222" s="24" t="s">
        <v>26</v>
      </c>
      <c r="W222" s="29">
        <v>-1.1885399999999999</v>
      </c>
      <c r="X222" s="29"/>
      <c r="Y222" s="29">
        <f t="shared" si="67"/>
        <v>86</v>
      </c>
      <c r="Z222" s="33" t="s">
        <v>90</v>
      </c>
      <c r="AA222" s="35" t="s">
        <v>23</v>
      </c>
      <c r="AB222" s="29">
        <v>-1.27945</v>
      </c>
      <c r="AC222" s="29"/>
      <c r="AD222" s="29">
        <f t="shared" si="59"/>
        <v>103</v>
      </c>
      <c r="AE222" s="33" t="s">
        <v>90</v>
      </c>
      <c r="AF222" s="35" t="s">
        <v>23</v>
      </c>
      <c r="AG222" s="30">
        <v>-0.89298999999999995</v>
      </c>
      <c r="AH222" s="30" t="s">
        <v>108</v>
      </c>
      <c r="AI222" s="79">
        <f t="shared" si="57"/>
        <v>109</v>
      </c>
      <c r="AJ222" s="33" t="s">
        <v>90</v>
      </c>
      <c r="AK222" s="35" t="s">
        <v>26</v>
      </c>
      <c r="AL222" s="28">
        <v>-1.75037</v>
      </c>
      <c r="AM222" s="28" t="s">
        <v>107</v>
      </c>
      <c r="AN222" s="29">
        <f t="shared" si="65"/>
        <v>93</v>
      </c>
      <c r="AO222" s="33" t="s">
        <v>73</v>
      </c>
      <c r="AP222" s="24" t="s">
        <v>23</v>
      </c>
      <c r="AQ222" s="28">
        <v>-2.0129700000000001</v>
      </c>
      <c r="AR222" s="28" t="s">
        <v>107</v>
      </c>
      <c r="AS222" s="29">
        <f t="shared" si="66"/>
        <v>90</v>
      </c>
      <c r="AT222" s="33" t="s">
        <v>78</v>
      </c>
      <c r="AU222" s="24" t="s">
        <v>26</v>
      </c>
      <c r="AV222" s="28">
        <v>-0.99587999999999999</v>
      </c>
      <c r="AW222" s="28" t="s">
        <v>107</v>
      </c>
      <c r="AX222" s="29">
        <f t="shared" si="69"/>
        <v>72</v>
      </c>
      <c r="AY222" s="33" t="s">
        <v>53</v>
      </c>
      <c r="AZ222" s="24" t="s">
        <v>23</v>
      </c>
      <c r="BA222" s="28">
        <v>-1.34928</v>
      </c>
      <c r="BB222" s="28" t="s">
        <v>107</v>
      </c>
      <c r="BC222" s="29">
        <f t="shared" si="64"/>
        <v>94</v>
      </c>
      <c r="BD222" s="33" t="s">
        <v>42</v>
      </c>
      <c r="BE222" s="24" t="s">
        <v>26</v>
      </c>
      <c r="BF222" s="28">
        <v>-1.0528</v>
      </c>
      <c r="BG222" s="28" t="s">
        <v>107</v>
      </c>
      <c r="BH222" s="79">
        <f t="shared" si="62"/>
        <v>98</v>
      </c>
      <c r="BI222" s="33" t="s">
        <v>69</v>
      </c>
      <c r="BJ222" s="24" t="s">
        <v>23</v>
      </c>
      <c r="BK222" s="28">
        <v>-0.66493000000000002</v>
      </c>
      <c r="BL222" s="28" t="s">
        <v>107</v>
      </c>
      <c r="BM222" s="29">
        <f t="shared" si="58"/>
        <v>104</v>
      </c>
      <c r="BN222" s="33" t="s">
        <v>87</v>
      </c>
      <c r="BO222" s="24" t="s">
        <v>25</v>
      </c>
      <c r="BP222" s="28">
        <v>-0.39512000000000003</v>
      </c>
      <c r="BQ222" s="52" t="s">
        <v>107</v>
      </c>
      <c r="BR222" s="29">
        <f t="shared" si="61"/>
        <v>100</v>
      </c>
    </row>
    <row r="223" spans="1:70" ht="17" thickBot="1" x14ac:dyDescent="0.25">
      <c r="A223" s="33" t="s">
        <v>63</v>
      </c>
      <c r="B223" s="24" t="s">
        <v>26</v>
      </c>
      <c r="C223" s="28">
        <v>-1.35748</v>
      </c>
      <c r="D223" s="28" t="s">
        <v>107</v>
      </c>
      <c r="E223" s="29">
        <f t="shared" si="63"/>
        <v>97</v>
      </c>
      <c r="F223" s="33" t="s">
        <v>69</v>
      </c>
      <c r="G223" s="24" t="s">
        <v>29</v>
      </c>
      <c r="H223" s="28">
        <v>-0.91356000000000004</v>
      </c>
      <c r="I223" s="28" t="s">
        <v>107</v>
      </c>
      <c r="J223" s="29">
        <f t="shared" si="60"/>
        <v>102</v>
      </c>
      <c r="K223" s="33" t="s">
        <v>87</v>
      </c>
      <c r="L223" s="24" t="s">
        <v>25</v>
      </c>
      <c r="M223" s="28">
        <v>-1.3987499999999999</v>
      </c>
      <c r="N223" s="28" t="s">
        <v>107</v>
      </c>
      <c r="O223" s="29">
        <f t="shared" si="56"/>
        <v>111</v>
      </c>
      <c r="P223" s="33" t="s">
        <v>73</v>
      </c>
      <c r="Q223" s="24" t="s">
        <v>26</v>
      </c>
      <c r="R223" s="28">
        <v>-1.39646</v>
      </c>
      <c r="S223" s="28" t="s">
        <v>107</v>
      </c>
      <c r="T223" s="29">
        <f t="shared" si="68"/>
        <v>85</v>
      </c>
      <c r="U223" s="33" t="s">
        <v>73</v>
      </c>
      <c r="V223" s="24" t="s">
        <v>23</v>
      </c>
      <c r="W223" s="28">
        <v>-1.24472</v>
      </c>
      <c r="X223" s="28" t="s">
        <v>107</v>
      </c>
      <c r="Y223" s="29">
        <f t="shared" si="67"/>
        <v>87</v>
      </c>
      <c r="Z223" s="33" t="s">
        <v>73</v>
      </c>
      <c r="AA223" s="24" t="s">
        <v>29</v>
      </c>
      <c r="AB223" s="28">
        <v>-1.3509199999999999</v>
      </c>
      <c r="AC223" s="28" t="s">
        <v>107</v>
      </c>
      <c r="AD223" s="29">
        <f t="shared" si="59"/>
        <v>104</v>
      </c>
      <c r="AE223" s="33" t="s">
        <v>73</v>
      </c>
      <c r="AF223" s="24" t="s">
        <v>29</v>
      </c>
      <c r="AG223" s="28">
        <v>-0.90715999999999997</v>
      </c>
      <c r="AH223" s="28" t="s">
        <v>107</v>
      </c>
      <c r="AI223" s="79">
        <f t="shared" si="57"/>
        <v>110</v>
      </c>
      <c r="AJ223" s="33" t="s">
        <v>84</v>
      </c>
      <c r="AK223" s="24" t="s">
        <v>26</v>
      </c>
      <c r="AL223" s="28">
        <v>-1.7696099999999999</v>
      </c>
      <c r="AM223" s="28" t="s">
        <v>107</v>
      </c>
      <c r="AN223" s="29">
        <f t="shared" si="65"/>
        <v>94</v>
      </c>
      <c r="AO223" s="33" t="s">
        <v>90</v>
      </c>
      <c r="AP223" s="35" t="s">
        <v>20</v>
      </c>
      <c r="AQ223" s="28">
        <v>-2.1647599999999998</v>
      </c>
      <c r="AR223" s="28" t="s">
        <v>107</v>
      </c>
      <c r="AS223" s="29">
        <f t="shared" si="66"/>
        <v>91</v>
      </c>
      <c r="AT223" s="33" t="s">
        <v>65</v>
      </c>
      <c r="AU223" s="24" t="s">
        <v>23</v>
      </c>
      <c r="AV223" s="28">
        <v>-1.0513999999999999</v>
      </c>
      <c r="AW223" s="28" t="s">
        <v>107</v>
      </c>
      <c r="AX223" s="29">
        <f t="shared" si="69"/>
        <v>73</v>
      </c>
      <c r="AY223" s="33" t="s">
        <v>98</v>
      </c>
      <c r="AZ223" s="35" t="s">
        <v>28</v>
      </c>
      <c r="BA223" s="28">
        <v>-1.35643</v>
      </c>
      <c r="BB223" s="28" t="s">
        <v>107</v>
      </c>
      <c r="BC223" s="29">
        <f t="shared" si="64"/>
        <v>95</v>
      </c>
      <c r="BD223" s="33" t="s">
        <v>86</v>
      </c>
      <c r="BE223" s="24" t="s">
        <v>26</v>
      </c>
      <c r="BF223" s="28">
        <v>-1.05629</v>
      </c>
      <c r="BG223" s="28" t="s">
        <v>107</v>
      </c>
      <c r="BH223" s="79">
        <f t="shared" si="62"/>
        <v>99</v>
      </c>
      <c r="BI223" s="33" t="s">
        <v>31</v>
      </c>
      <c r="BJ223" s="24" t="s">
        <v>19</v>
      </c>
      <c r="BK223" s="28">
        <v>-0.66676000000000002</v>
      </c>
      <c r="BL223" s="28" t="s">
        <v>107</v>
      </c>
      <c r="BM223" s="29">
        <f t="shared" si="58"/>
        <v>105</v>
      </c>
      <c r="BN223" s="33" t="s">
        <v>31</v>
      </c>
      <c r="BO223" s="24" t="s">
        <v>19</v>
      </c>
      <c r="BP223" s="28">
        <v>-0.42525000000000002</v>
      </c>
      <c r="BQ223" s="52" t="s">
        <v>107</v>
      </c>
      <c r="BR223" s="29">
        <f t="shared" si="61"/>
        <v>101</v>
      </c>
    </row>
    <row r="224" spans="1:70" ht="17" thickBot="1" x14ac:dyDescent="0.25">
      <c r="A224" s="33" t="s">
        <v>103</v>
      </c>
      <c r="B224" s="35" t="s">
        <v>20</v>
      </c>
      <c r="C224" s="28">
        <v>-1.3646199999999999</v>
      </c>
      <c r="D224" s="28" t="s">
        <v>107</v>
      </c>
      <c r="E224" s="29">
        <f t="shared" si="63"/>
        <v>98</v>
      </c>
      <c r="F224" s="33" t="s">
        <v>75</v>
      </c>
      <c r="G224" s="24" t="s">
        <v>29</v>
      </c>
      <c r="H224" s="28">
        <v>-1.02471</v>
      </c>
      <c r="I224" s="28" t="s">
        <v>107</v>
      </c>
      <c r="J224" s="29">
        <f t="shared" si="60"/>
        <v>103</v>
      </c>
      <c r="K224" s="33" t="s">
        <v>96</v>
      </c>
      <c r="L224" s="35" t="s">
        <v>29</v>
      </c>
      <c r="M224" s="30">
        <v>-1.45041</v>
      </c>
      <c r="N224" s="30" t="s">
        <v>108</v>
      </c>
      <c r="O224" s="29">
        <f t="shared" si="56"/>
        <v>112</v>
      </c>
      <c r="P224" s="33" t="s">
        <v>73</v>
      </c>
      <c r="Q224" s="24" t="s">
        <v>23</v>
      </c>
      <c r="R224" s="28">
        <v>-1.4028799999999999</v>
      </c>
      <c r="S224" s="28" t="s">
        <v>107</v>
      </c>
      <c r="T224" s="29">
        <f t="shared" si="68"/>
        <v>86</v>
      </c>
      <c r="U224" s="33" t="s">
        <v>90</v>
      </c>
      <c r="V224" s="35" t="s">
        <v>26</v>
      </c>
      <c r="W224" s="28">
        <v>-1.3307500000000001</v>
      </c>
      <c r="X224" s="28" t="s">
        <v>107</v>
      </c>
      <c r="Y224" s="29">
        <f t="shared" si="67"/>
        <v>88</v>
      </c>
      <c r="Z224" s="33" t="s">
        <v>104</v>
      </c>
      <c r="AA224" s="35" t="s">
        <v>28</v>
      </c>
      <c r="AB224" s="30">
        <v>-1.3761000000000001</v>
      </c>
      <c r="AC224" s="30" t="s">
        <v>108</v>
      </c>
      <c r="AD224" s="29">
        <f t="shared" si="59"/>
        <v>105</v>
      </c>
      <c r="AE224" s="33" t="s">
        <v>84</v>
      </c>
      <c r="AF224" s="24" t="s">
        <v>28</v>
      </c>
      <c r="AG224" s="28">
        <v>-0.98312999999999995</v>
      </c>
      <c r="AH224" s="28" t="s">
        <v>107</v>
      </c>
      <c r="AI224" s="79">
        <f t="shared" si="57"/>
        <v>111</v>
      </c>
      <c r="AJ224" s="33" t="s">
        <v>57</v>
      </c>
      <c r="AK224" s="24" t="s">
        <v>26</v>
      </c>
      <c r="AL224" s="28">
        <v>-1.7916000000000001</v>
      </c>
      <c r="AM224" s="28" t="s">
        <v>107</v>
      </c>
      <c r="AN224" s="29">
        <f t="shared" si="65"/>
        <v>95</v>
      </c>
      <c r="AO224" s="33" t="s">
        <v>76</v>
      </c>
      <c r="AP224" s="24" t="s">
        <v>26</v>
      </c>
      <c r="AQ224" s="28">
        <v>-2.1722399999999999</v>
      </c>
      <c r="AR224" s="28" t="s">
        <v>107</v>
      </c>
      <c r="AS224" s="29">
        <f t="shared" si="66"/>
        <v>92</v>
      </c>
      <c r="AT224" s="33" t="s">
        <v>57</v>
      </c>
      <c r="AU224" s="24" t="s">
        <v>26</v>
      </c>
      <c r="AV224" s="28">
        <v>-1.07646</v>
      </c>
      <c r="AW224" s="28" t="s">
        <v>107</v>
      </c>
      <c r="AX224" s="29">
        <f t="shared" si="69"/>
        <v>74</v>
      </c>
      <c r="AY224" s="33" t="s">
        <v>80</v>
      </c>
      <c r="AZ224" s="24" t="s">
        <v>19</v>
      </c>
      <c r="BA224" s="28">
        <v>-1.37799</v>
      </c>
      <c r="BB224" s="28" t="s">
        <v>107</v>
      </c>
      <c r="BC224" s="29">
        <f t="shared" si="64"/>
        <v>96</v>
      </c>
      <c r="BD224" s="33" t="s">
        <v>100</v>
      </c>
      <c r="BE224" s="35" t="s">
        <v>26</v>
      </c>
      <c r="BF224" s="28">
        <v>-1.0955699999999999</v>
      </c>
      <c r="BG224" s="28" t="s">
        <v>107</v>
      </c>
      <c r="BH224" s="79">
        <f t="shared" si="62"/>
        <v>100</v>
      </c>
      <c r="BI224" s="33" t="s">
        <v>69</v>
      </c>
      <c r="BJ224" s="24" t="s">
        <v>19</v>
      </c>
      <c r="BK224" s="28">
        <v>-0.68838999999999995</v>
      </c>
      <c r="BL224" s="28" t="s">
        <v>107</v>
      </c>
      <c r="BM224" s="29">
        <f t="shared" si="58"/>
        <v>106</v>
      </c>
      <c r="BN224" s="33" t="s">
        <v>75</v>
      </c>
      <c r="BO224" s="24" t="s">
        <v>23</v>
      </c>
      <c r="BP224" s="28">
        <v>-0.45004</v>
      </c>
      <c r="BQ224" s="52" t="s">
        <v>107</v>
      </c>
      <c r="BR224" s="29">
        <f t="shared" si="61"/>
        <v>102</v>
      </c>
    </row>
    <row r="225" spans="1:70" ht="17" thickBot="1" x14ac:dyDescent="0.25">
      <c r="A225" s="33" t="s">
        <v>78</v>
      </c>
      <c r="B225" s="24" t="s">
        <v>23</v>
      </c>
      <c r="C225" s="28">
        <v>-1.37001</v>
      </c>
      <c r="D225" s="28" t="s">
        <v>107</v>
      </c>
      <c r="E225" s="29">
        <f t="shared" si="63"/>
        <v>99</v>
      </c>
      <c r="F225" s="33" t="s">
        <v>75</v>
      </c>
      <c r="G225" s="24" t="s">
        <v>23</v>
      </c>
      <c r="H225" s="28">
        <v>-1.0471900000000001</v>
      </c>
      <c r="I225" s="28" t="s">
        <v>107</v>
      </c>
      <c r="J225" s="29">
        <f t="shared" si="60"/>
        <v>104</v>
      </c>
      <c r="K225" s="33" t="s">
        <v>87</v>
      </c>
      <c r="L225" s="24" t="s">
        <v>29</v>
      </c>
      <c r="M225" s="28">
        <v>-1.48654</v>
      </c>
      <c r="N225" s="28" t="s">
        <v>107</v>
      </c>
      <c r="O225" s="29">
        <f t="shared" si="56"/>
        <v>113</v>
      </c>
      <c r="P225" s="33" t="s">
        <v>65</v>
      </c>
      <c r="Q225" s="24" t="s">
        <v>29</v>
      </c>
      <c r="R225" s="28">
        <v>-1.44543</v>
      </c>
      <c r="S225" s="28" t="s">
        <v>107</v>
      </c>
      <c r="T225" s="29">
        <f t="shared" si="68"/>
        <v>87</v>
      </c>
      <c r="U225" s="33" t="s">
        <v>90</v>
      </c>
      <c r="V225" s="35" t="s">
        <v>23</v>
      </c>
      <c r="W225" s="28">
        <v>-1.40777</v>
      </c>
      <c r="X225" s="28" t="s">
        <v>107</v>
      </c>
      <c r="Y225" s="29">
        <f t="shared" si="67"/>
        <v>89</v>
      </c>
      <c r="Z225" s="33" t="s">
        <v>34</v>
      </c>
      <c r="AA225" s="24" t="s">
        <v>26</v>
      </c>
      <c r="AB225" s="28">
        <v>-1.4428700000000001</v>
      </c>
      <c r="AC225" s="28" t="s">
        <v>107</v>
      </c>
      <c r="AD225" s="29">
        <f t="shared" si="59"/>
        <v>106</v>
      </c>
      <c r="AE225" s="33" t="s">
        <v>101</v>
      </c>
      <c r="AF225" s="35" t="s">
        <v>26</v>
      </c>
      <c r="AG225" s="29">
        <v>-0.99921000000000004</v>
      </c>
      <c r="AH225" s="29"/>
      <c r="AI225" s="79">
        <f t="shared" si="57"/>
        <v>112</v>
      </c>
      <c r="AJ225" s="33" t="s">
        <v>100</v>
      </c>
      <c r="AK225" s="35" t="s">
        <v>26</v>
      </c>
      <c r="AL225" s="28">
        <v>-1.8076300000000001</v>
      </c>
      <c r="AM225" s="28" t="s">
        <v>107</v>
      </c>
      <c r="AN225" s="29">
        <f t="shared" si="65"/>
        <v>96</v>
      </c>
      <c r="AO225" s="33" t="s">
        <v>60</v>
      </c>
      <c r="AP225" s="24" t="s">
        <v>26</v>
      </c>
      <c r="AQ225" s="28">
        <v>-2.2465199999999999</v>
      </c>
      <c r="AR225" s="28" t="s">
        <v>107</v>
      </c>
      <c r="AS225" s="29">
        <f t="shared" si="66"/>
        <v>93</v>
      </c>
      <c r="AT225" s="33" t="s">
        <v>61</v>
      </c>
      <c r="AU225" s="24" t="s">
        <v>23</v>
      </c>
      <c r="AV225" s="28">
        <v>-1.1037999999999999</v>
      </c>
      <c r="AW225" s="28" t="s">
        <v>107</v>
      </c>
      <c r="AX225" s="29">
        <f t="shared" si="69"/>
        <v>75</v>
      </c>
      <c r="AY225" s="33" t="s">
        <v>98</v>
      </c>
      <c r="AZ225" s="35" t="s">
        <v>23</v>
      </c>
      <c r="BA225" s="28">
        <v>-1.43283</v>
      </c>
      <c r="BB225" s="28" t="s">
        <v>107</v>
      </c>
      <c r="BC225" s="29">
        <f t="shared" si="64"/>
        <v>97</v>
      </c>
      <c r="BD225" s="33" t="s">
        <v>36</v>
      </c>
      <c r="BE225" s="24" t="s">
        <v>23</v>
      </c>
      <c r="BF225" s="28">
        <v>-1.13903</v>
      </c>
      <c r="BG225" s="28" t="s">
        <v>107</v>
      </c>
      <c r="BH225" s="79">
        <f t="shared" si="62"/>
        <v>101</v>
      </c>
      <c r="BI225" s="33" t="s">
        <v>75</v>
      </c>
      <c r="BJ225" s="24" t="s">
        <v>23</v>
      </c>
      <c r="BK225" s="28">
        <v>-0.69020999999999999</v>
      </c>
      <c r="BL225" s="28" t="s">
        <v>107</v>
      </c>
      <c r="BM225" s="29">
        <f t="shared" si="58"/>
        <v>107</v>
      </c>
      <c r="BN225" s="33" t="s">
        <v>75</v>
      </c>
      <c r="BO225" s="24" t="s">
        <v>25</v>
      </c>
      <c r="BP225" s="28">
        <v>-0.45496999999999999</v>
      </c>
      <c r="BQ225" s="52" t="s">
        <v>107</v>
      </c>
      <c r="BR225" s="29">
        <f t="shared" si="61"/>
        <v>103</v>
      </c>
    </row>
    <row r="226" spans="1:70" ht="17" thickBot="1" x14ac:dyDescent="0.25">
      <c r="A226" s="33" t="s">
        <v>73</v>
      </c>
      <c r="B226" s="24" t="s">
        <v>29</v>
      </c>
      <c r="C226" s="30">
        <v>-1.37462</v>
      </c>
      <c r="D226" s="30" t="s">
        <v>108</v>
      </c>
      <c r="E226" s="29">
        <f t="shared" si="63"/>
        <v>100</v>
      </c>
      <c r="F226" s="33" t="s">
        <v>99</v>
      </c>
      <c r="G226" s="35" t="s">
        <v>25</v>
      </c>
      <c r="H226" s="28">
        <v>-1.1512899999999999</v>
      </c>
      <c r="I226" s="28" t="s">
        <v>107</v>
      </c>
      <c r="J226" s="29">
        <f t="shared" si="60"/>
        <v>105</v>
      </c>
      <c r="K226" s="33" t="s">
        <v>93</v>
      </c>
      <c r="L226" s="35" t="s">
        <v>23</v>
      </c>
      <c r="M226" s="28">
        <v>-1.4965599999999999</v>
      </c>
      <c r="N226" s="28" t="s">
        <v>107</v>
      </c>
      <c r="O226" s="29">
        <f t="shared" si="56"/>
        <v>114</v>
      </c>
      <c r="P226" s="33" t="s">
        <v>90</v>
      </c>
      <c r="Q226" s="35" t="s">
        <v>23</v>
      </c>
      <c r="R226" s="28">
        <v>-1.4596899999999999</v>
      </c>
      <c r="S226" s="28" t="s">
        <v>107</v>
      </c>
      <c r="T226" s="29">
        <f t="shared" si="68"/>
        <v>88</v>
      </c>
      <c r="U226" s="33" t="s">
        <v>73</v>
      </c>
      <c r="V226" s="24" t="s">
        <v>26</v>
      </c>
      <c r="W226" s="28">
        <v>-1.4516</v>
      </c>
      <c r="X226" s="28" t="s">
        <v>107</v>
      </c>
      <c r="Y226" s="29">
        <f t="shared" si="67"/>
        <v>90</v>
      </c>
      <c r="Z226" s="33" t="s">
        <v>38</v>
      </c>
      <c r="AA226" s="24" t="s">
        <v>26</v>
      </c>
      <c r="AB226" s="28">
        <v>-1.5144500000000001</v>
      </c>
      <c r="AC226" s="28" t="s">
        <v>107</v>
      </c>
      <c r="AD226" s="29">
        <f t="shared" si="59"/>
        <v>107</v>
      </c>
      <c r="AE226" s="33" t="s">
        <v>90</v>
      </c>
      <c r="AF226" s="35" t="s">
        <v>29</v>
      </c>
      <c r="AG226" s="28">
        <v>-1.04457</v>
      </c>
      <c r="AH226" s="28" t="s">
        <v>107</v>
      </c>
      <c r="AI226" s="79">
        <f t="shared" si="57"/>
        <v>113</v>
      </c>
      <c r="AJ226" s="33" t="s">
        <v>73</v>
      </c>
      <c r="AK226" s="24" t="s">
        <v>26</v>
      </c>
      <c r="AL226" s="28">
        <v>-2.0403600000000002</v>
      </c>
      <c r="AM226" s="28" t="s">
        <v>107</v>
      </c>
      <c r="AN226" s="29">
        <f t="shared" si="65"/>
        <v>97</v>
      </c>
      <c r="AO226" s="33" t="s">
        <v>90</v>
      </c>
      <c r="AP226" s="35" t="s">
        <v>23</v>
      </c>
      <c r="AQ226" s="28">
        <v>-2.2515999999999998</v>
      </c>
      <c r="AR226" s="28" t="s">
        <v>107</v>
      </c>
      <c r="AS226" s="29">
        <f t="shared" si="66"/>
        <v>94</v>
      </c>
      <c r="AT226" s="33" t="s">
        <v>36</v>
      </c>
      <c r="AU226" s="24" t="s">
        <v>23</v>
      </c>
      <c r="AV226" s="28">
        <v>-1.1284000000000001</v>
      </c>
      <c r="AW226" s="28" t="s">
        <v>107</v>
      </c>
      <c r="AX226" s="29">
        <f t="shared" si="69"/>
        <v>76</v>
      </c>
      <c r="AY226" s="33" t="s">
        <v>100</v>
      </c>
      <c r="AZ226" s="35" t="s">
        <v>26</v>
      </c>
      <c r="BA226" s="28">
        <v>-1.4801599999999999</v>
      </c>
      <c r="BB226" s="28" t="s">
        <v>107</v>
      </c>
      <c r="BC226" s="29">
        <f t="shared" si="64"/>
        <v>98</v>
      </c>
      <c r="BD226" s="33" t="s">
        <v>67</v>
      </c>
      <c r="BE226" s="24" t="s">
        <v>23</v>
      </c>
      <c r="BF226" s="28">
        <v>-1.1667700000000001</v>
      </c>
      <c r="BG226" s="28" t="s">
        <v>107</v>
      </c>
      <c r="BH226" s="79">
        <f t="shared" si="62"/>
        <v>102</v>
      </c>
      <c r="BI226" s="33" t="s">
        <v>80</v>
      </c>
      <c r="BJ226" s="24" t="s">
        <v>19</v>
      </c>
      <c r="BK226" s="30">
        <v>-0.69721</v>
      </c>
      <c r="BL226" s="30" t="s">
        <v>108</v>
      </c>
      <c r="BM226" s="29">
        <f t="shared" si="58"/>
        <v>108</v>
      </c>
      <c r="BN226" s="33" t="s">
        <v>75</v>
      </c>
      <c r="BO226" s="24" t="s">
        <v>29</v>
      </c>
      <c r="BP226" s="28">
        <v>-0.47611999999999999</v>
      </c>
      <c r="BQ226" s="52" t="s">
        <v>107</v>
      </c>
      <c r="BR226" s="29">
        <f t="shared" si="61"/>
        <v>104</v>
      </c>
    </row>
    <row r="227" spans="1:70" ht="17" thickBot="1" x14ac:dyDescent="0.25">
      <c r="A227" s="33" t="s">
        <v>76</v>
      </c>
      <c r="B227" s="24" t="s">
        <v>26</v>
      </c>
      <c r="C227" s="28">
        <v>-1.37727</v>
      </c>
      <c r="D227" s="28" t="s">
        <v>107</v>
      </c>
      <c r="E227" s="29">
        <f t="shared" si="63"/>
        <v>101</v>
      </c>
      <c r="F227" s="33" t="s">
        <v>99</v>
      </c>
      <c r="G227" s="35" t="s">
        <v>29</v>
      </c>
      <c r="H227" s="28">
        <v>-1.15848</v>
      </c>
      <c r="I227" s="28" t="s">
        <v>107</v>
      </c>
      <c r="J227" s="29">
        <f t="shared" si="60"/>
        <v>106</v>
      </c>
      <c r="K227" s="33" t="s">
        <v>93</v>
      </c>
      <c r="L227" s="35" t="s">
        <v>25</v>
      </c>
      <c r="M227" s="30">
        <v>-1.49749</v>
      </c>
      <c r="N227" s="30" t="s">
        <v>108</v>
      </c>
      <c r="O227" s="29">
        <f t="shared" si="56"/>
        <v>115</v>
      </c>
      <c r="P227" s="33" t="s">
        <v>65</v>
      </c>
      <c r="Q227" s="24" t="s">
        <v>20</v>
      </c>
      <c r="R227" s="28">
        <v>-1.50362</v>
      </c>
      <c r="S227" s="28" t="s">
        <v>107</v>
      </c>
      <c r="T227" s="29">
        <f t="shared" si="68"/>
        <v>89</v>
      </c>
      <c r="U227" s="33" t="s">
        <v>85</v>
      </c>
      <c r="V227" s="24" t="s">
        <v>29</v>
      </c>
      <c r="W227" s="30">
        <v>-1.47882</v>
      </c>
      <c r="X227" s="30" t="s">
        <v>108</v>
      </c>
      <c r="Y227" s="29">
        <f t="shared" si="67"/>
        <v>91</v>
      </c>
      <c r="Z227" s="33" t="s">
        <v>84</v>
      </c>
      <c r="AA227" s="24" t="s">
        <v>28</v>
      </c>
      <c r="AB227" s="28">
        <v>-1.5341199999999999</v>
      </c>
      <c r="AC227" s="28" t="s">
        <v>107</v>
      </c>
      <c r="AD227" s="29">
        <f t="shared" si="59"/>
        <v>108</v>
      </c>
      <c r="AE227" s="33" t="s">
        <v>34</v>
      </c>
      <c r="AF227" s="24" t="s">
        <v>26</v>
      </c>
      <c r="AG227" s="28">
        <v>-1.05019</v>
      </c>
      <c r="AH227" s="28" t="s">
        <v>107</v>
      </c>
      <c r="AI227" s="79">
        <f t="shared" si="57"/>
        <v>114</v>
      </c>
      <c r="AJ227" s="33" t="s">
        <v>76</v>
      </c>
      <c r="AK227" s="24" t="s">
        <v>26</v>
      </c>
      <c r="AL227" s="28">
        <v>-2.2410999999999999</v>
      </c>
      <c r="AM227" s="28" t="s">
        <v>107</v>
      </c>
      <c r="AN227" s="29">
        <f t="shared" si="65"/>
        <v>98</v>
      </c>
      <c r="AO227" s="33" t="s">
        <v>96</v>
      </c>
      <c r="AP227" s="35" t="s">
        <v>26</v>
      </c>
      <c r="AQ227" s="28">
        <v>-2.3030499999999998</v>
      </c>
      <c r="AR227" s="28" t="s">
        <v>107</v>
      </c>
      <c r="AS227" s="29">
        <f t="shared" si="66"/>
        <v>95</v>
      </c>
      <c r="AT227" s="33" t="s">
        <v>57</v>
      </c>
      <c r="AU227" s="24" t="s">
        <v>23</v>
      </c>
      <c r="AV227" s="28">
        <v>-1.13923</v>
      </c>
      <c r="AW227" s="28" t="s">
        <v>107</v>
      </c>
      <c r="AX227" s="29">
        <f t="shared" si="69"/>
        <v>77</v>
      </c>
      <c r="AY227" s="33" t="s">
        <v>98</v>
      </c>
      <c r="AZ227" s="35" t="s">
        <v>19</v>
      </c>
      <c r="BA227" s="28">
        <v>-1.6821900000000001</v>
      </c>
      <c r="BB227" s="28" t="s">
        <v>107</v>
      </c>
      <c r="BC227" s="29">
        <f t="shared" si="64"/>
        <v>99</v>
      </c>
      <c r="BD227" s="33" t="s">
        <v>96</v>
      </c>
      <c r="BE227" s="35" t="s">
        <v>29</v>
      </c>
      <c r="BF227" s="28">
        <v>-1.19912</v>
      </c>
      <c r="BG227" s="28" t="s">
        <v>107</v>
      </c>
      <c r="BH227" s="79">
        <f t="shared" si="62"/>
        <v>103</v>
      </c>
      <c r="BI227" s="33" t="s">
        <v>96</v>
      </c>
      <c r="BJ227" s="35" t="s">
        <v>29</v>
      </c>
      <c r="BK227" s="29">
        <v>-0.71026</v>
      </c>
      <c r="BL227" s="29"/>
      <c r="BM227" s="29">
        <f t="shared" si="58"/>
        <v>109</v>
      </c>
      <c r="BN227" s="33" t="s">
        <v>87</v>
      </c>
      <c r="BO227" s="24" t="s">
        <v>19</v>
      </c>
      <c r="BP227" s="28">
        <v>-0.48294999999999999</v>
      </c>
      <c r="BQ227" s="52" t="s">
        <v>107</v>
      </c>
      <c r="BR227" s="29">
        <f t="shared" si="61"/>
        <v>105</v>
      </c>
    </row>
    <row r="228" spans="1:70" ht="17" thickBot="1" x14ac:dyDescent="0.25">
      <c r="A228" s="33" t="s">
        <v>57</v>
      </c>
      <c r="B228" s="24" t="s">
        <v>23</v>
      </c>
      <c r="C228" s="28">
        <v>-1.5035499999999999</v>
      </c>
      <c r="D228" s="28" t="s">
        <v>107</v>
      </c>
      <c r="E228" s="29">
        <f t="shared" si="63"/>
        <v>102</v>
      </c>
      <c r="F228" s="33" t="s">
        <v>65</v>
      </c>
      <c r="G228" s="24" t="s">
        <v>23</v>
      </c>
      <c r="H228" s="28">
        <v>-1.1705000000000001</v>
      </c>
      <c r="I228" s="28" t="s">
        <v>107</v>
      </c>
      <c r="J228" s="29">
        <f t="shared" si="60"/>
        <v>107</v>
      </c>
      <c r="K228" s="33" t="s">
        <v>97</v>
      </c>
      <c r="L228" s="35" t="s">
        <v>29</v>
      </c>
      <c r="M228" s="28">
        <v>-1.66275</v>
      </c>
      <c r="N228" s="28" t="s">
        <v>107</v>
      </c>
      <c r="O228" s="29">
        <f t="shared" si="56"/>
        <v>116</v>
      </c>
      <c r="P228" s="33" t="s">
        <v>90</v>
      </c>
      <c r="Q228" s="35" t="s">
        <v>29</v>
      </c>
      <c r="R228" s="28">
        <v>-1.50417</v>
      </c>
      <c r="S228" s="28" t="s">
        <v>107</v>
      </c>
      <c r="T228" s="29">
        <f t="shared" si="68"/>
        <v>90</v>
      </c>
      <c r="U228" s="33" t="s">
        <v>60</v>
      </c>
      <c r="V228" s="24" t="s">
        <v>26</v>
      </c>
      <c r="W228" s="28">
        <v>-1.61659</v>
      </c>
      <c r="X228" s="28" t="s">
        <v>107</v>
      </c>
      <c r="Y228" s="29">
        <f t="shared" si="67"/>
        <v>92</v>
      </c>
      <c r="Z228" s="33" t="s">
        <v>90</v>
      </c>
      <c r="AA228" s="35" t="s">
        <v>29</v>
      </c>
      <c r="AB228" s="30">
        <v>-1.5813200000000001</v>
      </c>
      <c r="AC228" s="30" t="s">
        <v>108</v>
      </c>
      <c r="AD228" s="29">
        <f t="shared" si="59"/>
        <v>109</v>
      </c>
      <c r="AE228" s="33" t="s">
        <v>38</v>
      </c>
      <c r="AF228" s="24" t="s">
        <v>26</v>
      </c>
      <c r="AG228" s="28">
        <v>-1.1920900000000001</v>
      </c>
      <c r="AH228" s="28" t="s">
        <v>107</v>
      </c>
      <c r="AI228" s="79">
        <f t="shared" si="57"/>
        <v>115</v>
      </c>
      <c r="AJ228" s="33" t="s">
        <v>96</v>
      </c>
      <c r="AK228" s="35" t="s">
        <v>26</v>
      </c>
      <c r="AL228" s="28">
        <v>-2.4463400000000002</v>
      </c>
      <c r="AM228" s="28" t="s">
        <v>107</v>
      </c>
      <c r="AN228" s="29">
        <f t="shared" si="65"/>
        <v>99</v>
      </c>
      <c r="AO228" s="33" t="s">
        <v>73</v>
      </c>
      <c r="AP228" s="24" t="s">
        <v>26</v>
      </c>
      <c r="AQ228" s="28">
        <v>-2.3516400000000002</v>
      </c>
      <c r="AR228" s="28" t="s">
        <v>107</v>
      </c>
      <c r="AS228" s="29">
        <f t="shared" si="66"/>
        <v>96</v>
      </c>
      <c r="AT228" s="33" t="s">
        <v>100</v>
      </c>
      <c r="AU228" s="35" t="s">
        <v>26</v>
      </c>
      <c r="AV228" s="28">
        <v>-1.1723699999999999</v>
      </c>
      <c r="AW228" s="28" t="s">
        <v>107</v>
      </c>
      <c r="AX228" s="29">
        <f t="shared" si="69"/>
        <v>78</v>
      </c>
      <c r="AY228" s="33" t="s">
        <v>70</v>
      </c>
      <c r="AZ228" s="24" t="s">
        <v>28</v>
      </c>
      <c r="BA228" s="28">
        <v>-1.6841900000000001</v>
      </c>
      <c r="BB228" s="28" t="s">
        <v>107</v>
      </c>
      <c r="BC228" s="29">
        <f t="shared" si="64"/>
        <v>100</v>
      </c>
      <c r="BD228" s="33" t="s">
        <v>78</v>
      </c>
      <c r="BE228" s="24" t="s">
        <v>23</v>
      </c>
      <c r="BF228" s="28">
        <v>-1.296</v>
      </c>
      <c r="BG228" s="28" t="s">
        <v>107</v>
      </c>
      <c r="BH228" s="79">
        <f t="shared" si="62"/>
        <v>104</v>
      </c>
      <c r="BI228" s="33" t="s">
        <v>62</v>
      </c>
      <c r="BJ228" s="24" t="s">
        <v>23</v>
      </c>
      <c r="BK228" s="28">
        <v>-0.78110999999999997</v>
      </c>
      <c r="BL228" s="28" t="s">
        <v>107</v>
      </c>
      <c r="BM228" s="29">
        <f t="shared" si="58"/>
        <v>110</v>
      </c>
      <c r="BN228" s="33" t="s">
        <v>69</v>
      </c>
      <c r="BO228" s="24" t="s">
        <v>19</v>
      </c>
      <c r="BP228" s="28">
        <v>-0.48530000000000001</v>
      </c>
      <c r="BQ228" s="52" t="s">
        <v>107</v>
      </c>
      <c r="BR228" s="29">
        <f t="shared" si="61"/>
        <v>106</v>
      </c>
    </row>
    <row r="229" spans="1:70" ht="17" thickBot="1" x14ac:dyDescent="0.25">
      <c r="A229" s="33" t="s">
        <v>96</v>
      </c>
      <c r="B229" s="35" t="s">
        <v>26</v>
      </c>
      <c r="C229" s="30">
        <v>-1.5473399999999999</v>
      </c>
      <c r="D229" s="30" t="s">
        <v>108</v>
      </c>
      <c r="E229" s="29">
        <f t="shared" si="63"/>
        <v>103</v>
      </c>
      <c r="F229" s="33" t="s">
        <v>75</v>
      </c>
      <c r="G229" s="24" t="s">
        <v>25</v>
      </c>
      <c r="H229" s="28">
        <v>-1.18137</v>
      </c>
      <c r="I229" s="28" t="s">
        <v>107</v>
      </c>
      <c r="J229" s="29">
        <f t="shared" si="60"/>
        <v>108</v>
      </c>
      <c r="K229" s="33" t="s">
        <v>75</v>
      </c>
      <c r="L229" s="24" t="s">
        <v>29</v>
      </c>
      <c r="M229" s="28">
        <v>-1.7339100000000001</v>
      </c>
      <c r="N229" s="28" t="s">
        <v>107</v>
      </c>
      <c r="O229" s="29">
        <f t="shared" si="56"/>
        <v>117</v>
      </c>
      <c r="P229" s="33" t="s">
        <v>90</v>
      </c>
      <c r="Q229" s="35" t="s">
        <v>26</v>
      </c>
      <c r="R229" s="28">
        <v>-1.59727</v>
      </c>
      <c r="S229" s="28" t="s">
        <v>107</v>
      </c>
      <c r="T229" s="29">
        <f t="shared" si="68"/>
        <v>91</v>
      </c>
      <c r="U229" s="33" t="s">
        <v>90</v>
      </c>
      <c r="V229" s="35" t="s">
        <v>29</v>
      </c>
      <c r="W229" s="28">
        <v>-1.6192</v>
      </c>
      <c r="X229" s="28" t="s">
        <v>107</v>
      </c>
      <c r="Y229" s="29">
        <f t="shared" si="67"/>
        <v>93</v>
      </c>
      <c r="Z229" s="33" t="s">
        <v>94</v>
      </c>
      <c r="AA229" s="35" t="s">
        <v>28</v>
      </c>
      <c r="AB229" s="30">
        <v>-1.69215</v>
      </c>
      <c r="AC229" s="30" t="s">
        <v>108</v>
      </c>
      <c r="AD229" s="29">
        <f t="shared" si="59"/>
        <v>110</v>
      </c>
      <c r="AE229" s="33" t="s">
        <v>94</v>
      </c>
      <c r="AF229" s="35" t="s">
        <v>28</v>
      </c>
      <c r="AG229" s="30">
        <v>-1.1933800000000001</v>
      </c>
      <c r="AH229" s="30" t="s">
        <v>108</v>
      </c>
      <c r="AI229" s="79">
        <f t="shared" si="57"/>
        <v>116</v>
      </c>
      <c r="AJ229" s="33" t="s">
        <v>60</v>
      </c>
      <c r="AK229" s="24" t="s">
        <v>26</v>
      </c>
      <c r="AL229" s="28">
        <v>-2.52921</v>
      </c>
      <c r="AM229" s="28" t="s">
        <v>107</v>
      </c>
      <c r="AN229" s="29">
        <f t="shared" si="65"/>
        <v>100</v>
      </c>
      <c r="AO229" s="33" t="s">
        <v>90</v>
      </c>
      <c r="AP229" s="35" t="s">
        <v>26</v>
      </c>
      <c r="AQ229" s="28">
        <v>-2.3863500000000002</v>
      </c>
      <c r="AR229" s="28" t="s">
        <v>107</v>
      </c>
      <c r="AS229" s="29">
        <f t="shared" si="66"/>
        <v>97</v>
      </c>
      <c r="AT229" s="33" t="s">
        <v>100</v>
      </c>
      <c r="AU229" s="35" t="s">
        <v>23</v>
      </c>
      <c r="AV229" s="28">
        <v>-1.2742599999999999</v>
      </c>
      <c r="AW229" s="28" t="s">
        <v>107</v>
      </c>
      <c r="AX229" s="29">
        <f t="shared" si="69"/>
        <v>79</v>
      </c>
      <c r="AY229" s="33" t="s">
        <v>70</v>
      </c>
      <c r="AZ229" s="24" t="s">
        <v>23</v>
      </c>
      <c r="BA229" s="28">
        <v>-1.7096499999999999</v>
      </c>
      <c r="BB229" s="28" t="s">
        <v>107</v>
      </c>
      <c r="BC229" s="29">
        <f t="shared" si="64"/>
        <v>101</v>
      </c>
      <c r="BD229" s="33" t="s">
        <v>60</v>
      </c>
      <c r="BE229" s="24" t="s">
        <v>26</v>
      </c>
      <c r="BF229" s="28">
        <v>-1.3171900000000001</v>
      </c>
      <c r="BG229" s="28" t="s">
        <v>107</v>
      </c>
      <c r="BH229" s="79">
        <f t="shared" si="62"/>
        <v>105</v>
      </c>
      <c r="BI229" s="33" t="s">
        <v>99</v>
      </c>
      <c r="BJ229" s="35" t="s">
        <v>19</v>
      </c>
      <c r="BK229" s="28">
        <v>-0.84321000000000002</v>
      </c>
      <c r="BL229" s="28" t="s">
        <v>107</v>
      </c>
      <c r="BM229" s="29">
        <f t="shared" si="58"/>
        <v>111</v>
      </c>
      <c r="BN229" s="33" t="s">
        <v>99</v>
      </c>
      <c r="BO229" s="35" t="s">
        <v>25</v>
      </c>
      <c r="BP229" s="28">
        <v>-0.50366999999999995</v>
      </c>
      <c r="BQ229" s="52" t="s">
        <v>107</v>
      </c>
      <c r="BR229" s="29">
        <f t="shared" si="61"/>
        <v>107</v>
      </c>
    </row>
    <row r="230" spans="1:70" ht="17" thickBot="1" x14ac:dyDescent="0.25">
      <c r="A230" s="33" t="s">
        <v>103</v>
      </c>
      <c r="B230" s="35" t="s">
        <v>26</v>
      </c>
      <c r="C230" s="28">
        <v>-1.5980000000000001</v>
      </c>
      <c r="D230" s="28" t="s">
        <v>107</v>
      </c>
      <c r="E230" s="29">
        <f t="shared" si="63"/>
        <v>104</v>
      </c>
      <c r="F230" s="33" t="s">
        <v>93</v>
      </c>
      <c r="G230" s="35" t="s">
        <v>25</v>
      </c>
      <c r="H230" s="29">
        <v>-1.2716000000000001</v>
      </c>
      <c r="I230" s="29"/>
      <c r="J230" s="29">
        <f t="shared" si="60"/>
        <v>109</v>
      </c>
      <c r="K230" s="33" t="s">
        <v>69</v>
      </c>
      <c r="L230" s="24" t="s">
        <v>29</v>
      </c>
      <c r="M230" s="28">
        <v>-1.78138</v>
      </c>
      <c r="N230" s="28" t="s">
        <v>107</v>
      </c>
      <c r="O230" s="29">
        <f t="shared" si="56"/>
        <v>118</v>
      </c>
      <c r="P230" s="33" t="s">
        <v>93</v>
      </c>
      <c r="Q230" s="35" t="s">
        <v>20</v>
      </c>
      <c r="R230" s="28">
        <v>-1.89564</v>
      </c>
      <c r="S230" s="28" t="s">
        <v>107</v>
      </c>
      <c r="T230" s="29">
        <f t="shared" si="68"/>
        <v>92</v>
      </c>
      <c r="U230" s="33" t="s">
        <v>96</v>
      </c>
      <c r="V230" s="35" t="s">
        <v>26</v>
      </c>
      <c r="W230" s="29">
        <v>-1.6208</v>
      </c>
      <c r="X230" s="29"/>
      <c r="Y230" s="29">
        <f t="shared" si="67"/>
        <v>94</v>
      </c>
      <c r="Z230" s="33" t="s">
        <v>84</v>
      </c>
      <c r="AA230" s="24" t="s">
        <v>26</v>
      </c>
      <c r="AB230" s="28">
        <v>-1.9228099999999999</v>
      </c>
      <c r="AC230" s="28" t="s">
        <v>107</v>
      </c>
      <c r="AD230" s="29">
        <f t="shared" si="59"/>
        <v>111</v>
      </c>
      <c r="AE230" s="33" t="s">
        <v>84</v>
      </c>
      <c r="AF230" s="24" t="s">
        <v>26</v>
      </c>
      <c r="AG230" s="28">
        <v>-1.34494</v>
      </c>
      <c r="AH230" s="28" t="s">
        <v>107</v>
      </c>
      <c r="AI230" s="79">
        <f t="shared" si="57"/>
        <v>117</v>
      </c>
      <c r="AJ230" s="33" t="s">
        <v>73</v>
      </c>
      <c r="AK230" s="24" t="s">
        <v>29</v>
      </c>
      <c r="AL230" s="28">
        <v>-2.5688900000000001</v>
      </c>
      <c r="AM230" s="28" t="s">
        <v>107</v>
      </c>
      <c r="AN230" s="29">
        <f t="shared" si="65"/>
        <v>101</v>
      </c>
      <c r="AO230" s="33" t="s">
        <v>73</v>
      </c>
      <c r="AP230" s="24" t="s">
        <v>29</v>
      </c>
      <c r="AQ230" s="28">
        <v>-2.72865</v>
      </c>
      <c r="AR230" s="28" t="s">
        <v>107</v>
      </c>
      <c r="AS230" s="29">
        <f t="shared" si="66"/>
        <v>98</v>
      </c>
      <c r="AT230" s="33" t="s">
        <v>104</v>
      </c>
      <c r="AU230" s="35" t="s">
        <v>28</v>
      </c>
      <c r="AV230" s="28">
        <v>-1.2760400000000001</v>
      </c>
      <c r="AW230" s="28" t="s">
        <v>107</v>
      </c>
      <c r="AX230" s="29">
        <f t="shared" si="69"/>
        <v>80</v>
      </c>
      <c r="AY230" s="33" t="s">
        <v>100</v>
      </c>
      <c r="AZ230" s="35" t="s">
        <v>23</v>
      </c>
      <c r="BA230" s="28">
        <v>-1.8055399999999999</v>
      </c>
      <c r="BB230" s="28" t="s">
        <v>107</v>
      </c>
      <c r="BC230" s="29">
        <f t="shared" si="64"/>
        <v>102</v>
      </c>
      <c r="BD230" s="33" t="s">
        <v>76</v>
      </c>
      <c r="BE230" s="24" t="s">
        <v>26</v>
      </c>
      <c r="BF230" s="28">
        <v>-1.3320000000000001</v>
      </c>
      <c r="BG230" s="28" t="s">
        <v>107</v>
      </c>
      <c r="BH230" s="79">
        <f t="shared" si="62"/>
        <v>106</v>
      </c>
      <c r="BI230" s="33" t="s">
        <v>62</v>
      </c>
      <c r="BJ230" s="24" t="s">
        <v>19</v>
      </c>
      <c r="BK230" s="28">
        <v>-0.85734999999999995</v>
      </c>
      <c r="BL230" s="28" t="s">
        <v>107</v>
      </c>
      <c r="BM230" s="29">
        <f t="shared" si="58"/>
        <v>112</v>
      </c>
      <c r="BN230" s="33" t="s">
        <v>99</v>
      </c>
      <c r="BO230" s="35" t="s">
        <v>23</v>
      </c>
      <c r="BP230" s="28">
        <v>-0.52190999999999999</v>
      </c>
      <c r="BQ230" s="52" t="s">
        <v>107</v>
      </c>
      <c r="BR230" s="29">
        <f t="shared" si="61"/>
        <v>108</v>
      </c>
    </row>
    <row r="231" spans="1:70" ht="17" thickBot="1" x14ac:dyDescent="0.25">
      <c r="A231" s="33" t="s">
        <v>100</v>
      </c>
      <c r="B231" s="35" t="s">
        <v>23</v>
      </c>
      <c r="C231" s="28">
        <v>-1.75587</v>
      </c>
      <c r="D231" s="28" t="s">
        <v>107</v>
      </c>
      <c r="E231" s="29">
        <f t="shared" si="63"/>
        <v>105</v>
      </c>
      <c r="F231" s="33" t="s">
        <v>91</v>
      </c>
      <c r="G231" s="35" t="s">
        <v>25</v>
      </c>
      <c r="H231" s="29">
        <v>-1.31731</v>
      </c>
      <c r="I231" s="29"/>
      <c r="J231" s="29">
        <f t="shared" si="60"/>
        <v>110</v>
      </c>
      <c r="K231" s="33" t="s">
        <v>75</v>
      </c>
      <c r="L231" s="24" t="s">
        <v>25</v>
      </c>
      <c r="M231" s="28">
        <v>-1.8723399999999999</v>
      </c>
      <c r="N231" s="28" t="s">
        <v>107</v>
      </c>
      <c r="O231" s="29">
        <f t="shared" si="56"/>
        <v>119</v>
      </c>
      <c r="P231" s="33" t="s">
        <v>93</v>
      </c>
      <c r="Q231" s="35" t="s">
        <v>25</v>
      </c>
      <c r="R231" s="28">
        <v>-1.90571</v>
      </c>
      <c r="S231" s="28" t="s">
        <v>107</v>
      </c>
      <c r="T231" s="29">
        <f t="shared" si="68"/>
        <v>93</v>
      </c>
      <c r="U231" s="33" t="s">
        <v>73</v>
      </c>
      <c r="V231" s="24" t="s">
        <v>29</v>
      </c>
      <c r="W231" s="28">
        <v>-1.80094</v>
      </c>
      <c r="X231" s="28" t="s">
        <v>107</v>
      </c>
      <c r="Y231" s="29">
        <f t="shared" si="67"/>
        <v>95</v>
      </c>
      <c r="Z231" s="33" t="s">
        <v>76</v>
      </c>
      <c r="AA231" s="24" t="s">
        <v>26</v>
      </c>
      <c r="AB231" s="28">
        <v>-2.1571500000000001</v>
      </c>
      <c r="AC231" s="28" t="s">
        <v>107</v>
      </c>
      <c r="AD231" s="29">
        <f t="shared" si="59"/>
        <v>112</v>
      </c>
      <c r="AE231" s="33" t="s">
        <v>76</v>
      </c>
      <c r="AF231" s="24" t="s">
        <v>26</v>
      </c>
      <c r="AG231" s="28">
        <v>-1.4534100000000001</v>
      </c>
      <c r="AH231" s="28" t="s">
        <v>107</v>
      </c>
      <c r="AI231" s="79">
        <f t="shared" si="57"/>
        <v>118</v>
      </c>
      <c r="AJ231" s="33" t="s">
        <v>85</v>
      </c>
      <c r="AK231" s="24" t="s">
        <v>29</v>
      </c>
      <c r="AL231" s="28">
        <v>-3.0330400000000002</v>
      </c>
      <c r="AM231" s="28" t="s">
        <v>107</v>
      </c>
      <c r="AN231" s="29">
        <f t="shared" si="65"/>
        <v>102</v>
      </c>
      <c r="AO231" s="33" t="s">
        <v>85</v>
      </c>
      <c r="AP231" s="24" t="s">
        <v>29</v>
      </c>
      <c r="AQ231" s="28">
        <v>-2.7515200000000002</v>
      </c>
      <c r="AR231" s="28" t="s">
        <v>107</v>
      </c>
      <c r="AS231" s="29">
        <f t="shared" si="66"/>
        <v>99</v>
      </c>
      <c r="AT231" s="33" t="s">
        <v>78</v>
      </c>
      <c r="AU231" s="24" t="s">
        <v>23</v>
      </c>
      <c r="AV231" s="28">
        <v>-1.3319799999999999</v>
      </c>
      <c r="AW231" s="28" t="s">
        <v>107</v>
      </c>
      <c r="AX231" s="29">
        <f t="shared" si="69"/>
        <v>81</v>
      </c>
      <c r="AY231" s="33" t="s">
        <v>78</v>
      </c>
      <c r="AZ231" s="24" t="s">
        <v>23</v>
      </c>
      <c r="BA231" s="28">
        <v>-1.8853800000000001</v>
      </c>
      <c r="BB231" s="28" t="s">
        <v>107</v>
      </c>
      <c r="BC231" s="29">
        <f t="shared" si="64"/>
        <v>103</v>
      </c>
      <c r="BD231" s="33" t="s">
        <v>57</v>
      </c>
      <c r="BE231" s="24" t="s">
        <v>23</v>
      </c>
      <c r="BF231" s="28">
        <v>-1.4810099999999999</v>
      </c>
      <c r="BG231" s="28" t="s">
        <v>107</v>
      </c>
      <c r="BH231" s="79">
        <f t="shared" si="62"/>
        <v>107</v>
      </c>
      <c r="BI231" s="33" t="s">
        <v>98</v>
      </c>
      <c r="BJ231" s="35" t="s">
        <v>19</v>
      </c>
      <c r="BK231" s="30">
        <v>-0.87621000000000004</v>
      </c>
      <c r="BL231" s="30" t="s">
        <v>108</v>
      </c>
      <c r="BM231" s="29">
        <f t="shared" si="58"/>
        <v>113</v>
      </c>
      <c r="BN231" s="33" t="s">
        <v>62</v>
      </c>
      <c r="BO231" s="24" t="s">
        <v>19</v>
      </c>
      <c r="BP231" s="28">
        <v>-0.53764000000000001</v>
      </c>
      <c r="BQ231" s="52" t="s">
        <v>107</v>
      </c>
      <c r="BR231" s="29">
        <f t="shared" si="61"/>
        <v>109</v>
      </c>
    </row>
    <row r="232" spans="1:70" ht="17" thickBot="1" x14ac:dyDescent="0.25">
      <c r="A232" s="33" t="s">
        <v>85</v>
      </c>
      <c r="B232" s="24" t="s">
        <v>29</v>
      </c>
      <c r="C232" s="28">
        <v>-2.2787500000000001</v>
      </c>
      <c r="D232" s="28" t="s">
        <v>107</v>
      </c>
      <c r="E232" s="29">
        <f t="shared" si="63"/>
        <v>106</v>
      </c>
      <c r="F232" s="33" t="s">
        <v>93</v>
      </c>
      <c r="G232" s="35" t="s">
        <v>20</v>
      </c>
      <c r="H232" s="29">
        <v>-1.3838999999999999</v>
      </c>
      <c r="I232" s="29"/>
      <c r="J232" s="29">
        <f t="shared" si="60"/>
        <v>111</v>
      </c>
      <c r="K232" s="33" t="s">
        <v>99</v>
      </c>
      <c r="L232" s="35" t="s">
        <v>29</v>
      </c>
      <c r="M232" s="28">
        <v>-1.9192800000000001</v>
      </c>
      <c r="N232" s="28" t="s">
        <v>107</v>
      </c>
      <c r="O232" s="29">
        <f t="shared" si="56"/>
        <v>120</v>
      </c>
      <c r="P232" s="33" t="s">
        <v>65</v>
      </c>
      <c r="Q232" s="24" t="s">
        <v>23</v>
      </c>
      <c r="R232" s="28">
        <v>-1.9294199999999999</v>
      </c>
      <c r="S232" s="28" t="s">
        <v>107</v>
      </c>
      <c r="T232" s="29">
        <f t="shared" si="68"/>
        <v>94</v>
      </c>
      <c r="U232" s="33" t="s">
        <v>96</v>
      </c>
      <c r="V232" s="35" t="s">
        <v>29</v>
      </c>
      <c r="W232" s="29">
        <v>-2.05538</v>
      </c>
      <c r="X232" s="29"/>
      <c r="Y232" s="29">
        <f t="shared" si="67"/>
        <v>96</v>
      </c>
      <c r="Z232" s="33" t="s">
        <v>60</v>
      </c>
      <c r="AA232" s="24" t="s">
        <v>26</v>
      </c>
      <c r="AB232" s="28">
        <v>-2.63869</v>
      </c>
      <c r="AC232" s="28" t="s">
        <v>107</v>
      </c>
      <c r="AD232" s="29">
        <f t="shared" si="59"/>
        <v>113</v>
      </c>
      <c r="AE232" s="33" t="s">
        <v>60</v>
      </c>
      <c r="AF232" s="24" t="s">
        <v>26</v>
      </c>
      <c r="AG232" s="28">
        <v>-1.9145000000000001</v>
      </c>
      <c r="AH232" s="28" t="s">
        <v>107</v>
      </c>
      <c r="AI232" s="79">
        <f t="shared" si="57"/>
        <v>119</v>
      </c>
      <c r="AJ232" s="33" t="s">
        <v>94</v>
      </c>
      <c r="AK232" s="35" t="s">
        <v>26</v>
      </c>
      <c r="AL232" s="28">
        <v>-3.4417800000000001</v>
      </c>
      <c r="AM232" s="28" t="s">
        <v>107</v>
      </c>
      <c r="AN232" s="29">
        <f t="shared" si="65"/>
        <v>103</v>
      </c>
      <c r="AO232" s="33" t="s">
        <v>94</v>
      </c>
      <c r="AP232" s="35" t="s">
        <v>26</v>
      </c>
      <c r="AQ232" s="28">
        <v>-2.9651700000000001</v>
      </c>
      <c r="AR232" s="28" t="s">
        <v>107</v>
      </c>
      <c r="AS232" s="29">
        <f t="shared" si="66"/>
        <v>100</v>
      </c>
      <c r="AT232" s="33" t="s">
        <v>104</v>
      </c>
      <c r="AU232" s="35" t="s">
        <v>23</v>
      </c>
      <c r="AV232" s="28">
        <v>-1.50515</v>
      </c>
      <c r="AW232" s="28" t="s">
        <v>107</v>
      </c>
      <c r="AX232" s="29">
        <f t="shared" si="69"/>
        <v>82</v>
      </c>
      <c r="AY232" s="33" t="s">
        <v>104</v>
      </c>
      <c r="AZ232" s="35" t="s">
        <v>23</v>
      </c>
      <c r="BA232" s="28">
        <v>-2.1248800000000001</v>
      </c>
      <c r="BB232" s="28" t="s">
        <v>107</v>
      </c>
      <c r="BC232" s="29">
        <f t="shared" si="64"/>
        <v>104</v>
      </c>
      <c r="BD232" s="33" t="s">
        <v>100</v>
      </c>
      <c r="BE232" s="35" t="s">
        <v>23</v>
      </c>
      <c r="BF232" s="28">
        <v>-1.6878599999999999</v>
      </c>
      <c r="BG232" s="28" t="s">
        <v>107</v>
      </c>
      <c r="BH232" s="79">
        <f t="shared" si="62"/>
        <v>108</v>
      </c>
      <c r="BI232" s="33" t="s">
        <v>99</v>
      </c>
      <c r="BJ232" s="35" t="s">
        <v>23</v>
      </c>
      <c r="BK232" s="28">
        <v>-0.89903999999999995</v>
      </c>
      <c r="BL232" s="28" t="s">
        <v>107</v>
      </c>
      <c r="BM232" s="29">
        <f t="shared" si="58"/>
        <v>114</v>
      </c>
      <c r="BN232" s="33" t="s">
        <v>99</v>
      </c>
      <c r="BO232" s="35" t="s">
        <v>29</v>
      </c>
      <c r="BP232" s="28">
        <v>-0.57657999999999998</v>
      </c>
      <c r="BQ232" s="52" t="s">
        <v>107</v>
      </c>
      <c r="BR232" s="29">
        <f t="shared" si="61"/>
        <v>110</v>
      </c>
    </row>
    <row r="233" spans="1:70" ht="17" thickBot="1" x14ac:dyDescent="0.25">
      <c r="A233" s="34" t="s">
        <v>96</v>
      </c>
      <c r="B233" s="36" t="s">
        <v>29</v>
      </c>
      <c r="C233" s="30">
        <v>-3.2369699999999999</v>
      </c>
      <c r="D233" s="41" t="s">
        <v>108</v>
      </c>
      <c r="E233" s="29">
        <f t="shared" si="63"/>
        <v>107</v>
      </c>
      <c r="F233" s="34" t="s">
        <v>93</v>
      </c>
      <c r="G233" s="36" t="s">
        <v>23</v>
      </c>
      <c r="H233" s="29">
        <v>-2.2190699999999999</v>
      </c>
      <c r="I233" s="40"/>
      <c r="J233" s="29">
        <f t="shared" si="60"/>
        <v>112</v>
      </c>
      <c r="K233" s="34" t="s">
        <v>99</v>
      </c>
      <c r="L233" s="36" t="s">
        <v>25</v>
      </c>
      <c r="M233" s="28">
        <v>-1.99729</v>
      </c>
      <c r="N233" s="39" t="s">
        <v>107</v>
      </c>
      <c r="O233" s="29">
        <f t="shared" si="56"/>
        <v>121</v>
      </c>
      <c r="P233" s="34" t="s">
        <v>93</v>
      </c>
      <c r="Q233" s="36" t="s">
        <v>23</v>
      </c>
      <c r="R233" s="28">
        <v>-2.7514400000000001</v>
      </c>
      <c r="S233" s="39" t="s">
        <v>107</v>
      </c>
      <c r="T233" s="29">
        <f t="shared" si="68"/>
        <v>95</v>
      </c>
      <c r="U233" s="34" t="s">
        <v>94</v>
      </c>
      <c r="V233" s="36" t="s">
        <v>26</v>
      </c>
      <c r="W233" s="28">
        <v>-2.1194799999999998</v>
      </c>
      <c r="X233" s="39" t="s">
        <v>107</v>
      </c>
      <c r="Y233" s="29">
        <f t="shared" si="67"/>
        <v>97</v>
      </c>
      <c r="Z233" s="34" t="s">
        <v>94</v>
      </c>
      <c r="AA233" s="36" t="s">
        <v>26</v>
      </c>
      <c r="AB233" s="28">
        <v>-3.53687</v>
      </c>
      <c r="AC233" s="39" t="s">
        <v>107</v>
      </c>
      <c r="AD233" s="29">
        <f t="shared" si="59"/>
        <v>114</v>
      </c>
      <c r="AE233" s="34" t="s">
        <v>94</v>
      </c>
      <c r="AF233" s="36" t="s">
        <v>26</v>
      </c>
      <c r="AG233" s="28">
        <v>-2.5078499999999999</v>
      </c>
      <c r="AH233" s="39" t="s">
        <v>107</v>
      </c>
      <c r="AI233" s="79">
        <f t="shared" si="57"/>
        <v>120</v>
      </c>
      <c r="AJ233" s="34" t="s">
        <v>96</v>
      </c>
      <c r="AK233" s="36" t="s">
        <v>29</v>
      </c>
      <c r="AL233" s="30">
        <v>-4.2712599999999998</v>
      </c>
      <c r="AM233" s="41" t="s">
        <v>108</v>
      </c>
      <c r="AN233" s="29">
        <f t="shared" si="65"/>
        <v>104</v>
      </c>
      <c r="AO233" s="34" t="s">
        <v>96</v>
      </c>
      <c r="AP233" s="36" t="s">
        <v>29</v>
      </c>
      <c r="AQ233" s="28">
        <v>-3.8512900000000001</v>
      </c>
      <c r="AR233" s="39" t="s">
        <v>107</v>
      </c>
      <c r="AS233" s="29">
        <f t="shared" si="66"/>
        <v>101</v>
      </c>
      <c r="AT233" s="34" t="s">
        <v>93</v>
      </c>
      <c r="AU233" s="36" t="s">
        <v>23</v>
      </c>
      <c r="AV233" s="29">
        <v>-1.5053300000000001</v>
      </c>
      <c r="AW233" s="40"/>
      <c r="AX233" s="29">
        <f t="shared" si="69"/>
        <v>83</v>
      </c>
      <c r="AY233" s="34" t="s">
        <v>104</v>
      </c>
      <c r="AZ233" s="36" t="s">
        <v>28</v>
      </c>
      <c r="BA233" s="28">
        <v>-2.1758199999999999</v>
      </c>
      <c r="BB233" s="39" t="s">
        <v>107</v>
      </c>
      <c r="BC233" s="29">
        <f t="shared" si="64"/>
        <v>105</v>
      </c>
      <c r="BD233" s="34" t="s">
        <v>94</v>
      </c>
      <c r="BE233" s="36" t="s">
        <v>26</v>
      </c>
      <c r="BF233" s="28">
        <v>-1.81745</v>
      </c>
      <c r="BG233" s="39" t="s">
        <v>107</v>
      </c>
      <c r="BH233" s="79">
        <f t="shared" si="62"/>
        <v>109</v>
      </c>
      <c r="BI233" s="34" t="s">
        <v>91</v>
      </c>
      <c r="BJ233" s="36" t="s">
        <v>25</v>
      </c>
      <c r="BK233" s="29">
        <v>-0.93583000000000005</v>
      </c>
      <c r="BL233" s="40"/>
      <c r="BM233" s="29">
        <f t="shared" si="58"/>
        <v>115</v>
      </c>
      <c r="BN233" s="34" t="s">
        <v>99</v>
      </c>
      <c r="BO233" s="36" t="s">
        <v>19</v>
      </c>
      <c r="BP233" s="28">
        <v>-0.69462999999999997</v>
      </c>
      <c r="BQ233" s="52" t="s">
        <v>107</v>
      </c>
      <c r="BR233" s="29">
        <f t="shared" si="61"/>
        <v>111</v>
      </c>
    </row>
    <row r="234" spans="1:70" ht="18" thickTop="1" thickBot="1" x14ac:dyDescent="0.25">
      <c r="A234" s="112" t="s">
        <v>109</v>
      </c>
      <c r="B234" s="113"/>
      <c r="C234" s="113"/>
      <c r="D234" s="113"/>
      <c r="E234" s="114"/>
      <c r="F234" s="112" t="s">
        <v>109</v>
      </c>
      <c r="G234" s="113"/>
      <c r="H234" s="113"/>
      <c r="I234" s="113"/>
      <c r="J234" s="114"/>
      <c r="K234" s="112" t="s">
        <v>109</v>
      </c>
      <c r="L234" s="113"/>
      <c r="M234" s="113"/>
      <c r="N234" s="113"/>
      <c r="O234" s="114"/>
      <c r="P234" s="112" t="s">
        <v>109</v>
      </c>
      <c r="Q234" s="113"/>
      <c r="R234" s="113"/>
      <c r="S234" s="113"/>
      <c r="T234" s="114"/>
      <c r="U234" s="112" t="s">
        <v>109</v>
      </c>
      <c r="V234" s="113"/>
      <c r="W234" s="113"/>
      <c r="X234" s="113"/>
      <c r="Y234" s="114"/>
      <c r="Z234" s="112" t="s">
        <v>109</v>
      </c>
      <c r="AA234" s="113"/>
      <c r="AB234" s="113"/>
      <c r="AC234" s="113"/>
      <c r="AD234" s="114"/>
      <c r="AE234" s="112" t="s">
        <v>109</v>
      </c>
      <c r="AF234" s="113"/>
      <c r="AG234" s="113"/>
      <c r="AH234" s="113"/>
      <c r="AI234" s="114"/>
      <c r="AJ234" s="112" t="s">
        <v>109</v>
      </c>
      <c r="AK234" s="113"/>
      <c r="AL234" s="113"/>
      <c r="AM234" s="113"/>
      <c r="AN234" s="114"/>
      <c r="AO234" s="112" t="s">
        <v>109</v>
      </c>
      <c r="AP234" s="113"/>
      <c r="AQ234" s="113"/>
      <c r="AR234" s="113"/>
      <c r="AS234" s="114"/>
      <c r="AT234" s="112" t="s">
        <v>109</v>
      </c>
      <c r="AU234" s="113"/>
      <c r="AV234" s="113"/>
      <c r="AW234" s="113"/>
      <c r="AX234" s="114"/>
      <c r="AY234" s="112" t="s">
        <v>109</v>
      </c>
      <c r="AZ234" s="113"/>
      <c r="BA234" s="113"/>
      <c r="BB234" s="113"/>
      <c r="BC234" s="114"/>
      <c r="BD234" s="112" t="s">
        <v>109</v>
      </c>
      <c r="BE234" s="113"/>
      <c r="BF234" s="113"/>
      <c r="BG234" s="113"/>
      <c r="BH234" s="114"/>
      <c r="BI234" s="112" t="s">
        <v>109</v>
      </c>
      <c r="BJ234" s="113"/>
      <c r="BK234" s="113"/>
      <c r="BL234" s="113"/>
      <c r="BM234" s="114"/>
      <c r="BN234" s="112" t="s">
        <v>109</v>
      </c>
      <c r="BO234" s="113"/>
      <c r="BP234" s="113"/>
      <c r="BQ234" s="113"/>
      <c r="BR234" s="114"/>
    </row>
    <row r="235" spans="1:70" ht="17" thickTop="1" x14ac:dyDescent="0.2">
      <c r="A235" s="42" t="s">
        <v>25</v>
      </c>
      <c r="B235" s="43">
        <f>SUMIF($B$127:$B$233," +PNA",$E$127:$E$233)</f>
        <v>0</v>
      </c>
      <c r="C235" s="44" t="s">
        <v>26</v>
      </c>
      <c r="D235" s="54"/>
      <c r="E235" s="51">
        <f>SUMIF($B$127:$B$233," -PNA",$E$127:$E$233)</f>
        <v>1900</v>
      </c>
      <c r="F235" s="59" t="s">
        <v>25</v>
      </c>
      <c r="G235" s="43">
        <f>SUMIF($G$122:$G$233," +PNA",$J$122:$J$233)</f>
        <v>1456</v>
      </c>
      <c r="H235" s="44" t="s">
        <v>26</v>
      </c>
      <c r="I235" s="54"/>
      <c r="J235" s="65">
        <f>SUMIF($G$122:$G$233," -PNA",$J$122:$J$233)</f>
        <v>385</v>
      </c>
      <c r="K235" s="42" t="s">
        <v>25</v>
      </c>
      <c r="L235" s="43">
        <f>SUMIF($L$113:$L$233," +PNA",$O$113:$O$233)</f>
        <v>2014</v>
      </c>
      <c r="M235" s="44" t="s">
        <v>26</v>
      </c>
      <c r="N235" s="54"/>
      <c r="O235" s="65">
        <f>SUMIF($L$113:$L$233," -PNA",$O$113:$O$233)</f>
        <v>240</v>
      </c>
      <c r="P235" s="42" t="s">
        <v>25</v>
      </c>
      <c r="Q235" s="43">
        <f>SUMIF($Q$139:$Q$233,P235,$T$139:$T$233)</f>
        <v>427</v>
      </c>
      <c r="R235" s="44"/>
      <c r="S235" s="44" t="s">
        <v>26</v>
      </c>
      <c r="T235" s="43">
        <f>SUMIF($Q$139:$Q$233,S235,$T$139:$T$233)</f>
        <v>648</v>
      </c>
      <c r="U235" s="42" t="s">
        <v>25</v>
      </c>
      <c r="V235" s="43">
        <f>SUMIF($V$137:$V$233,U235,$Y$137:$Y$233)</f>
        <v>45</v>
      </c>
      <c r="W235" s="44"/>
      <c r="X235" s="44" t="s">
        <v>26</v>
      </c>
      <c r="Y235" s="43">
        <f>SUMIF($V$137:$V$233,X235,$Y$137:$Y$233)</f>
        <v>1553</v>
      </c>
      <c r="Z235" s="42" t="s">
        <v>25</v>
      </c>
      <c r="AA235" s="43">
        <f>SUMIF($AA$120:$AA$233," +PNA",$AD$120:$AD$233)</f>
        <v>30</v>
      </c>
      <c r="AB235" s="44" t="s">
        <v>26</v>
      </c>
      <c r="AC235" s="54"/>
      <c r="AD235" s="65">
        <f>SUMIF($AA$120:$AA$233," -PNA",$AD$120:$AD$233)</f>
        <v>2336</v>
      </c>
      <c r="AE235" s="42" t="s">
        <v>25</v>
      </c>
      <c r="AF235" s="43">
        <f>SUMIF($AF$113:$AF$233," +PNA",$AI$113:$AI$233)</f>
        <v>0</v>
      </c>
      <c r="AG235" s="44" t="s">
        <v>26</v>
      </c>
      <c r="AH235" s="54"/>
      <c r="AI235" s="51">
        <f>SUMIF($AF$113:$AF$233," -PNA",$AI$113:$AI$233)</f>
        <v>2313</v>
      </c>
      <c r="AJ235" s="59" t="s">
        <v>25</v>
      </c>
      <c r="AK235" s="43">
        <f>SUMIF($AK$130:$AK$233," +PNA",$AN$130:$AN$233)</f>
        <v>0</v>
      </c>
      <c r="AL235" s="44" t="s">
        <v>26</v>
      </c>
      <c r="AM235" s="54"/>
      <c r="AN235" s="65">
        <f>SUMIF($AK$130:$AK$233," -PNA",$AN$130:$AN$233)</f>
        <v>2091</v>
      </c>
      <c r="AO235" s="42" t="s">
        <v>25</v>
      </c>
      <c r="AP235" s="43">
        <f>SUMIF($AP$133:$AP$233," +PNA",$AS$133:$AS$233)</f>
        <v>0</v>
      </c>
      <c r="AQ235" s="44" t="s">
        <v>26</v>
      </c>
      <c r="AR235" s="54"/>
      <c r="AS235" s="65">
        <f>SUMIF($AP$133:$AP$233," -PNA",$AS$133:$AS$233)</f>
        <v>1949</v>
      </c>
      <c r="AT235" s="42" t="s">
        <v>25</v>
      </c>
      <c r="AU235" s="43">
        <f>SUMIF($AU$151:$AU$233," +PNA",$AX$151:$AX$233)</f>
        <v>91</v>
      </c>
      <c r="AV235" s="44" t="s">
        <v>26</v>
      </c>
      <c r="AW235" s="54"/>
      <c r="AX235" s="65">
        <f>SUMIF($AU$151:$AU$233," -PNA",$AX$151:$AX$233)</f>
        <v>621</v>
      </c>
      <c r="AY235" s="42" t="s">
        <v>25</v>
      </c>
      <c r="AZ235" s="43">
        <f>SUMIF($AZ$129:$AZ$233," +PNA",$BC$129:$BC$233)</f>
        <v>328</v>
      </c>
      <c r="BA235" s="44" t="s">
        <v>26</v>
      </c>
      <c r="BB235" s="54"/>
      <c r="BC235" s="65">
        <f>SUMIF($AZ$129:$AZ$233," -PNA",$BC$129:$BC$233)</f>
        <v>920</v>
      </c>
      <c r="BD235" s="42" t="s">
        <v>25</v>
      </c>
      <c r="BE235" s="43">
        <f>SUMIF($BE$125:$BE$233,BD235,$BH$125:$BH$233)</f>
        <v>8</v>
      </c>
      <c r="BF235" s="44"/>
      <c r="BG235" s="44" t="s">
        <v>26</v>
      </c>
      <c r="BH235" s="51">
        <f>SUMIF($BE$125:$BE$233,BG235,$BH$125:$BH$233)</f>
        <v>2126</v>
      </c>
      <c r="BI235" s="59" t="s">
        <v>25</v>
      </c>
      <c r="BJ235" s="43">
        <f>SUMIF($BJ$118:$BJ$233,BI235,$BM$118:$BM$233)</f>
        <v>1459</v>
      </c>
      <c r="BK235" s="44"/>
      <c r="BL235" s="44" t="s">
        <v>26</v>
      </c>
      <c r="BM235" s="43">
        <f>SUMIF($BJ$118:$BJ$233,BL235,$BM$118:$BM$233)</f>
        <v>362</v>
      </c>
      <c r="BN235" s="42" t="s">
        <v>25</v>
      </c>
      <c r="BO235" s="43">
        <f>SUMIF($BO$123:$BO$233," +PNA",$BR$123:$BR$233)</f>
        <v>1710</v>
      </c>
      <c r="BP235" s="44" t="s">
        <v>26</v>
      </c>
      <c r="BQ235" s="54"/>
      <c r="BR235" s="65">
        <f>SUMIF($BO$123:$BO$233," -PNA",$BR$123:$BR$233)</f>
        <v>37</v>
      </c>
    </row>
    <row r="236" spans="1:70" x14ac:dyDescent="0.2">
      <c r="A236" s="45" t="s">
        <v>28</v>
      </c>
      <c r="B236" s="46">
        <f>SUMIF($B$127:$B$233," +NAM",$E$127:$E$233)</f>
        <v>658</v>
      </c>
      <c r="C236" s="47" t="s">
        <v>29</v>
      </c>
      <c r="D236" s="55"/>
      <c r="E236" s="56">
        <f>SUMIF($B$127:$B$233," -NAM",$E$127:$E$233)</f>
        <v>461</v>
      </c>
      <c r="F236" s="61" t="s">
        <v>28</v>
      </c>
      <c r="G236" s="46">
        <f>SUMIF($G$122:$G$233," +NAM",$J$122:$J$233)</f>
        <v>110</v>
      </c>
      <c r="H236" s="47" t="s">
        <v>29</v>
      </c>
      <c r="I236" s="55"/>
      <c r="J236" s="66">
        <f>SUMIF($G$122:$G$233," -NAM",$J$122:$J$233)</f>
        <v>1580</v>
      </c>
      <c r="K236" s="45" t="s">
        <v>28</v>
      </c>
      <c r="L236" s="46">
        <f>SUMIF($L$113:$L$233," +NAM",$O$113:$O$233)</f>
        <v>45</v>
      </c>
      <c r="M236" s="47" t="s">
        <v>29</v>
      </c>
      <c r="N236" s="55"/>
      <c r="O236" s="66">
        <f>SUMIF($L$113:$L$233," -NAM",$O$113:$O$233)</f>
        <v>2050</v>
      </c>
      <c r="P236" s="45" t="s">
        <v>28</v>
      </c>
      <c r="Q236" s="46">
        <f t="shared" ref="Q236:Q238" si="70">SUMIF($Q$139:$Q$233,P236,$T$139:$T$233)</f>
        <v>41</v>
      </c>
      <c r="R236" s="47"/>
      <c r="S236" s="47" t="s">
        <v>29</v>
      </c>
      <c r="T236" s="46">
        <f t="shared" ref="T236:T238" si="71">SUMIF($Q$139:$Q$233,S236,$T$139:$T$233)</f>
        <v>1469</v>
      </c>
      <c r="U236" s="45" t="s">
        <v>28</v>
      </c>
      <c r="V236" s="46">
        <f t="shared" ref="V236:V238" si="72">SUMIF($V$137:$V$233,U236,$Y$137:$Y$233)</f>
        <v>414</v>
      </c>
      <c r="W236" s="47"/>
      <c r="X236" s="47" t="s">
        <v>29</v>
      </c>
      <c r="Y236" s="46">
        <f t="shared" ref="Y236:Y238" si="73">SUMIF($V$137:$V$233,X236,$Y$137:$Y$233)</f>
        <v>1067</v>
      </c>
      <c r="Z236" s="45" t="s">
        <v>28</v>
      </c>
      <c r="AA236" s="46">
        <f>SUMIF($AA$120:$AA$233," +NAM",$AD$120:$AD$233)</f>
        <v>1172</v>
      </c>
      <c r="AB236" s="47" t="s">
        <v>29</v>
      </c>
      <c r="AC236" s="55"/>
      <c r="AD236" s="66">
        <f>SUMIF($AA$120:$AA$233," -NAM",$AD$120:$AD$233)</f>
        <v>799</v>
      </c>
      <c r="AE236" s="45" t="s">
        <v>28</v>
      </c>
      <c r="AF236" s="46">
        <f>SUMIF($AF$113:$AF$233," +NAM",$AI$113:$AI$233)</f>
        <v>1206</v>
      </c>
      <c r="AG236" s="47" t="s">
        <v>29</v>
      </c>
      <c r="AH236" s="55"/>
      <c r="AI236" s="56">
        <f>SUMIF($AF$113:$AF$233," -NAM",$AI$113:$AI$233)</f>
        <v>867</v>
      </c>
      <c r="AJ236" s="61" t="s">
        <v>28</v>
      </c>
      <c r="AK236" s="46">
        <f>SUMIF($AK$130:$AK$233," +NAM",$AN$130:$AN$233)</f>
        <v>540</v>
      </c>
      <c r="AL236" s="47" t="s">
        <v>29</v>
      </c>
      <c r="AM236" s="55"/>
      <c r="AN236" s="66">
        <f>SUMIF($AK$130:$AK$233," -NAM",$AN$130:$AN$233)</f>
        <v>587</v>
      </c>
      <c r="AO236" s="45" t="s">
        <v>28</v>
      </c>
      <c r="AP236" s="46">
        <f>SUMIF($AP$133:$AP$233," +NAM",$AS$133:$AS$233)</f>
        <v>300</v>
      </c>
      <c r="AQ236" s="47" t="s">
        <v>29</v>
      </c>
      <c r="AR236" s="55"/>
      <c r="AS236" s="66">
        <f>SUMIF($AP$133:$AP$233," -NAM",$AS$133:$AS$233)</f>
        <v>638</v>
      </c>
      <c r="AT236" s="45" t="s">
        <v>28</v>
      </c>
      <c r="AU236" s="46">
        <f>SUMIF($AU$151:$AU$233," +NAM",$AX$151:$AX$233)</f>
        <v>538</v>
      </c>
      <c r="AV236" s="47" t="s">
        <v>29</v>
      </c>
      <c r="AW236" s="55"/>
      <c r="AX236" s="66">
        <f>SUMIF($AU$151:$AU$233," -NAM",$AX$151:$AX$233)</f>
        <v>93</v>
      </c>
      <c r="AY236" s="45" t="s">
        <v>28</v>
      </c>
      <c r="AZ236" s="46">
        <f>SUMIF($AZ$129:$AZ$233," +NAM",$BC$129:$BC$233)</f>
        <v>1349</v>
      </c>
      <c r="BA236" s="47" t="s">
        <v>29</v>
      </c>
      <c r="BB236" s="55"/>
      <c r="BC236" s="66">
        <f>SUMIF($AZ$129:$AZ$233," -NAM",$BC$129:$BC$233)</f>
        <v>12</v>
      </c>
      <c r="BD236" s="45" t="s">
        <v>28</v>
      </c>
      <c r="BE236" s="46">
        <f t="shared" ref="BE236:BE238" si="74">SUMIF($BE$125:$BE$233,BD236,$BH$125:$BH$233)</f>
        <v>664</v>
      </c>
      <c r="BF236" s="47"/>
      <c r="BG236" s="47" t="s">
        <v>29</v>
      </c>
      <c r="BH236" s="56">
        <f t="shared" ref="BH236:BH238" si="75">SUMIF($BE$125:$BE$233,BG236,$BH$125:$BH$233)</f>
        <v>454</v>
      </c>
      <c r="BI236" s="61" t="s">
        <v>28</v>
      </c>
      <c r="BJ236" s="46">
        <f t="shared" ref="BJ236:BJ238" si="76">SUMIF($BJ$118:$BJ$233,BI236,$BM$118:$BM$233)</f>
        <v>368</v>
      </c>
      <c r="BK236" s="47"/>
      <c r="BL236" s="47" t="s">
        <v>29</v>
      </c>
      <c r="BM236" s="46">
        <f t="shared" ref="BM236:BM238" si="77">SUMIF($BJ$118:$BJ$233,BL236,$BM$118:$BM$233)</f>
        <v>1269</v>
      </c>
      <c r="BN236" s="45" t="s">
        <v>28</v>
      </c>
      <c r="BO236" s="46">
        <f>SUMIF($BO$123:$BO$233," +NAM",$BR$123:$BR$233)</f>
        <v>217</v>
      </c>
      <c r="BP236" s="47" t="s">
        <v>29</v>
      </c>
      <c r="BQ236" s="55"/>
      <c r="BR236" s="66">
        <f>SUMIF($BO$123:$BO$233," -NAM",$BR$123:$BR$233)</f>
        <v>1101</v>
      </c>
    </row>
    <row r="237" spans="1:70" x14ac:dyDescent="0.2">
      <c r="A237" s="45" t="s">
        <v>19</v>
      </c>
      <c r="B237" s="46">
        <f>SUMIF($B$127:$B$233," +ENSO",$E$127:$E$233)</f>
        <v>356</v>
      </c>
      <c r="C237" s="47" t="s">
        <v>20</v>
      </c>
      <c r="D237" s="55"/>
      <c r="E237" s="56">
        <f>SUMIF($B$127:$B$233," -ENSO",$E$127:$E$233)</f>
        <v>1206</v>
      </c>
      <c r="F237" s="61" t="s">
        <v>19</v>
      </c>
      <c r="G237" s="46">
        <f>SUMIF($G$122:$G$233," +ENSO",$J$122:$J$233)</f>
        <v>258</v>
      </c>
      <c r="H237" s="47" t="s">
        <v>20</v>
      </c>
      <c r="I237" s="55"/>
      <c r="J237" s="66">
        <f>SUMIF($G$122:$G$233," -ENSO",$J$122:$J$233)</f>
        <v>659</v>
      </c>
      <c r="K237" s="45" t="s">
        <v>19</v>
      </c>
      <c r="L237" s="46">
        <f>SUMIF($L$113:$L$233," +ENSO",$O$113:$O$233)</f>
        <v>1161</v>
      </c>
      <c r="M237" s="47" t="s">
        <v>20</v>
      </c>
      <c r="N237" s="55"/>
      <c r="O237" s="66">
        <f>SUMIF($L$113:$L$233," -ENSO",$O$113:$O$233)</f>
        <v>408</v>
      </c>
      <c r="P237" s="45" t="s">
        <v>19</v>
      </c>
      <c r="Q237" s="46">
        <f t="shared" si="70"/>
        <v>188</v>
      </c>
      <c r="R237" s="47"/>
      <c r="S237" s="47" t="s">
        <v>20</v>
      </c>
      <c r="T237" s="46">
        <f t="shared" si="71"/>
        <v>604</v>
      </c>
      <c r="U237" s="45" t="s">
        <v>19</v>
      </c>
      <c r="V237" s="46">
        <f t="shared" si="72"/>
        <v>389</v>
      </c>
      <c r="W237" s="47"/>
      <c r="X237" s="47" t="s">
        <v>20</v>
      </c>
      <c r="Y237" s="46">
        <f t="shared" si="73"/>
        <v>354</v>
      </c>
      <c r="Z237" s="45" t="s">
        <v>19</v>
      </c>
      <c r="AA237" s="46">
        <f>SUMIF($AA$120:$AA$233," +ENSO",$AD$120:$AD$233)</f>
        <v>272</v>
      </c>
      <c r="AB237" s="47" t="s">
        <v>20</v>
      </c>
      <c r="AC237" s="55"/>
      <c r="AD237" s="66">
        <f>SUMIF($AA$120:$AA$233," -ENSO",$AD$120:$AD$233)</f>
        <v>580</v>
      </c>
      <c r="AE237" s="45" t="s">
        <v>19</v>
      </c>
      <c r="AF237" s="46">
        <f>SUMIF($AF$113:$AF$233," +ENSO",$AI$113:$AI$233)</f>
        <v>651</v>
      </c>
      <c r="AG237" s="47" t="s">
        <v>20</v>
      </c>
      <c r="AH237" s="55"/>
      <c r="AI237" s="56">
        <f>SUMIF($AF$113:$AF$233," -ENSO",$AI$113:$AI$233)</f>
        <v>377</v>
      </c>
      <c r="AJ237" s="61" t="s">
        <v>19</v>
      </c>
      <c r="AK237" s="46">
        <f>SUMIF($AK$130:$AK$233," +ENSO",$AN$130:$AN$233)</f>
        <v>327</v>
      </c>
      <c r="AL237" s="47" t="s">
        <v>20</v>
      </c>
      <c r="AM237" s="55"/>
      <c r="AN237" s="66">
        <f>SUMIF($AK$130:$AK$233," -ENSO",$AN$130:$AN$233)</f>
        <v>739</v>
      </c>
      <c r="AO237" s="45" t="s">
        <v>19</v>
      </c>
      <c r="AP237" s="46">
        <f>SUMIF($AP$133:$AP$233," +ENSO",$AS$133:$AS$233)</f>
        <v>288</v>
      </c>
      <c r="AQ237" s="47" t="s">
        <v>20</v>
      </c>
      <c r="AR237" s="55"/>
      <c r="AS237" s="66">
        <f>SUMIF($AP$133:$AP$233," -ENSO",$AS$133:$AS$233)</f>
        <v>771</v>
      </c>
      <c r="AT237" s="45" t="s">
        <v>19</v>
      </c>
      <c r="AU237" s="46">
        <f>SUMIF($AU$151:$AU$233," +ENSO",$AX$151:$AX$233)</f>
        <v>139</v>
      </c>
      <c r="AV237" s="47" t="s">
        <v>20</v>
      </c>
      <c r="AW237" s="55"/>
      <c r="AX237" s="66">
        <f>SUMIF($AU$151:$AU$233," -ENSO",$AX$151:$AX$233)</f>
        <v>661</v>
      </c>
      <c r="AY237" s="45" t="s">
        <v>19</v>
      </c>
      <c r="AZ237" s="46">
        <f>SUMIF($AZ$129:$AZ$233," +ENSO",$BC$129:$BC$233)</f>
        <v>618</v>
      </c>
      <c r="BA237" s="47" t="s">
        <v>20</v>
      </c>
      <c r="BB237" s="55"/>
      <c r="BC237" s="66">
        <f>SUMIF($AZ$129:$AZ$233," -ENSO",$BC$129:$BC$233)</f>
        <v>731</v>
      </c>
      <c r="BD237" s="45" t="s">
        <v>19</v>
      </c>
      <c r="BE237" s="46">
        <f t="shared" si="74"/>
        <v>389</v>
      </c>
      <c r="BF237" s="47"/>
      <c r="BG237" s="47" t="s">
        <v>20</v>
      </c>
      <c r="BH237" s="56">
        <f t="shared" si="75"/>
        <v>765</v>
      </c>
      <c r="BI237" s="61" t="s">
        <v>19</v>
      </c>
      <c r="BJ237" s="46">
        <f t="shared" si="76"/>
        <v>1716</v>
      </c>
      <c r="BK237" s="47"/>
      <c r="BL237" s="47" t="s">
        <v>20</v>
      </c>
      <c r="BM237" s="46">
        <f t="shared" si="77"/>
        <v>69</v>
      </c>
      <c r="BN237" s="45" t="s">
        <v>19</v>
      </c>
      <c r="BO237" s="46">
        <f>SUMIF($BO$123:$BO$233," +ENSO",$BR$123:$BR$233)</f>
        <v>1353</v>
      </c>
      <c r="BP237" s="47" t="s">
        <v>20</v>
      </c>
      <c r="BQ237" s="55"/>
      <c r="BR237" s="66">
        <f>SUMIF($BO$123:$BO$233," -ENSO",$BR$123:$BR$233)</f>
        <v>214</v>
      </c>
    </row>
    <row r="238" spans="1:70" ht="17" thickBot="1" x14ac:dyDescent="0.25">
      <c r="A238" s="48" t="s">
        <v>22</v>
      </c>
      <c r="B238" s="49">
        <f>SUMIF($B$127:$B$233," +AMO",$E$127:$E$233)</f>
        <v>343</v>
      </c>
      <c r="C238" s="50" t="s">
        <v>23</v>
      </c>
      <c r="D238" s="57"/>
      <c r="E238" s="58">
        <f>SUMIF($B$127:$B$233," -AMO",$E$127:$E$233)</f>
        <v>781</v>
      </c>
      <c r="F238" s="63" t="s">
        <v>22</v>
      </c>
      <c r="G238" s="49">
        <f>SUMIF($G$122:$G$233," +AMO",$J$122:$J$233)</f>
        <v>217</v>
      </c>
      <c r="H238" s="50" t="s">
        <v>23</v>
      </c>
      <c r="I238" s="57"/>
      <c r="J238" s="67">
        <f>SUMIF($G$122:$G$233," -AMO",$J$122:$J$233)</f>
        <v>1663</v>
      </c>
      <c r="K238" s="48" t="s">
        <v>22</v>
      </c>
      <c r="L238" s="49">
        <f>SUMIF($L$113:$L$233," +AMO",$O$113:$O$233)</f>
        <v>338</v>
      </c>
      <c r="M238" s="50" t="s">
        <v>23</v>
      </c>
      <c r="N238" s="57"/>
      <c r="O238" s="67">
        <f>SUMIF($L$113:$L$233," -AMO",$O$113:$O$233)</f>
        <v>1115</v>
      </c>
      <c r="P238" s="48" t="s">
        <v>22</v>
      </c>
      <c r="Q238" s="49">
        <f t="shared" si="70"/>
        <v>19</v>
      </c>
      <c r="R238" s="50"/>
      <c r="S238" s="50" t="s">
        <v>23</v>
      </c>
      <c r="T238" s="49">
        <f t="shared" si="71"/>
        <v>1136</v>
      </c>
      <c r="U238" s="48" t="s">
        <v>22</v>
      </c>
      <c r="V238" s="49">
        <f t="shared" si="72"/>
        <v>11</v>
      </c>
      <c r="W238" s="50"/>
      <c r="X238" s="50" t="s">
        <v>23</v>
      </c>
      <c r="Y238" s="49">
        <f t="shared" si="73"/>
        <v>896</v>
      </c>
      <c r="Z238" s="48" t="s">
        <v>22</v>
      </c>
      <c r="AA238" s="49">
        <f>SUMIF($AA$120:$AA$233," +AMO",$AD$120:$AD$233)</f>
        <v>302</v>
      </c>
      <c r="AB238" s="50" t="s">
        <v>23</v>
      </c>
      <c r="AC238" s="57"/>
      <c r="AD238" s="67">
        <f>SUMIF($AA$120:$AA$233," -AMO",$AD$120:$AD$233)</f>
        <v>1044</v>
      </c>
      <c r="AE238" s="48" t="s">
        <v>22</v>
      </c>
      <c r="AF238" s="49">
        <f>SUMIF($AF$113:$AF$233," +AMO",$AI$113:$AI$233)</f>
        <v>765</v>
      </c>
      <c r="AG238" s="50" t="s">
        <v>23</v>
      </c>
      <c r="AH238" s="57"/>
      <c r="AI238" s="58">
        <f>SUMIF($AF$113:$AF$233," -AMO",$AI$113:$AI$233)</f>
        <v>1105</v>
      </c>
      <c r="AJ238" s="63" t="s">
        <v>22</v>
      </c>
      <c r="AK238" s="49">
        <f>SUMIF($AK$130:$AK$233," +AMO",$AN$130:$AN$233)</f>
        <v>259</v>
      </c>
      <c r="AL238" s="50" t="s">
        <v>23</v>
      </c>
      <c r="AM238" s="57"/>
      <c r="AN238" s="67">
        <f>SUMIF($AK$130:$AK$233," -AMO",$AN$130:$AN$233)</f>
        <v>870</v>
      </c>
      <c r="AO238" s="48" t="s">
        <v>22</v>
      </c>
      <c r="AP238" s="49">
        <f>SUMIF($AP$133:$AP$233," +AMO",$AS$133:$AS$233)</f>
        <v>266</v>
      </c>
      <c r="AQ238" s="50" t="s">
        <v>23</v>
      </c>
      <c r="AR238" s="57"/>
      <c r="AS238" s="67">
        <f>SUMIF($AP$133:$AP$233," -AMO",$AS$133:$AS$233)</f>
        <v>903</v>
      </c>
      <c r="AT238" s="48" t="s">
        <v>22</v>
      </c>
      <c r="AU238" s="49">
        <f>SUMIF($AU$151:$AU$233," +AMO",$AX$151:$AX$233)</f>
        <v>0</v>
      </c>
      <c r="AV238" s="50" t="s">
        <v>23</v>
      </c>
      <c r="AW238" s="57"/>
      <c r="AX238" s="67">
        <f>SUMIF($AU$151:$AU$233," -AMO",$AX$151:$AX$233)</f>
        <v>1343</v>
      </c>
      <c r="AY238" s="48" t="s">
        <v>22</v>
      </c>
      <c r="AZ238" s="49">
        <f>SUMIF($AZ$129:$AZ$233," +AMO",$BC$129:$BC$233)</f>
        <v>208</v>
      </c>
      <c r="BA238" s="50" t="s">
        <v>23</v>
      </c>
      <c r="BB238" s="57"/>
      <c r="BC238" s="67">
        <f>SUMIF($AZ$129:$AZ$233," -AMO",$BC$129:$BC$233)</f>
        <v>1399</v>
      </c>
      <c r="BD238" s="48" t="s">
        <v>22</v>
      </c>
      <c r="BE238" s="49">
        <f t="shared" si="74"/>
        <v>343</v>
      </c>
      <c r="BF238" s="50"/>
      <c r="BG238" s="50" t="s">
        <v>23</v>
      </c>
      <c r="BH238" s="58">
        <f t="shared" si="75"/>
        <v>1246</v>
      </c>
      <c r="BI238" s="63" t="s">
        <v>22</v>
      </c>
      <c r="BJ238" s="49">
        <f t="shared" si="76"/>
        <v>344</v>
      </c>
      <c r="BK238" s="50"/>
      <c r="BL238" s="50" t="s">
        <v>23</v>
      </c>
      <c r="BM238" s="49">
        <f t="shared" si="77"/>
        <v>1083</v>
      </c>
      <c r="BN238" s="48" t="s">
        <v>22</v>
      </c>
      <c r="BO238" s="49">
        <f>SUMIF($BO$123:$BO$233," +AMO",$BR$123:$BR$233)</f>
        <v>185</v>
      </c>
      <c r="BP238" s="50" t="s">
        <v>23</v>
      </c>
      <c r="BQ238" s="57"/>
      <c r="BR238" s="67">
        <f>SUMIF($BO$123:$BO$233," -AMO",$BR$123:$BR$233)</f>
        <v>1363</v>
      </c>
    </row>
    <row r="239" spans="1:70" ht="18" thickTop="1" thickBot="1" x14ac:dyDescent="0.25">
      <c r="A239" s="112" t="s">
        <v>110</v>
      </c>
      <c r="B239" s="113"/>
      <c r="C239" s="113"/>
      <c r="D239" s="113"/>
      <c r="E239" s="114"/>
      <c r="F239" s="112" t="s">
        <v>110</v>
      </c>
      <c r="G239" s="113"/>
      <c r="H239" s="113"/>
      <c r="I239" s="113"/>
      <c r="J239" s="114"/>
      <c r="K239" s="112" t="s">
        <v>110</v>
      </c>
      <c r="L239" s="113"/>
      <c r="M239" s="113"/>
      <c r="N239" s="113"/>
      <c r="O239" s="114"/>
      <c r="P239" s="112" t="s">
        <v>110</v>
      </c>
      <c r="Q239" s="113"/>
      <c r="R239" s="113"/>
      <c r="S239" s="113"/>
      <c r="T239" s="114"/>
      <c r="U239" s="112" t="s">
        <v>110</v>
      </c>
      <c r="V239" s="113"/>
      <c r="W239" s="113"/>
      <c r="X239" s="113"/>
      <c r="Y239" s="114"/>
      <c r="Z239" s="112" t="s">
        <v>110</v>
      </c>
      <c r="AA239" s="113"/>
      <c r="AB239" s="113"/>
      <c r="AC239" s="113"/>
      <c r="AD239" s="114"/>
      <c r="AE239" s="112" t="s">
        <v>110</v>
      </c>
      <c r="AF239" s="113"/>
      <c r="AG239" s="113"/>
      <c r="AH239" s="113"/>
      <c r="AI239" s="114"/>
      <c r="AJ239" s="112" t="s">
        <v>110</v>
      </c>
      <c r="AK239" s="113"/>
      <c r="AL239" s="113"/>
      <c r="AM239" s="113"/>
      <c r="AN239" s="114"/>
      <c r="AO239" s="112" t="s">
        <v>110</v>
      </c>
      <c r="AP239" s="113"/>
      <c r="AQ239" s="113"/>
      <c r="AR239" s="113"/>
      <c r="AS239" s="114"/>
      <c r="AT239" s="112" t="s">
        <v>110</v>
      </c>
      <c r="AU239" s="113"/>
      <c r="AV239" s="113"/>
      <c r="AW239" s="113"/>
      <c r="AX239" s="114"/>
      <c r="AY239" s="112" t="s">
        <v>110</v>
      </c>
      <c r="AZ239" s="113"/>
      <c r="BA239" s="113"/>
      <c r="BB239" s="113"/>
      <c r="BC239" s="114"/>
      <c r="BD239" s="112" t="s">
        <v>110</v>
      </c>
      <c r="BE239" s="113"/>
      <c r="BF239" s="113"/>
      <c r="BG239" s="113"/>
      <c r="BH239" s="114"/>
      <c r="BI239" s="112" t="s">
        <v>110</v>
      </c>
      <c r="BJ239" s="113"/>
      <c r="BK239" s="113"/>
      <c r="BL239" s="113"/>
      <c r="BM239" s="114"/>
      <c r="BN239" s="112" t="s">
        <v>110</v>
      </c>
      <c r="BO239" s="113"/>
      <c r="BP239" s="113"/>
      <c r="BQ239" s="113"/>
      <c r="BR239" s="114"/>
    </row>
    <row r="240" spans="1:70" ht="17" thickTop="1" x14ac:dyDescent="0.2">
      <c r="A240" s="42" t="s">
        <v>25</v>
      </c>
      <c r="B240" s="51">
        <f>SUMIFS($E$127:$E$233,$B$127:$B$233," +PNA",$D$127:$D$233,"x")</f>
        <v>0</v>
      </c>
      <c r="C240" s="44" t="s">
        <v>26</v>
      </c>
      <c r="D240" s="54"/>
      <c r="E240" s="51">
        <f>SUMIFS($E$127:$E$233,$B$127:$B$233," -PNA",$D$127:$D$233,"x")</f>
        <v>1293</v>
      </c>
      <c r="F240" s="59" t="s">
        <v>25</v>
      </c>
      <c r="G240" s="51">
        <f>SUMIFS($J$122:$J$233,$G$122:$G$233," +PNA",$I$122:$I$233,"x")</f>
        <v>447</v>
      </c>
      <c r="H240" s="44" t="s">
        <v>26</v>
      </c>
      <c r="I240" s="54"/>
      <c r="J240" s="65">
        <f>SUMIFS($J$122:$J$233,$G$122:$G$233," -PNA",$I$122:$I$233,"x")</f>
        <v>0</v>
      </c>
      <c r="K240" s="42" t="s">
        <v>25</v>
      </c>
      <c r="L240" s="51">
        <f>SUMIFS($O$113:$O$233,$L$113:$L$233," +PNA",$N$113:$N$233,"x")</f>
        <v>1400</v>
      </c>
      <c r="M240" s="44" t="s">
        <v>26</v>
      </c>
      <c r="N240" s="54"/>
      <c r="O240" s="65">
        <f>SUMIFS($O$113:$O$233,$L$113:$L$233," -PNA",$N$113:$N$233,"x")</f>
        <v>0</v>
      </c>
      <c r="P240" s="42" t="s">
        <v>25</v>
      </c>
      <c r="Q240" s="51">
        <f>SUMIFS($T$139:$T$233,$Q$139:$Q$233,P240,$S$139:$S$233,"x")</f>
        <v>93</v>
      </c>
      <c r="R240" s="44"/>
      <c r="S240" s="44" t="s">
        <v>26</v>
      </c>
      <c r="T240" s="51">
        <f>SUMIFS($T$139:$T$233,$Q$139:$Q$233,S240,$S$139:$S$233,"x")</f>
        <v>176</v>
      </c>
      <c r="U240" s="42" t="s">
        <v>25</v>
      </c>
      <c r="V240" s="51">
        <f>SUMIFS($Y$137:$Y$233,$V$137:$V$233,U240,$X$137:$X$233,"x")</f>
        <v>0</v>
      </c>
      <c r="W240" s="44"/>
      <c r="X240" s="44" t="s">
        <v>26</v>
      </c>
      <c r="Y240" s="51">
        <f>SUMIFS($Y$137:$Y$233,$V$137:$V$233,X240,$X$137:$X$233,"x")</f>
        <v>1092</v>
      </c>
      <c r="Z240" s="42" t="s">
        <v>25</v>
      </c>
      <c r="AA240" s="51">
        <f>SUMIFS($AD$120:$AD$233,$AA$120:$AA$233," +PNA",$AC$120:$AC$233,"x")</f>
        <v>0</v>
      </c>
      <c r="AB240" s="44" t="s">
        <v>26</v>
      </c>
      <c r="AC240" s="54"/>
      <c r="AD240" s="65">
        <f>SUMIFS($AD$120:$AD$233,$AA$120:$AA$233," -PNA",$AC$120:$AC$233,"x")</f>
        <v>1734</v>
      </c>
      <c r="AE240" s="42" t="s">
        <v>25</v>
      </c>
      <c r="AF240" s="51">
        <f>SUMIFS($AI$113:$AI$233,$AF$113:$AF$233," +PNA",$AH$113:$AH$233,"x")</f>
        <v>0</v>
      </c>
      <c r="AG240" s="44" t="s">
        <v>26</v>
      </c>
      <c r="AH240" s="54"/>
      <c r="AI240" s="51">
        <f>SUMIFS($AI$113:$AI$233,$AF$113:$AF$233," -PNA",$AH$113:$AH$233,"x")</f>
        <v>1287</v>
      </c>
      <c r="AJ240" s="59" t="s">
        <v>25</v>
      </c>
      <c r="AK240" s="51">
        <f>SUMIFS($AN$130:$AN$233,$AK$130:$AK$233," +PNA",$AM$130:$AM$233,"x")</f>
        <v>0</v>
      </c>
      <c r="AL240" s="44" t="s">
        <v>26</v>
      </c>
      <c r="AM240" s="54"/>
      <c r="AN240" s="65">
        <f>SUMIFS($AN$130:$AN$233,$AK$130:$AK$233," -PNA",$AM$130:$AM$233,"x")</f>
        <v>1763</v>
      </c>
      <c r="AO240" s="42" t="s">
        <v>25</v>
      </c>
      <c r="AP240" s="51">
        <f>SUMIFS($AS$133:$AS$233,$AP$133:$AP$233," +PNA",$AR$133:$AR$233,"x")</f>
        <v>0</v>
      </c>
      <c r="AQ240" s="44" t="s">
        <v>26</v>
      </c>
      <c r="AR240" s="54"/>
      <c r="AS240" s="65">
        <f>SUMIFS($AS$133:$AS$233,$AP$133:$AP$233," -PNA",$AR$133:$AR$233,"x")</f>
        <v>1775</v>
      </c>
      <c r="AT240" s="42" t="s">
        <v>25</v>
      </c>
      <c r="AU240" s="51">
        <f>SUMIFS($AX$151:$AX$233,$AU$151:$AU$233," +PNA",$AW$151:$AW$233,"x")</f>
        <v>0</v>
      </c>
      <c r="AV240" s="44" t="s">
        <v>26</v>
      </c>
      <c r="AW240" s="54"/>
      <c r="AX240" s="65">
        <f>SUMIFS($AX$151:$AX$233,$AU$151:$AU$233," -PNA",$AW$151:$AW$233,"x")</f>
        <v>438</v>
      </c>
      <c r="AY240" s="42" t="s">
        <v>25</v>
      </c>
      <c r="AZ240" s="51">
        <f>SUMIFS($BC$129:$BC$233,$AZ$129:$AZ$233," +PNA",$BB$129:$BB$233,"x")</f>
        <v>64</v>
      </c>
      <c r="BA240" s="44" t="s">
        <v>26</v>
      </c>
      <c r="BB240" s="54"/>
      <c r="BC240" s="65">
        <f>SUMIFS($BC$129:$BC$233,$AZ$129:$AZ$233," -PNA",$BB$129:$BB$233,"x")</f>
        <v>581</v>
      </c>
      <c r="BD240" s="42" t="s">
        <v>25</v>
      </c>
      <c r="BE240" s="51">
        <f>SUMIFS($BH$125:$BH$233,$BE$125:$BE$233,BD240,$BG$125:$BG$233,"x")</f>
        <v>0</v>
      </c>
      <c r="BF240" s="44"/>
      <c r="BG240" s="44" t="s">
        <v>26</v>
      </c>
      <c r="BH240" s="51">
        <f>SUMIFS($BH$125:$BH$233,$BE$125:$BE$233,BG240,$BG$125:$BG$233,"x")</f>
        <v>1944</v>
      </c>
      <c r="BI240" s="59" t="s">
        <v>25</v>
      </c>
      <c r="BJ240" s="51">
        <f>SUMIFS($BM$118:$BM$233,$BJ$118:$BJ$233,BI240,$BL$118:$BL$233,"x")</f>
        <v>542</v>
      </c>
      <c r="BK240" s="44"/>
      <c r="BL240" s="44" t="s">
        <v>26</v>
      </c>
      <c r="BM240" s="51">
        <f>SUMIFS($BM$118:$BM$233,$BJ$118:$BJ$233,BL240,$BL$118:$BL$233,"x")</f>
        <v>0</v>
      </c>
      <c r="BN240" s="42" t="s">
        <v>25</v>
      </c>
      <c r="BO240" s="51">
        <f>SUMIFS($BR$123:$BR$233,$BO$123:$BO$233," +PNA",$BQ$123:$BQ$233,"x")</f>
        <v>758</v>
      </c>
      <c r="BP240" s="44" t="s">
        <v>26</v>
      </c>
      <c r="BQ240" s="54"/>
      <c r="BR240" s="65">
        <f>SUMIFS($BR$123:$BR$233,$BO$123:$BO$233," -PNA",$BQ$123:$BQ$233,"x")</f>
        <v>0</v>
      </c>
    </row>
    <row r="241" spans="1:70" x14ac:dyDescent="0.2">
      <c r="A241" s="45" t="s">
        <v>28</v>
      </c>
      <c r="B241" s="46">
        <f>SUMIFS($E$127:$E$233,$B$127:$B$233," +NAM",$D$127:$D$233,"x")</f>
        <v>308</v>
      </c>
      <c r="C241" s="47" t="s">
        <v>29</v>
      </c>
      <c r="D241" s="55"/>
      <c r="E241" s="56">
        <f>SUMIFS($E$127:$E$233,$B$127:$B$233," -NAM",$D$127:$D$233,"x")</f>
        <v>106</v>
      </c>
      <c r="F241" s="61" t="s">
        <v>28</v>
      </c>
      <c r="G241" s="46">
        <f>SUMIFS($J$122:$J$233,$G$122:$G$233," +NAM",$I$122:$I$233,"x")</f>
        <v>0</v>
      </c>
      <c r="H241" s="47" t="s">
        <v>29</v>
      </c>
      <c r="I241" s="55"/>
      <c r="J241" s="66">
        <f>SUMIFS($J$122:$J$233,$G$122:$G$233," -NAM",$I$122:$I$233,"x")</f>
        <v>755</v>
      </c>
      <c r="K241" s="45" t="s">
        <v>28</v>
      </c>
      <c r="L241" s="46">
        <f>SUMIFS($O$113:$O$233,$L$113:$L$233," +NAM",$N$113:$N$233,"x")</f>
        <v>0</v>
      </c>
      <c r="M241" s="47" t="s">
        <v>29</v>
      </c>
      <c r="N241" s="55"/>
      <c r="O241" s="66">
        <f>SUMIFS($O$113:$O$233,$L$113:$L$233," -NAM",$N$113:$N$233,"x")</f>
        <v>1420</v>
      </c>
      <c r="P241" s="45" t="s">
        <v>28</v>
      </c>
      <c r="Q241" s="46">
        <f t="shared" ref="Q241:Q243" si="78">SUMIFS($T$139:$T$233,$Q$139:$Q$233,P241,$S$139:$S$233,"x")</f>
        <v>0</v>
      </c>
      <c r="R241" s="47"/>
      <c r="S241" s="47" t="s">
        <v>29</v>
      </c>
      <c r="T241" s="46">
        <f t="shared" ref="T241:T243" si="79">SUMIFS($T$139:$T$233,$Q$139:$Q$233,S241,$S$139:$S$233,"x")</f>
        <v>676</v>
      </c>
      <c r="U241" s="45" t="s">
        <v>28</v>
      </c>
      <c r="V241" s="46">
        <f t="shared" ref="V241:V243" si="80">SUMIFS($Y$137:$Y$233,$V$137:$V$233,U241,$X$137:$X$233,"x")</f>
        <v>79</v>
      </c>
      <c r="W241" s="47"/>
      <c r="X241" s="47" t="s">
        <v>29</v>
      </c>
      <c r="Y241" s="46">
        <f t="shared" ref="Y241:Y243" si="81">SUMIFS($Y$137:$Y$233,$V$137:$V$233,X241,$X$137:$X$233,"x")</f>
        <v>544</v>
      </c>
      <c r="Z241" s="45" t="s">
        <v>28</v>
      </c>
      <c r="AA241" s="46">
        <f>SUMIFS($AD$120:$AD$233,$AA$120:$AA$233," +NAM",$AC$120:$AC$233,"x")</f>
        <v>404</v>
      </c>
      <c r="AB241" s="47" t="s">
        <v>29</v>
      </c>
      <c r="AC241" s="55"/>
      <c r="AD241" s="66">
        <f>SUMIFS($AD$120:$AD$233,$AA$120:$AA$233," -NAM",$AC$120:$AC$233,"x")</f>
        <v>181</v>
      </c>
      <c r="AE241" s="45" t="s">
        <v>28</v>
      </c>
      <c r="AF241" s="46">
        <f>SUMIFS($AI$113:$AI$233,$AF$113:$AF$233," +NAM",$AH$113:$AH$233,"x")</f>
        <v>193</v>
      </c>
      <c r="AG241" s="47" t="s">
        <v>29</v>
      </c>
      <c r="AH241" s="55"/>
      <c r="AI241" s="56">
        <f>SUMIFS($AI$113:$AI$233,$AF$113:$AF$233," -NAM",$AH$113:$AH$233,"x")</f>
        <v>411</v>
      </c>
      <c r="AJ241" s="61" t="s">
        <v>28</v>
      </c>
      <c r="AK241" s="46">
        <f>SUMIFS($AN$130:$AN$233,$AK$130:$AK$233," +NAM",$AM$130:$AM$233,"x")</f>
        <v>311</v>
      </c>
      <c r="AL241" s="47" t="s">
        <v>29</v>
      </c>
      <c r="AM241" s="55"/>
      <c r="AN241" s="66">
        <f>SUMIFS($AN$130:$AN$233,$AK$130:$AK$233," -NAM",$AM$130:$AM$233,"x")</f>
        <v>356</v>
      </c>
      <c r="AO241" s="45" t="s">
        <v>28</v>
      </c>
      <c r="AP241" s="46">
        <f>SUMIFS($AS$133:$AS$233,$AP$133:$AP$233," +NAM",$AR$133:$AR$233,"x")</f>
        <v>121</v>
      </c>
      <c r="AQ241" s="47" t="s">
        <v>29</v>
      </c>
      <c r="AR241" s="55"/>
      <c r="AS241" s="66">
        <f>SUMIFS($AS$133:$AS$233,$AP$133:$AP$233," -NAM",$AR$133:$AR$233,"x")</f>
        <v>527</v>
      </c>
      <c r="AT241" s="45" t="s">
        <v>28</v>
      </c>
      <c r="AU241" s="46">
        <f>SUMIFS($AX$151:$AX$233,$AU$151:$AU$233," +NAM",$AW$151:$AW$233,"x")</f>
        <v>237</v>
      </c>
      <c r="AV241" s="47" t="s">
        <v>29</v>
      </c>
      <c r="AW241" s="55"/>
      <c r="AX241" s="66">
        <f>SUMIFS($AX$151:$AX$233,$AU$151:$AU$233," -NAM",$AW$151:$AW$233,"x")</f>
        <v>0</v>
      </c>
      <c r="AY241" s="45" t="s">
        <v>28</v>
      </c>
      <c r="AZ241" s="46">
        <f>SUMIFS($BC$129:$BC$233,$AZ$129:$AZ$233," +NAM",$BB$129:$BB$233,"x")</f>
        <v>1193</v>
      </c>
      <c r="BA241" s="47" t="s">
        <v>29</v>
      </c>
      <c r="BB241" s="55"/>
      <c r="BC241" s="66">
        <f>SUMIFS($BC$129:$BC$233,$AZ$129:$AZ$233," -NAM",$BB$129:$BB$233,"x")</f>
        <v>0</v>
      </c>
      <c r="BD241" s="45" t="s">
        <v>28</v>
      </c>
      <c r="BE241" s="46">
        <f t="shared" ref="BE241:BE243" si="82">SUMIFS($BH$125:$BH$233,$BE$125:$BE$233,BD241,$BG$125:$BG$233,"x")</f>
        <v>216</v>
      </c>
      <c r="BF241" s="47"/>
      <c r="BG241" s="47" t="s">
        <v>29</v>
      </c>
      <c r="BH241" s="56">
        <f t="shared" ref="BH241:BH243" si="83">SUMIFS($BH$125:$BH$233,$BE$125:$BE$233,BG241,$BG$125:$BG$233,"x")</f>
        <v>323</v>
      </c>
      <c r="BI241" s="61" t="s">
        <v>28</v>
      </c>
      <c r="BJ241" s="46">
        <f t="shared" ref="BJ241:BJ243" si="84">SUMIFS($BM$118:$BM$233,$BJ$118:$BJ$233,BI241,$BL$118:$BL$233,"x")</f>
        <v>0</v>
      </c>
      <c r="BK241" s="47"/>
      <c r="BL241" s="47" t="s">
        <v>29</v>
      </c>
      <c r="BM241" s="46">
        <f t="shared" ref="BM241:BM243" si="85">SUMIFS($BM$118:$BM$233,$BJ$118:$BJ$233,BL241,$BL$118:$BL$233,"x")</f>
        <v>593</v>
      </c>
      <c r="BN241" s="45" t="s">
        <v>28</v>
      </c>
      <c r="BO241" s="46">
        <f>SUMIFS($BR$123:$BR$233,$BO$123:$BO$233," +NAM",$BQ$123:$BQ$233,"x")</f>
        <v>0</v>
      </c>
      <c r="BP241" s="47" t="s">
        <v>29</v>
      </c>
      <c r="BQ241" s="55"/>
      <c r="BR241" s="66">
        <f>SUMIFS($BR$123:$BR$233,$BO$123:$BO$233," -NAM",$BQ$123:$BQ$233,"x")</f>
        <v>545</v>
      </c>
    </row>
    <row r="242" spans="1:70" x14ac:dyDescent="0.2">
      <c r="A242" s="45" t="s">
        <v>19</v>
      </c>
      <c r="B242" s="46">
        <f>SUMIFS($E$127:$E$233,$B$127:$B$233," +ENSO",$D$127:$D$233,"x")</f>
        <v>169</v>
      </c>
      <c r="C242" s="47" t="s">
        <v>20</v>
      </c>
      <c r="D242" s="55"/>
      <c r="E242" s="56">
        <f>SUMIFS($E$127:$E$233,$B$127:$B$233," -ENSO",$D$127:$D$233,"x")</f>
        <v>984</v>
      </c>
      <c r="F242" s="61" t="s">
        <v>19</v>
      </c>
      <c r="G242" s="46">
        <f>SUMIFS($J$122:$J$233,$G$122:$G$233," +ENSO",$I$122:$I$233,"x")</f>
        <v>0</v>
      </c>
      <c r="H242" s="47" t="s">
        <v>20</v>
      </c>
      <c r="I242" s="55"/>
      <c r="J242" s="66">
        <f>SUMIFS($J$122:$J$233,$G$122:$G$233," -ENSO",$I$122:$I$233,"x")</f>
        <v>97</v>
      </c>
      <c r="K242" s="45" t="s">
        <v>19</v>
      </c>
      <c r="L242" s="46">
        <f>SUMIFS($O$113:$O$233,$L$113:$L$233," +ENSO",$N$113:$N$233,"x")</f>
        <v>859</v>
      </c>
      <c r="M242" s="47" t="s">
        <v>20</v>
      </c>
      <c r="N242" s="55"/>
      <c r="O242" s="66">
        <f>SUMIFS($O$113:$O$233,$L$113:$L$233," -ENSO",$N$113:$N$233,"x")</f>
        <v>177</v>
      </c>
      <c r="P242" s="45" t="s">
        <v>19</v>
      </c>
      <c r="Q242" s="46">
        <f t="shared" si="78"/>
        <v>0</v>
      </c>
      <c r="R242" s="47"/>
      <c r="S242" s="47" t="s">
        <v>20</v>
      </c>
      <c r="T242" s="46">
        <f t="shared" si="79"/>
        <v>383</v>
      </c>
      <c r="U242" s="45" t="s">
        <v>19</v>
      </c>
      <c r="V242" s="46">
        <f t="shared" si="80"/>
        <v>63</v>
      </c>
      <c r="W242" s="47"/>
      <c r="X242" s="47" t="s">
        <v>20</v>
      </c>
      <c r="Y242" s="46">
        <f t="shared" si="81"/>
        <v>217</v>
      </c>
      <c r="Z242" s="45" t="s">
        <v>19</v>
      </c>
      <c r="AA242" s="46">
        <f>SUMIFS($AD$120:$AD$233,$AA$120:$AA$233," +ENSO",$AC$120:$AC$233,"x")</f>
        <v>68</v>
      </c>
      <c r="AB242" s="47" t="s">
        <v>20</v>
      </c>
      <c r="AC242" s="55"/>
      <c r="AD242" s="66">
        <f>SUMIFS($AD$120:$AD$233,$AA$120:$AA$233," -ENSO",$AC$120:$AC$233,"x")</f>
        <v>0</v>
      </c>
      <c r="AE242" s="45" t="s">
        <v>19</v>
      </c>
      <c r="AF242" s="46">
        <f>SUMIFS($AI$113:$AI$233,$AF$113:$AF$233," +ENSO",$AH$113:$AH$233,"x")</f>
        <v>0</v>
      </c>
      <c r="AG242" s="47" t="s">
        <v>20</v>
      </c>
      <c r="AH242" s="55"/>
      <c r="AI242" s="56">
        <f>SUMIFS($AI$113:$AI$233,$AF$113:$AF$233," -ENSO",$AH$113:$AH$233,"x")</f>
        <v>0</v>
      </c>
      <c r="AJ242" s="61" t="s">
        <v>19</v>
      </c>
      <c r="AK242" s="46">
        <f>SUMIFS($AN$130:$AN$233,$AK$130:$AK$233," +ENSO",$AM$130:$AM$233,"x")</f>
        <v>0</v>
      </c>
      <c r="AL242" s="47" t="s">
        <v>20</v>
      </c>
      <c r="AM242" s="55"/>
      <c r="AN242" s="66">
        <f>SUMIFS($AN$130:$AN$233,$AK$130:$AK$233," -ENSO",$AM$130:$AM$233,"x")</f>
        <v>417</v>
      </c>
      <c r="AO242" s="45" t="s">
        <v>19</v>
      </c>
      <c r="AP242" s="46">
        <f>SUMIFS($AS$133:$AS$233,$AP$133:$AP$233," +ENSO",$AR$133:$AR$233,"x")</f>
        <v>210</v>
      </c>
      <c r="AQ242" s="47" t="s">
        <v>20</v>
      </c>
      <c r="AR242" s="55"/>
      <c r="AS242" s="66">
        <f>SUMIFS($AS$133:$AS$233,$AP$133:$AP$233," -ENSO",$AR$133:$AR$233,"x")</f>
        <v>341</v>
      </c>
      <c r="AT242" s="45" t="s">
        <v>19</v>
      </c>
      <c r="AU242" s="46">
        <f>SUMIFS($AX$151:$AX$233,$AU$151:$AU$233," +ENSO",$AW$151:$AW$233,"x")</f>
        <v>0</v>
      </c>
      <c r="AV242" s="47" t="s">
        <v>20</v>
      </c>
      <c r="AW242" s="55"/>
      <c r="AX242" s="66">
        <f>SUMIFS($AX$151:$AX$233,$AU$151:$AU$233," -ENSO",$AW$151:$AW$233,"x")</f>
        <v>252</v>
      </c>
      <c r="AY242" s="45" t="s">
        <v>19</v>
      </c>
      <c r="AZ242" s="46">
        <f>SUMIFS($BC$129:$BC$233,$AZ$129:$AZ$233," +ENSO",$BB$129:$BB$233,"x")</f>
        <v>363</v>
      </c>
      <c r="BA242" s="47" t="s">
        <v>20</v>
      </c>
      <c r="BB242" s="55"/>
      <c r="BC242" s="66">
        <f>SUMIFS($BC$129:$BC$233,$AZ$129:$AZ$233," -ENSO",$BB$129:$BB$233,"x")</f>
        <v>391</v>
      </c>
      <c r="BD242" s="45" t="s">
        <v>19</v>
      </c>
      <c r="BE242" s="46">
        <f t="shared" si="82"/>
        <v>0</v>
      </c>
      <c r="BF242" s="47"/>
      <c r="BG242" s="47" t="s">
        <v>20</v>
      </c>
      <c r="BH242" s="56">
        <f t="shared" si="83"/>
        <v>377</v>
      </c>
      <c r="BI242" s="61" t="s">
        <v>19</v>
      </c>
      <c r="BJ242" s="46">
        <f t="shared" si="84"/>
        <v>908</v>
      </c>
      <c r="BK242" s="47"/>
      <c r="BL242" s="47" t="s">
        <v>20</v>
      </c>
      <c r="BM242" s="46">
        <f t="shared" si="85"/>
        <v>0</v>
      </c>
      <c r="BN242" s="45" t="s">
        <v>19</v>
      </c>
      <c r="BO242" s="46">
        <f>SUMIFS($BR$123:$BR$233,$BO$123:$BO$233," +ENSO",$BQ$123:$BQ$233,"x")</f>
        <v>799</v>
      </c>
      <c r="BP242" s="47" t="s">
        <v>20</v>
      </c>
      <c r="BQ242" s="55"/>
      <c r="BR242" s="66">
        <f>SUMIFS($BR$123:$BR$233,$BO$123:$BO$233," -ENSO",$BQ$123:$BQ$233,"x")</f>
        <v>0</v>
      </c>
    </row>
    <row r="243" spans="1:70" ht="17" thickBot="1" x14ac:dyDescent="0.25">
      <c r="A243" s="48" t="s">
        <v>22</v>
      </c>
      <c r="B243" s="49">
        <f>SUMIFS($E$127:$E$233,$B$127:$B$233," +AMO",$D$127:$D$233,"x")</f>
        <v>0</v>
      </c>
      <c r="C243" s="50" t="s">
        <v>23</v>
      </c>
      <c r="D243" s="57"/>
      <c r="E243" s="58">
        <f>SUMIFS($E$127:$E$233,$B$127:$B$233," -AMO",$D$127:$D$233,"x")</f>
        <v>615</v>
      </c>
      <c r="F243" s="63" t="s">
        <v>22</v>
      </c>
      <c r="G243" s="49">
        <f>SUMIFS($J$122:$J$233,$G$122:$G$233," +AMO",$I$122:$I$233,"x")</f>
        <v>0</v>
      </c>
      <c r="H243" s="50" t="s">
        <v>23</v>
      </c>
      <c r="I243" s="57"/>
      <c r="J243" s="67">
        <f>SUMIFS($J$122:$J$233,$G$122:$G$233," -AMO",$I$122:$I$233,"x")</f>
        <v>587</v>
      </c>
      <c r="K243" s="48" t="s">
        <v>22</v>
      </c>
      <c r="L243" s="49">
        <f>SUMIFS($O$113:$O$233,$L$113:$L$233," +AMO",$N$113:$N$233,"x")</f>
        <v>0</v>
      </c>
      <c r="M243" s="50" t="s">
        <v>23</v>
      </c>
      <c r="N243" s="57"/>
      <c r="O243" s="67">
        <f>SUMIFS($O$113:$O$233,$L$113:$L$233," -AMO",$N$113:$N$233,"x")</f>
        <v>713</v>
      </c>
      <c r="P243" s="48" t="s">
        <v>22</v>
      </c>
      <c r="Q243" s="49">
        <f t="shared" si="78"/>
        <v>0</v>
      </c>
      <c r="R243" s="50"/>
      <c r="S243" s="50" t="s">
        <v>23</v>
      </c>
      <c r="T243" s="49">
        <f t="shared" si="79"/>
        <v>443</v>
      </c>
      <c r="U243" s="48" t="s">
        <v>22</v>
      </c>
      <c r="V243" s="49">
        <f t="shared" si="80"/>
        <v>0</v>
      </c>
      <c r="W243" s="50"/>
      <c r="X243" s="50" t="s">
        <v>23</v>
      </c>
      <c r="Y243" s="49">
        <f t="shared" si="81"/>
        <v>319</v>
      </c>
      <c r="Z243" s="48" t="s">
        <v>22</v>
      </c>
      <c r="AA243" s="49">
        <f>SUMIFS($AD$120:$AD$233,$AA$120:$AA$233," +AMO",$AC$120:$AC$233,"x")</f>
        <v>0</v>
      </c>
      <c r="AB243" s="50" t="s">
        <v>23</v>
      </c>
      <c r="AC243" s="57"/>
      <c r="AD243" s="67">
        <f>SUMIFS($AD$120:$AD$233,$AA$120:$AA$233," -AMO",$AC$120:$AC$233,"x")</f>
        <v>208</v>
      </c>
      <c r="AE243" s="48" t="s">
        <v>22</v>
      </c>
      <c r="AF243" s="49">
        <f>SUMIFS($AI$113:$AI$233,$AF$113:$AF$233," +AMO",$AH$113:$AH$233,"x")</f>
        <v>0</v>
      </c>
      <c r="AG243" s="50" t="s">
        <v>23</v>
      </c>
      <c r="AH243" s="57"/>
      <c r="AI243" s="58">
        <f>SUMIFS($AI$113:$AI$233,$AF$113:$AF$233," -AMO",$AH$113:$AH$233,"x")</f>
        <v>0</v>
      </c>
      <c r="AJ243" s="63" t="s">
        <v>22</v>
      </c>
      <c r="AK243" s="49">
        <f>SUMIFS($AN$130:$AN$233,$AK$130:$AK$233," +AMO",$AM$130:$AM$233,"x")</f>
        <v>0</v>
      </c>
      <c r="AL243" s="50" t="s">
        <v>23</v>
      </c>
      <c r="AM243" s="57"/>
      <c r="AN243" s="67">
        <f>SUMIFS($AN$130:$AN$233,$AK$130:$AK$233," -AMO",$AM$130:$AM$233,"x")</f>
        <v>649</v>
      </c>
      <c r="AO243" s="48" t="s">
        <v>22</v>
      </c>
      <c r="AP243" s="49">
        <f>SUMIFS($AS$133:$AS$233,$AP$133:$AP$233," +AMO",$AR$133:$AR$233,"x")</f>
        <v>0</v>
      </c>
      <c r="AQ243" s="50" t="s">
        <v>23</v>
      </c>
      <c r="AR243" s="57"/>
      <c r="AS243" s="67">
        <f>SUMIFS($AS$133:$AS$233,$AP$133:$AP$233," -AMO",$AR$133:$AR$233,"x")</f>
        <v>741</v>
      </c>
      <c r="AT243" s="48" t="s">
        <v>22</v>
      </c>
      <c r="AU243" s="49">
        <f>SUMIFS($AX$151:$AX$233,$AU$151:$AU$233," +AMO",$AW$151:$AW$233,"x")</f>
        <v>0</v>
      </c>
      <c r="AV243" s="50" t="s">
        <v>23</v>
      </c>
      <c r="AW243" s="57"/>
      <c r="AX243" s="67">
        <f>SUMIFS($AX$151:$AX$233,$AU$151:$AU$233," -AMO",$AW$151:$AW$233,"x")</f>
        <v>870</v>
      </c>
      <c r="AY243" s="48" t="s">
        <v>22</v>
      </c>
      <c r="AZ243" s="49">
        <f>SUMIFS($BC$129:$BC$233,$AZ$129:$AZ$233," +AMO",$BB$129:$BB$233,"x")</f>
        <v>0</v>
      </c>
      <c r="BA243" s="50" t="s">
        <v>23</v>
      </c>
      <c r="BB243" s="57"/>
      <c r="BC243" s="67">
        <f>SUMIFS($BC$129:$BC$233,$AZ$129:$AZ$233," -AMO",$BB$129:$BB$233,"x")</f>
        <v>1155</v>
      </c>
      <c r="BD243" s="48" t="s">
        <v>22</v>
      </c>
      <c r="BE243" s="49">
        <f t="shared" si="82"/>
        <v>0</v>
      </c>
      <c r="BF243" s="50"/>
      <c r="BG243" s="50" t="s">
        <v>23</v>
      </c>
      <c r="BH243" s="58">
        <f t="shared" si="83"/>
        <v>909</v>
      </c>
      <c r="BI243" s="63" t="s">
        <v>22</v>
      </c>
      <c r="BJ243" s="49">
        <f t="shared" si="84"/>
        <v>0</v>
      </c>
      <c r="BK243" s="50"/>
      <c r="BL243" s="50" t="s">
        <v>23</v>
      </c>
      <c r="BM243" s="49">
        <f t="shared" si="85"/>
        <v>798</v>
      </c>
      <c r="BN243" s="48" t="s">
        <v>22</v>
      </c>
      <c r="BO243" s="49">
        <f>SUMIFS($BR$123:$BR$233,$BO$123:$BO$233," +AMO",$BQ$123:$BQ$233,"x")</f>
        <v>0</v>
      </c>
      <c r="BP243" s="50" t="s">
        <v>23</v>
      </c>
      <c r="BQ243" s="57"/>
      <c r="BR243" s="67">
        <f>SUMIFS($BR$123:$BR$233,$BO$123:$BO$233," -AMO",$BQ$123:$BQ$233,"x")</f>
        <v>403</v>
      </c>
    </row>
    <row r="244" spans="1:70" ht="18" thickTop="1" thickBot="1" x14ac:dyDescent="0.25">
      <c r="A244" s="109" t="s">
        <v>111</v>
      </c>
      <c r="B244" s="110"/>
      <c r="C244" s="110"/>
      <c r="D244" s="110"/>
      <c r="E244" s="111"/>
      <c r="F244" s="109" t="s">
        <v>111</v>
      </c>
      <c r="G244" s="110"/>
      <c r="H244" s="110"/>
      <c r="I244" s="110"/>
      <c r="J244" s="111"/>
      <c r="K244" s="109" t="s">
        <v>111</v>
      </c>
      <c r="L244" s="110"/>
      <c r="M244" s="110"/>
      <c r="N244" s="110"/>
      <c r="O244" s="111"/>
      <c r="P244" s="109" t="s">
        <v>111</v>
      </c>
      <c r="Q244" s="110"/>
      <c r="R244" s="110"/>
      <c r="S244" s="110"/>
      <c r="T244" s="111"/>
      <c r="U244" s="109" t="s">
        <v>111</v>
      </c>
      <c r="V244" s="110"/>
      <c r="W244" s="110"/>
      <c r="X244" s="110"/>
      <c r="Y244" s="111"/>
      <c r="Z244" s="109" t="s">
        <v>111</v>
      </c>
      <c r="AA244" s="110"/>
      <c r="AB244" s="110"/>
      <c r="AC244" s="110"/>
      <c r="AD244" s="111"/>
      <c r="AE244" s="109" t="s">
        <v>111</v>
      </c>
      <c r="AF244" s="110"/>
      <c r="AG244" s="110"/>
      <c r="AH244" s="110"/>
      <c r="AI244" s="111"/>
      <c r="AJ244" s="109" t="s">
        <v>111</v>
      </c>
      <c r="AK244" s="110"/>
      <c r="AL244" s="110"/>
      <c r="AM244" s="110"/>
      <c r="AN244" s="111"/>
      <c r="AO244" s="109" t="s">
        <v>111</v>
      </c>
      <c r="AP244" s="110"/>
      <c r="AQ244" s="110"/>
      <c r="AR244" s="110"/>
      <c r="AS244" s="111"/>
      <c r="AT244" s="109" t="s">
        <v>111</v>
      </c>
      <c r="AU244" s="110"/>
      <c r="AV244" s="110"/>
      <c r="AW244" s="110"/>
      <c r="AX244" s="111"/>
      <c r="AY244" s="109" t="s">
        <v>111</v>
      </c>
      <c r="AZ244" s="110"/>
      <c r="BA244" s="110"/>
      <c r="BB244" s="110"/>
      <c r="BC244" s="111"/>
      <c r="BD244" s="109" t="s">
        <v>111</v>
      </c>
      <c r="BE244" s="110"/>
      <c r="BF244" s="110"/>
      <c r="BG244" s="110"/>
      <c r="BH244" s="111"/>
      <c r="BI244" s="109" t="s">
        <v>111</v>
      </c>
      <c r="BJ244" s="110"/>
      <c r="BK244" s="110"/>
      <c r="BL244" s="110"/>
      <c r="BM244" s="111"/>
      <c r="BN244" s="109" t="s">
        <v>111</v>
      </c>
      <c r="BO244" s="110"/>
      <c r="BP244" s="110"/>
      <c r="BQ244" s="110"/>
      <c r="BR244" s="111"/>
    </row>
    <row r="245" spans="1:70" ht="17" thickTop="1" x14ac:dyDescent="0.2">
      <c r="A245" s="42" t="s">
        <v>25</v>
      </c>
      <c r="B245" s="51">
        <f>SUMIFS($E$127:$E$233,$B$127:$B$233," +PNA",$D$127:$D$233,"x") + SUMIFS($E$127:$E$233,$B$127:$B$233," +PNA",$D$127:$D$233,"o")</f>
        <v>0</v>
      </c>
      <c r="C245" s="44" t="s">
        <v>26</v>
      </c>
      <c r="D245" s="54"/>
      <c r="E245" s="51">
        <f>SUMIFS($E$127:$E$233,$B$127:$B$233," -PNA",$D$127:$D$233,"x") + SUMIFS($E$127:$E$233,$B$127:$B$233," -PNA",$D$127:$D$233,"o")</f>
        <v>1594</v>
      </c>
      <c r="F245" s="59" t="s">
        <v>25</v>
      </c>
      <c r="G245" s="51">
        <f>SUMIFS($J$122:$J$233,$G$122:$G$233," +PNA",$I$122:$I$233,"x") + SUMIFS($J$122:$J$233,$G$122:$G$233," +PNA",$I$122:$I$233,"o")</f>
        <v>599</v>
      </c>
      <c r="H245" s="44" t="s">
        <v>26</v>
      </c>
      <c r="I245" s="54"/>
      <c r="J245" s="65">
        <f>SUMIFS($J$122:$J$233,$G$122:$G$233," -PNA",$I$122:$I$233,"x") + SUMIFS($J$122:$J$233,$G$122:$G$233," -PNA",$I$122:$I$233,"o")</f>
        <v>140</v>
      </c>
      <c r="K245" s="42" t="s">
        <v>25</v>
      </c>
      <c r="L245" s="51">
        <f>SUMIFS($O$113:$O$233,$L$113:$L$233," +PNA",$N$113:$N$233,"x") + SUMIFS($O$113:$O$233,$L$113:$L$233," +PNA",$N$113:$N$233,"o")</f>
        <v>1569</v>
      </c>
      <c r="M245" s="44" t="s">
        <v>26</v>
      </c>
      <c r="N245" s="54"/>
      <c r="O245" s="65">
        <f>SUMIFS($O$113:$O$233,$L$113:$L$233," -PNA",$N$113:$N$233,"x") + SUMIFS($O$113:$O$233,$L$113:$L$233," -PNA",$N$113:$N$233,"o")</f>
        <v>87</v>
      </c>
      <c r="P245" s="42" t="s">
        <v>25</v>
      </c>
      <c r="Q245" s="51">
        <f>SUMIFS($T$139:$T$233,$Q$139:$Q$233,P245,$S$139:$S$233,"x") + SUMIFS($T$139:$T$233,$Q$139:$Q$233,P245,$S$139:$S$233,"o")</f>
        <v>240</v>
      </c>
      <c r="R245" s="44"/>
      <c r="S245" s="44" t="s">
        <v>26</v>
      </c>
      <c r="T245" s="51">
        <f>SUMIFS($T$139:$T$233,$Q$139:$Q$233,S245,$S$139:$S$233,"x") + SUMIFS($T$139:$T$233,$Q$139:$Q$233,S245,$S$139:$S$233,"o")</f>
        <v>327</v>
      </c>
      <c r="U245" s="42" t="s">
        <v>25</v>
      </c>
      <c r="V245" s="51">
        <f>SUMIFS($Y$137:$Y$233,$V$137:$V$233,U245,$X$137:$X$233,"x") + SUMIFS($Y$137:$Y$233,$V$137:$V$233,U245,$X$137:$X$233,"o")</f>
        <v>0</v>
      </c>
      <c r="W245" s="44"/>
      <c r="X245" s="44" t="s">
        <v>26</v>
      </c>
      <c r="Y245" s="51">
        <f>SUMIFS($Y$137:$Y$233,$V$137:$V$233,X245,$X$137:$X$233,"x") + SUMIFS($Y$137:$Y$233,$V$137:$V$233,X245,$X$137:$X$233,"o")</f>
        <v>1092</v>
      </c>
      <c r="Z245" s="42" t="s">
        <v>25</v>
      </c>
      <c r="AA245" s="51">
        <f>SUMIFS($AD$120:$AD$233,$AA$120:$AA$233," +PNA",$AC$120:$AC$233,"x") + SUMIFS($AD$120:$AD$233,$AA$120:$AA$233," +PNA",$AC$120:$AC$233,"o")</f>
        <v>0</v>
      </c>
      <c r="AB245" s="44" t="s">
        <v>26</v>
      </c>
      <c r="AC245" s="54"/>
      <c r="AD245" s="65">
        <f>SUMIFS($AD$120:$AD$233,$AA$120:$AA$233," -PNA",$AC$120:$AC$233,"x") + SUMIFS($AD$120:$AD$233,$AA$120:$AA$233," -PNA",$AC$120:$AC$233,"o")</f>
        <v>1829</v>
      </c>
      <c r="AE245" s="42" t="s">
        <v>25</v>
      </c>
      <c r="AF245" s="51">
        <f>SUMIFS($AI$113:$AI$233,$AF$113:$AF$233," +PNA",$AH$113:$AH$233,"x") + SUMIFS($AI$113:$AI$233,$AF$113:$AF$233," +PNA",$AH$113:$AH$233,"o")</f>
        <v>0</v>
      </c>
      <c r="AG245" s="44" t="s">
        <v>26</v>
      </c>
      <c r="AH245" s="54"/>
      <c r="AI245" s="51">
        <f>SUMIFS($AI$113:$AI$233,$AF$113:$AF$233," -PNA",$AH$113:$AH$233,"x") + SUMIFS($AI$113:$AI$233,$AF$113:$AF$233," -PNA",$AH$113:$AH$233,"o")</f>
        <v>1593</v>
      </c>
      <c r="AJ245" s="59" t="s">
        <v>25</v>
      </c>
      <c r="AK245" s="51">
        <f>SUMIFS($AN$130:$AN$233,$AK$130:$AK$233," +PNA",$AM$130:$AM$233,"x") + SUMIFS($AN$130:$AN$233,$AK$130:$AK$233," +PNA",$AM$130:$AM$233,"o")</f>
        <v>0</v>
      </c>
      <c r="AL245" s="44" t="s">
        <v>26</v>
      </c>
      <c r="AM245" s="54"/>
      <c r="AN245" s="65">
        <f>SUMIFS($AN$130:$AN$233,$AK$130:$AK$233," -PNA",$AM$130:$AM$233,"x") + SUMIFS($AN$130:$AN$233,$AK$130:$AK$233," -PNA",$AM$130:$AM$233,"o")</f>
        <v>1995</v>
      </c>
      <c r="AO245" s="42" t="s">
        <v>25</v>
      </c>
      <c r="AP245" s="51">
        <f>SUMIFS($AS$133:$AS$233,$AP$133:$AP$233," +PNA",$AR$133:$AR$233,"x") + SUMIFS($AS$133:$AS$233,$AP$133:$AP$233," +PNA",$AR$133:$AR$233,"o")</f>
        <v>0</v>
      </c>
      <c r="AQ245" s="44" t="s">
        <v>26</v>
      </c>
      <c r="AR245" s="54"/>
      <c r="AS245" s="65">
        <f>SUMIFS($AS$133:$AS$233,$AP$133:$AP$233," -PNA",$AR$133:$AR$233,"x") + SUMIFS($AS$133:$AS$233,$AP$133:$AP$233," -PNA",$AR$133:$AR$233,"o")</f>
        <v>1775</v>
      </c>
      <c r="AT245" s="42" t="s">
        <v>25</v>
      </c>
      <c r="AU245" s="51">
        <f>SUMIFS($AX$151:$AX$233,$AU$151:$AU$233," +PNA",$AW$151:$AW$233,"x") + SUMIFS($AX$151:$AX$233,$AU$151:$AU$233," +PNA",$AW$151:$AW$233,"o")</f>
        <v>0</v>
      </c>
      <c r="AV245" s="44" t="s">
        <v>26</v>
      </c>
      <c r="AW245" s="54"/>
      <c r="AX245" s="65">
        <f>SUMIFS($AX$151:$AX$233,$AU$151:$AU$233," -PNA",$AW$151:$AW$233,"x") + SUMIFS($AX$151:$AX$233,$AU$151:$AU$233," -PNA",$AW$151:$AW$233,"o")</f>
        <v>544</v>
      </c>
      <c r="AY245" s="42" t="s">
        <v>25</v>
      </c>
      <c r="AZ245" s="51">
        <f>SUMIFS($BC$129:$BC$233,$AZ$129:$AZ$233," +PNA",$BB$129:$BB$233,"x") + SUMIFS($BC$129:$BC$233,$AZ$129:$AZ$233," +PNA",$BB$129:$BB$233,"o")</f>
        <v>120</v>
      </c>
      <c r="BA245" s="44" t="s">
        <v>26</v>
      </c>
      <c r="BB245" s="54"/>
      <c r="BC245" s="65">
        <f>SUMIFS($BC$129:$BC$233,$AZ$129:$AZ$233," -PNA",$BB$129:$BB$233,"x") + SUMIFS($BC$129:$BC$233,$AZ$129:$AZ$233," -PNA",$BB$129:$BB$233,"o")</f>
        <v>807</v>
      </c>
      <c r="BD245" s="42" t="s">
        <v>25</v>
      </c>
      <c r="BE245" s="51">
        <f>SUMIFS($BH$125:$BH$233,$BE$125:$BE$233,BD245,$BG$125:$BG$233,"x") + SUMIFS($BH$125:$BH$233,$BE$125:$BE$233,BD245,$BG$125:$BG$233,"o")</f>
        <v>0</v>
      </c>
      <c r="BF245" s="44"/>
      <c r="BG245" s="44" t="s">
        <v>26</v>
      </c>
      <c r="BH245" s="51">
        <f>SUMIFS($BH$125:$BH$233,$BE$125:$BE$233,BG245,$BG$125:$BG$233,"x") + SUMIFS($BH$125:$BH$233,$BE$125:$BE$233,BG245,$BG$125:$BG$233,"o")</f>
        <v>2001</v>
      </c>
      <c r="BI245" s="59" t="s">
        <v>25</v>
      </c>
      <c r="BJ245" s="51">
        <f>SUMIFS($BM$118:$BM$233,$BJ$118:$BJ$233,BI245,$BL$118:$BL$233,"x") + SUMIFS($BM$118:$BM$233,$BJ$118:$BJ$233,BI245,$BL$118:$BL$233,"o")</f>
        <v>839</v>
      </c>
      <c r="BK245" s="44"/>
      <c r="BL245" s="44" t="s">
        <v>26</v>
      </c>
      <c r="BM245" s="51">
        <f>SUMIFS($BM$118:$BM$233,$BJ$118:$BJ$233,BL245,$BL$118:$BL$233,"x") + SUMIFS($BM$118:$BM$233,$BJ$118:$BJ$233,BL245,$BL$118:$BL$233,"o")</f>
        <v>0</v>
      </c>
      <c r="BN245" s="42" t="s">
        <v>25</v>
      </c>
      <c r="BO245" s="51">
        <f>SUMIFS($BR$123:$BR$233,$BO$123:$BO$233," +PNA",$BQ$123:$BQ$233,"x") + SUMIFS($BR$123:$BR$233,$BO$123:$BO$233," +PNA",$BQ$123:$BQ$233,"o")</f>
        <v>831</v>
      </c>
      <c r="BP245" s="44" t="s">
        <v>26</v>
      </c>
      <c r="BQ245" s="54"/>
      <c r="BR245" s="65">
        <f>SUMIFS($BR$123:$BR$233,$BO$123:$BO$233," -PNA",$BQ$123:$BQ$233,"x") + SUMIFS($BR$123:$BR$233,$BO$123:$BO$233," -PNA",$BQ$123:$BQ$233,"o")</f>
        <v>0</v>
      </c>
    </row>
    <row r="246" spans="1:70" x14ac:dyDescent="0.2">
      <c r="A246" s="45" t="s">
        <v>28</v>
      </c>
      <c r="B246" s="46">
        <f>SUMIFS($E$127:$E$233,$B$127:$B$233," +NAM",$D$127:$D$233,"x") + SUMIFS($E$127:$E$233,$B$127:$B$233," +NAM",$D$127:$D$233,"o")</f>
        <v>379</v>
      </c>
      <c r="C246" s="47" t="s">
        <v>29</v>
      </c>
      <c r="D246" s="55"/>
      <c r="E246" s="56">
        <f>SUMIFS($E$127:$E$233,$B$127:$B$233," -NAM",$D$127:$D$233,"x") + SUMIFS($E$127:$E$233,$B$127:$B$233," -NAM",$D$127:$D$233,"o")</f>
        <v>382</v>
      </c>
      <c r="F246" s="61" t="s">
        <v>28</v>
      </c>
      <c r="G246" s="46">
        <f>SUMIFS($J$122:$J$233,$G$122:$G$233," +NAM",$I$122:$I$233,"x") + SUMIFS($J$122:$J$233,$G$122:$G$233," +NAM",$I$122:$I$233,"o")</f>
        <v>0</v>
      </c>
      <c r="H246" s="47" t="s">
        <v>29</v>
      </c>
      <c r="I246" s="55"/>
      <c r="J246" s="66">
        <f>SUMIFS($J$122:$J$233,$G$122:$G$233," -NAM",$I$122:$I$233,"x") + SUMIFS($J$122:$J$233,$G$122:$G$233," -NAM",$I$122:$I$233,"o")</f>
        <v>902</v>
      </c>
      <c r="K246" s="45" t="s">
        <v>28</v>
      </c>
      <c r="L246" s="46">
        <f>SUMIFS($O$113:$O$233,$L$113:$L$233," +NAM",$N$113:$N$233,"x") + SUMIFS($O$113:$O$233,$L$113:$L$233," +NAM",$N$113:$N$233,"o")</f>
        <v>0</v>
      </c>
      <c r="M246" s="47" t="s">
        <v>29</v>
      </c>
      <c r="N246" s="55"/>
      <c r="O246" s="66">
        <f>SUMIFS($O$113:$O$233,$L$113:$L$233," -NAM",$N$113:$N$233,"x") + SUMIFS($O$113:$O$233,$L$113:$L$233," -NAM",$N$113:$N$233,"o")</f>
        <v>1740</v>
      </c>
      <c r="P246" s="45" t="s">
        <v>28</v>
      </c>
      <c r="Q246" s="46">
        <f t="shared" ref="Q246:Q248" si="86">SUMIFS($T$139:$T$233,$Q$139:$Q$233,P246,$S$139:$S$233,"x") + SUMIFS($T$139:$T$233,$Q$139:$Q$233,P246,$S$139:$S$233,"o")</f>
        <v>0</v>
      </c>
      <c r="R246" s="47"/>
      <c r="S246" s="47" t="s">
        <v>29</v>
      </c>
      <c r="T246" s="46">
        <f t="shared" ref="T246:T248" si="87">SUMIFS($T$139:$T$233,$Q$139:$Q$233,S246,$S$139:$S$233,"x") + SUMIFS($T$139:$T$233,$Q$139:$Q$233,S246,$S$139:$S$233,"o")</f>
        <v>861</v>
      </c>
      <c r="U246" s="45" t="s">
        <v>28</v>
      </c>
      <c r="V246" s="46">
        <f t="shared" ref="V246:V248" si="88">SUMIFS($Y$137:$Y$233,$V$137:$V$233,U246,$X$137:$X$233,"x") + SUMIFS($Y$137:$Y$233,$V$137:$V$233,U246,$X$137:$X$233,"o")</f>
        <v>79</v>
      </c>
      <c r="W246" s="47"/>
      <c r="X246" s="47" t="s">
        <v>29</v>
      </c>
      <c r="Y246" s="46">
        <f t="shared" ref="Y246:Y248" si="89">SUMIFS($Y$137:$Y$233,$V$137:$V$233,X246,$X$137:$X$233,"x") + SUMIFS($Y$137:$Y$233,$V$137:$V$233,X246,$X$137:$X$233,"o")</f>
        <v>683</v>
      </c>
      <c r="Z246" s="45" t="s">
        <v>28</v>
      </c>
      <c r="AA246" s="46">
        <f>SUMIFS($AD$120:$AD$233,$AA$120:$AA$233," +NAM",$AC$120:$AC$233,"x") + SUMIFS($AD$120:$AD$233,$AA$120:$AA$233," +NAM",$AC$120:$AC$233,"o")</f>
        <v>619</v>
      </c>
      <c r="AB246" s="47" t="s">
        <v>29</v>
      </c>
      <c r="AC246" s="55"/>
      <c r="AD246" s="66">
        <f>SUMIFS($AD$120:$AD$233,$AA$120:$AA$233," -NAM",$AC$120:$AC$233,"x") + SUMIFS($AD$120:$AD$233,$AA$120:$AA$233," -NAM",$AC$120:$AC$233,"o")</f>
        <v>469</v>
      </c>
      <c r="AE246" s="45" t="s">
        <v>28</v>
      </c>
      <c r="AF246" s="46">
        <f>SUMIFS($AI$113:$AI$233,$AF$113:$AF$233," +NAM",$AH$113:$AH$233,"x") + SUMIFS($AI$113:$AI$233,$AF$113:$AF$233," +NAM",$AH$113:$AH$233,"o")</f>
        <v>491</v>
      </c>
      <c r="AG246" s="47" t="s">
        <v>29</v>
      </c>
      <c r="AH246" s="55"/>
      <c r="AI246" s="56">
        <f>SUMIFS($AI$113:$AI$233,$AF$113:$AF$233," -NAM",$AH$113:$AH$233,"x") + SUMIFS($AI$113:$AI$233,$AF$113:$AF$233," -NAM",$AH$113:$AH$233,"o")</f>
        <v>411</v>
      </c>
      <c r="AJ246" s="61" t="s">
        <v>28</v>
      </c>
      <c r="AK246" s="46">
        <f>SUMIFS($AN$130:$AN$233,$AK$130:$AK$233," +NAM",$AM$130:$AM$233,"x") + SUMIFS($AN$130:$AN$233,$AK$130:$AK$233," +NAM",$AM$130:$AM$233,"o")</f>
        <v>380</v>
      </c>
      <c r="AL246" s="47" t="s">
        <v>29</v>
      </c>
      <c r="AM246" s="55"/>
      <c r="AN246" s="66">
        <f>SUMIFS($AN$130:$AN$233,$AK$130:$AK$233," -NAM",$AM$130:$AM$233,"x") + SUMIFS($AN$130:$AN$233,$AK$130:$AK$233," -NAM",$AM$130:$AM$233,"o")</f>
        <v>515</v>
      </c>
      <c r="AO246" s="45" t="s">
        <v>28</v>
      </c>
      <c r="AP246" s="46">
        <f>SUMIFS($AS$133:$AS$233,$AP$133:$AP$233," +NAM",$AR$133:$AR$233,"x") + SUMIFS($AS$133:$AS$233,$AP$133:$AP$233," +NAM",$AR$133:$AR$233,"o")</f>
        <v>121</v>
      </c>
      <c r="AQ246" s="47" t="s">
        <v>29</v>
      </c>
      <c r="AR246" s="55"/>
      <c r="AS246" s="66">
        <f>SUMIFS($AS$133:$AS$233,$AP$133:$AP$233," -NAM",$AR$133:$AR$233,"x") + SUMIFS($AS$133:$AS$233,$AP$133:$AP$233," -NAM",$AR$133:$AR$233,"o")</f>
        <v>527</v>
      </c>
      <c r="AT246" s="45" t="s">
        <v>28</v>
      </c>
      <c r="AU246" s="46">
        <f>SUMIFS($AX$151:$AX$233,$AU$151:$AU$233," +NAM",$AW$151:$AW$233,"x") + SUMIFS($AX$151:$AX$233,$AU$151:$AU$233," +NAM",$AW$151:$AW$233,"o")</f>
        <v>237</v>
      </c>
      <c r="AV246" s="47" t="s">
        <v>29</v>
      </c>
      <c r="AW246" s="55"/>
      <c r="AX246" s="66">
        <f>SUMIFS($AX$151:$AX$233,$AU$151:$AU$233," -NAM",$AW$151:$AW$233,"x") + SUMIFS($AX$151:$AX$233,$AU$151:$AU$233," -NAM",$AW$151:$AW$233,"o")</f>
        <v>0</v>
      </c>
      <c r="AY246" s="45" t="s">
        <v>28</v>
      </c>
      <c r="AZ246" s="46">
        <f>SUMIFS($BC$129:$BC$233,$AZ$129:$AZ$233," +NAM",$BB$129:$BB$233,"x") + SUMIFS($BC$129:$BC$233,$AZ$129:$AZ$233," +NAM",$BB$129:$BB$233,"o")</f>
        <v>1248</v>
      </c>
      <c r="BA246" s="47" t="s">
        <v>29</v>
      </c>
      <c r="BB246" s="55"/>
      <c r="BC246" s="66">
        <f>SUMIFS($BC$129:$BC$233,$AZ$129:$AZ$233," -NAM",$BB$129:$BB$233,"x") + SUMIFS($BC$129:$BC$233,$AZ$129:$AZ$233," -NAM",$BB$129:$BB$233,"o")</f>
        <v>0</v>
      </c>
      <c r="BD246" s="45" t="s">
        <v>28</v>
      </c>
      <c r="BE246" s="46">
        <f t="shared" ref="BE246:BE248" si="90">SUMIFS($BH$125:$BH$233,$BE$125:$BE$233,BD246,$BG$125:$BG$233,"x") + SUMIFS($BH$125:$BH$233,$BE$125:$BE$233,BD246,$BG$125:$BG$233,"o")</f>
        <v>345</v>
      </c>
      <c r="BF246" s="47"/>
      <c r="BG246" s="47" t="s">
        <v>29</v>
      </c>
      <c r="BH246" s="56">
        <f t="shared" ref="BH246:BH248" si="91">SUMIFS($BH$125:$BH$233,$BE$125:$BE$233,BG246,$BG$125:$BG$233,"x") + SUMIFS($BH$125:$BH$233,$BE$125:$BE$233,BG246,$BG$125:$BG$233,"o")</f>
        <v>323</v>
      </c>
      <c r="BI246" s="61" t="s">
        <v>28</v>
      </c>
      <c r="BJ246" s="46">
        <f t="shared" ref="BJ246:BJ248" si="92">SUMIFS($BM$118:$BM$233,$BJ$118:$BJ$233,BI246,$BL$118:$BL$233,"x") + SUMIFS($BM$118:$BM$233,$BJ$118:$BJ$233,BI246,$BL$118:$BL$233,"o")</f>
        <v>0</v>
      </c>
      <c r="BK246" s="47"/>
      <c r="BL246" s="47" t="s">
        <v>29</v>
      </c>
      <c r="BM246" s="46">
        <f t="shared" ref="BM246:BM248" si="93">SUMIFS($BM$118:$BM$233,$BJ$118:$BJ$233,BL246,$BL$118:$BL$233,"x") + SUMIFS($BM$118:$BM$233,$BJ$118:$BJ$233,BL246,$BL$118:$BL$233,"o")</f>
        <v>676</v>
      </c>
      <c r="BN246" s="45" t="s">
        <v>28</v>
      </c>
      <c r="BO246" s="46">
        <f>SUMIFS($BR$123:$BR$233,$BO$123:$BO$233," +NAM",$BQ$123:$BQ$233,"x") + SUMIFS($BR$123:$BR$233,$BO$123:$BO$233," +NAM",$BQ$123:$BQ$233,"o")</f>
        <v>0</v>
      </c>
      <c r="BP246" s="47" t="s">
        <v>29</v>
      </c>
      <c r="BQ246" s="55"/>
      <c r="BR246" s="66">
        <f>SUMIFS($BR$123:$BR$233,$BO$123:$BO$233," -NAM",$BQ$123:$BQ$233,"x") + SUMIFS($BR$123:$BR$233,$BO$123:$BO$233," -NAM",$BQ$123:$BQ$233,"o")</f>
        <v>688</v>
      </c>
    </row>
    <row r="247" spans="1:70" x14ac:dyDescent="0.2">
      <c r="A247" s="45" t="s">
        <v>19</v>
      </c>
      <c r="B247" s="46">
        <f>SUMIFS($E$127:$E$233,$B$127:$B$233," +ENSO",$D$127:$D$233,"x") + SUMIFS($E$127:$E$233,$B$127:$B$233," +ENSO",$D$127:$D$233,"o")</f>
        <v>265</v>
      </c>
      <c r="C247" s="47" t="s">
        <v>20</v>
      </c>
      <c r="D247" s="55"/>
      <c r="E247" s="56">
        <f>SUMIFS($E$127:$E$233,$B$127:$B$233," -ENSO",$D$127:$D$233,"x") + SUMIFS($E$127:$E$233,$B$127:$B$233," -ENSO",$D$127:$D$233,"o")</f>
        <v>984</v>
      </c>
      <c r="F247" s="61" t="s">
        <v>19</v>
      </c>
      <c r="G247" s="46">
        <f>SUMIFS($J$122:$J$233,$G$122:$G$233," +ENSO",$I$122:$I$233,"x") + SUMIFS($J$122:$J$233,$G$122:$G$233," +ENSO",$I$122:$I$233,"o")</f>
        <v>0</v>
      </c>
      <c r="H247" s="47" t="s">
        <v>20</v>
      </c>
      <c r="I247" s="55"/>
      <c r="J247" s="66">
        <f>SUMIFS($J$122:$J$233,$G$122:$G$233," -ENSO",$I$122:$I$233,"x") + SUMIFS($J$122:$J$233,$G$122:$G$233," -ENSO",$I$122:$I$233,"o")</f>
        <v>174</v>
      </c>
      <c r="K247" s="45" t="s">
        <v>19</v>
      </c>
      <c r="L247" s="46">
        <f>SUMIFS($O$113:$O$233,$L$113:$L$233," +ENSO",$N$113:$N$233,"x") + SUMIFS($O$113:$O$233,$L$113:$L$233," +ENSO",$N$113:$N$233,"o")</f>
        <v>971</v>
      </c>
      <c r="M247" s="47" t="s">
        <v>20</v>
      </c>
      <c r="N247" s="55"/>
      <c r="O247" s="66">
        <f>SUMIFS($O$113:$O$233,$L$113:$L$233," -ENSO",$N$113:$N$233,"x") + SUMIFS($O$113:$O$233,$L$113:$L$233," -ENSO",$N$113:$N$233,"o")</f>
        <v>177</v>
      </c>
      <c r="P247" s="45" t="s">
        <v>19</v>
      </c>
      <c r="Q247" s="46">
        <f t="shared" si="86"/>
        <v>0</v>
      </c>
      <c r="R247" s="47"/>
      <c r="S247" s="47" t="s">
        <v>20</v>
      </c>
      <c r="T247" s="46">
        <f t="shared" si="87"/>
        <v>383</v>
      </c>
      <c r="U247" s="45" t="s">
        <v>19</v>
      </c>
      <c r="V247" s="46">
        <f t="shared" si="88"/>
        <v>125</v>
      </c>
      <c r="W247" s="47"/>
      <c r="X247" s="47" t="s">
        <v>20</v>
      </c>
      <c r="Y247" s="46">
        <f t="shared" si="89"/>
        <v>217</v>
      </c>
      <c r="Z247" s="45" t="s">
        <v>19</v>
      </c>
      <c r="AA247" s="46">
        <f>SUMIFS($AD$120:$AD$233,$AA$120:$AA$233," +ENSO",$AC$120:$AC$233,"x") + SUMIFS($AD$120:$AD$233,$AA$120:$AA$233," +ENSO",$AC$120:$AC$233,"o")</f>
        <v>125</v>
      </c>
      <c r="AB247" s="47" t="s">
        <v>20</v>
      </c>
      <c r="AC247" s="55"/>
      <c r="AD247" s="66">
        <f>SUMIFS($AD$120:$AD$233,$AA$120:$AA$233," -ENSO",$AC$120:$AC$233,"x") + SUMIFS($AD$120:$AD$233,$AA$120:$AA$233," -ENSO",$AC$120:$AC$233,"o")</f>
        <v>0</v>
      </c>
      <c r="AE247" s="45" t="s">
        <v>19</v>
      </c>
      <c r="AF247" s="46">
        <f>SUMIFS($AI$113:$AI$233,$AF$113:$AF$233," +ENSO",$AH$113:$AH$233,"x") + SUMIFS($AI$113:$AI$233,$AF$113:$AF$233," +ENSO",$AH$113:$AH$233,"o")</f>
        <v>85</v>
      </c>
      <c r="AG247" s="47" t="s">
        <v>20</v>
      </c>
      <c r="AH247" s="55"/>
      <c r="AI247" s="56">
        <f>SUMIFS($AI$113:$AI$233,$AF$113:$AF$233," -ENSO",$AH$113:$AH$233,"x") + SUMIFS($AI$113:$AI$233,$AF$113:$AF$233," -ENSO",$AH$113:$AH$233,"o")</f>
        <v>104</v>
      </c>
      <c r="AJ247" s="61" t="s">
        <v>19</v>
      </c>
      <c r="AK247" s="46">
        <f>SUMIFS($AN$130:$AN$233,$AK$130:$AK$233," +ENSO",$AM$130:$AM$233,"x") + SUMIFS($AN$130:$AN$233,$AK$130:$AK$233," +ENSO",$AM$130:$AM$233,"o")</f>
        <v>102</v>
      </c>
      <c r="AL247" s="47" t="s">
        <v>20</v>
      </c>
      <c r="AM247" s="55"/>
      <c r="AN247" s="66">
        <f>SUMIFS($AN$130:$AN$233,$AK$130:$AK$233," -ENSO",$AM$130:$AM$233,"x") + SUMIFS($AN$130:$AN$233,$AK$130:$AK$233," -ENSO",$AM$130:$AM$233,"o")</f>
        <v>524</v>
      </c>
      <c r="AO247" s="45" t="s">
        <v>19</v>
      </c>
      <c r="AP247" s="46">
        <f>SUMIFS($AS$133:$AS$233,$AP$133:$AP$233," +ENSO",$AR$133:$AR$233,"x") + SUMIFS($AS$133:$AS$233,$AP$133:$AP$233," +ENSO",$AR$133:$AR$233,"o")</f>
        <v>210</v>
      </c>
      <c r="AQ247" s="47" t="s">
        <v>20</v>
      </c>
      <c r="AR247" s="55"/>
      <c r="AS247" s="66">
        <f>SUMIFS($AS$133:$AS$233,$AP$133:$AP$233," -ENSO",$AR$133:$AR$233,"x") + SUMIFS($AS$133:$AS$233,$AP$133:$AP$233," -ENSO",$AR$133:$AR$233,"o")</f>
        <v>437</v>
      </c>
      <c r="AT247" s="45" t="s">
        <v>19</v>
      </c>
      <c r="AU247" s="46">
        <f>SUMIFS($AX$151:$AX$233,$AU$151:$AU$233," +ENSO",$AW$151:$AW$233,"x") + SUMIFS($AX$151:$AX$233,$AU$151:$AU$233," +ENSO",$AW$151:$AW$233,"o")</f>
        <v>0</v>
      </c>
      <c r="AV247" s="47" t="s">
        <v>20</v>
      </c>
      <c r="AW247" s="55"/>
      <c r="AX247" s="66">
        <f>SUMIFS($AX$151:$AX$233,$AU$151:$AU$233," -ENSO",$AW$151:$AW$233,"x") + SUMIFS($AX$151:$AX$233,$AU$151:$AU$233," -ENSO",$AW$151:$AW$233,"o")</f>
        <v>373</v>
      </c>
      <c r="AY247" s="45" t="s">
        <v>19</v>
      </c>
      <c r="AZ247" s="46">
        <f>SUMIFS($BC$129:$BC$233,$AZ$129:$AZ$233," +ENSO",$BB$129:$BB$233,"x") + SUMIFS($BC$129:$BC$233,$AZ$129:$AZ$233," +ENSO",$BB$129:$BB$233,"o")</f>
        <v>484</v>
      </c>
      <c r="BA247" s="47" t="s">
        <v>20</v>
      </c>
      <c r="BB247" s="55"/>
      <c r="BC247" s="66">
        <f>SUMIFS($BC$129:$BC$233,$AZ$129:$AZ$233," -ENSO",$BB$129:$BB$233,"x") + SUMIFS($BC$129:$BC$233,$AZ$129:$AZ$233," -ENSO",$BB$129:$BB$233,"o")</f>
        <v>391</v>
      </c>
      <c r="BD247" s="45" t="s">
        <v>19</v>
      </c>
      <c r="BE247" s="46">
        <f t="shared" si="90"/>
        <v>62</v>
      </c>
      <c r="BF247" s="47"/>
      <c r="BG247" s="47" t="s">
        <v>20</v>
      </c>
      <c r="BH247" s="56">
        <f t="shared" si="91"/>
        <v>562</v>
      </c>
      <c r="BI247" s="61" t="s">
        <v>19</v>
      </c>
      <c r="BJ247" s="46">
        <f t="shared" si="92"/>
        <v>1343</v>
      </c>
      <c r="BK247" s="47"/>
      <c r="BL247" s="47" t="s">
        <v>20</v>
      </c>
      <c r="BM247" s="46">
        <f t="shared" si="93"/>
        <v>0</v>
      </c>
      <c r="BN247" s="45" t="s">
        <v>19</v>
      </c>
      <c r="BO247" s="46">
        <f>SUMIFS($BR$123:$BR$233,$BO$123:$BO$233," +ENSO",$BQ$123:$BQ$233,"x") + SUMIFS($BR$123:$BR$233,$BO$123:$BO$233," +ENSO",$BQ$123:$BQ$233,"o")</f>
        <v>799</v>
      </c>
      <c r="BP247" s="47" t="s">
        <v>20</v>
      </c>
      <c r="BQ247" s="55"/>
      <c r="BR247" s="66">
        <f>SUMIFS($BR$123:$BR$233,$BO$123:$BO$233," -ENSO",$BQ$123:$BQ$233,"x") + SUMIFS($BR$123:$BR$233,$BO$123:$BO$233," -ENSO",$BQ$123:$BQ$233,"o")</f>
        <v>0</v>
      </c>
    </row>
    <row r="248" spans="1:70" ht="17" thickBot="1" x14ac:dyDescent="0.25">
      <c r="A248" s="48" t="s">
        <v>22</v>
      </c>
      <c r="B248" s="49">
        <f>SUMIFS($E$127:$E$233,$B$127:$B$233," +AMO",$D$127:$D$233,"x") + SUMIFS($E$127:$E$233,$B$127:$B$233," +AMO",$D$127:$D$233,"o")</f>
        <v>195</v>
      </c>
      <c r="C248" s="50" t="s">
        <v>23</v>
      </c>
      <c r="D248" s="57"/>
      <c r="E248" s="58">
        <f>SUMIFS($E$127:$E$233,$B$127:$B$233," -AMO",$D$127:$D$233,"x") + SUMIFS($E$127:$E$233,$B$127:$B$233," -AMO",$D$127:$D$233,"o")</f>
        <v>615</v>
      </c>
      <c r="F248" s="63" t="s">
        <v>22</v>
      </c>
      <c r="G248" s="49">
        <f>SUMIFS($J$122:$J$233,$G$122:$G$233," +AMO",$I$122:$I$233,"x") + SUMIFS($J$122:$J$233,$G$122:$G$233," +AMO",$I$122:$I$233,"o")</f>
        <v>0</v>
      </c>
      <c r="H248" s="50" t="s">
        <v>23</v>
      </c>
      <c r="I248" s="57"/>
      <c r="J248" s="67">
        <f>SUMIFS($J$122:$J$233,$G$122:$G$233," -AMO",$I$122:$I$233,"x") + SUMIFS($J$122:$J$233,$G$122:$G$233," -AMO",$I$122:$I$233,"o")</f>
        <v>715</v>
      </c>
      <c r="K248" s="48" t="s">
        <v>22</v>
      </c>
      <c r="L248" s="49">
        <f>SUMIFS($O$113:$O$233,$L$113:$L$233," +AMO",$N$113:$N$233,"x") + SUMIFS($O$113:$O$233,$L$113:$L$233," +AMO",$N$113:$N$233,"o")</f>
        <v>0</v>
      </c>
      <c r="M248" s="50" t="s">
        <v>23</v>
      </c>
      <c r="N248" s="57"/>
      <c r="O248" s="67">
        <f>SUMIFS($O$113:$O$233,$L$113:$L$233," -AMO",$N$113:$N$233,"x") + SUMIFS($O$113:$O$233,$L$113:$L$233," -AMO",$N$113:$N$233,"o")</f>
        <v>914</v>
      </c>
      <c r="P248" s="48" t="s">
        <v>22</v>
      </c>
      <c r="Q248" s="49">
        <f t="shared" si="86"/>
        <v>0</v>
      </c>
      <c r="R248" s="50"/>
      <c r="S248" s="50" t="s">
        <v>23</v>
      </c>
      <c r="T248" s="49">
        <f t="shared" si="87"/>
        <v>591</v>
      </c>
      <c r="U248" s="48" t="s">
        <v>22</v>
      </c>
      <c r="V248" s="49">
        <f t="shared" si="88"/>
        <v>0</v>
      </c>
      <c r="W248" s="50"/>
      <c r="X248" s="50" t="s">
        <v>23</v>
      </c>
      <c r="Y248" s="49">
        <f t="shared" si="89"/>
        <v>370</v>
      </c>
      <c r="Z248" s="48" t="s">
        <v>22</v>
      </c>
      <c r="AA248" s="49">
        <f>SUMIFS($AD$120:$AD$233,$AA$120:$AA$233," +AMO",$AC$120:$AC$233,"x") + SUMIFS($AD$120:$AD$233,$AA$120:$AA$233," +AMO",$AC$120:$AC$233,"o")</f>
        <v>0</v>
      </c>
      <c r="AB248" s="50" t="s">
        <v>23</v>
      </c>
      <c r="AC248" s="57"/>
      <c r="AD248" s="67">
        <f>SUMIFS($AD$120:$AD$233,$AA$120:$AA$233," -AMO",$AC$120:$AC$233,"x") + SUMIFS($AD$120:$AD$233,$AA$120:$AA$233," -AMO",$AC$120:$AC$233,"o")</f>
        <v>453</v>
      </c>
      <c r="AE248" s="48" t="s">
        <v>22</v>
      </c>
      <c r="AF248" s="49">
        <f>SUMIFS($AI$113:$AI$233,$AF$113:$AF$233," +AMO",$AH$113:$AH$233,"x") + SUMIFS($AI$113:$AI$233,$AF$113:$AF$233," +AMO",$AH$113:$AH$233,"o")</f>
        <v>0</v>
      </c>
      <c r="AG248" s="50" t="s">
        <v>23</v>
      </c>
      <c r="AH248" s="57"/>
      <c r="AI248" s="58">
        <f>SUMIFS($AI$113:$AI$233,$AF$113:$AF$233," -AMO",$AH$113:$AH$233,"x") + SUMIFS($AI$113:$AI$233,$AF$113:$AF$233," -AMO",$AH$113:$AH$233,"o")</f>
        <v>207</v>
      </c>
      <c r="AJ248" s="63" t="s">
        <v>22</v>
      </c>
      <c r="AK248" s="49">
        <f>SUMIFS($AN$130:$AN$233,$AK$130:$AK$233," +AMO",$AM$130:$AM$233,"x") + SUMIFS($AN$130:$AN$233,$AK$130:$AK$233," +AMO",$AM$130:$AM$233,"o")</f>
        <v>0</v>
      </c>
      <c r="AL248" s="50" t="s">
        <v>23</v>
      </c>
      <c r="AM248" s="57"/>
      <c r="AN248" s="67">
        <f>SUMIFS($AN$130:$AN$233,$AK$130:$AK$233," -AMO",$AM$130:$AM$233,"x") + SUMIFS($AN$130:$AN$233,$AK$130:$AK$233," -AMO",$AM$130:$AM$233,"o")</f>
        <v>649</v>
      </c>
      <c r="AO248" s="48" t="s">
        <v>22</v>
      </c>
      <c r="AP248" s="49">
        <f>SUMIFS($AS$133:$AS$233,$AP$133:$AP$233," +AMO",$AR$133:$AR$233,"x") + SUMIFS($AS$133:$AS$233,$AP$133:$AP$233," +AMO",$AR$133:$AR$233,"o")</f>
        <v>0</v>
      </c>
      <c r="AQ248" s="50" t="s">
        <v>23</v>
      </c>
      <c r="AR248" s="57"/>
      <c r="AS248" s="67">
        <f>SUMIFS($AS$133:$AS$233,$AP$133:$AP$233," -AMO",$AR$133:$AR$233,"x") + SUMIFS($AS$133:$AS$233,$AP$133:$AP$233," -AMO",$AR$133:$AR$233,"o")</f>
        <v>810</v>
      </c>
      <c r="AT248" s="48" t="s">
        <v>22</v>
      </c>
      <c r="AU248" s="49">
        <f>SUMIFS($AX$151:$AX$233,$AU$151:$AU$233," +AMO",$AW$151:$AW$233,"x") + SUMIFS($AX$151:$AX$233,$AU$151:$AU$233," +AMO",$AW$151:$AW$233,"o")</f>
        <v>0</v>
      </c>
      <c r="AV248" s="50" t="s">
        <v>23</v>
      </c>
      <c r="AW248" s="57"/>
      <c r="AX248" s="67">
        <f>SUMIFS($AX$151:$AX$233,$AU$151:$AU$233," -AMO",$AW$151:$AW$233,"x") + SUMIFS($AX$151:$AX$233,$AU$151:$AU$233," -AMO",$AW$151:$AW$233,"o")</f>
        <v>928</v>
      </c>
      <c r="AY248" s="48" t="s">
        <v>22</v>
      </c>
      <c r="AZ248" s="49">
        <f>SUMIFS($BC$129:$BC$233,$AZ$129:$AZ$233," +AMO",$BB$129:$BB$233,"x") + SUMIFS($BC$129:$BC$233,$AZ$129:$AZ$233," +AMO",$BB$129:$BB$233,"o")</f>
        <v>0</v>
      </c>
      <c r="BA248" s="50" t="s">
        <v>23</v>
      </c>
      <c r="BB248" s="57"/>
      <c r="BC248" s="67">
        <f>SUMIFS($BC$129:$BC$233,$AZ$129:$AZ$233," -AMO",$BB$129:$BB$233,"x") + SUMIFS($BC$129:$BC$233,$AZ$129:$AZ$233," -AMO",$BB$129:$BB$233,"o")</f>
        <v>1212</v>
      </c>
      <c r="BD248" s="48" t="s">
        <v>22</v>
      </c>
      <c r="BE248" s="49">
        <f t="shared" si="90"/>
        <v>142</v>
      </c>
      <c r="BF248" s="50"/>
      <c r="BG248" s="50" t="s">
        <v>23</v>
      </c>
      <c r="BH248" s="58">
        <f t="shared" si="91"/>
        <v>1002</v>
      </c>
      <c r="BI248" s="63" t="s">
        <v>22</v>
      </c>
      <c r="BJ248" s="49">
        <f t="shared" si="92"/>
        <v>86</v>
      </c>
      <c r="BK248" s="50"/>
      <c r="BL248" s="50" t="s">
        <v>23</v>
      </c>
      <c r="BM248" s="49">
        <f t="shared" si="93"/>
        <v>868</v>
      </c>
      <c r="BN248" s="48" t="s">
        <v>22</v>
      </c>
      <c r="BO248" s="49">
        <f>SUMIFS($BR$123:$BR$233,$BO$123:$BO$233," +AMO",$BQ$123:$BQ$233,"x") + SUMIFS($BR$123:$BR$233,$BO$123:$BO$233," +AMO",$BQ$123:$BQ$233,"o")</f>
        <v>0</v>
      </c>
      <c r="BP248" s="50" t="s">
        <v>23</v>
      </c>
      <c r="BQ248" s="57"/>
      <c r="BR248" s="67">
        <f>SUMIFS($BR$123:$BR$233,$BO$123:$BO$233," -AMO",$BQ$123:$BQ$233,"x") + SUMIFS($BR$123:$BR$233,$BO$123:$BO$233," -AMO",$BQ$123:$BQ$233,"o")</f>
        <v>675</v>
      </c>
    </row>
    <row r="249" spans="1:70" ht="17" thickTop="1" x14ac:dyDescent="0.2"/>
  </sheetData>
  <mergeCells count="87">
    <mergeCell ref="BI244:BM244"/>
    <mergeCell ref="BN244:BR244"/>
    <mergeCell ref="AE244:AI244"/>
    <mergeCell ref="AJ244:AN244"/>
    <mergeCell ref="AO244:AS244"/>
    <mergeCell ref="AT244:AX244"/>
    <mergeCell ref="AY244:BC244"/>
    <mergeCell ref="BD244:BH244"/>
    <mergeCell ref="A244:E244"/>
    <mergeCell ref="F244:J244"/>
    <mergeCell ref="K244:O244"/>
    <mergeCell ref="P244:T244"/>
    <mergeCell ref="U244:Y244"/>
    <mergeCell ref="Z244:AD244"/>
    <mergeCell ref="AO239:AS239"/>
    <mergeCell ref="AT239:AX239"/>
    <mergeCell ref="AY239:BC239"/>
    <mergeCell ref="BD239:BH239"/>
    <mergeCell ref="BI239:BM239"/>
    <mergeCell ref="BN239:BR239"/>
    <mergeCell ref="BI234:BM234"/>
    <mergeCell ref="BN234:BR234"/>
    <mergeCell ref="A239:E239"/>
    <mergeCell ref="F239:J239"/>
    <mergeCell ref="K239:O239"/>
    <mergeCell ref="P239:T239"/>
    <mergeCell ref="U239:Y239"/>
    <mergeCell ref="Z239:AD239"/>
    <mergeCell ref="AE239:AI239"/>
    <mergeCell ref="AJ239:AN239"/>
    <mergeCell ref="AE234:AI234"/>
    <mergeCell ref="AJ234:AN234"/>
    <mergeCell ref="AO234:AS234"/>
    <mergeCell ref="AT234:AX234"/>
    <mergeCell ref="AY234:BC234"/>
    <mergeCell ref="BD234:BH234"/>
    <mergeCell ref="A234:E234"/>
    <mergeCell ref="F234:J234"/>
    <mergeCell ref="K234:O234"/>
    <mergeCell ref="P234:T234"/>
    <mergeCell ref="U234:Y234"/>
    <mergeCell ref="Z234:AD234"/>
    <mergeCell ref="P129:T129"/>
    <mergeCell ref="U132:Y132"/>
    <mergeCell ref="P134:T134"/>
    <mergeCell ref="AT136:AX136"/>
    <mergeCell ref="AT141:AX141"/>
    <mergeCell ref="AT146:AX146"/>
    <mergeCell ref="AO123:AS123"/>
    <mergeCell ref="P124:T124"/>
    <mergeCell ref="AY124:BC124"/>
    <mergeCell ref="AJ125:AN125"/>
    <mergeCell ref="U127:Y127"/>
    <mergeCell ref="AO128:AS128"/>
    <mergeCell ref="AO118:AS118"/>
    <mergeCell ref="BN118:BR118"/>
    <mergeCell ref="AY119:BC119"/>
    <mergeCell ref="AJ120:AN120"/>
    <mergeCell ref="BD120:BH120"/>
    <mergeCell ref="A122:E122"/>
    <mergeCell ref="U122:Y122"/>
    <mergeCell ref="AY114:BC114"/>
    <mergeCell ref="Z115:AD115"/>
    <mergeCell ref="AJ115:AN115"/>
    <mergeCell ref="BD115:BH115"/>
    <mergeCell ref="A117:E117"/>
    <mergeCell ref="F117:J117"/>
    <mergeCell ref="Z110:AD110"/>
    <mergeCell ref="BD110:BH110"/>
    <mergeCell ref="A112:E112"/>
    <mergeCell ref="F112:J112"/>
    <mergeCell ref="BI113:BM113"/>
    <mergeCell ref="BN113:BR113"/>
    <mergeCell ref="Z105:AD105"/>
    <mergeCell ref="F107:J107"/>
    <mergeCell ref="K108:O108"/>
    <mergeCell ref="AE108:AI108"/>
    <mergeCell ref="BI108:BM108"/>
    <mergeCell ref="BN108:BR108"/>
    <mergeCell ref="A1:AI1"/>
    <mergeCell ref="AJ1:BH1"/>
    <mergeCell ref="BI1:BR1"/>
    <mergeCell ref="K98:O98"/>
    <mergeCell ref="AE98:AI98"/>
    <mergeCell ref="K103:O103"/>
    <mergeCell ref="AE103:AI103"/>
    <mergeCell ref="BI103:BM10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49"/>
  <sheetViews>
    <sheetView zoomScale="120" zoomScaleNormal="120" workbookViewId="0">
      <pane ySplit="2" topLeftCell="A90" activePane="bottomLeft" state="frozen"/>
      <selection pane="bottomLeft" activeCell="E165" sqref="E165"/>
    </sheetView>
  </sheetViews>
  <sheetFormatPr baseColWidth="10" defaultRowHeight="16" x14ac:dyDescent="0.2"/>
  <cols>
    <col min="35" max="35" width="10.83203125" style="68"/>
    <col min="60" max="60" width="10.83203125" style="68"/>
  </cols>
  <sheetData>
    <row r="1" spans="1:70" ht="17" thickBot="1" x14ac:dyDescent="0.25">
      <c r="A1" s="115" t="s">
        <v>123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7"/>
      <c r="AJ1" s="106" t="s">
        <v>124</v>
      </c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8"/>
      <c r="BI1" s="106" t="s">
        <v>125</v>
      </c>
      <c r="BJ1" s="107"/>
      <c r="BK1" s="107"/>
      <c r="BL1" s="107"/>
      <c r="BM1" s="107"/>
      <c r="BN1" s="107"/>
      <c r="BO1" s="107"/>
      <c r="BP1" s="107"/>
      <c r="BQ1" s="107"/>
      <c r="BR1" s="108"/>
    </row>
    <row r="2" spans="1:70" ht="33" thickBot="1" x14ac:dyDescent="0.25">
      <c r="A2" s="76"/>
      <c r="B2" s="76" t="s">
        <v>4</v>
      </c>
      <c r="C2" s="21"/>
      <c r="D2" s="21"/>
      <c r="E2" s="21"/>
      <c r="F2" s="21"/>
      <c r="G2" s="38" t="s">
        <v>5</v>
      </c>
      <c r="H2" s="21"/>
      <c r="I2" s="21"/>
      <c r="J2" s="21"/>
      <c r="K2" s="21"/>
      <c r="L2" s="38" t="s">
        <v>6</v>
      </c>
      <c r="M2" s="38"/>
      <c r="N2" s="38"/>
      <c r="O2" s="38"/>
      <c r="P2" s="21"/>
      <c r="Q2" s="38" t="s">
        <v>7</v>
      </c>
      <c r="R2" s="21"/>
      <c r="S2" s="21"/>
      <c r="T2" s="21"/>
      <c r="U2" s="21"/>
      <c r="V2" s="22" t="s">
        <v>8</v>
      </c>
      <c r="W2" s="21"/>
      <c r="X2" s="38"/>
      <c r="Y2" s="38"/>
      <c r="Z2" s="38"/>
      <c r="AA2" s="77" t="s">
        <v>9</v>
      </c>
      <c r="AB2" s="77"/>
      <c r="AC2" s="77"/>
      <c r="AD2" s="77"/>
      <c r="AE2" s="77"/>
      <c r="AF2" s="77" t="s">
        <v>10</v>
      </c>
      <c r="AG2" s="77"/>
      <c r="AH2" s="77"/>
      <c r="AI2" s="78"/>
      <c r="AJ2" s="77"/>
      <c r="AK2" s="77" t="s">
        <v>11</v>
      </c>
      <c r="AL2" s="77"/>
      <c r="AM2" s="77"/>
      <c r="AN2" s="77"/>
      <c r="AO2" s="77"/>
      <c r="AP2" s="77" t="s">
        <v>12</v>
      </c>
      <c r="AQ2" s="77"/>
      <c r="AR2" s="77"/>
      <c r="AS2" s="77"/>
      <c r="AT2" s="77"/>
      <c r="AU2" s="77" t="s">
        <v>13</v>
      </c>
      <c r="AV2" s="77"/>
      <c r="AW2" s="77"/>
      <c r="AX2" s="77"/>
      <c r="AY2" s="77"/>
      <c r="AZ2" s="77" t="s">
        <v>106</v>
      </c>
      <c r="BA2" s="77"/>
      <c r="BB2" s="77"/>
      <c r="BC2" s="77"/>
      <c r="BD2" s="77"/>
      <c r="BE2" s="77" t="s">
        <v>15</v>
      </c>
      <c r="BF2" s="77"/>
      <c r="BG2" s="77"/>
      <c r="BH2" s="78"/>
      <c r="BI2" s="77"/>
      <c r="BJ2" s="77" t="s">
        <v>15</v>
      </c>
      <c r="BK2" s="77"/>
      <c r="BL2" s="77"/>
      <c r="BM2" s="77"/>
      <c r="BN2" s="77"/>
      <c r="BO2" s="77" t="s">
        <v>16</v>
      </c>
      <c r="BP2" s="77"/>
      <c r="BQ2" s="77"/>
      <c r="BR2" s="77"/>
    </row>
    <row r="3" spans="1:70" ht="17" customHeight="1" thickBot="1" x14ac:dyDescent="0.25">
      <c r="A3" s="33" t="s">
        <v>93</v>
      </c>
      <c r="B3" s="35" t="s">
        <v>29</v>
      </c>
      <c r="C3" s="25">
        <v>2.7553999999999998</v>
      </c>
      <c r="D3" s="28" t="s">
        <v>107</v>
      </c>
      <c r="E3" s="29">
        <f t="shared" ref="E3:E66" si="0">IF(C3&gt;C4,E4+1,E4)</f>
        <v>109</v>
      </c>
      <c r="F3" s="33" t="s">
        <v>94</v>
      </c>
      <c r="G3" s="35" t="s">
        <v>26</v>
      </c>
      <c r="H3" s="25">
        <v>2.7319100000000001</v>
      </c>
      <c r="I3" s="28" t="s">
        <v>107</v>
      </c>
      <c r="J3" s="29">
        <f t="shared" ref="J3:J66" si="1">IF(H3&gt;H4,J4+1,J4)</f>
        <v>104</v>
      </c>
      <c r="K3" s="33" t="s">
        <v>94</v>
      </c>
      <c r="L3" s="35" t="s">
        <v>26</v>
      </c>
      <c r="M3" s="25">
        <v>2.9857200000000002</v>
      </c>
      <c r="N3" s="28" t="s">
        <v>107</v>
      </c>
      <c r="O3" s="29">
        <f t="shared" ref="O3:O66" si="2">IF(M3&gt;M4,O4+1,O4)</f>
        <v>95</v>
      </c>
      <c r="P3" s="33" t="s">
        <v>98</v>
      </c>
      <c r="Q3" s="35" t="s">
        <v>19</v>
      </c>
      <c r="R3" s="25">
        <v>1.8517999999999999</v>
      </c>
      <c r="S3" s="28" t="s">
        <v>107</v>
      </c>
      <c r="T3" s="29">
        <f t="shared" ref="T3:T67" si="3">IF(R3&gt;R4,T4+1,T4)</f>
        <v>121</v>
      </c>
      <c r="U3" s="33" t="s">
        <v>68</v>
      </c>
      <c r="V3" s="24" t="s">
        <v>19</v>
      </c>
      <c r="W3" s="25">
        <v>1.26132</v>
      </c>
      <c r="X3" s="28" t="s">
        <v>107</v>
      </c>
      <c r="Y3" s="29">
        <f t="shared" ref="Y3:Y9" si="4">IF(W3&gt;W4,Y4+1,Y4)</f>
        <v>119</v>
      </c>
      <c r="Z3" s="33" t="s">
        <v>89</v>
      </c>
      <c r="AA3" s="35" t="s">
        <v>28</v>
      </c>
      <c r="AB3" s="26">
        <v>1.2686599999999999</v>
      </c>
      <c r="AC3" s="29"/>
      <c r="AD3" s="29">
        <f t="shared" ref="AD3:AD17" si="5">IF(AB3&gt;AB4,AD4+1,AD4)</f>
        <v>102</v>
      </c>
      <c r="AE3" s="33" t="s">
        <v>89</v>
      </c>
      <c r="AF3" s="35" t="s">
        <v>28</v>
      </c>
      <c r="AG3" s="26">
        <v>1.0216799999999999</v>
      </c>
      <c r="AH3" s="29"/>
      <c r="AI3" s="79">
        <f t="shared" ref="AI3:AI66" si="6">IF(AG3&gt;AG4,AI4+1,AI4)</f>
        <v>95</v>
      </c>
      <c r="AJ3" s="33" t="s">
        <v>89</v>
      </c>
      <c r="AK3" s="35" t="s">
        <v>28</v>
      </c>
      <c r="AL3" s="26">
        <v>2.91269</v>
      </c>
      <c r="AM3" s="29"/>
      <c r="AN3" s="29">
        <f t="shared" ref="AN3:AN68" si="7">IF(AL3&gt;AL4,AN4+1,AN4)</f>
        <v>112</v>
      </c>
      <c r="AO3" s="33" t="s">
        <v>91</v>
      </c>
      <c r="AP3" s="35" t="s">
        <v>22</v>
      </c>
      <c r="AQ3" s="26">
        <v>3.2388599999999999</v>
      </c>
      <c r="AR3" s="29"/>
      <c r="AS3" s="29">
        <f t="shared" ref="AS3:AS67" si="8">IF(AQ3&gt;AQ4,AS4+1,AS4)</f>
        <v>115</v>
      </c>
      <c r="AT3" s="33" t="s">
        <v>96</v>
      </c>
      <c r="AU3" s="35" t="s">
        <v>29</v>
      </c>
      <c r="AV3" s="26">
        <v>1.8432299999999999</v>
      </c>
      <c r="AW3" s="29"/>
      <c r="AX3" s="29">
        <f t="shared" ref="AX3:AX15" si="9">IF(AV3&gt;AV4,AX4+1,AX4)</f>
        <v>133</v>
      </c>
      <c r="AY3" s="33" t="s">
        <v>96</v>
      </c>
      <c r="AZ3" s="35" t="s">
        <v>29</v>
      </c>
      <c r="BA3" s="27">
        <v>3.2014300000000002</v>
      </c>
      <c r="BB3" s="30" t="s">
        <v>108</v>
      </c>
      <c r="BC3" s="29">
        <f t="shared" ref="BC3:BC10" si="10">IF(BA3&gt;BA4,BC4+1,BC4)</f>
        <v>111</v>
      </c>
      <c r="BD3" s="33" t="s">
        <v>89</v>
      </c>
      <c r="BE3" s="35" t="s">
        <v>28</v>
      </c>
      <c r="BF3" s="26">
        <v>2.4122699999999999</v>
      </c>
      <c r="BG3" s="29"/>
      <c r="BH3" s="79">
        <f t="shared" ref="BH3:BH67" si="11">IF(BF3&gt;BF4,BH4+1,BH4)</f>
        <v>107</v>
      </c>
      <c r="BI3" s="33" t="s">
        <v>103</v>
      </c>
      <c r="BJ3" s="35" t="s">
        <v>20</v>
      </c>
      <c r="BK3" s="25">
        <v>1.06917</v>
      </c>
      <c r="BL3" s="28" t="s">
        <v>107</v>
      </c>
      <c r="BM3" s="29">
        <f t="shared" ref="BM3:BM7" si="12">IF(BK3&gt;BK4,BM4+1,BM4)</f>
        <v>99</v>
      </c>
      <c r="BN3" s="33" t="s">
        <v>94</v>
      </c>
      <c r="BO3" s="35" t="s">
        <v>26</v>
      </c>
      <c r="BP3" s="25">
        <v>1.1382399999999999</v>
      </c>
      <c r="BQ3" s="52" t="s">
        <v>107</v>
      </c>
      <c r="BR3" s="29">
        <f t="shared" ref="BR3:BR8" si="13">IF(BP3&gt;BP4,BR4+1,BR4)</f>
        <v>105</v>
      </c>
    </row>
    <row r="4" spans="1:70" ht="17" thickBot="1" x14ac:dyDescent="0.25">
      <c r="A4" s="33" t="s">
        <v>91</v>
      </c>
      <c r="B4" s="35" t="s">
        <v>22</v>
      </c>
      <c r="C4" s="29">
        <v>2.47498</v>
      </c>
      <c r="D4" s="29"/>
      <c r="E4" s="29">
        <f t="shared" si="0"/>
        <v>108</v>
      </c>
      <c r="F4" s="33" t="s">
        <v>76</v>
      </c>
      <c r="G4" s="24" t="s">
        <v>26</v>
      </c>
      <c r="H4" s="28">
        <v>2.2808299999999999</v>
      </c>
      <c r="I4" s="28" t="s">
        <v>107</v>
      </c>
      <c r="J4" s="29">
        <f t="shared" si="1"/>
        <v>103</v>
      </c>
      <c r="K4" s="33" t="s">
        <v>76</v>
      </c>
      <c r="L4" s="24" t="s">
        <v>26</v>
      </c>
      <c r="M4" s="28">
        <v>2.7953399999999999</v>
      </c>
      <c r="N4" s="28" t="s">
        <v>107</v>
      </c>
      <c r="O4" s="29">
        <f t="shared" si="2"/>
        <v>94</v>
      </c>
      <c r="P4" s="33" t="s">
        <v>91</v>
      </c>
      <c r="Q4" s="35" t="s">
        <v>22</v>
      </c>
      <c r="R4" s="29">
        <v>1.7521599999999999</v>
      </c>
      <c r="S4" s="29"/>
      <c r="T4" s="29">
        <f t="shared" si="3"/>
        <v>120</v>
      </c>
      <c r="U4" s="33" t="s">
        <v>98</v>
      </c>
      <c r="V4" s="35" t="s">
        <v>19</v>
      </c>
      <c r="W4" s="29">
        <v>1.2323</v>
      </c>
      <c r="X4" s="29"/>
      <c r="Y4" s="29">
        <f t="shared" si="4"/>
        <v>118</v>
      </c>
      <c r="Z4" s="33" t="s">
        <v>97</v>
      </c>
      <c r="AA4" s="35" t="s">
        <v>19</v>
      </c>
      <c r="AB4" s="28">
        <v>1.21814</v>
      </c>
      <c r="AC4" s="28" t="s">
        <v>107</v>
      </c>
      <c r="AD4" s="29">
        <f t="shared" si="5"/>
        <v>101</v>
      </c>
      <c r="AE4" s="33" t="s">
        <v>89</v>
      </c>
      <c r="AF4" s="35" t="s">
        <v>19</v>
      </c>
      <c r="AG4" s="29">
        <v>0.98633999999999999</v>
      </c>
      <c r="AH4" s="29"/>
      <c r="AI4" s="79">
        <f t="shared" si="6"/>
        <v>94</v>
      </c>
      <c r="AJ4" s="33" t="s">
        <v>91</v>
      </c>
      <c r="AK4" s="35" t="s">
        <v>22</v>
      </c>
      <c r="AL4" s="29">
        <v>2.7837000000000001</v>
      </c>
      <c r="AM4" s="29"/>
      <c r="AN4" s="29">
        <f t="shared" si="7"/>
        <v>111</v>
      </c>
      <c r="AO4" s="33" t="s">
        <v>97</v>
      </c>
      <c r="AP4" s="35" t="s">
        <v>19</v>
      </c>
      <c r="AQ4" s="28">
        <v>2.9790299999999998</v>
      </c>
      <c r="AR4" s="28" t="s">
        <v>107</v>
      </c>
      <c r="AS4" s="29">
        <f t="shared" si="8"/>
        <v>114</v>
      </c>
      <c r="AT4" s="33" t="s">
        <v>97</v>
      </c>
      <c r="AU4" s="35" t="s">
        <v>25</v>
      </c>
      <c r="AV4" s="28">
        <v>1.7030700000000001</v>
      </c>
      <c r="AW4" s="28" t="s">
        <v>107</v>
      </c>
      <c r="AX4" s="29">
        <f t="shared" si="9"/>
        <v>132</v>
      </c>
      <c r="AY4" s="33" t="s">
        <v>97</v>
      </c>
      <c r="AZ4" s="35" t="s">
        <v>29</v>
      </c>
      <c r="BA4" s="28">
        <v>2.4416699999999998</v>
      </c>
      <c r="BB4" s="28" t="s">
        <v>107</v>
      </c>
      <c r="BC4" s="29">
        <f t="shared" si="10"/>
        <v>110</v>
      </c>
      <c r="BD4" s="33" t="s">
        <v>91</v>
      </c>
      <c r="BE4" s="35" t="s">
        <v>22</v>
      </c>
      <c r="BF4" s="29">
        <v>1.85406</v>
      </c>
      <c r="BG4" s="29"/>
      <c r="BH4" s="79">
        <f t="shared" si="11"/>
        <v>106</v>
      </c>
      <c r="BI4" s="33" t="s">
        <v>103</v>
      </c>
      <c r="BJ4" s="35" t="s">
        <v>26</v>
      </c>
      <c r="BK4" s="28">
        <v>0.88156999999999996</v>
      </c>
      <c r="BL4" s="28" t="s">
        <v>107</v>
      </c>
      <c r="BM4" s="29">
        <f t="shared" si="12"/>
        <v>98</v>
      </c>
      <c r="BN4" s="33" t="s">
        <v>60</v>
      </c>
      <c r="BO4" s="24" t="s">
        <v>26</v>
      </c>
      <c r="BP4" s="28">
        <v>0.85190999999999995</v>
      </c>
      <c r="BQ4" s="52" t="s">
        <v>107</v>
      </c>
      <c r="BR4" s="29">
        <f t="shared" si="13"/>
        <v>104</v>
      </c>
    </row>
    <row r="5" spans="1:70" ht="17" thickBot="1" x14ac:dyDescent="0.25">
      <c r="A5" s="33" t="s">
        <v>93</v>
      </c>
      <c r="B5" s="35" t="s">
        <v>25</v>
      </c>
      <c r="C5" s="29">
        <v>2.28071</v>
      </c>
      <c r="D5" s="29"/>
      <c r="E5" s="29">
        <f t="shared" si="0"/>
        <v>107</v>
      </c>
      <c r="F5" s="33" t="s">
        <v>103</v>
      </c>
      <c r="G5" s="35" t="s">
        <v>26</v>
      </c>
      <c r="H5" s="28">
        <v>1.94252</v>
      </c>
      <c r="I5" s="28" t="s">
        <v>107</v>
      </c>
      <c r="J5" s="29">
        <f t="shared" si="1"/>
        <v>102</v>
      </c>
      <c r="K5" s="33" t="s">
        <v>103</v>
      </c>
      <c r="L5" s="35" t="s">
        <v>26</v>
      </c>
      <c r="M5" s="28">
        <v>2.6525599999999998</v>
      </c>
      <c r="N5" s="28" t="s">
        <v>107</v>
      </c>
      <c r="O5" s="29">
        <f t="shared" si="2"/>
        <v>93</v>
      </c>
      <c r="P5" s="33" t="s">
        <v>80</v>
      </c>
      <c r="Q5" s="24" t="s">
        <v>19</v>
      </c>
      <c r="R5" s="28">
        <v>1.5585800000000001</v>
      </c>
      <c r="S5" s="28" t="s">
        <v>107</v>
      </c>
      <c r="T5" s="29">
        <f t="shared" si="3"/>
        <v>119</v>
      </c>
      <c r="U5" s="33" t="s">
        <v>80</v>
      </c>
      <c r="V5" s="24" t="s">
        <v>19</v>
      </c>
      <c r="W5" s="30">
        <v>1.11409</v>
      </c>
      <c r="X5" s="30" t="s">
        <v>108</v>
      </c>
      <c r="Y5" s="29">
        <f t="shared" si="4"/>
        <v>117</v>
      </c>
      <c r="Z5" s="33" t="s">
        <v>97</v>
      </c>
      <c r="AA5" s="35" t="s">
        <v>25</v>
      </c>
      <c r="AB5" s="28">
        <v>1.19614</v>
      </c>
      <c r="AC5" s="28" t="s">
        <v>107</v>
      </c>
      <c r="AD5" s="29">
        <f t="shared" si="5"/>
        <v>100</v>
      </c>
      <c r="AE5" s="33" t="s">
        <v>93</v>
      </c>
      <c r="AF5" s="35" t="s">
        <v>25</v>
      </c>
      <c r="AG5" s="29">
        <v>0.90720999999999996</v>
      </c>
      <c r="AH5" s="29"/>
      <c r="AI5" s="79">
        <f t="shared" si="6"/>
        <v>93</v>
      </c>
      <c r="AJ5" s="33" t="s">
        <v>97</v>
      </c>
      <c r="AK5" s="35" t="s">
        <v>19</v>
      </c>
      <c r="AL5" s="28">
        <v>2.6192899999999999</v>
      </c>
      <c r="AM5" s="28" t="s">
        <v>107</v>
      </c>
      <c r="AN5" s="29">
        <f t="shared" si="7"/>
        <v>110</v>
      </c>
      <c r="AO5" s="33" t="s">
        <v>97</v>
      </c>
      <c r="AP5" s="35" t="s">
        <v>25</v>
      </c>
      <c r="AQ5" s="28">
        <v>2.8841999999999999</v>
      </c>
      <c r="AR5" s="28" t="s">
        <v>107</v>
      </c>
      <c r="AS5" s="29">
        <f t="shared" si="8"/>
        <v>113</v>
      </c>
      <c r="AT5" s="33" t="s">
        <v>56</v>
      </c>
      <c r="AU5" s="24" t="s">
        <v>25</v>
      </c>
      <c r="AV5" s="28">
        <v>1.6605300000000001</v>
      </c>
      <c r="AW5" s="28" t="s">
        <v>107</v>
      </c>
      <c r="AX5" s="29">
        <f t="shared" si="9"/>
        <v>131</v>
      </c>
      <c r="AY5" s="33" t="s">
        <v>85</v>
      </c>
      <c r="AZ5" s="24" t="s">
        <v>29</v>
      </c>
      <c r="BA5" s="28">
        <v>2.2716099999999999</v>
      </c>
      <c r="BB5" s="28" t="s">
        <v>107</v>
      </c>
      <c r="BC5" s="29">
        <f t="shared" si="10"/>
        <v>109</v>
      </c>
      <c r="BD5" s="33" t="s">
        <v>99</v>
      </c>
      <c r="BE5" s="35" t="s">
        <v>25</v>
      </c>
      <c r="BF5" s="28">
        <v>1.7586599999999999</v>
      </c>
      <c r="BG5" s="28" t="s">
        <v>107</v>
      </c>
      <c r="BH5" s="79">
        <f t="shared" si="11"/>
        <v>105</v>
      </c>
      <c r="BI5" s="33" t="s">
        <v>66</v>
      </c>
      <c r="BJ5" s="24" t="s">
        <v>20</v>
      </c>
      <c r="BK5" s="28">
        <v>0.83935000000000004</v>
      </c>
      <c r="BL5" s="28" t="s">
        <v>107</v>
      </c>
      <c r="BM5" s="29">
        <f t="shared" si="12"/>
        <v>97</v>
      </c>
      <c r="BN5" s="33" t="s">
        <v>76</v>
      </c>
      <c r="BO5" s="24" t="s">
        <v>26</v>
      </c>
      <c r="BP5" s="28">
        <v>0.84685999999999995</v>
      </c>
      <c r="BQ5" s="52" t="s">
        <v>107</v>
      </c>
      <c r="BR5" s="29">
        <f t="shared" si="13"/>
        <v>103</v>
      </c>
    </row>
    <row r="6" spans="1:70" ht="17" thickBot="1" x14ac:dyDescent="0.25">
      <c r="A6" s="33" t="s">
        <v>75</v>
      </c>
      <c r="B6" s="24" t="s">
        <v>25</v>
      </c>
      <c r="C6" s="28">
        <v>2.2720099999999999</v>
      </c>
      <c r="D6" s="28" t="s">
        <v>107</v>
      </c>
      <c r="E6" s="29">
        <f t="shared" si="0"/>
        <v>106</v>
      </c>
      <c r="F6" s="33" t="s">
        <v>60</v>
      </c>
      <c r="G6" s="24" t="s">
        <v>26</v>
      </c>
      <c r="H6" s="28">
        <v>1.8655200000000001</v>
      </c>
      <c r="I6" s="28" t="s">
        <v>107</v>
      </c>
      <c r="J6" s="29">
        <f t="shared" si="1"/>
        <v>101</v>
      </c>
      <c r="K6" s="33" t="s">
        <v>60</v>
      </c>
      <c r="L6" s="24" t="s">
        <v>26</v>
      </c>
      <c r="M6" s="28">
        <v>2.2843100000000001</v>
      </c>
      <c r="N6" s="28" t="s">
        <v>107</v>
      </c>
      <c r="O6" s="29">
        <f t="shared" si="2"/>
        <v>92</v>
      </c>
      <c r="P6" s="33" t="s">
        <v>68</v>
      </c>
      <c r="Q6" s="24" t="s">
        <v>19</v>
      </c>
      <c r="R6" s="28">
        <v>1.2845200000000001</v>
      </c>
      <c r="S6" s="28" t="s">
        <v>107</v>
      </c>
      <c r="T6" s="29">
        <f t="shared" si="3"/>
        <v>118</v>
      </c>
      <c r="U6" s="33" t="s">
        <v>97</v>
      </c>
      <c r="V6" s="35" t="s">
        <v>19</v>
      </c>
      <c r="W6" s="30">
        <v>1.08127</v>
      </c>
      <c r="X6" s="30" t="s">
        <v>108</v>
      </c>
      <c r="Y6" s="29">
        <f t="shared" si="4"/>
        <v>116</v>
      </c>
      <c r="Z6" s="33" t="s">
        <v>56</v>
      </c>
      <c r="AA6" s="24" t="s">
        <v>19</v>
      </c>
      <c r="AB6" s="28">
        <v>1.12948</v>
      </c>
      <c r="AC6" s="28" t="s">
        <v>107</v>
      </c>
      <c r="AD6" s="29">
        <f t="shared" si="5"/>
        <v>99</v>
      </c>
      <c r="AE6" s="33" t="s">
        <v>93</v>
      </c>
      <c r="AF6" s="35" t="s">
        <v>23</v>
      </c>
      <c r="AG6" s="29">
        <v>0.85443999999999998</v>
      </c>
      <c r="AH6" s="29"/>
      <c r="AI6" s="79">
        <f t="shared" si="6"/>
        <v>92</v>
      </c>
      <c r="AJ6" s="33" t="s">
        <v>97</v>
      </c>
      <c r="AK6" s="35" t="s">
        <v>25</v>
      </c>
      <c r="AL6" s="28">
        <v>2.60385</v>
      </c>
      <c r="AM6" s="28" t="s">
        <v>107</v>
      </c>
      <c r="AN6" s="29">
        <f t="shared" si="7"/>
        <v>109</v>
      </c>
      <c r="AO6" s="33" t="s">
        <v>56</v>
      </c>
      <c r="AP6" s="24" t="s">
        <v>19</v>
      </c>
      <c r="AQ6" s="28">
        <v>2.8741699999999999</v>
      </c>
      <c r="AR6" s="28" t="s">
        <v>107</v>
      </c>
      <c r="AS6" s="29">
        <f t="shared" si="8"/>
        <v>112</v>
      </c>
      <c r="AT6" s="33" t="s">
        <v>97</v>
      </c>
      <c r="AU6" s="35" t="s">
        <v>19</v>
      </c>
      <c r="AV6" s="28">
        <v>1.65086</v>
      </c>
      <c r="AW6" s="28" t="s">
        <v>107</v>
      </c>
      <c r="AX6" s="29">
        <f t="shared" si="9"/>
        <v>130</v>
      </c>
      <c r="AY6" s="33" t="s">
        <v>97</v>
      </c>
      <c r="AZ6" s="35" t="s">
        <v>25</v>
      </c>
      <c r="BA6" s="28">
        <v>2.0350999999999999</v>
      </c>
      <c r="BB6" s="28" t="s">
        <v>107</v>
      </c>
      <c r="BC6" s="29">
        <f t="shared" si="10"/>
        <v>108</v>
      </c>
      <c r="BD6" s="33" t="s">
        <v>58</v>
      </c>
      <c r="BE6" s="24" t="s">
        <v>22</v>
      </c>
      <c r="BF6" s="28">
        <v>1.7413700000000001</v>
      </c>
      <c r="BG6" s="28" t="s">
        <v>107</v>
      </c>
      <c r="BH6" s="79">
        <f t="shared" si="11"/>
        <v>104</v>
      </c>
      <c r="BI6" s="33" t="s">
        <v>87</v>
      </c>
      <c r="BJ6" s="24" t="s">
        <v>25</v>
      </c>
      <c r="BK6" s="28">
        <v>0.73153000000000001</v>
      </c>
      <c r="BL6" s="28" t="s">
        <v>107</v>
      </c>
      <c r="BM6" s="29">
        <f t="shared" si="12"/>
        <v>96</v>
      </c>
      <c r="BN6" s="33" t="s">
        <v>103</v>
      </c>
      <c r="BO6" s="35" t="s">
        <v>20</v>
      </c>
      <c r="BP6" s="28">
        <v>0.67259000000000002</v>
      </c>
      <c r="BQ6" s="52" t="s">
        <v>107</v>
      </c>
      <c r="BR6" s="29">
        <f t="shared" si="13"/>
        <v>102</v>
      </c>
    </row>
    <row r="7" spans="1:70" ht="17" thickBot="1" x14ac:dyDescent="0.25">
      <c r="A7" s="33" t="s">
        <v>99</v>
      </c>
      <c r="B7" s="35" t="s">
        <v>25</v>
      </c>
      <c r="C7" s="28">
        <v>2.26911</v>
      </c>
      <c r="D7" s="28" t="s">
        <v>107</v>
      </c>
      <c r="E7" s="29">
        <f t="shared" si="0"/>
        <v>105</v>
      </c>
      <c r="F7" s="33" t="s">
        <v>38</v>
      </c>
      <c r="G7" s="24" t="s">
        <v>26</v>
      </c>
      <c r="H7" s="28">
        <v>1.59894</v>
      </c>
      <c r="I7" s="28" t="s">
        <v>107</v>
      </c>
      <c r="J7" s="29">
        <f t="shared" si="1"/>
        <v>100</v>
      </c>
      <c r="K7" s="33" t="s">
        <v>38</v>
      </c>
      <c r="L7" s="24" t="s">
        <v>26</v>
      </c>
      <c r="M7" s="28">
        <v>1.8588199999999999</v>
      </c>
      <c r="N7" s="28" t="s">
        <v>107</v>
      </c>
      <c r="O7" s="29">
        <f t="shared" si="2"/>
        <v>91</v>
      </c>
      <c r="P7" s="33" t="s">
        <v>97</v>
      </c>
      <c r="Q7" s="35" t="s">
        <v>19</v>
      </c>
      <c r="R7" s="30">
        <v>1.25807</v>
      </c>
      <c r="S7" s="30" t="s">
        <v>108</v>
      </c>
      <c r="T7" s="29">
        <f t="shared" si="3"/>
        <v>117</v>
      </c>
      <c r="U7" s="33" t="s">
        <v>78</v>
      </c>
      <c r="V7" s="24" t="s">
        <v>26</v>
      </c>
      <c r="W7" s="28">
        <v>1.0758099999999999</v>
      </c>
      <c r="X7" s="28" t="s">
        <v>107</v>
      </c>
      <c r="Y7" s="29">
        <f t="shared" si="4"/>
        <v>115</v>
      </c>
      <c r="Z7" s="33" t="s">
        <v>89</v>
      </c>
      <c r="AA7" s="35" t="s">
        <v>19</v>
      </c>
      <c r="AB7" s="29">
        <v>1.1225400000000001</v>
      </c>
      <c r="AC7" s="29"/>
      <c r="AD7" s="29">
        <f t="shared" si="5"/>
        <v>98</v>
      </c>
      <c r="AE7" s="33" t="s">
        <v>89</v>
      </c>
      <c r="AF7" s="35" t="s">
        <v>25</v>
      </c>
      <c r="AG7" s="29">
        <v>0.82415000000000005</v>
      </c>
      <c r="AH7" s="29"/>
      <c r="AI7" s="79">
        <f t="shared" si="6"/>
        <v>91</v>
      </c>
      <c r="AJ7" s="33" t="s">
        <v>56</v>
      </c>
      <c r="AK7" s="24" t="s">
        <v>19</v>
      </c>
      <c r="AL7" s="28">
        <v>2.5555500000000002</v>
      </c>
      <c r="AM7" s="28" t="s">
        <v>107</v>
      </c>
      <c r="AN7" s="29">
        <f t="shared" si="7"/>
        <v>108</v>
      </c>
      <c r="AO7" s="33" t="s">
        <v>56</v>
      </c>
      <c r="AP7" s="24" t="s">
        <v>25</v>
      </c>
      <c r="AQ7" s="28">
        <v>2.7491599999999998</v>
      </c>
      <c r="AR7" s="28" t="s">
        <v>107</v>
      </c>
      <c r="AS7" s="29">
        <f t="shared" si="8"/>
        <v>111</v>
      </c>
      <c r="AT7" s="33" t="s">
        <v>56</v>
      </c>
      <c r="AU7" s="24" t="s">
        <v>19</v>
      </c>
      <c r="AV7" s="28">
        <v>1.6505000000000001</v>
      </c>
      <c r="AW7" s="28" t="s">
        <v>107</v>
      </c>
      <c r="AX7" s="29">
        <f t="shared" si="9"/>
        <v>129</v>
      </c>
      <c r="AY7" s="33" t="s">
        <v>56</v>
      </c>
      <c r="AZ7" s="24" t="s">
        <v>25</v>
      </c>
      <c r="BA7" s="28">
        <v>1.9564600000000001</v>
      </c>
      <c r="BB7" s="28" t="s">
        <v>107</v>
      </c>
      <c r="BC7" s="29">
        <f t="shared" si="10"/>
        <v>107</v>
      </c>
      <c r="BD7" s="33" t="s">
        <v>105</v>
      </c>
      <c r="BE7" s="35" t="s">
        <v>22</v>
      </c>
      <c r="BF7" s="28">
        <v>1.6962900000000001</v>
      </c>
      <c r="BG7" s="28" t="s">
        <v>107</v>
      </c>
      <c r="BH7" s="79">
        <f t="shared" si="11"/>
        <v>103</v>
      </c>
      <c r="BI7" s="33" t="s">
        <v>100</v>
      </c>
      <c r="BJ7" s="35" t="s">
        <v>26</v>
      </c>
      <c r="BK7" s="28">
        <v>0.66485000000000005</v>
      </c>
      <c r="BL7" s="28" t="s">
        <v>107</v>
      </c>
      <c r="BM7" s="29">
        <f t="shared" si="12"/>
        <v>95</v>
      </c>
      <c r="BN7" s="33" t="s">
        <v>103</v>
      </c>
      <c r="BO7" s="35" t="s">
        <v>26</v>
      </c>
      <c r="BP7" s="28">
        <v>0.62831999999999999</v>
      </c>
      <c r="BQ7" s="52" t="s">
        <v>107</v>
      </c>
      <c r="BR7" s="29">
        <f t="shared" si="13"/>
        <v>101</v>
      </c>
    </row>
    <row r="8" spans="1:70" ht="17" thickBot="1" x14ac:dyDescent="0.25">
      <c r="A8" s="33" t="s">
        <v>75</v>
      </c>
      <c r="B8" s="24" t="s">
        <v>29</v>
      </c>
      <c r="C8" s="28">
        <v>2.2265299999999999</v>
      </c>
      <c r="D8" s="28" t="s">
        <v>107</v>
      </c>
      <c r="E8" s="29">
        <f t="shared" si="0"/>
        <v>104</v>
      </c>
      <c r="F8" s="33" t="s">
        <v>94</v>
      </c>
      <c r="G8" s="35" t="s">
        <v>28</v>
      </c>
      <c r="H8" s="28">
        <v>1.5872299999999999</v>
      </c>
      <c r="I8" s="28" t="s">
        <v>107</v>
      </c>
      <c r="J8" s="29">
        <f t="shared" si="1"/>
        <v>99</v>
      </c>
      <c r="K8" s="33" t="s">
        <v>103</v>
      </c>
      <c r="L8" s="35" t="s">
        <v>20</v>
      </c>
      <c r="M8" s="28">
        <v>1.74648</v>
      </c>
      <c r="N8" s="28" t="s">
        <v>107</v>
      </c>
      <c r="O8" s="29">
        <f t="shared" si="2"/>
        <v>90</v>
      </c>
      <c r="P8" s="33" t="s">
        <v>56</v>
      </c>
      <c r="Q8" s="24" t="s">
        <v>19</v>
      </c>
      <c r="R8" s="30">
        <v>1.2172400000000001</v>
      </c>
      <c r="S8" s="30" t="s">
        <v>108</v>
      </c>
      <c r="T8" s="29">
        <f t="shared" si="3"/>
        <v>116</v>
      </c>
      <c r="U8" s="33" t="s">
        <v>56</v>
      </c>
      <c r="V8" s="24" t="s">
        <v>19</v>
      </c>
      <c r="W8" s="28">
        <v>1.01708</v>
      </c>
      <c r="X8" s="28" t="s">
        <v>107</v>
      </c>
      <c r="Y8" s="29">
        <f t="shared" si="4"/>
        <v>114</v>
      </c>
      <c r="Z8" s="33" t="s">
        <v>86</v>
      </c>
      <c r="AA8" s="24" t="s">
        <v>26</v>
      </c>
      <c r="AB8" s="28">
        <v>1.1119000000000001</v>
      </c>
      <c r="AC8" s="28" t="s">
        <v>107</v>
      </c>
      <c r="AD8" s="29">
        <f t="shared" si="5"/>
        <v>97</v>
      </c>
      <c r="AE8" s="33" t="s">
        <v>93</v>
      </c>
      <c r="AF8" s="35" t="s">
        <v>29</v>
      </c>
      <c r="AG8" s="29">
        <v>0.82364999999999999</v>
      </c>
      <c r="AH8" s="29"/>
      <c r="AI8" s="79">
        <f t="shared" si="6"/>
        <v>90</v>
      </c>
      <c r="AJ8" s="33" t="s">
        <v>56</v>
      </c>
      <c r="AK8" s="24" t="s">
        <v>25</v>
      </c>
      <c r="AL8" s="28">
        <v>2.4997699999999998</v>
      </c>
      <c r="AM8" s="28" t="s">
        <v>107</v>
      </c>
      <c r="AN8" s="29">
        <f t="shared" si="7"/>
        <v>107</v>
      </c>
      <c r="AO8" s="33" t="s">
        <v>68</v>
      </c>
      <c r="AP8" s="24" t="s">
        <v>19</v>
      </c>
      <c r="AQ8" s="28">
        <v>2.5710500000000001</v>
      </c>
      <c r="AR8" s="28" t="s">
        <v>107</v>
      </c>
      <c r="AS8" s="29">
        <f t="shared" si="8"/>
        <v>110</v>
      </c>
      <c r="AT8" s="33" t="s">
        <v>85</v>
      </c>
      <c r="AU8" s="24" t="s">
        <v>29</v>
      </c>
      <c r="AV8" s="29">
        <v>1.29383</v>
      </c>
      <c r="AW8" s="29"/>
      <c r="AX8" s="29">
        <f t="shared" si="9"/>
        <v>128</v>
      </c>
      <c r="AY8" s="33" t="s">
        <v>101</v>
      </c>
      <c r="AZ8" s="35" t="s">
        <v>102</v>
      </c>
      <c r="BA8" s="28">
        <v>1.9459299999999999</v>
      </c>
      <c r="BB8" s="28" t="s">
        <v>107</v>
      </c>
      <c r="BC8" s="29">
        <f t="shared" si="10"/>
        <v>106</v>
      </c>
      <c r="BD8" s="33" t="s">
        <v>72</v>
      </c>
      <c r="BE8" s="24" t="s">
        <v>22</v>
      </c>
      <c r="BF8" s="28">
        <v>1.6535599999999999</v>
      </c>
      <c r="BG8" s="28" t="s">
        <v>107</v>
      </c>
      <c r="BH8" s="79">
        <f t="shared" si="11"/>
        <v>102</v>
      </c>
      <c r="BI8" s="33" t="s">
        <v>76</v>
      </c>
      <c r="BJ8" s="24" t="s">
        <v>26</v>
      </c>
      <c r="BK8" s="28">
        <v>0.65295000000000003</v>
      </c>
      <c r="BL8" s="28" t="s">
        <v>107</v>
      </c>
      <c r="BM8" s="29">
        <f t="shared" ref="BM8:BM71" si="14">IF(BK8&gt;BK9,BM9+1,BM9)</f>
        <v>94</v>
      </c>
      <c r="BN8" s="33" t="s">
        <v>84</v>
      </c>
      <c r="BO8" s="24" t="s">
        <v>26</v>
      </c>
      <c r="BP8" s="28">
        <v>0.62575000000000003</v>
      </c>
      <c r="BQ8" s="52" t="s">
        <v>107</v>
      </c>
      <c r="BR8" s="29">
        <f t="shared" si="13"/>
        <v>100</v>
      </c>
    </row>
    <row r="9" spans="1:70" ht="17" thickBot="1" x14ac:dyDescent="0.25">
      <c r="A9" s="33" t="s">
        <v>89</v>
      </c>
      <c r="B9" s="35" t="s">
        <v>28</v>
      </c>
      <c r="C9" s="29">
        <v>2.2008999999999999</v>
      </c>
      <c r="D9" s="29"/>
      <c r="E9" s="29">
        <f t="shared" si="0"/>
        <v>103</v>
      </c>
      <c r="F9" s="33" t="s">
        <v>84</v>
      </c>
      <c r="G9" s="24" t="s">
        <v>26</v>
      </c>
      <c r="H9" s="28">
        <v>1.5274000000000001</v>
      </c>
      <c r="I9" s="28" t="s">
        <v>107</v>
      </c>
      <c r="J9" s="29">
        <f t="shared" si="1"/>
        <v>98</v>
      </c>
      <c r="K9" s="33" t="s">
        <v>87</v>
      </c>
      <c r="L9" s="24" t="s">
        <v>25</v>
      </c>
      <c r="M9" s="28">
        <v>1.67631</v>
      </c>
      <c r="N9" s="28" t="s">
        <v>107</v>
      </c>
      <c r="O9" s="29">
        <f t="shared" si="2"/>
        <v>89</v>
      </c>
      <c r="P9" s="33" t="s">
        <v>103</v>
      </c>
      <c r="Q9" s="35" t="s">
        <v>26</v>
      </c>
      <c r="R9" s="29">
        <v>1.21634</v>
      </c>
      <c r="S9" s="29"/>
      <c r="T9" s="29">
        <f t="shared" si="3"/>
        <v>115</v>
      </c>
      <c r="U9" s="33" t="s">
        <v>97</v>
      </c>
      <c r="V9" s="35" t="s">
        <v>25</v>
      </c>
      <c r="W9" s="30">
        <v>1.01048</v>
      </c>
      <c r="X9" s="30" t="s">
        <v>108</v>
      </c>
      <c r="Y9" s="29">
        <f t="shared" si="4"/>
        <v>113</v>
      </c>
      <c r="Z9" s="33" t="s">
        <v>56</v>
      </c>
      <c r="AA9" s="24" t="s">
        <v>25</v>
      </c>
      <c r="AB9" s="28">
        <v>1.10765</v>
      </c>
      <c r="AC9" s="28" t="s">
        <v>107</v>
      </c>
      <c r="AD9" s="29">
        <f t="shared" si="5"/>
        <v>96</v>
      </c>
      <c r="AE9" s="33" t="s">
        <v>105</v>
      </c>
      <c r="AF9" s="35" t="s">
        <v>20</v>
      </c>
      <c r="AG9" s="30">
        <v>0.71236999999999995</v>
      </c>
      <c r="AH9" s="30" t="s">
        <v>108</v>
      </c>
      <c r="AI9" s="79">
        <f t="shared" si="6"/>
        <v>89</v>
      </c>
      <c r="AJ9" s="33" t="s">
        <v>68</v>
      </c>
      <c r="AK9" s="24" t="s">
        <v>19</v>
      </c>
      <c r="AL9" s="28">
        <v>2.2457699999999998</v>
      </c>
      <c r="AM9" s="28" t="s">
        <v>107</v>
      </c>
      <c r="AN9" s="29">
        <f t="shared" si="7"/>
        <v>106</v>
      </c>
      <c r="AO9" s="33" t="s">
        <v>86</v>
      </c>
      <c r="AP9" s="24" t="s">
        <v>26</v>
      </c>
      <c r="AQ9" s="28">
        <v>2.37846</v>
      </c>
      <c r="AR9" s="28" t="s">
        <v>107</v>
      </c>
      <c r="AS9" s="29">
        <f t="shared" si="8"/>
        <v>109</v>
      </c>
      <c r="AT9" s="33" t="s">
        <v>97</v>
      </c>
      <c r="AU9" s="35" t="s">
        <v>29</v>
      </c>
      <c r="AV9" s="30">
        <v>1.28427</v>
      </c>
      <c r="AW9" s="30" t="s">
        <v>108</v>
      </c>
      <c r="AX9" s="29">
        <f t="shared" si="9"/>
        <v>127</v>
      </c>
      <c r="AY9" s="33" t="s">
        <v>97</v>
      </c>
      <c r="AZ9" s="35" t="s">
        <v>19</v>
      </c>
      <c r="BA9" s="28">
        <v>1.9069499999999999</v>
      </c>
      <c r="BB9" s="28" t="s">
        <v>107</v>
      </c>
      <c r="BC9" s="29">
        <f t="shared" si="10"/>
        <v>105</v>
      </c>
      <c r="BD9" s="33" t="s">
        <v>75</v>
      </c>
      <c r="BE9" s="24" t="s">
        <v>25</v>
      </c>
      <c r="BF9" s="28">
        <v>1.6256200000000001</v>
      </c>
      <c r="BG9" s="28" t="s">
        <v>107</v>
      </c>
      <c r="BH9" s="79">
        <f t="shared" si="11"/>
        <v>101</v>
      </c>
      <c r="BI9" s="33" t="s">
        <v>87</v>
      </c>
      <c r="BJ9" s="24" t="s">
        <v>19</v>
      </c>
      <c r="BK9" s="28">
        <v>0.63321000000000005</v>
      </c>
      <c r="BL9" s="28" t="s">
        <v>107</v>
      </c>
      <c r="BM9" s="29">
        <f t="shared" si="14"/>
        <v>93</v>
      </c>
      <c r="BN9" s="33" t="s">
        <v>94</v>
      </c>
      <c r="BO9" s="35" t="s">
        <v>22</v>
      </c>
      <c r="BP9" s="28">
        <v>0.57021999999999995</v>
      </c>
      <c r="BQ9" s="52" t="s">
        <v>107</v>
      </c>
      <c r="BR9" s="29">
        <f t="shared" ref="BR9:BR72" si="15">IF(BP9&gt;BP10,BR10+1,BR10)</f>
        <v>99</v>
      </c>
    </row>
    <row r="10" spans="1:70" ht="17" thickBot="1" x14ac:dyDescent="0.25">
      <c r="A10" s="34" t="s">
        <v>99</v>
      </c>
      <c r="B10" s="36" t="s">
        <v>29</v>
      </c>
      <c r="C10" s="28">
        <v>2.05023</v>
      </c>
      <c r="D10" s="39" t="s">
        <v>107</v>
      </c>
      <c r="E10" s="29">
        <f t="shared" si="0"/>
        <v>102</v>
      </c>
      <c r="F10" s="34" t="s">
        <v>63</v>
      </c>
      <c r="G10" s="32" t="s">
        <v>26</v>
      </c>
      <c r="H10" s="28">
        <v>1.4656499999999999</v>
      </c>
      <c r="I10" s="39" t="s">
        <v>107</v>
      </c>
      <c r="J10" s="29">
        <f t="shared" si="1"/>
        <v>97</v>
      </c>
      <c r="K10" s="34" t="s">
        <v>42</v>
      </c>
      <c r="L10" s="32" t="s">
        <v>26</v>
      </c>
      <c r="M10" s="28">
        <v>1.6688499999999999</v>
      </c>
      <c r="N10" s="39" t="s">
        <v>107</v>
      </c>
      <c r="O10" s="29">
        <f t="shared" si="2"/>
        <v>88</v>
      </c>
      <c r="P10" s="34" t="s">
        <v>66</v>
      </c>
      <c r="Q10" s="32" t="s">
        <v>22</v>
      </c>
      <c r="R10" s="30">
        <v>1.1689799999999999</v>
      </c>
      <c r="S10" s="41" t="s">
        <v>108</v>
      </c>
      <c r="T10" s="29">
        <f t="shared" si="3"/>
        <v>114</v>
      </c>
      <c r="U10" s="34" t="s">
        <v>91</v>
      </c>
      <c r="V10" s="36" t="s">
        <v>22</v>
      </c>
      <c r="W10" s="28">
        <v>0.99292999999999998</v>
      </c>
      <c r="X10" s="39" t="s">
        <v>107</v>
      </c>
      <c r="Y10" s="29">
        <f t="shared" ref="Y10:Y73" si="16">IF(W10&gt;W11,Y11+1,Y11)</f>
        <v>112</v>
      </c>
      <c r="Z10" s="34" t="s">
        <v>99</v>
      </c>
      <c r="AA10" s="36" t="s">
        <v>25</v>
      </c>
      <c r="AB10" s="28">
        <v>1.0818300000000001</v>
      </c>
      <c r="AC10" s="39" t="s">
        <v>107</v>
      </c>
      <c r="AD10" s="29">
        <f t="shared" si="5"/>
        <v>95</v>
      </c>
      <c r="AE10" s="34" t="s">
        <v>75</v>
      </c>
      <c r="AF10" s="32" t="s">
        <v>25</v>
      </c>
      <c r="AG10" s="28">
        <v>0.71135999999999999</v>
      </c>
      <c r="AH10" s="39" t="s">
        <v>107</v>
      </c>
      <c r="AI10" s="79">
        <f t="shared" si="6"/>
        <v>88</v>
      </c>
      <c r="AJ10" s="34" t="s">
        <v>86</v>
      </c>
      <c r="AK10" s="32" t="s">
        <v>26</v>
      </c>
      <c r="AL10" s="28">
        <v>2.1790699999999998</v>
      </c>
      <c r="AM10" s="39" t="s">
        <v>107</v>
      </c>
      <c r="AN10" s="29">
        <f t="shared" si="7"/>
        <v>105</v>
      </c>
      <c r="AO10" s="34" t="s">
        <v>86</v>
      </c>
      <c r="AP10" s="32" t="s">
        <v>20</v>
      </c>
      <c r="AQ10" s="28">
        <v>2.2775699999999999</v>
      </c>
      <c r="AR10" s="39" t="s">
        <v>107</v>
      </c>
      <c r="AS10" s="29">
        <f t="shared" si="8"/>
        <v>108</v>
      </c>
      <c r="AT10" s="34" t="s">
        <v>96</v>
      </c>
      <c r="AU10" s="36" t="s">
        <v>19</v>
      </c>
      <c r="AV10" s="30">
        <v>1.1672899999999999</v>
      </c>
      <c r="AW10" s="41" t="s">
        <v>108</v>
      </c>
      <c r="AX10" s="29">
        <f t="shared" si="9"/>
        <v>126</v>
      </c>
      <c r="AY10" s="34" t="s">
        <v>56</v>
      </c>
      <c r="AZ10" s="32" t="s">
        <v>19</v>
      </c>
      <c r="BA10" s="28">
        <v>1.87178</v>
      </c>
      <c r="BB10" s="39" t="s">
        <v>107</v>
      </c>
      <c r="BC10" s="29">
        <f t="shared" si="10"/>
        <v>104</v>
      </c>
      <c r="BD10" s="34" t="s">
        <v>89</v>
      </c>
      <c r="BE10" s="36" t="s">
        <v>19</v>
      </c>
      <c r="BF10" s="29">
        <v>1.5877699999999999</v>
      </c>
      <c r="BG10" s="40"/>
      <c r="BH10" s="79">
        <f t="shared" si="11"/>
        <v>100</v>
      </c>
      <c r="BI10" s="34" t="s">
        <v>42</v>
      </c>
      <c r="BJ10" s="32" t="s">
        <v>26</v>
      </c>
      <c r="BK10" s="28">
        <v>0.55978000000000006</v>
      </c>
      <c r="BL10" s="39" t="s">
        <v>107</v>
      </c>
      <c r="BM10" s="29">
        <f t="shared" si="14"/>
        <v>92</v>
      </c>
      <c r="BN10" s="34" t="s">
        <v>94</v>
      </c>
      <c r="BO10" s="36" t="s">
        <v>28</v>
      </c>
      <c r="BP10" s="28">
        <v>0.55623</v>
      </c>
      <c r="BQ10" s="52" t="s">
        <v>107</v>
      </c>
      <c r="BR10" s="29">
        <f t="shared" si="15"/>
        <v>98</v>
      </c>
    </row>
    <row r="11" spans="1:70" ht="17" customHeight="1" thickTop="1" thickBot="1" x14ac:dyDescent="0.25">
      <c r="A11" s="33" t="s">
        <v>83</v>
      </c>
      <c r="B11" s="24" t="s">
        <v>29</v>
      </c>
      <c r="C11" s="28">
        <v>1.93177</v>
      </c>
      <c r="D11" s="28" t="s">
        <v>107</v>
      </c>
      <c r="E11" s="29">
        <f t="shared" si="0"/>
        <v>101</v>
      </c>
      <c r="F11" s="33" t="s">
        <v>103</v>
      </c>
      <c r="G11" s="35" t="s">
        <v>20</v>
      </c>
      <c r="H11" s="28">
        <v>1.3458600000000001</v>
      </c>
      <c r="I11" s="28" t="s">
        <v>107</v>
      </c>
      <c r="J11" s="29">
        <f t="shared" si="1"/>
        <v>96</v>
      </c>
      <c r="K11" s="33" t="s">
        <v>84</v>
      </c>
      <c r="L11" s="24" t="s">
        <v>26</v>
      </c>
      <c r="M11" s="28">
        <v>1.6527000000000001</v>
      </c>
      <c r="N11" s="28" t="s">
        <v>107</v>
      </c>
      <c r="O11" s="29">
        <f t="shared" si="2"/>
        <v>87</v>
      </c>
      <c r="P11" s="33" t="s">
        <v>72</v>
      </c>
      <c r="Q11" s="24" t="s">
        <v>22</v>
      </c>
      <c r="R11" s="28">
        <v>1.1290899999999999</v>
      </c>
      <c r="S11" s="28" t="s">
        <v>107</v>
      </c>
      <c r="T11" s="29">
        <f t="shared" si="3"/>
        <v>113</v>
      </c>
      <c r="U11" s="33" t="s">
        <v>56</v>
      </c>
      <c r="V11" s="24" t="s">
        <v>25</v>
      </c>
      <c r="W11" s="30">
        <v>0.94601000000000002</v>
      </c>
      <c r="X11" s="30" t="s">
        <v>108</v>
      </c>
      <c r="Y11" s="29">
        <f t="shared" si="16"/>
        <v>111</v>
      </c>
      <c r="Z11" s="33" t="s">
        <v>80</v>
      </c>
      <c r="AA11" s="24" t="s">
        <v>19</v>
      </c>
      <c r="AB11" s="28">
        <v>1.0755699999999999</v>
      </c>
      <c r="AC11" s="28" t="s">
        <v>107</v>
      </c>
      <c r="AD11" s="29">
        <f t="shared" si="5"/>
        <v>94</v>
      </c>
      <c r="AE11" s="33" t="s">
        <v>99</v>
      </c>
      <c r="AF11" s="35" t="s">
        <v>25</v>
      </c>
      <c r="AG11" s="30">
        <v>0.64607999999999999</v>
      </c>
      <c r="AH11" s="30" t="s">
        <v>108</v>
      </c>
      <c r="AI11" s="79">
        <f t="shared" si="6"/>
        <v>87</v>
      </c>
      <c r="AJ11" s="33" t="s">
        <v>72</v>
      </c>
      <c r="AK11" s="24" t="s">
        <v>22</v>
      </c>
      <c r="AL11" s="28">
        <v>2.1209899999999999</v>
      </c>
      <c r="AM11" s="28" t="s">
        <v>107</v>
      </c>
      <c r="AN11" s="29">
        <f t="shared" si="7"/>
        <v>104</v>
      </c>
      <c r="AO11" s="33" t="s">
        <v>72</v>
      </c>
      <c r="AP11" s="24" t="s">
        <v>22</v>
      </c>
      <c r="AQ11" s="28">
        <v>2.2519499999999999</v>
      </c>
      <c r="AR11" s="28" t="s">
        <v>107</v>
      </c>
      <c r="AS11" s="29">
        <f t="shared" si="8"/>
        <v>107</v>
      </c>
      <c r="AT11" s="33" t="s">
        <v>35</v>
      </c>
      <c r="AU11" s="24" t="s">
        <v>25</v>
      </c>
      <c r="AV11" s="28">
        <v>1.1252</v>
      </c>
      <c r="AW11" s="28" t="s">
        <v>107</v>
      </c>
      <c r="AX11" s="29">
        <f t="shared" si="9"/>
        <v>125</v>
      </c>
      <c r="AY11" s="33" t="s">
        <v>54</v>
      </c>
      <c r="AZ11" s="24" t="s">
        <v>29</v>
      </c>
      <c r="BA11" s="28">
        <v>1.7052</v>
      </c>
      <c r="BB11" s="28" t="s">
        <v>107</v>
      </c>
      <c r="BC11" s="29">
        <f t="shared" ref="BC11:BC74" si="17">IF(BA11&gt;BA12,BC12+1,BC12)</f>
        <v>103</v>
      </c>
      <c r="BD11" s="33" t="s">
        <v>97</v>
      </c>
      <c r="BE11" s="35" t="s">
        <v>25</v>
      </c>
      <c r="BF11" s="28">
        <v>1.57148</v>
      </c>
      <c r="BG11" s="28" t="s">
        <v>107</v>
      </c>
      <c r="BH11" s="79">
        <f t="shared" si="11"/>
        <v>99</v>
      </c>
      <c r="BI11" s="33" t="s">
        <v>63</v>
      </c>
      <c r="BJ11" s="24" t="s">
        <v>20</v>
      </c>
      <c r="BK11" s="28">
        <v>0.52656000000000003</v>
      </c>
      <c r="BL11" s="28" t="s">
        <v>107</v>
      </c>
      <c r="BM11" s="29">
        <f t="shared" si="14"/>
        <v>91</v>
      </c>
      <c r="BN11" s="33" t="s">
        <v>66</v>
      </c>
      <c r="BO11" s="24" t="s">
        <v>20</v>
      </c>
      <c r="BP11" s="28">
        <v>0.53495000000000004</v>
      </c>
      <c r="BQ11" s="52" t="s">
        <v>107</v>
      </c>
      <c r="BR11" s="29">
        <f t="shared" si="15"/>
        <v>97</v>
      </c>
    </row>
    <row r="12" spans="1:70" ht="17" thickBot="1" x14ac:dyDescent="0.25">
      <c r="A12" s="33" t="s">
        <v>86</v>
      </c>
      <c r="B12" s="24" t="s">
        <v>26</v>
      </c>
      <c r="C12" s="28">
        <v>1.87094</v>
      </c>
      <c r="D12" s="28" t="s">
        <v>107</v>
      </c>
      <c r="E12" s="29">
        <f t="shared" si="0"/>
        <v>100</v>
      </c>
      <c r="F12" s="33" t="s">
        <v>76</v>
      </c>
      <c r="G12" s="24" t="s">
        <v>28</v>
      </c>
      <c r="H12" s="28">
        <v>1.2966</v>
      </c>
      <c r="I12" s="28" t="s">
        <v>107</v>
      </c>
      <c r="J12" s="29">
        <f t="shared" si="1"/>
        <v>95</v>
      </c>
      <c r="K12" s="33" t="s">
        <v>63</v>
      </c>
      <c r="L12" s="24" t="s">
        <v>26</v>
      </c>
      <c r="M12" s="28">
        <v>1.64608</v>
      </c>
      <c r="N12" s="28" t="s">
        <v>107</v>
      </c>
      <c r="O12" s="29">
        <f t="shared" si="2"/>
        <v>86</v>
      </c>
      <c r="P12" s="33" t="s">
        <v>97</v>
      </c>
      <c r="Q12" s="35" t="s">
        <v>25</v>
      </c>
      <c r="R12" s="29">
        <v>1.0944199999999999</v>
      </c>
      <c r="S12" s="29"/>
      <c r="T12" s="29">
        <f t="shared" si="3"/>
        <v>112</v>
      </c>
      <c r="U12" s="33" t="s">
        <v>98</v>
      </c>
      <c r="V12" s="35" t="s">
        <v>25</v>
      </c>
      <c r="W12" s="29">
        <v>0.87851000000000001</v>
      </c>
      <c r="X12" s="29"/>
      <c r="Y12" s="29">
        <f t="shared" si="16"/>
        <v>110</v>
      </c>
      <c r="Z12" s="33" t="s">
        <v>98</v>
      </c>
      <c r="AA12" s="35" t="s">
        <v>19</v>
      </c>
      <c r="AB12" s="30">
        <v>1.06514</v>
      </c>
      <c r="AC12" s="30" t="s">
        <v>108</v>
      </c>
      <c r="AD12" s="29">
        <f t="shared" si="5"/>
        <v>93</v>
      </c>
      <c r="AE12" s="33" t="s">
        <v>59</v>
      </c>
      <c r="AF12" s="24" t="s">
        <v>25</v>
      </c>
      <c r="AG12" s="28">
        <v>0.62653000000000003</v>
      </c>
      <c r="AH12" s="28" t="s">
        <v>107</v>
      </c>
      <c r="AI12" s="79">
        <f t="shared" si="6"/>
        <v>86</v>
      </c>
      <c r="AJ12" s="33" t="s">
        <v>78</v>
      </c>
      <c r="AK12" s="24" t="s">
        <v>26</v>
      </c>
      <c r="AL12" s="28">
        <v>2.07314</v>
      </c>
      <c r="AM12" s="28" t="s">
        <v>107</v>
      </c>
      <c r="AN12" s="29">
        <f t="shared" si="7"/>
        <v>103</v>
      </c>
      <c r="AO12" s="33" t="s">
        <v>78</v>
      </c>
      <c r="AP12" s="24" t="s">
        <v>26</v>
      </c>
      <c r="AQ12" s="28">
        <v>2.24444</v>
      </c>
      <c r="AR12" s="28" t="s">
        <v>107</v>
      </c>
      <c r="AS12" s="29">
        <f t="shared" si="8"/>
        <v>106</v>
      </c>
      <c r="AT12" s="33" t="s">
        <v>89</v>
      </c>
      <c r="AU12" s="35" t="s">
        <v>22</v>
      </c>
      <c r="AV12" s="29">
        <v>1.10337</v>
      </c>
      <c r="AW12" s="29"/>
      <c r="AX12" s="29">
        <f t="shared" si="9"/>
        <v>124</v>
      </c>
      <c r="AY12" s="33" t="s">
        <v>96</v>
      </c>
      <c r="AZ12" s="35" t="s">
        <v>26</v>
      </c>
      <c r="BA12" s="30">
        <v>1.69018</v>
      </c>
      <c r="BB12" s="30" t="s">
        <v>108</v>
      </c>
      <c r="BC12" s="29">
        <f t="shared" si="17"/>
        <v>102</v>
      </c>
      <c r="BD12" s="33" t="s">
        <v>99</v>
      </c>
      <c r="BE12" s="35" t="s">
        <v>29</v>
      </c>
      <c r="BF12" s="28">
        <v>1.5706</v>
      </c>
      <c r="BG12" s="28" t="s">
        <v>107</v>
      </c>
      <c r="BH12" s="79">
        <f t="shared" si="11"/>
        <v>98</v>
      </c>
      <c r="BI12" s="33" t="s">
        <v>57</v>
      </c>
      <c r="BJ12" s="24" t="s">
        <v>26</v>
      </c>
      <c r="BK12" s="28">
        <v>0.52470000000000006</v>
      </c>
      <c r="BL12" s="28" t="s">
        <v>107</v>
      </c>
      <c r="BM12" s="29">
        <f t="shared" si="14"/>
        <v>90</v>
      </c>
      <c r="BN12" s="33" t="s">
        <v>64</v>
      </c>
      <c r="BO12" s="24" t="s">
        <v>28</v>
      </c>
      <c r="BP12" s="28">
        <v>0.52083999999999997</v>
      </c>
      <c r="BQ12" s="52" t="s">
        <v>107</v>
      </c>
      <c r="BR12" s="29">
        <f t="shared" si="15"/>
        <v>96</v>
      </c>
    </row>
    <row r="13" spans="1:70" ht="17" thickBot="1" x14ac:dyDescent="0.25">
      <c r="A13" s="33" t="s">
        <v>58</v>
      </c>
      <c r="B13" s="24" t="s">
        <v>22</v>
      </c>
      <c r="C13" s="28">
        <v>1.83829</v>
      </c>
      <c r="D13" s="28" t="s">
        <v>107</v>
      </c>
      <c r="E13" s="29">
        <f t="shared" si="0"/>
        <v>99</v>
      </c>
      <c r="F13" s="33" t="s">
        <v>103</v>
      </c>
      <c r="G13" s="35" t="s">
        <v>22</v>
      </c>
      <c r="H13" s="30">
        <v>1.26092</v>
      </c>
      <c r="I13" s="30" t="s">
        <v>108</v>
      </c>
      <c r="J13" s="29">
        <f t="shared" si="1"/>
        <v>94</v>
      </c>
      <c r="K13" s="33" t="s">
        <v>94</v>
      </c>
      <c r="L13" s="35" t="s">
        <v>28</v>
      </c>
      <c r="M13" s="28">
        <v>1.57372</v>
      </c>
      <c r="N13" s="28" t="s">
        <v>107</v>
      </c>
      <c r="O13" s="29">
        <f t="shared" si="2"/>
        <v>85</v>
      </c>
      <c r="P13" s="33" t="s">
        <v>98</v>
      </c>
      <c r="Q13" s="35" t="s">
        <v>25</v>
      </c>
      <c r="R13" s="29">
        <v>1.07497</v>
      </c>
      <c r="S13" s="29"/>
      <c r="T13" s="29">
        <f t="shared" si="3"/>
        <v>111</v>
      </c>
      <c r="U13" s="33" t="s">
        <v>80</v>
      </c>
      <c r="V13" s="24" t="s">
        <v>25</v>
      </c>
      <c r="W13" s="30">
        <v>0.80303999999999998</v>
      </c>
      <c r="X13" s="30" t="s">
        <v>108</v>
      </c>
      <c r="Y13" s="29">
        <f t="shared" si="16"/>
        <v>109</v>
      </c>
      <c r="Z13" s="33" t="s">
        <v>91</v>
      </c>
      <c r="AA13" s="35" t="s">
        <v>25</v>
      </c>
      <c r="AB13" s="29">
        <v>1.0540400000000001</v>
      </c>
      <c r="AC13" s="29"/>
      <c r="AD13" s="29">
        <f t="shared" si="5"/>
        <v>92</v>
      </c>
      <c r="AE13" s="33" t="s">
        <v>83</v>
      </c>
      <c r="AF13" s="24" t="s">
        <v>29</v>
      </c>
      <c r="AG13" s="29">
        <v>0.60106999999999999</v>
      </c>
      <c r="AH13" s="29"/>
      <c r="AI13" s="79">
        <f t="shared" si="6"/>
        <v>85</v>
      </c>
      <c r="AJ13" s="33" t="s">
        <v>89</v>
      </c>
      <c r="AK13" s="35" t="s">
        <v>19</v>
      </c>
      <c r="AL13" s="30">
        <v>2.06908</v>
      </c>
      <c r="AM13" s="30" t="s">
        <v>108</v>
      </c>
      <c r="AN13" s="29">
        <f t="shared" si="7"/>
        <v>102</v>
      </c>
      <c r="AO13" s="33" t="s">
        <v>89</v>
      </c>
      <c r="AP13" s="35" t="s">
        <v>28</v>
      </c>
      <c r="AQ13" s="29">
        <v>2.2346900000000001</v>
      </c>
      <c r="AR13" s="29"/>
      <c r="AS13" s="29">
        <f t="shared" si="8"/>
        <v>105</v>
      </c>
      <c r="AT13" s="33" t="s">
        <v>56</v>
      </c>
      <c r="AU13" s="24" t="s">
        <v>22</v>
      </c>
      <c r="AV13" s="28">
        <v>1.04209</v>
      </c>
      <c r="AW13" s="28" t="s">
        <v>107</v>
      </c>
      <c r="AX13" s="29">
        <f t="shared" si="9"/>
        <v>123</v>
      </c>
      <c r="AY13" s="33" t="s">
        <v>96</v>
      </c>
      <c r="AZ13" s="35" t="s">
        <v>19</v>
      </c>
      <c r="BA13" s="28">
        <v>1.62026</v>
      </c>
      <c r="BB13" s="28" t="s">
        <v>107</v>
      </c>
      <c r="BC13" s="29">
        <f t="shared" si="17"/>
        <v>101</v>
      </c>
      <c r="BD13" s="33" t="s">
        <v>56</v>
      </c>
      <c r="BE13" s="24" t="s">
        <v>25</v>
      </c>
      <c r="BF13" s="28">
        <v>1.5521100000000001</v>
      </c>
      <c r="BG13" s="28" t="s">
        <v>107</v>
      </c>
      <c r="BH13" s="79">
        <f t="shared" si="11"/>
        <v>97</v>
      </c>
      <c r="BI13" s="33" t="s">
        <v>105</v>
      </c>
      <c r="BJ13" s="35" t="s">
        <v>20</v>
      </c>
      <c r="BK13" s="29">
        <v>0.51958000000000004</v>
      </c>
      <c r="BL13" s="29"/>
      <c r="BM13" s="29">
        <f t="shared" si="14"/>
        <v>89</v>
      </c>
      <c r="BN13" s="33" t="s">
        <v>42</v>
      </c>
      <c r="BO13" s="24" t="s">
        <v>26</v>
      </c>
      <c r="BP13" s="28">
        <v>0.49426999999999999</v>
      </c>
      <c r="BQ13" s="52" t="s">
        <v>107</v>
      </c>
      <c r="BR13" s="29">
        <f t="shared" si="15"/>
        <v>95</v>
      </c>
    </row>
    <row r="14" spans="1:70" ht="17" thickBot="1" x14ac:dyDescent="0.25">
      <c r="A14" s="33" t="s">
        <v>41</v>
      </c>
      <c r="B14" s="24" t="s">
        <v>25</v>
      </c>
      <c r="C14" s="28">
        <v>1.7561199999999999</v>
      </c>
      <c r="D14" s="28" t="s">
        <v>107</v>
      </c>
      <c r="E14" s="29">
        <f t="shared" si="0"/>
        <v>98</v>
      </c>
      <c r="F14" s="33" t="s">
        <v>64</v>
      </c>
      <c r="G14" s="24" t="s">
        <v>28</v>
      </c>
      <c r="H14" s="28">
        <v>1.2427900000000001</v>
      </c>
      <c r="I14" s="28" t="s">
        <v>107</v>
      </c>
      <c r="J14" s="29">
        <f t="shared" si="1"/>
        <v>93</v>
      </c>
      <c r="K14" s="33" t="s">
        <v>66</v>
      </c>
      <c r="L14" s="24" t="s">
        <v>20</v>
      </c>
      <c r="M14" s="28">
        <v>1.41601</v>
      </c>
      <c r="N14" s="28" t="s">
        <v>107</v>
      </c>
      <c r="O14" s="29">
        <f t="shared" si="2"/>
        <v>84</v>
      </c>
      <c r="P14" s="33" t="s">
        <v>56</v>
      </c>
      <c r="Q14" s="24" t="s">
        <v>25</v>
      </c>
      <c r="R14" s="30">
        <v>1.04932</v>
      </c>
      <c r="S14" s="30" t="s">
        <v>108</v>
      </c>
      <c r="T14" s="29">
        <f t="shared" si="3"/>
        <v>110</v>
      </c>
      <c r="U14" s="33" t="s">
        <v>91</v>
      </c>
      <c r="V14" s="35" t="s">
        <v>25</v>
      </c>
      <c r="W14" s="28">
        <v>0.78946000000000005</v>
      </c>
      <c r="X14" s="28" t="s">
        <v>107</v>
      </c>
      <c r="Y14" s="29">
        <f t="shared" si="16"/>
        <v>108</v>
      </c>
      <c r="Z14" s="33" t="s">
        <v>31</v>
      </c>
      <c r="AA14" s="24" t="s">
        <v>25</v>
      </c>
      <c r="AB14" s="28">
        <v>1.0170300000000001</v>
      </c>
      <c r="AC14" s="28" t="s">
        <v>107</v>
      </c>
      <c r="AD14" s="29">
        <f t="shared" si="5"/>
        <v>91</v>
      </c>
      <c r="AE14" s="33" t="s">
        <v>83</v>
      </c>
      <c r="AF14" s="24" t="s">
        <v>20</v>
      </c>
      <c r="AG14" s="28">
        <v>0.57957999999999998</v>
      </c>
      <c r="AH14" s="28" t="s">
        <v>107</v>
      </c>
      <c r="AI14" s="79">
        <f t="shared" si="6"/>
        <v>84</v>
      </c>
      <c r="AJ14" s="33" t="s">
        <v>35</v>
      </c>
      <c r="AK14" s="24" t="s">
        <v>25</v>
      </c>
      <c r="AL14" s="28">
        <v>2.04379</v>
      </c>
      <c r="AM14" s="28" t="s">
        <v>107</v>
      </c>
      <c r="AN14" s="29">
        <f t="shared" si="7"/>
        <v>101</v>
      </c>
      <c r="AO14" s="33" t="s">
        <v>35</v>
      </c>
      <c r="AP14" s="24" t="s">
        <v>25</v>
      </c>
      <c r="AQ14" s="28">
        <v>2.1768299999999998</v>
      </c>
      <c r="AR14" s="28" t="s">
        <v>107</v>
      </c>
      <c r="AS14" s="29">
        <f t="shared" si="8"/>
        <v>104</v>
      </c>
      <c r="AT14" s="33" t="s">
        <v>68</v>
      </c>
      <c r="AU14" s="24" t="s">
        <v>19</v>
      </c>
      <c r="AV14" s="28">
        <v>1.0085299999999999</v>
      </c>
      <c r="AW14" s="28" t="s">
        <v>107</v>
      </c>
      <c r="AX14" s="29">
        <f t="shared" si="9"/>
        <v>122</v>
      </c>
      <c r="AY14" s="33" t="s">
        <v>69</v>
      </c>
      <c r="AZ14" s="24" t="s">
        <v>29</v>
      </c>
      <c r="BA14" s="28">
        <v>1.5776300000000001</v>
      </c>
      <c r="BB14" s="28" t="s">
        <v>107</v>
      </c>
      <c r="BC14" s="29">
        <f t="shared" si="17"/>
        <v>100</v>
      </c>
      <c r="BD14" s="33" t="s">
        <v>75</v>
      </c>
      <c r="BE14" s="24" t="s">
        <v>29</v>
      </c>
      <c r="BF14" s="28">
        <v>1.54006</v>
      </c>
      <c r="BG14" s="28" t="s">
        <v>107</v>
      </c>
      <c r="BH14" s="79">
        <f t="shared" si="11"/>
        <v>96</v>
      </c>
      <c r="BI14" s="33" t="s">
        <v>49</v>
      </c>
      <c r="BJ14" s="24" t="s">
        <v>20</v>
      </c>
      <c r="BK14" s="28">
        <v>0.50824999999999998</v>
      </c>
      <c r="BL14" s="28" t="s">
        <v>107</v>
      </c>
      <c r="BM14" s="29">
        <f t="shared" si="14"/>
        <v>88</v>
      </c>
      <c r="BN14" s="33" t="s">
        <v>64</v>
      </c>
      <c r="BO14" s="24" t="s">
        <v>22</v>
      </c>
      <c r="BP14" s="28">
        <v>0.48199999999999998</v>
      </c>
      <c r="BQ14" s="52" t="s">
        <v>107</v>
      </c>
      <c r="BR14" s="29">
        <f t="shared" si="15"/>
        <v>94</v>
      </c>
    </row>
    <row r="15" spans="1:70" ht="17" thickBot="1" x14ac:dyDescent="0.25">
      <c r="A15" s="33" t="s">
        <v>89</v>
      </c>
      <c r="B15" s="35" t="s">
        <v>19</v>
      </c>
      <c r="C15" s="29">
        <v>1.7269399999999999</v>
      </c>
      <c r="D15" s="29"/>
      <c r="E15" s="29">
        <f t="shared" si="0"/>
        <v>97</v>
      </c>
      <c r="F15" s="33" t="s">
        <v>76</v>
      </c>
      <c r="G15" s="24" t="s">
        <v>22</v>
      </c>
      <c r="H15" s="28">
        <v>1.1237200000000001</v>
      </c>
      <c r="I15" s="28" t="s">
        <v>107</v>
      </c>
      <c r="J15" s="29">
        <f t="shared" si="1"/>
        <v>92</v>
      </c>
      <c r="K15" s="33" t="s">
        <v>100</v>
      </c>
      <c r="L15" s="35" t="s">
        <v>23</v>
      </c>
      <c r="M15" s="28">
        <v>1.3729</v>
      </c>
      <c r="N15" s="28" t="s">
        <v>107</v>
      </c>
      <c r="O15" s="29">
        <f t="shared" si="2"/>
        <v>83</v>
      </c>
      <c r="P15" s="33" t="s">
        <v>103</v>
      </c>
      <c r="Q15" s="35" t="s">
        <v>22</v>
      </c>
      <c r="R15" s="29">
        <v>1.02319</v>
      </c>
      <c r="S15" s="29"/>
      <c r="T15" s="29">
        <f t="shared" si="3"/>
        <v>109</v>
      </c>
      <c r="U15" s="33" t="s">
        <v>35</v>
      </c>
      <c r="V15" s="24" t="s">
        <v>25</v>
      </c>
      <c r="W15" s="28">
        <v>0.74407000000000001</v>
      </c>
      <c r="X15" s="28" t="s">
        <v>107</v>
      </c>
      <c r="Y15" s="29">
        <f t="shared" si="16"/>
        <v>107</v>
      </c>
      <c r="Z15" s="33" t="s">
        <v>68</v>
      </c>
      <c r="AA15" s="24" t="s">
        <v>19</v>
      </c>
      <c r="AB15" s="28">
        <v>1.0105599999999999</v>
      </c>
      <c r="AC15" s="28" t="s">
        <v>107</v>
      </c>
      <c r="AD15" s="29">
        <f t="shared" si="5"/>
        <v>90</v>
      </c>
      <c r="AE15" s="33" t="s">
        <v>75</v>
      </c>
      <c r="AF15" s="24" t="s">
        <v>29</v>
      </c>
      <c r="AG15" s="28">
        <v>0.57930999999999999</v>
      </c>
      <c r="AH15" s="28" t="s">
        <v>107</v>
      </c>
      <c r="AI15" s="79">
        <f t="shared" si="6"/>
        <v>83</v>
      </c>
      <c r="AJ15" s="33" t="s">
        <v>58</v>
      </c>
      <c r="AK15" s="24" t="s">
        <v>22</v>
      </c>
      <c r="AL15" s="28">
        <v>1.9785999999999999</v>
      </c>
      <c r="AM15" s="28" t="s">
        <v>107</v>
      </c>
      <c r="AN15" s="29">
        <f t="shared" si="7"/>
        <v>100</v>
      </c>
      <c r="AO15" s="33" t="s">
        <v>31</v>
      </c>
      <c r="AP15" s="24" t="s">
        <v>19</v>
      </c>
      <c r="AQ15" s="28">
        <v>2.1556600000000001</v>
      </c>
      <c r="AR15" s="28" t="s">
        <v>107</v>
      </c>
      <c r="AS15" s="29">
        <f t="shared" si="8"/>
        <v>103</v>
      </c>
      <c r="AT15" s="33" t="s">
        <v>101</v>
      </c>
      <c r="AU15" s="35" t="s">
        <v>102</v>
      </c>
      <c r="AV15" s="28">
        <v>1.0010399999999999</v>
      </c>
      <c r="AW15" s="28" t="s">
        <v>107</v>
      </c>
      <c r="AX15" s="29">
        <f t="shared" si="9"/>
        <v>121</v>
      </c>
      <c r="AY15" s="33" t="s">
        <v>105</v>
      </c>
      <c r="AZ15" s="35" t="s">
        <v>29</v>
      </c>
      <c r="BA15" s="30">
        <v>1.52545</v>
      </c>
      <c r="BB15" s="30" t="s">
        <v>108</v>
      </c>
      <c r="BC15" s="29">
        <f t="shared" si="17"/>
        <v>99</v>
      </c>
      <c r="BD15" s="33" t="s">
        <v>56</v>
      </c>
      <c r="BE15" s="24" t="s">
        <v>19</v>
      </c>
      <c r="BF15" s="28">
        <v>1.4813799999999999</v>
      </c>
      <c r="BG15" s="28" t="s">
        <v>107</v>
      </c>
      <c r="BH15" s="79">
        <f t="shared" si="11"/>
        <v>95</v>
      </c>
      <c r="BI15" s="33" t="s">
        <v>79</v>
      </c>
      <c r="BJ15" s="24" t="s">
        <v>25</v>
      </c>
      <c r="BK15" s="28">
        <v>0.50541999999999998</v>
      </c>
      <c r="BL15" s="28" t="s">
        <v>107</v>
      </c>
      <c r="BM15" s="29">
        <f t="shared" si="14"/>
        <v>87</v>
      </c>
      <c r="BN15" s="33" t="s">
        <v>38</v>
      </c>
      <c r="BO15" s="24" t="s">
        <v>26</v>
      </c>
      <c r="BP15" s="28">
        <v>0.48143000000000002</v>
      </c>
      <c r="BQ15" s="52" t="s">
        <v>107</v>
      </c>
      <c r="BR15" s="29">
        <f t="shared" si="15"/>
        <v>93</v>
      </c>
    </row>
    <row r="16" spans="1:70" ht="17" thickBot="1" x14ac:dyDescent="0.25">
      <c r="A16" s="33" t="s">
        <v>97</v>
      </c>
      <c r="B16" s="35" t="s">
        <v>25</v>
      </c>
      <c r="C16" s="28">
        <v>1.6386099999999999</v>
      </c>
      <c r="D16" s="28" t="s">
        <v>107</v>
      </c>
      <c r="E16" s="29">
        <f t="shared" si="0"/>
        <v>96</v>
      </c>
      <c r="F16" s="33" t="s">
        <v>103</v>
      </c>
      <c r="G16" s="35" t="s">
        <v>28</v>
      </c>
      <c r="H16" s="28">
        <v>1.0786199999999999</v>
      </c>
      <c r="I16" s="28" t="s">
        <v>107</v>
      </c>
      <c r="J16" s="29">
        <f t="shared" si="1"/>
        <v>91</v>
      </c>
      <c r="K16" s="33" t="s">
        <v>76</v>
      </c>
      <c r="L16" s="24" t="s">
        <v>28</v>
      </c>
      <c r="M16" s="28">
        <v>1.28759</v>
      </c>
      <c r="N16" s="28" t="s">
        <v>107</v>
      </c>
      <c r="O16" s="29">
        <f t="shared" si="2"/>
        <v>82</v>
      </c>
      <c r="P16" s="33" t="s">
        <v>70</v>
      </c>
      <c r="Q16" s="24" t="s">
        <v>19</v>
      </c>
      <c r="R16" s="30">
        <v>0.93813999999999997</v>
      </c>
      <c r="S16" s="30" t="s">
        <v>108</v>
      </c>
      <c r="T16" s="29">
        <f t="shared" si="3"/>
        <v>108</v>
      </c>
      <c r="U16" s="33" t="s">
        <v>89</v>
      </c>
      <c r="V16" s="35" t="s">
        <v>28</v>
      </c>
      <c r="W16" s="29">
        <v>0.73111000000000004</v>
      </c>
      <c r="X16" s="29"/>
      <c r="Y16" s="29">
        <f t="shared" si="16"/>
        <v>106</v>
      </c>
      <c r="Z16" s="33" t="s">
        <v>72</v>
      </c>
      <c r="AA16" s="24" t="s">
        <v>25</v>
      </c>
      <c r="AB16" s="29">
        <v>0.98648000000000002</v>
      </c>
      <c r="AC16" s="29"/>
      <c r="AD16" s="29">
        <f t="shared" si="5"/>
        <v>89</v>
      </c>
      <c r="AE16" s="33" t="s">
        <v>92</v>
      </c>
      <c r="AF16" s="35" t="s">
        <v>20</v>
      </c>
      <c r="AG16" s="29">
        <v>0.56862000000000001</v>
      </c>
      <c r="AH16" s="29"/>
      <c r="AI16" s="79">
        <f t="shared" si="6"/>
        <v>82</v>
      </c>
      <c r="AJ16" s="33" t="s">
        <v>86</v>
      </c>
      <c r="AK16" s="24" t="s">
        <v>20</v>
      </c>
      <c r="AL16" s="28">
        <v>1.9246000000000001</v>
      </c>
      <c r="AM16" s="28" t="s">
        <v>107</v>
      </c>
      <c r="AN16" s="29">
        <f t="shared" si="7"/>
        <v>99</v>
      </c>
      <c r="AO16" s="33" t="s">
        <v>58</v>
      </c>
      <c r="AP16" s="24" t="s">
        <v>22</v>
      </c>
      <c r="AQ16" s="28">
        <v>2.0812300000000001</v>
      </c>
      <c r="AR16" s="28" t="s">
        <v>107</v>
      </c>
      <c r="AS16" s="29">
        <f t="shared" si="8"/>
        <v>102</v>
      </c>
      <c r="AT16" s="33" t="s">
        <v>43</v>
      </c>
      <c r="AU16" s="24" t="s">
        <v>19</v>
      </c>
      <c r="AV16" s="28">
        <v>0.98924999999999996</v>
      </c>
      <c r="AW16" s="28" t="s">
        <v>107</v>
      </c>
      <c r="AX16" s="29">
        <f t="shared" ref="AX16:AX79" si="18">IF(AV16&gt;AV17,AX17+1,AX17)</f>
        <v>120</v>
      </c>
      <c r="AY16" s="33" t="s">
        <v>73</v>
      </c>
      <c r="AZ16" s="24" t="s">
        <v>29</v>
      </c>
      <c r="BA16" s="28">
        <v>1.5059499999999999</v>
      </c>
      <c r="BB16" s="28" t="s">
        <v>107</v>
      </c>
      <c r="BC16" s="29">
        <f t="shared" si="17"/>
        <v>98</v>
      </c>
      <c r="BD16" s="33" t="s">
        <v>72</v>
      </c>
      <c r="BE16" s="24" t="s">
        <v>28</v>
      </c>
      <c r="BF16" s="28">
        <v>1.4556199999999999</v>
      </c>
      <c r="BG16" s="28" t="s">
        <v>107</v>
      </c>
      <c r="BH16" s="79">
        <f t="shared" si="11"/>
        <v>94</v>
      </c>
      <c r="BI16" s="33" t="s">
        <v>46</v>
      </c>
      <c r="BJ16" s="24" t="s">
        <v>20</v>
      </c>
      <c r="BK16" s="28">
        <v>0.47231000000000001</v>
      </c>
      <c r="BL16" s="28" t="s">
        <v>107</v>
      </c>
      <c r="BM16" s="29">
        <f t="shared" si="14"/>
        <v>86</v>
      </c>
      <c r="BN16" s="33" t="s">
        <v>87</v>
      </c>
      <c r="BO16" s="24" t="s">
        <v>25</v>
      </c>
      <c r="BP16" s="28">
        <v>0.43358000000000002</v>
      </c>
      <c r="BQ16" s="52" t="s">
        <v>107</v>
      </c>
      <c r="BR16" s="29">
        <f t="shared" si="15"/>
        <v>92</v>
      </c>
    </row>
    <row r="17" spans="1:70" ht="17" thickBot="1" x14ac:dyDescent="0.25">
      <c r="A17" s="33" t="s">
        <v>72</v>
      </c>
      <c r="B17" s="24" t="s">
        <v>22</v>
      </c>
      <c r="C17" s="28">
        <v>1.6290500000000001</v>
      </c>
      <c r="D17" s="28" t="s">
        <v>107</v>
      </c>
      <c r="E17" s="29">
        <f t="shared" si="0"/>
        <v>95</v>
      </c>
      <c r="F17" s="33" t="s">
        <v>66</v>
      </c>
      <c r="G17" s="24" t="s">
        <v>20</v>
      </c>
      <c r="H17" s="28">
        <v>1.06647</v>
      </c>
      <c r="I17" s="28" t="s">
        <v>107</v>
      </c>
      <c r="J17" s="29">
        <f t="shared" si="1"/>
        <v>90</v>
      </c>
      <c r="K17" s="33" t="s">
        <v>103</v>
      </c>
      <c r="L17" s="35" t="s">
        <v>22</v>
      </c>
      <c r="M17" s="28">
        <v>1.27285</v>
      </c>
      <c r="N17" s="28" t="s">
        <v>107</v>
      </c>
      <c r="O17" s="29">
        <f t="shared" si="2"/>
        <v>81</v>
      </c>
      <c r="P17" s="33" t="s">
        <v>51</v>
      </c>
      <c r="Q17" s="24" t="s">
        <v>22</v>
      </c>
      <c r="R17" s="28">
        <v>0.92479999999999996</v>
      </c>
      <c r="S17" s="28" t="s">
        <v>107</v>
      </c>
      <c r="T17" s="29">
        <f t="shared" si="3"/>
        <v>107</v>
      </c>
      <c r="U17" s="33" t="s">
        <v>74</v>
      </c>
      <c r="V17" s="24" t="s">
        <v>25</v>
      </c>
      <c r="W17" s="28">
        <v>0.71647000000000005</v>
      </c>
      <c r="X17" s="28" t="s">
        <v>107</v>
      </c>
      <c r="Y17" s="29">
        <f t="shared" si="16"/>
        <v>105</v>
      </c>
      <c r="Z17" s="33" t="s">
        <v>62</v>
      </c>
      <c r="AA17" s="24" t="s">
        <v>25</v>
      </c>
      <c r="AB17" s="28">
        <v>0.96092999999999995</v>
      </c>
      <c r="AC17" s="28" t="s">
        <v>107</v>
      </c>
      <c r="AD17" s="29">
        <f t="shared" si="5"/>
        <v>88</v>
      </c>
      <c r="AE17" s="33" t="s">
        <v>86</v>
      </c>
      <c r="AF17" s="24" t="s">
        <v>26</v>
      </c>
      <c r="AG17" s="28">
        <v>0.56294999999999995</v>
      </c>
      <c r="AH17" s="28" t="s">
        <v>107</v>
      </c>
      <c r="AI17" s="79">
        <f t="shared" si="6"/>
        <v>81</v>
      </c>
      <c r="AJ17" s="33" t="s">
        <v>31</v>
      </c>
      <c r="AK17" s="24" t="s">
        <v>25</v>
      </c>
      <c r="AL17" s="28">
        <v>1.9198900000000001</v>
      </c>
      <c r="AM17" s="28" t="s">
        <v>107</v>
      </c>
      <c r="AN17" s="29">
        <f t="shared" si="7"/>
        <v>98</v>
      </c>
      <c r="AO17" s="33" t="s">
        <v>31</v>
      </c>
      <c r="AP17" s="24" t="s">
        <v>25</v>
      </c>
      <c r="AQ17" s="28">
        <v>2.03348</v>
      </c>
      <c r="AR17" s="28" t="s">
        <v>107</v>
      </c>
      <c r="AS17" s="29">
        <f t="shared" si="8"/>
        <v>101</v>
      </c>
      <c r="AT17" s="33" t="s">
        <v>86</v>
      </c>
      <c r="AU17" s="24" t="s">
        <v>20</v>
      </c>
      <c r="AV17" s="28">
        <v>0.98358000000000001</v>
      </c>
      <c r="AW17" s="28" t="s">
        <v>107</v>
      </c>
      <c r="AX17" s="29">
        <f t="shared" si="18"/>
        <v>119</v>
      </c>
      <c r="AY17" s="33" t="s">
        <v>101</v>
      </c>
      <c r="AZ17" s="35" t="s">
        <v>26</v>
      </c>
      <c r="BA17" s="28">
        <v>1.44455</v>
      </c>
      <c r="BB17" s="28" t="s">
        <v>107</v>
      </c>
      <c r="BC17" s="29">
        <f t="shared" si="17"/>
        <v>97</v>
      </c>
      <c r="BD17" s="33" t="s">
        <v>89</v>
      </c>
      <c r="BE17" s="35" t="s">
        <v>22</v>
      </c>
      <c r="BF17" s="29">
        <v>1.45306</v>
      </c>
      <c r="BG17" s="29"/>
      <c r="BH17" s="79">
        <f t="shared" si="11"/>
        <v>93</v>
      </c>
      <c r="BI17" s="33" t="s">
        <v>32</v>
      </c>
      <c r="BJ17" s="24" t="s">
        <v>26</v>
      </c>
      <c r="BK17" s="28">
        <v>0.47211999999999998</v>
      </c>
      <c r="BL17" s="28" t="s">
        <v>107</v>
      </c>
      <c r="BM17" s="29">
        <f t="shared" si="14"/>
        <v>85</v>
      </c>
      <c r="BN17" s="33" t="s">
        <v>76</v>
      </c>
      <c r="BO17" s="24" t="s">
        <v>28</v>
      </c>
      <c r="BP17" s="28">
        <v>0.42960999999999999</v>
      </c>
      <c r="BQ17" s="52" t="s">
        <v>107</v>
      </c>
      <c r="BR17" s="29">
        <f t="shared" si="15"/>
        <v>91</v>
      </c>
    </row>
    <row r="18" spans="1:70" ht="17" thickBot="1" x14ac:dyDescent="0.25">
      <c r="A18" s="33" t="s">
        <v>91</v>
      </c>
      <c r="B18" s="35" t="s">
        <v>25</v>
      </c>
      <c r="C18" s="28">
        <v>1.62592</v>
      </c>
      <c r="D18" s="28" t="s">
        <v>107</v>
      </c>
      <c r="E18" s="29">
        <f t="shared" si="0"/>
        <v>94</v>
      </c>
      <c r="F18" s="33" t="s">
        <v>51</v>
      </c>
      <c r="G18" s="24" t="s">
        <v>28</v>
      </c>
      <c r="H18" s="28">
        <v>1.0217499999999999</v>
      </c>
      <c r="I18" s="28" t="s">
        <v>107</v>
      </c>
      <c r="J18" s="29">
        <f t="shared" si="1"/>
        <v>89</v>
      </c>
      <c r="K18" s="33" t="s">
        <v>100</v>
      </c>
      <c r="L18" s="35" t="s">
        <v>26</v>
      </c>
      <c r="M18" s="28">
        <v>1.2424200000000001</v>
      </c>
      <c r="N18" s="28" t="s">
        <v>107</v>
      </c>
      <c r="O18" s="29">
        <f t="shared" si="2"/>
        <v>80</v>
      </c>
      <c r="P18" s="33" t="s">
        <v>80</v>
      </c>
      <c r="Q18" s="24" t="s">
        <v>25</v>
      </c>
      <c r="R18" s="30">
        <v>0.90708999999999995</v>
      </c>
      <c r="S18" s="30" t="s">
        <v>108</v>
      </c>
      <c r="T18" s="29">
        <f t="shared" si="3"/>
        <v>106</v>
      </c>
      <c r="U18" s="33" t="s">
        <v>86</v>
      </c>
      <c r="V18" s="24" t="s">
        <v>26</v>
      </c>
      <c r="W18" s="30">
        <v>0.70245999999999997</v>
      </c>
      <c r="X18" s="30" t="s">
        <v>108</v>
      </c>
      <c r="Y18" s="29">
        <f t="shared" si="16"/>
        <v>104</v>
      </c>
      <c r="Z18" s="33" t="s">
        <v>31</v>
      </c>
      <c r="AA18" s="24" t="s">
        <v>19</v>
      </c>
      <c r="AB18" s="28">
        <v>0.92535999999999996</v>
      </c>
      <c r="AC18" s="28" t="s">
        <v>107</v>
      </c>
      <c r="AD18" s="29">
        <f t="shared" ref="AD18:AD81" si="19">IF(AB18&gt;AB19,AD19+1,AD19)</f>
        <v>87</v>
      </c>
      <c r="AE18" s="33" t="s">
        <v>41</v>
      </c>
      <c r="AF18" s="24" t="s">
        <v>25</v>
      </c>
      <c r="AG18" s="28">
        <v>0.55337999999999998</v>
      </c>
      <c r="AH18" s="28" t="s">
        <v>107</v>
      </c>
      <c r="AI18" s="79">
        <f t="shared" si="6"/>
        <v>80</v>
      </c>
      <c r="AJ18" s="33" t="s">
        <v>31</v>
      </c>
      <c r="AK18" s="24" t="s">
        <v>19</v>
      </c>
      <c r="AL18" s="28">
        <v>1.9037900000000001</v>
      </c>
      <c r="AM18" s="28" t="s">
        <v>107</v>
      </c>
      <c r="AN18" s="29">
        <f t="shared" si="7"/>
        <v>97</v>
      </c>
      <c r="AO18" s="33" t="s">
        <v>41</v>
      </c>
      <c r="AP18" s="24" t="s">
        <v>25</v>
      </c>
      <c r="AQ18" s="28">
        <v>1.97254</v>
      </c>
      <c r="AR18" s="28" t="s">
        <v>107</v>
      </c>
      <c r="AS18" s="29">
        <f t="shared" si="8"/>
        <v>100</v>
      </c>
      <c r="AT18" s="33" t="s">
        <v>31</v>
      </c>
      <c r="AU18" s="24" t="s">
        <v>25</v>
      </c>
      <c r="AV18" s="28">
        <v>0.95015000000000005</v>
      </c>
      <c r="AW18" s="28" t="s">
        <v>107</v>
      </c>
      <c r="AX18" s="29">
        <f t="shared" si="18"/>
        <v>118</v>
      </c>
      <c r="AY18" s="33" t="s">
        <v>71</v>
      </c>
      <c r="AZ18" s="24" t="s">
        <v>20</v>
      </c>
      <c r="BA18" s="28">
        <v>1.43536</v>
      </c>
      <c r="BB18" s="28" t="s">
        <v>107</v>
      </c>
      <c r="BC18" s="29">
        <f t="shared" si="17"/>
        <v>96</v>
      </c>
      <c r="BD18" s="33" t="s">
        <v>86</v>
      </c>
      <c r="BE18" s="24" t="s">
        <v>26</v>
      </c>
      <c r="BF18" s="28">
        <v>1.45007</v>
      </c>
      <c r="BG18" s="28" t="s">
        <v>107</v>
      </c>
      <c r="BH18" s="79">
        <f t="shared" si="11"/>
        <v>92</v>
      </c>
      <c r="BI18" s="33" t="s">
        <v>100</v>
      </c>
      <c r="BJ18" s="35" t="s">
        <v>20</v>
      </c>
      <c r="BK18" s="28">
        <v>0.43945000000000001</v>
      </c>
      <c r="BL18" s="28" t="s">
        <v>107</v>
      </c>
      <c r="BM18" s="29">
        <f t="shared" si="14"/>
        <v>84</v>
      </c>
      <c r="BN18" s="33" t="s">
        <v>34</v>
      </c>
      <c r="BO18" s="24" t="s">
        <v>26</v>
      </c>
      <c r="BP18" s="28">
        <v>0.42719000000000001</v>
      </c>
      <c r="BQ18" s="52" t="s">
        <v>107</v>
      </c>
      <c r="BR18" s="29">
        <f t="shared" si="15"/>
        <v>90</v>
      </c>
    </row>
    <row r="19" spans="1:70" ht="17" thickBot="1" x14ac:dyDescent="0.25">
      <c r="A19" s="33" t="s">
        <v>99</v>
      </c>
      <c r="B19" s="35" t="s">
        <v>19</v>
      </c>
      <c r="C19" s="28">
        <v>1.60883</v>
      </c>
      <c r="D19" s="28" t="s">
        <v>107</v>
      </c>
      <c r="E19" s="29">
        <f t="shared" si="0"/>
        <v>93</v>
      </c>
      <c r="F19" s="33" t="s">
        <v>101</v>
      </c>
      <c r="G19" s="35" t="s">
        <v>26</v>
      </c>
      <c r="H19" s="28">
        <v>0.98877999999999999</v>
      </c>
      <c r="I19" s="28" t="s">
        <v>107</v>
      </c>
      <c r="J19" s="29">
        <f t="shared" si="1"/>
        <v>88</v>
      </c>
      <c r="K19" s="33" t="s">
        <v>76</v>
      </c>
      <c r="L19" s="24" t="s">
        <v>22</v>
      </c>
      <c r="M19" s="28">
        <v>1.22451</v>
      </c>
      <c r="N19" s="28" t="s">
        <v>107</v>
      </c>
      <c r="O19" s="29">
        <f t="shared" si="2"/>
        <v>79</v>
      </c>
      <c r="P19" s="33" t="s">
        <v>103</v>
      </c>
      <c r="Q19" s="35" t="s">
        <v>28</v>
      </c>
      <c r="R19" s="29">
        <v>0.90432000000000001</v>
      </c>
      <c r="S19" s="29"/>
      <c r="T19" s="29">
        <f t="shared" si="3"/>
        <v>105</v>
      </c>
      <c r="U19" s="33" t="s">
        <v>39</v>
      </c>
      <c r="V19" s="24" t="s">
        <v>25</v>
      </c>
      <c r="W19" s="28">
        <v>0.70009999999999994</v>
      </c>
      <c r="X19" s="28" t="s">
        <v>107</v>
      </c>
      <c r="Y19" s="29">
        <f t="shared" si="16"/>
        <v>103</v>
      </c>
      <c r="Z19" s="33" t="s">
        <v>99</v>
      </c>
      <c r="AA19" s="35" t="s">
        <v>29</v>
      </c>
      <c r="AB19" s="28">
        <v>0.92254999999999998</v>
      </c>
      <c r="AC19" s="28" t="s">
        <v>107</v>
      </c>
      <c r="AD19" s="29">
        <f t="shared" si="19"/>
        <v>86</v>
      </c>
      <c r="AE19" s="33" t="s">
        <v>83</v>
      </c>
      <c r="AF19" s="24" t="s">
        <v>25</v>
      </c>
      <c r="AG19" s="30">
        <v>0.52891999999999995</v>
      </c>
      <c r="AH19" s="30" t="s">
        <v>108</v>
      </c>
      <c r="AI19" s="79">
        <f t="shared" si="6"/>
        <v>79</v>
      </c>
      <c r="AJ19" s="33" t="s">
        <v>80</v>
      </c>
      <c r="AK19" s="24" t="s">
        <v>19</v>
      </c>
      <c r="AL19" s="28">
        <v>1.8535699999999999</v>
      </c>
      <c r="AM19" s="28" t="s">
        <v>107</v>
      </c>
      <c r="AN19" s="29">
        <f t="shared" si="7"/>
        <v>96</v>
      </c>
      <c r="AO19" s="33" t="s">
        <v>99</v>
      </c>
      <c r="AP19" s="35" t="s">
        <v>25</v>
      </c>
      <c r="AQ19" s="28">
        <v>1.9006700000000001</v>
      </c>
      <c r="AR19" s="28" t="s">
        <v>107</v>
      </c>
      <c r="AS19" s="29">
        <f t="shared" si="8"/>
        <v>99</v>
      </c>
      <c r="AT19" s="33" t="s">
        <v>50</v>
      </c>
      <c r="AU19" s="24" t="s">
        <v>19</v>
      </c>
      <c r="AV19" s="28">
        <v>0.94133</v>
      </c>
      <c r="AW19" s="28" t="s">
        <v>107</v>
      </c>
      <c r="AX19" s="29">
        <f t="shared" si="18"/>
        <v>117</v>
      </c>
      <c r="AY19" s="33" t="s">
        <v>27</v>
      </c>
      <c r="AZ19" s="24" t="s">
        <v>29</v>
      </c>
      <c r="BA19" s="28">
        <v>1.4199900000000001</v>
      </c>
      <c r="BB19" s="28" t="s">
        <v>107</v>
      </c>
      <c r="BC19" s="29">
        <f t="shared" si="17"/>
        <v>95</v>
      </c>
      <c r="BD19" s="33" t="s">
        <v>93</v>
      </c>
      <c r="BE19" s="35" t="s">
        <v>29</v>
      </c>
      <c r="BF19" s="28">
        <v>1.4484600000000001</v>
      </c>
      <c r="BG19" s="28" t="s">
        <v>107</v>
      </c>
      <c r="BH19" s="79">
        <f t="shared" si="11"/>
        <v>91</v>
      </c>
      <c r="BI19" s="33" t="s">
        <v>32</v>
      </c>
      <c r="BJ19" s="24" t="s">
        <v>20</v>
      </c>
      <c r="BK19" s="28">
        <v>0.42637000000000003</v>
      </c>
      <c r="BL19" s="28" t="s">
        <v>107</v>
      </c>
      <c r="BM19" s="29">
        <f t="shared" si="14"/>
        <v>83</v>
      </c>
      <c r="BN19" s="33" t="s">
        <v>76</v>
      </c>
      <c r="BO19" s="24" t="s">
        <v>22</v>
      </c>
      <c r="BP19" s="28">
        <v>0.42415999999999998</v>
      </c>
      <c r="BQ19" s="52" t="s">
        <v>107</v>
      </c>
      <c r="BR19" s="29">
        <f t="shared" si="15"/>
        <v>89</v>
      </c>
    </row>
    <row r="20" spans="1:70" ht="17" thickBot="1" x14ac:dyDescent="0.25">
      <c r="A20" s="33" t="s">
        <v>105</v>
      </c>
      <c r="B20" s="35" t="s">
        <v>22</v>
      </c>
      <c r="C20" s="28">
        <v>1.58361</v>
      </c>
      <c r="D20" s="28" t="s">
        <v>107</v>
      </c>
      <c r="E20" s="29">
        <f t="shared" si="0"/>
        <v>92</v>
      </c>
      <c r="F20" s="33" t="s">
        <v>98</v>
      </c>
      <c r="G20" s="35" t="s">
        <v>19</v>
      </c>
      <c r="H20" s="29">
        <v>0.97028000000000003</v>
      </c>
      <c r="I20" s="29"/>
      <c r="J20" s="29">
        <f t="shared" si="1"/>
        <v>87</v>
      </c>
      <c r="K20" s="33" t="s">
        <v>32</v>
      </c>
      <c r="L20" s="24" t="s">
        <v>26</v>
      </c>
      <c r="M20" s="28">
        <v>1.1831400000000001</v>
      </c>
      <c r="N20" s="28" t="s">
        <v>107</v>
      </c>
      <c r="O20" s="29">
        <f t="shared" si="2"/>
        <v>78</v>
      </c>
      <c r="P20" s="33" t="s">
        <v>31</v>
      </c>
      <c r="Q20" s="24" t="s">
        <v>19</v>
      </c>
      <c r="R20" s="28">
        <v>0.89731000000000005</v>
      </c>
      <c r="S20" s="28" t="s">
        <v>107</v>
      </c>
      <c r="T20" s="29">
        <f t="shared" si="3"/>
        <v>104</v>
      </c>
      <c r="U20" s="33" t="s">
        <v>31</v>
      </c>
      <c r="V20" s="24" t="s">
        <v>19</v>
      </c>
      <c r="W20" s="28">
        <v>0.68545999999999996</v>
      </c>
      <c r="X20" s="28" t="s">
        <v>107</v>
      </c>
      <c r="Y20" s="29">
        <f t="shared" si="16"/>
        <v>102</v>
      </c>
      <c r="Z20" s="33" t="s">
        <v>89</v>
      </c>
      <c r="AA20" s="35" t="s">
        <v>25</v>
      </c>
      <c r="AB20" s="29">
        <v>0.91891</v>
      </c>
      <c r="AC20" s="29"/>
      <c r="AD20" s="29">
        <f t="shared" si="19"/>
        <v>85</v>
      </c>
      <c r="AE20" s="33" t="s">
        <v>37</v>
      </c>
      <c r="AF20" s="24" t="s">
        <v>25</v>
      </c>
      <c r="AG20" s="28">
        <v>0.52129999999999999</v>
      </c>
      <c r="AH20" s="28" t="s">
        <v>107</v>
      </c>
      <c r="AI20" s="79">
        <f t="shared" si="6"/>
        <v>78</v>
      </c>
      <c r="AJ20" s="33" t="s">
        <v>41</v>
      </c>
      <c r="AK20" s="24" t="s">
        <v>25</v>
      </c>
      <c r="AL20" s="28">
        <v>1.85145</v>
      </c>
      <c r="AM20" s="28" t="s">
        <v>107</v>
      </c>
      <c r="AN20" s="29">
        <f t="shared" si="7"/>
        <v>95</v>
      </c>
      <c r="AO20" s="33" t="s">
        <v>91</v>
      </c>
      <c r="AP20" s="35" t="s">
        <v>25</v>
      </c>
      <c r="AQ20" s="30">
        <v>1.8914500000000001</v>
      </c>
      <c r="AR20" s="30" t="s">
        <v>108</v>
      </c>
      <c r="AS20" s="29">
        <f t="shared" si="8"/>
        <v>98</v>
      </c>
      <c r="AT20" s="33" t="s">
        <v>86</v>
      </c>
      <c r="AU20" s="24" t="s">
        <v>26</v>
      </c>
      <c r="AV20" s="28">
        <v>0.93532999999999999</v>
      </c>
      <c r="AW20" s="28" t="s">
        <v>107</v>
      </c>
      <c r="AX20" s="29">
        <f t="shared" si="18"/>
        <v>116</v>
      </c>
      <c r="AY20" s="33" t="s">
        <v>35</v>
      </c>
      <c r="AZ20" s="24" t="s">
        <v>25</v>
      </c>
      <c r="BA20" s="28">
        <v>1.3740399999999999</v>
      </c>
      <c r="BB20" s="28" t="s">
        <v>107</v>
      </c>
      <c r="BC20" s="29">
        <f t="shared" si="17"/>
        <v>94</v>
      </c>
      <c r="BD20" s="33" t="s">
        <v>97</v>
      </c>
      <c r="BE20" s="35" t="s">
        <v>19</v>
      </c>
      <c r="BF20" s="28">
        <v>1.4474</v>
      </c>
      <c r="BG20" s="28" t="s">
        <v>107</v>
      </c>
      <c r="BH20" s="79">
        <f t="shared" si="11"/>
        <v>90</v>
      </c>
      <c r="BI20" s="33" t="s">
        <v>103</v>
      </c>
      <c r="BJ20" s="35" t="s">
        <v>22</v>
      </c>
      <c r="BK20" s="30">
        <v>0.42083999999999999</v>
      </c>
      <c r="BL20" s="30" t="s">
        <v>108</v>
      </c>
      <c r="BM20" s="29">
        <f t="shared" si="14"/>
        <v>82</v>
      </c>
      <c r="BN20" s="33" t="s">
        <v>89</v>
      </c>
      <c r="BO20" s="35" t="s">
        <v>28</v>
      </c>
      <c r="BP20" s="30">
        <v>0.41466999999999998</v>
      </c>
      <c r="BQ20" s="52" t="s">
        <v>108</v>
      </c>
      <c r="BR20" s="29">
        <f t="shared" si="15"/>
        <v>88</v>
      </c>
    </row>
    <row r="21" spans="1:70" ht="17" thickBot="1" x14ac:dyDescent="0.25">
      <c r="A21" s="33" t="s">
        <v>56</v>
      </c>
      <c r="B21" s="24" t="s">
        <v>25</v>
      </c>
      <c r="C21" s="28">
        <v>1.55691</v>
      </c>
      <c r="D21" s="28" t="s">
        <v>107</v>
      </c>
      <c r="E21" s="29">
        <f t="shared" si="0"/>
        <v>91</v>
      </c>
      <c r="F21" s="33" t="s">
        <v>94</v>
      </c>
      <c r="G21" s="35" t="s">
        <v>22</v>
      </c>
      <c r="H21" s="29">
        <v>0.94079000000000002</v>
      </c>
      <c r="I21" s="29"/>
      <c r="J21" s="29">
        <f t="shared" si="1"/>
        <v>86</v>
      </c>
      <c r="K21" s="33" t="s">
        <v>94</v>
      </c>
      <c r="L21" s="35" t="s">
        <v>22</v>
      </c>
      <c r="M21" s="30">
        <v>1.16004</v>
      </c>
      <c r="N21" s="30" t="s">
        <v>108</v>
      </c>
      <c r="O21" s="29">
        <f t="shared" si="2"/>
        <v>77</v>
      </c>
      <c r="P21" s="33" t="s">
        <v>78</v>
      </c>
      <c r="Q21" s="24" t="s">
        <v>26</v>
      </c>
      <c r="R21" s="30">
        <v>0.88573999999999997</v>
      </c>
      <c r="S21" s="30" t="s">
        <v>108</v>
      </c>
      <c r="T21" s="29">
        <f t="shared" si="3"/>
        <v>103</v>
      </c>
      <c r="U21" s="33" t="s">
        <v>86</v>
      </c>
      <c r="V21" s="24" t="s">
        <v>20</v>
      </c>
      <c r="W21" s="30">
        <v>0.67425999999999997</v>
      </c>
      <c r="X21" s="30" t="s">
        <v>108</v>
      </c>
      <c r="Y21" s="29">
        <f t="shared" si="16"/>
        <v>101</v>
      </c>
      <c r="Z21" s="33" t="s">
        <v>35</v>
      </c>
      <c r="AA21" s="24" t="s">
        <v>25</v>
      </c>
      <c r="AB21" s="28">
        <v>0.90178000000000003</v>
      </c>
      <c r="AC21" s="28" t="s">
        <v>107</v>
      </c>
      <c r="AD21" s="29">
        <f t="shared" si="19"/>
        <v>84</v>
      </c>
      <c r="AE21" s="33" t="s">
        <v>59</v>
      </c>
      <c r="AF21" s="24" t="s">
        <v>20</v>
      </c>
      <c r="AG21" s="29">
        <v>0.52093</v>
      </c>
      <c r="AH21" s="29"/>
      <c r="AI21" s="79">
        <f t="shared" si="6"/>
        <v>77</v>
      </c>
      <c r="AJ21" s="33" t="s">
        <v>91</v>
      </c>
      <c r="AK21" s="35" t="s">
        <v>25</v>
      </c>
      <c r="AL21" s="28">
        <v>1.8308500000000001</v>
      </c>
      <c r="AM21" s="28" t="s">
        <v>107</v>
      </c>
      <c r="AN21" s="29">
        <f t="shared" si="7"/>
        <v>94</v>
      </c>
      <c r="AO21" s="33" t="s">
        <v>98</v>
      </c>
      <c r="AP21" s="35" t="s">
        <v>19</v>
      </c>
      <c r="AQ21" s="28">
        <v>1.88218</v>
      </c>
      <c r="AR21" s="28" t="s">
        <v>107</v>
      </c>
      <c r="AS21" s="29">
        <f t="shared" si="8"/>
        <v>97</v>
      </c>
      <c r="AT21" s="33" t="s">
        <v>97</v>
      </c>
      <c r="AU21" s="35" t="s">
        <v>22</v>
      </c>
      <c r="AV21" s="28">
        <v>0.93130000000000002</v>
      </c>
      <c r="AW21" s="28" t="s">
        <v>107</v>
      </c>
      <c r="AX21" s="29">
        <f t="shared" si="18"/>
        <v>115</v>
      </c>
      <c r="AY21" s="33" t="s">
        <v>71</v>
      </c>
      <c r="AZ21" s="24" t="s">
        <v>29</v>
      </c>
      <c r="BA21" s="28">
        <v>1.3426800000000001</v>
      </c>
      <c r="BB21" s="28" t="s">
        <v>107</v>
      </c>
      <c r="BC21" s="29">
        <f t="shared" si="17"/>
        <v>93</v>
      </c>
      <c r="BD21" s="33" t="s">
        <v>83</v>
      </c>
      <c r="BE21" s="24" t="s">
        <v>29</v>
      </c>
      <c r="BF21" s="28">
        <v>1.43404</v>
      </c>
      <c r="BG21" s="28" t="s">
        <v>107</v>
      </c>
      <c r="BH21" s="79">
        <f t="shared" si="11"/>
        <v>89</v>
      </c>
      <c r="BI21" s="33" t="s">
        <v>76</v>
      </c>
      <c r="BJ21" s="24" t="s">
        <v>22</v>
      </c>
      <c r="BK21" s="28">
        <v>0.41736000000000001</v>
      </c>
      <c r="BL21" s="28" t="s">
        <v>107</v>
      </c>
      <c r="BM21" s="29">
        <f t="shared" si="14"/>
        <v>81</v>
      </c>
      <c r="BN21" s="33" t="s">
        <v>60</v>
      </c>
      <c r="BO21" s="24" t="s">
        <v>22</v>
      </c>
      <c r="BP21" s="28">
        <v>0.40850999999999998</v>
      </c>
      <c r="BQ21" s="52" t="s">
        <v>107</v>
      </c>
      <c r="BR21" s="29">
        <f t="shared" si="15"/>
        <v>87</v>
      </c>
    </row>
    <row r="22" spans="1:70" ht="17" thickBot="1" x14ac:dyDescent="0.25">
      <c r="A22" s="33" t="s">
        <v>99</v>
      </c>
      <c r="B22" s="35" t="s">
        <v>23</v>
      </c>
      <c r="C22" s="28">
        <v>1.5519700000000001</v>
      </c>
      <c r="D22" s="28" t="s">
        <v>107</v>
      </c>
      <c r="E22" s="29">
        <f t="shared" si="0"/>
        <v>90</v>
      </c>
      <c r="F22" s="33" t="s">
        <v>42</v>
      </c>
      <c r="G22" s="24" t="s">
        <v>26</v>
      </c>
      <c r="H22" s="28">
        <v>0.90834000000000004</v>
      </c>
      <c r="I22" s="28" t="s">
        <v>107</v>
      </c>
      <c r="J22" s="29">
        <f t="shared" si="1"/>
        <v>85</v>
      </c>
      <c r="K22" s="33" t="s">
        <v>87</v>
      </c>
      <c r="L22" s="24" t="s">
        <v>19</v>
      </c>
      <c r="M22" s="28">
        <v>1.1587799999999999</v>
      </c>
      <c r="N22" s="28" t="s">
        <v>107</v>
      </c>
      <c r="O22" s="29">
        <f t="shared" si="2"/>
        <v>76</v>
      </c>
      <c r="P22" s="33" t="s">
        <v>76</v>
      </c>
      <c r="Q22" s="24" t="s">
        <v>26</v>
      </c>
      <c r="R22" s="30">
        <v>0.86902999999999997</v>
      </c>
      <c r="S22" s="30" t="s">
        <v>108</v>
      </c>
      <c r="T22" s="29">
        <f t="shared" si="3"/>
        <v>102</v>
      </c>
      <c r="U22" s="33" t="s">
        <v>68</v>
      </c>
      <c r="V22" s="24" t="s">
        <v>22</v>
      </c>
      <c r="W22" s="30">
        <v>0.66342999999999996</v>
      </c>
      <c r="X22" s="30" t="s">
        <v>108</v>
      </c>
      <c r="Y22" s="29">
        <f t="shared" si="16"/>
        <v>100</v>
      </c>
      <c r="Z22" s="33" t="s">
        <v>78</v>
      </c>
      <c r="AA22" s="24" t="s">
        <v>26</v>
      </c>
      <c r="AB22" s="28">
        <v>0.88249</v>
      </c>
      <c r="AC22" s="28" t="s">
        <v>107</v>
      </c>
      <c r="AD22" s="29">
        <f t="shared" si="19"/>
        <v>83</v>
      </c>
      <c r="AE22" s="33" t="s">
        <v>33</v>
      </c>
      <c r="AF22" s="24" t="s">
        <v>20</v>
      </c>
      <c r="AG22" s="30">
        <v>0.50526000000000004</v>
      </c>
      <c r="AH22" s="30" t="s">
        <v>108</v>
      </c>
      <c r="AI22" s="79">
        <f t="shared" si="6"/>
        <v>76</v>
      </c>
      <c r="AJ22" s="33" t="s">
        <v>98</v>
      </c>
      <c r="AK22" s="35" t="s">
        <v>19</v>
      </c>
      <c r="AL22" s="28">
        <v>1.8056700000000001</v>
      </c>
      <c r="AM22" s="28" t="s">
        <v>107</v>
      </c>
      <c r="AN22" s="29">
        <f t="shared" si="7"/>
        <v>93</v>
      </c>
      <c r="AO22" s="33" t="s">
        <v>80</v>
      </c>
      <c r="AP22" s="24" t="s">
        <v>19</v>
      </c>
      <c r="AQ22" s="28">
        <v>1.8149599999999999</v>
      </c>
      <c r="AR22" s="28" t="s">
        <v>107</v>
      </c>
      <c r="AS22" s="29">
        <f t="shared" si="8"/>
        <v>96</v>
      </c>
      <c r="AT22" s="33" t="s">
        <v>31</v>
      </c>
      <c r="AU22" s="24" t="s">
        <v>19</v>
      </c>
      <c r="AV22" s="28">
        <v>0.92381999999999997</v>
      </c>
      <c r="AW22" s="28" t="s">
        <v>107</v>
      </c>
      <c r="AX22" s="29">
        <f t="shared" si="18"/>
        <v>114</v>
      </c>
      <c r="AY22" s="33" t="s">
        <v>50</v>
      </c>
      <c r="AZ22" s="24" t="s">
        <v>29</v>
      </c>
      <c r="BA22" s="28">
        <v>1.2912300000000001</v>
      </c>
      <c r="BB22" s="28" t="s">
        <v>107</v>
      </c>
      <c r="BC22" s="29">
        <f t="shared" si="17"/>
        <v>92</v>
      </c>
      <c r="BD22" s="33" t="s">
        <v>105</v>
      </c>
      <c r="BE22" s="35" t="s">
        <v>29</v>
      </c>
      <c r="BF22" s="28">
        <v>1.4225000000000001</v>
      </c>
      <c r="BG22" s="28" t="s">
        <v>107</v>
      </c>
      <c r="BH22" s="79">
        <f t="shared" si="11"/>
        <v>88</v>
      </c>
      <c r="BI22" s="33" t="s">
        <v>94</v>
      </c>
      <c r="BJ22" s="35" t="s">
        <v>22</v>
      </c>
      <c r="BK22" s="29">
        <v>0.41271999999999998</v>
      </c>
      <c r="BL22" s="29"/>
      <c r="BM22" s="29">
        <f t="shared" si="14"/>
        <v>80</v>
      </c>
      <c r="BN22" s="33" t="s">
        <v>84</v>
      </c>
      <c r="BO22" s="24" t="s">
        <v>28</v>
      </c>
      <c r="BP22" s="30">
        <v>0.38795000000000002</v>
      </c>
      <c r="BQ22" s="52" t="s">
        <v>108</v>
      </c>
      <c r="BR22" s="29">
        <f t="shared" si="15"/>
        <v>86</v>
      </c>
    </row>
    <row r="23" spans="1:70" ht="17" thickBot="1" x14ac:dyDescent="0.25">
      <c r="A23" s="33" t="s">
        <v>97</v>
      </c>
      <c r="B23" s="35" t="s">
        <v>19</v>
      </c>
      <c r="C23" s="28">
        <v>1.5301</v>
      </c>
      <c r="D23" s="28" t="s">
        <v>107</v>
      </c>
      <c r="E23" s="29">
        <f t="shared" si="0"/>
        <v>89</v>
      </c>
      <c r="F23" s="33" t="s">
        <v>66</v>
      </c>
      <c r="G23" s="24" t="s">
        <v>22</v>
      </c>
      <c r="H23" s="29">
        <v>0.89359999999999995</v>
      </c>
      <c r="I23" s="29"/>
      <c r="J23" s="29">
        <f t="shared" si="1"/>
        <v>84</v>
      </c>
      <c r="K23" s="33" t="s">
        <v>64</v>
      </c>
      <c r="L23" s="24" t="s">
        <v>28</v>
      </c>
      <c r="M23" s="28">
        <v>1.15161</v>
      </c>
      <c r="N23" s="28" t="s">
        <v>107</v>
      </c>
      <c r="O23" s="29">
        <f t="shared" si="2"/>
        <v>75</v>
      </c>
      <c r="P23" s="33" t="s">
        <v>76</v>
      </c>
      <c r="Q23" s="24" t="s">
        <v>22</v>
      </c>
      <c r="R23" s="30">
        <v>0.86643999999999999</v>
      </c>
      <c r="S23" s="30" t="s">
        <v>108</v>
      </c>
      <c r="T23" s="29">
        <f t="shared" si="3"/>
        <v>101</v>
      </c>
      <c r="U23" s="33" t="s">
        <v>78</v>
      </c>
      <c r="V23" s="24" t="s">
        <v>23</v>
      </c>
      <c r="W23" s="28">
        <v>0.65873000000000004</v>
      </c>
      <c r="X23" s="28" t="s">
        <v>107</v>
      </c>
      <c r="Y23" s="29">
        <f t="shared" si="16"/>
        <v>99</v>
      </c>
      <c r="Z23" s="33" t="s">
        <v>86</v>
      </c>
      <c r="AA23" s="24" t="s">
        <v>20</v>
      </c>
      <c r="AB23" s="28">
        <v>0.88185999999999998</v>
      </c>
      <c r="AC23" s="28" t="s">
        <v>107</v>
      </c>
      <c r="AD23" s="29">
        <f t="shared" si="19"/>
        <v>82</v>
      </c>
      <c r="AE23" s="33" t="s">
        <v>92</v>
      </c>
      <c r="AF23" s="35" t="s">
        <v>25</v>
      </c>
      <c r="AG23" s="29">
        <v>0.50178</v>
      </c>
      <c r="AH23" s="29"/>
      <c r="AI23" s="79">
        <f t="shared" si="6"/>
        <v>75</v>
      </c>
      <c r="AJ23" s="33" t="s">
        <v>99</v>
      </c>
      <c r="AK23" s="35" t="s">
        <v>25</v>
      </c>
      <c r="AL23" s="28">
        <v>1.80545</v>
      </c>
      <c r="AM23" s="28" t="s">
        <v>107</v>
      </c>
      <c r="AN23" s="29">
        <f t="shared" si="7"/>
        <v>92</v>
      </c>
      <c r="AO23" s="33" t="s">
        <v>62</v>
      </c>
      <c r="AP23" s="24" t="s">
        <v>19</v>
      </c>
      <c r="AQ23" s="28">
        <v>1.7108699999999999</v>
      </c>
      <c r="AR23" s="28" t="s">
        <v>107</v>
      </c>
      <c r="AS23" s="29">
        <f t="shared" si="8"/>
        <v>95</v>
      </c>
      <c r="AT23" s="33" t="s">
        <v>78</v>
      </c>
      <c r="AU23" s="24" t="s">
        <v>26</v>
      </c>
      <c r="AV23" s="28">
        <v>0.91374999999999995</v>
      </c>
      <c r="AW23" s="28" t="s">
        <v>107</v>
      </c>
      <c r="AX23" s="29">
        <f t="shared" si="18"/>
        <v>113</v>
      </c>
      <c r="AY23" s="33" t="s">
        <v>40</v>
      </c>
      <c r="AZ23" s="24" t="s">
        <v>29</v>
      </c>
      <c r="BA23" s="28">
        <v>1.26332</v>
      </c>
      <c r="BB23" s="28" t="s">
        <v>107</v>
      </c>
      <c r="BC23" s="29">
        <f t="shared" si="17"/>
        <v>91</v>
      </c>
      <c r="BD23" s="33" t="s">
        <v>41</v>
      </c>
      <c r="BE23" s="24" t="s">
        <v>25</v>
      </c>
      <c r="BF23" s="28">
        <v>1.3321700000000001</v>
      </c>
      <c r="BG23" s="28" t="s">
        <v>107</v>
      </c>
      <c r="BH23" s="79">
        <f t="shared" si="11"/>
        <v>87</v>
      </c>
      <c r="BI23" s="33" t="s">
        <v>63</v>
      </c>
      <c r="BJ23" s="24" t="s">
        <v>26</v>
      </c>
      <c r="BK23" s="30">
        <v>0.38996999999999998</v>
      </c>
      <c r="BL23" s="30" t="s">
        <v>108</v>
      </c>
      <c r="BM23" s="29">
        <f t="shared" si="14"/>
        <v>79</v>
      </c>
      <c r="BN23" s="33" t="s">
        <v>51</v>
      </c>
      <c r="BO23" s="24" t="s">
        <v>28</v>
      </c>
      <c r="BP23" s="28">
        <v>0.37728</v>
      </c>
      <c r="BQ23" s="52" t="s">
        <v>107</v>
      </c>
      <c r="BR23" s="29">
        <f t="shared" si="15"/>
        <v>85</v>
      </c>
    </row>
    <row r="24" spans="1:70" ht="17" thickBot="1" x14ac:dyDescent="0.25">
      <c r="A24" s="33" t="s">
        <v>75</v>
      </c>
      <c r="B24" s="24" t="s">
        <v>23</v>
      </c>
      <c r="C24" s="28">
        <v>1.50545</v>
      </c>
      <c r="D24" s="28" t="s">
        <v>107</v>
      </c>
      <c r="E24" s="29">
        <f t="shared" si="0"/>
        <v>88</v>
      </c>
      <c r="F24" s="33" t="s">
        <v>51</v>
      </c>
      <c r="G24" s="24" t="s">
        <v>22</v>
      </c>
      <c r="H24" s="28">
        <v>0.87595999999999996</v>
      </c>
      <c r="I24" s="28" t="s">
        <v>107</v>
      </c>
      <c r="J24" s="29">
        <f t="shared" si="1"/>
        <v>83</v>
      </c>
      <c r="K24" s="33" t="s">
        <v>79</v>
      </c>
      <c r="L24" s="24" t="s">
        <v>22</v>
      </c>
      <c r="M24" s="28">
        <v>1.0967199999999999</v>
      </c>
      <c r="N24" s="28" t="s">
        <v>107</v>
      </c>
      <c r="O24" s="29">
        <f t="shared" si="2"/>
        <v>74</v>
      </c>
      <c r="P24" s="33" t="s">
        <v>66</v>
      </c>
      <c r="Q24" s="24" t="s">
        <v>28</v>
      </c>
      <c r="R24" s="29">
        <v>0.81881999999999999</v>
      </c>
      <c r="S24" s="29"/>
      <c r="T24" s="29">
        <f t="shared" si="3"/>
        <v>100</v>
      </c>
      <c r="U24" s="33" t="s">
        <v>43</v>
      </c>
      <c r="V24" s="24" t="s">
        <v>19</v>
      </c>
      <c r="W24" s="30">
        <v>0.65298999999999996</v>
      </c>
      <c r="X24" s="30" t="s">
        <v>108</v>
      </c>
      <c r="Y24" s="29">
        <f t="shared" si="16"/>
        <v>98</v>
      </c>
      <c r="Z24" s="33" t="s">
        <v>80</v>
      </c>
      <c r="AA24" s="24" t="s">
        <v>25</v>
      </c>
      <c r="AB24" s="28">
        <v>0.82138999999999995</v>
      </c>
      <c r="AC24" s="28" t="s">
        <v>107</v>
      </c>
      <c r="AD24" s="29">
        <f t="shared" si="19"/>
        <v>81</v>
      </c>
      <c r="AE24" s="33" t="s">
        <v>99</v>
      </c>
      <c r="AF24" s="35" t="s">
        <v>29</v>
      </c>
      <c r="AG24" s="29">
        <v>0.49786999999999998</v>
      </c>
      <c r="AH24" s="29"/>
      <c r="AI24" s="79">
        <f t="shared" si="6"/>
        <v>74</v>
      </c>
      <c r="AJ24" s="33" t="s">
        <v>72</v>
      </c>
      <c r="AK24" s="24" t="s">
        <v>28</v>
      </c>
      <c r="AL24" s="28">
        <v>1.80487</v>
      </c>
      <c r="AM24" s="28" t="s">
        <v>107</v>
      </c>
      <c r="AN24" s="29">
        <f t="shared" si="7"/>
        <v>91</v>
      </c>
      <c r="AO24" s="33" t="s">
        <v>75</v>
      </c>
      <c r="AP24" s="24" t="s">
        <v>25</v>
      </c>
      <c r="AQ24" s="28">
        <v>1.7006399999999999</v>
      </c>
      <c r="AR24" s="28" t="s">
        <v>107</v>
      </c>
      <c r="AS24" s="29">
        <f t="shared" si="8"/>
        <v>94</v>
      </c>
      <c r="AT24" s="33" t="s">
        <v>69</v>
      </c>
      <c r="AU24" s="24" t="s">
        <v>29</v>
      </c>
      <c r="AV24" s="28">
        <v>0.89802000000000004</v>
      </c>
      <c r="AW24" s="28" t="s">
        <v>107</v>
      </c>
      <c r="AX24" s="29">
        <f t="shared" si="18"/>
        <v>112</v>
      </c>
      <c r="AY24" s="33" t="s">
        <v>101</v>
      </c>
      <c r="AZ24" s="35" t="s">
        <v>29</v>
      </c>
      <c r="BA24" s="30">
        <v>1.22845</v>
      </c>
      <c r="BB24" s="30" t="s">
        <v>108</v>
      </c>
      <c r="BC24" s="29">
        <f t="shared" si="17"/>
        <v>90</v>
      </c>
      <c r="BD24" s="33" t="s">
        <v>35</v>
      </c>
      <c r="BE24" s="24" t="s">
        <v>25</v>
      </c>
      <c r="BF24" s="28">
        <v>1.2893300000000001</v>
      </c>
      <c r="BG24" s="28" t="s">
        <v>107</v>
      </c>
      <c r="BH24" s="79">
        <f t="shared" si="11"/>
        <v>86</v>
      </c>
      <c r="BI24" s="33" t="s">
        <v>103</v>
      </c>
      <c r="BJ24" s="35" t="s">
        <v>28</v>
      </c>
      <c r="BK24" s="28">
        <v>0.38888</v>
      </c>
      <c r="BL24" s="28" t="s">
        <v>107</v>
      </c>
      <c r="BM24" s="29">
        <f t="shared" si="14"/>
        <v>78</v>
      </c>
      <c r="BN24" s="33" t="s">
        <v>87</v>
      </c>
      <c r="BO24" s="24" t="s">
        <v>19</v>
      </c>
      <c r="BP24" s="28">
        <v>0.34983999999999998</v>
      </c>
      <c r="BQ24" s="52" t="s">
        <v>107</v>
      </c>
      <c r="BR24" s="29">
        <f t="shared" si="15"/>
        <v>84</v>
      </c>
    </row>
    <row r="25" spans="1:70" ht="17" thickBot="1" x14ac:dyDescent="0.25">
      <c r="A25" s="33" t="s">
        <v>72</v>
      </c>
      <c r="B25" s="24" t="s">
        <v>25</v>
      </c>
      <c r="C25" s="28">
        <v>1.4974099999999999</v>
      </c>
      <c r="D25" s="28" t="s">
        <v>107</v>
      </c>
      <c r="E25" s="29">
        <f t="shared" si="0"/>
        <v>87</v>
      </c>
      <c r="F25" s="33" t="s">
        <v>64</v>
      </c>
      <c r="G25" s="24" t="s">
        <v>22</v>
      </c>
      <c r="H25" s="29">
        <v>0.85392000000000001</v>
      </c>
      <c r="I25" s="29"/>
      <c r="J25" s="29">
        <f t="shared" si="1"/>
        <v>82</v>
      </c>
      <c r="K25" s="33" t="s">
        <v>66</v>
      </c>
      <c r="L25" s="24" t="s">
        <v>22</v>
      </c>
      <c r="M25" s="28">
        <v>1.08589</v>
      </c>
      <c r="N25" s="28" t="s">
        <v>107</v>
      </c>
      <c r="O25" s="29">
        <f t="shared" si="2"/>
        <v>73</v>
      </c>
      <c r="P25" s="33" t="s">
        <v>43</v>
      </c>
      <c r="Q25" s="24" t="s">
        <v>19</v>
      </c>
      <c r="R25" s="30">
        <v>0.81252999999999997</v>
      </c>
      <c r="S25" s="30" t="s">
        <v>108</v>
      </c>
      <c r="T25" s="29">
        <f t="shared" si="3"/>
        <v>99</v>
      </c>
      <c r="U25" s="33" t="s">
        <v>92</v>
      </c>
      <c r="V25" s="35" t="s">
        <v>20</v>
      </c>
      <c r="W25" s="29">
        <v>0.63958999999999999</v>
      </c>
      <c r="X25" s="29"/>
      <c r="Y25" s="29">
        <f t="shared" si="16"/>
        <v>97</v>
      </c>
      <c r="Z25" s="33" t="s">
        <v>41</v>
      </c>
      <c r="AA25" s="24" t="s">
        <v>25</v>
      </c>
      <c r="AB25" s="28">
        <v>0.82133</v>
      </c>
      <c r="AC25" s="28" t="s">
        <v>107</v>
      </c>
      <c r="AD25" s="29">
        <f t="shared" si="19"/>
        <v>80</v>
      </c>
      <c r="AE25" s="33" t="s">
        <v>58</v>
      </c>
      <c r="AF25" s="24" t="s">
        <v>20</v>
      </c>
      <c r="AG25" s="29">
        <v>0.47616000000000003</v>
      </c>
      <c r="AH25" s="29"/>
      <c r="AI25" s="79">
        <f t="shared" si="6"/>
        <v>73</v>
      </c>
      <c r="AJ25" s="33" t="s">
        <v>72</v>
      </c>
      <c r="AK25" s="24" t="s">
        <v>25</v>
      </c>
      <c r="AL25" s="28">
        <v>1.71068</v>
      </c>
      <c r="AM25" s="28" t="s">
        <v>107</v>
      </c>
      <c r="AN25" s="29">
        <f t="shared" si="7"/>
        <v>90</v>
      </c>
      <c r="AO25" s="33" t="s">
        <v>43</v>
      </c>
      <c r="AP25" s="24" t="s">
        <v>19</v>
      </c>
      <c r="AQ25" s="28">
        <v>1.68675</v>
      </c>
      <c r="AR25" s="28" t="s">
        <v>107</v>
      </c>
      <c r="AS25" s="29">
        <f t="shared" si="8"/>
        <v>93</v>
      </c>
      <c r="AT25" s="33" t="s">
        <v>69</v>
      </c>
      <c r="AU25" s="24" t="s">
        <v>19</v>
      </c>
      <c r="AV25" s="28">
        <v>0.88995000000000002</v>
      </c>
      <c r="AW25" s="28" t="s">
        <v>107</v>
      </c>
      <c r="AX25" s="29">
        <f t="shared" si="18"/>
        <v>111</v>
      </c>
      <c r="AY25" s="33" t="s">
        <v>78</v>
      </c>
      <c r="AZ25" s="24" t="s">
        <v>28</v>
      </c>
      <c r="BA25" s="28">
        <v>1.22814</v>
      </c>
      <c r="BB25" s="28" t="s">
        <v>107</v>
      </c>
      <c r="BC25" s="29">
        <f t="shared" si="17"/>
        <v>89</v>
      </c>
      <c r="BD25" s="33" t="s">
        <v>93</v>
      </c>
      <c r="BE25" s="35" t="s">
        <v>25</v>
      </c>
      <c r="BF25" s="29">
        <v>1.2264999999999999</v>
      </c>
      <c r="BG25" s="29"/>
      <c r="BH25" s="79">
        <f t="shared" si="11"/>
        <v>85</v>
      </c>
      <c r="BI25" s="33" t="s">
        <v>60</v>
      </c>
      <c r="BJ25" s="24" t="s">
        <v>22</v>
      </c>
      <c r="BK25" s="30">
        <v>0.38575999999999999</v>
      </c>
      <c r="BL25" s="30" t="s">
        <v>108</v>
      </c>
      <c r="BM25" s="29">
        <f t="shared" si="14"/>
        <v>77</v>
      </c>
      <c r="BN25" s="33" t="s">
        <v>100</v>
      </c>
      <c r="BO25" s="35" t="s">
        <v>26</v>
      </c>
      <c r="BP25" s="30">
        <v>0.34703000000000001</v>
      </c>
      <c r="BQ25" s="52" t="s">
        <v>108</v>
      </c>
      <c r="BR25" s="29">
        <f t="shared" si="15"/>
        <v>83</v>
      </c>
    </row>
    <row r="26" spans="1:70" ht="17" thickBot="1" x14ac:dyDescent="0.25">
      <c r="A26" s="33" t="s">
        <v>31</v>
      </c>
      <c r="B26" s="24" t="s">
        <v>25</v>
      </c>
      <c r="C26" s="28">
        <v>1.49522</v>
      </c>
      <c r="D26" s="28" t="s">
        <v>107</v>
      </c>
      <c r="E26" s="29">
        <f t="shared" si="0"/>
        <v>86</v>
      </c>
      <c r="F26" s="33" t="s">
        <v>66</v>
      </c>
      <c r="G26" s="24" t="s">
        <v>28</v>
      </c>
      <c r="H26" s="30">
        <v>0.84492</v>
      </c>
      <c r="I26" s="30" t="s">
        <v>108</v>
      </c>
      <c r="J26" s="29">
        <f t="shared" si="1"/>
        <v>81</v>
      </c>
      <c r="K26" s="33" t="s">
        <v>103</v>
      </c>
      <c r="L26" s="35" t="s">
        <v>28</v>
      </c>
      <c r="M26" s="28">
        <v>1.073</v>
      </c>
      <c r="N26" s="28" t="s">
        <v>107</v>
      </c>
      <c r="O26" s="29">
        <f t="shared" si="2"/>
        <v>72</v>
      </c>
      <c r="P26" s="33" t="s">
        <v>98</v>
      </c>
      <c r="Q26" s="35" t="s">
        <v>23</v>
      </c>
      <c r="R26" s="29">
        <v>0.78949000000000003</v>
      </c>
      <c r="S26" s="29"/>
      <c r="T26" s="29">
        <f t="shared" si="3"/>
        <v>98</v>
      </c>
      <c r="U26" s="33" t="s">
        <v>72</v>
      </c>
      <c r="V26" s="24" t="s">
        <v>25</v>
      </c>
      <c r="W26" s="28">
        <v>0.62643000000000004</v>
      </c>
      <c r="X26" s="28" t="s">
        <v>107</v>
      </c>
      <c r="Y26" s="29">
        <f t="shared" si="16"/>
        <v>96</v>
      </c>
      <c r="Z26" s="33" t="s">
        <v>98</v>
      </c>
      <c r="AA26" s="35" t="s">
        <v>25</v>
      </c>
      <c r="AB26" s="28">
        <v>0.79971999999999999</v>
      </c>
      <c r="AC26" s="28" t="s">
        <v>107</v>
      </c>
      <c r="AD26" s="29">
        <f t="shared" si="19"/>
        <v>79</v>
      </c>
      <c r="AE26" s="33" t="s">
        <v>33</v>
      </c>
      <c r="AF26" s="24" t="s">
        <v>25</v>
      </c>
      <c r="AG26" s="28">
        <v>0.47298000000000001</v>
      </c>
      <c r="AH26" s="28" t="s">
        <v>107</v>
      </c>
      <c r="AI26" s="79">
        <f t="shared" si="6"/>
        <v>72</v>
      </c>
      <c r="AJ26" s="33" t="s">
        <v>99</v>
      </c>
      <c r="AK26" s="35" t="s">
        <v>29</v>
      </c>
      <c r="AL26" s="28">
        <v>1.6908300000000001</v>
      </c>
      <c r="AM26" s="28" t="s">
        <v>107</v>
      </c>
      <c r="AN26" s="29">
        <f t="shared" si="7"/>
        <v>89</v>
      </c>
      <c r="AO26" s="33" t="s">
        <v>105</v>
      </c>
      <c r="AP26" s="35" t="s">
        <v>22</v>
      </c>
      <c r="AQ26" s="30">
        <v>1.6181700000000001</v>
      </c>
      <c r="AR26" s="30" t="s">
        <v>108</v>
      </c>
      <c r="AS26" s="29">
        <f t="shared" si="8"/>
        <v>92</v>
      </c>
      <c r="AT26" s="33" t="s">
        <v>35</v>
      </c>
      <c r="AU26" s="24" t="s">
        <v>22</v>
      </c>
      <c r="AV26" s="28">
        <v>0.88232999999999995</v>
      </c>
      <c r="AW26" s="28" t="s">
        <v>107</v>
      </c>
      <c r="AX26" s="29">
        <f t="shared" si="18"/>
        <v>110</v>
      </c>
      <c r="AY26" s="33" t="s">
        <v>56</v>
      </c>
      <c r="AZ26" s="24" t="s">
        <v>22</v>
      </c>
      <c r="BA26" s="28">
        <v>1.21594</v>
      </c>
      <c r="BB26" s="28" t="s">
        <v>107</v>
      </c>
      <c r="BC26" s="29">
        <f t="shared" si="17"/>
        <v>88</v>
      </c>
      <c r="BD26" s="33" t="s">
        <v>31</v>
      </c>
      <c r="BE26" s="24" t="s">
        <v>25</v>
      </c>
      <c r="BF26" s="28">
        <v>1.1887399999999999</v>
      </c>
      <c r="BG26" s="28" t="s">
        <v>107</v>
      </c>
      <c r="BH26" s="79">
        <f t="shared" si="11"/>
        <v>84</v>
      </c>
      <c r="BI26" s="33" t="s">
        <v>67</v>
      </c>
      <c r="BJ26" s="24" t="s">
        <v>20</v>
      </c>
      <c r="BK26" s="28">
        <v>0.38562000000000002</v>
      </c>
      <c r="BL26" s="28" t="s">
        <v>107</v>
      </c>
      <c r="BM26" s="29">
        <f t="shared" si="14"/>
        <v>76</v>
      </c>
      <c r="BN26" s="33" t="s">
        <v>51</v>
      </c>
      <c r="BO26" s="24" t="s">
        <v>22</v>
      </c>
      <c r="BP26" s="28">
        <v>0.3387</v>
      </c>
      <c r="BQ26" s="52" t="s">
        <v>107</v>
      </c>
      <c r="BR26" s="29">
        <f t="shared" si="15"/>
        <v>82</v>
      </c>
    </row>
    <row r="27" spans="1:70" ht="17" thickBot="1" x14ac:dyDescent="0.25">
      <c r="A27" s="33" t="s">
        <v>86</v>
      </c>
      <c r="B27" s="24" t="s">
        <v>20</v>
      </c>
      <c r="C27" s="28">
        <v>1.49217</v>
      </c>
      <c r="D27" s="28" t="s">
        <v>107</v>
      </c>
      <c r="E27" s="29">
        <f t="shared" si="0"/>
        <v>85</v>
      </c>
      <c r="F27" s="33" t="s">
        <v>63</v>
      </c>
      <c r="G27" s="24" t="s">
        <v>20</v>
      </c>
      <c r="H27" s="28">
        <v>0.81386000000000003</v>
      </c>
      <c r="I27" s="28" t="s">
        <v>107</v>
      </c>
      <c r="J27" s="29">
        <f t="shared" si="1"/>
        <v>80</v>
      </c>
      <c r="K27" s="33" t="s">
        <v>24</v>
      </c>
      <c r="L27" s="24" t="s">
        <v>26</v>
      </c>
      <c r="M27" s="28">
        <v>1.06243</v>
      </c>
      <c r="N27" s="28" t="s">
        <v>107</v>
      </c>
      <c r="O27" s="29">
        <f t="shared" si="2"/>
        <v>71</v>
      </c>
      <c r="P27" s="33" t="s">
        <v>63</v>
      </c>
      <c r="Q27" s="24" t="s">
        <v>26</v>
      </c>
      <c r="R27" s="30">
        <v>0.78168000000000004</v>
      </c>
      <c r="S27" s="30" t="s">
        <v>108</v>
      </c>
      <c r="T27" s="29">
        <f t="shared" si="3"/>
        <v>97</v>
      </c>
      <c r="U27" s="33" t="s">
        <v>72</v>
      </c>
      <c r="V27" s="24" t="s">
        <v>22</v>
      </c>
      <c r="W27" s="28">
        <v>0.61826999999999999</v>
      </c>
      <c r="X27" s="28" t="s">
        <v>107</v>
      </c>
      <c r="Y27" s="29">
        <f t="shared" si="16"/>
        <v>95</v>
      </c>
      <c r="Z27" s="33" t="s">
        <v>62</v>
      </c>
      <c r="AA27" s="24" t="s">
        <v>19</v>
      </c>
      <c r="AB27" s="28">
        <v>0.79900000000000004</v>
      </c>
      <c r="AC27" s="28" t="s">
        <v>107</v>
      </c>
      <c r="AD27" s="29">
        <f t="shared" si="19"/>
        <v>78</v>
      </c>
      <c r="AE27" s="33" t="s">
        <v>72</v>
      </c>
      <c r="AF27" s="24" t="s">
        <v>25</v>
      </c>
      <c r="AG27" s="29">
        <v>0.45789999999999997</v>
      </c>
      <c r="AH27" s="29"/>
      <c r="AI27" s="79">
        <f t="shared" si="6"/>
        <v>71</v>
      </c>
      <c r="AJ27" s="33" t="s">
        <v>105</v>
      </c>
      <c r="AK27" s="35" t="s">
        <v>22</v>
      </c>
      <c r="AL27" s="28">
        <v>1.65656</v>
      </c>
      <c r="AM27" s="28" t="s">
        <v>107</v>
      </c>
      <c r="AN27" s="29">
        <f t="shared" si="7"/>
        <v>88</v>
      </c>
      <c r="AO27" s="33" t="s">
        <v>99</v>
      </c>
      <c r="AP27" s="35" t="s">
        <v>29</v>
      </c>
      <c r="AQ27" s="28">
        <v>1.59996</v>
      </c>
      <c r="AR27" s="28" t="s">
        <v>107</v>
      </c>
      <c r="AS27" s="29">
        <f t="shared" si="8"/>
        <v>91</v>
      </c>
      <c r="AT27" s="33" t="s">
        <v>89</v>
      </c>
      <c r="AU27" s="35" t="s">
        <v>28</v>
      </c>
      <c r="AV27" s="29">
        <v>0.84272999999999998</v>
      </c>
      <c r="AW27" s="29"/>
      <c r="AX27" s="29">
        <f t="shared" si="18"/>
        <v>109</v>
      </c>
      <c r="AY27" s="33" t="s">
        <v>97</v>
      </c>
      <c r="AZ27" s="35" t="s">
        <v>22</v>
      </c>
      <c r="BA27" s="28">
        <v>1.14323</v>
      </c>
      <c r="BB27" s="28" t="s">
        <v>107</v>
      </c>
      <c r="BC27" s="29">
        <f t="shared" si="17"/>
        <v>87</v>
      </c>
      <c r="BD27" s="33" t="s">
        <v>89</v>
      </c>
      <c r="BE27" s="35" t="s">
        <v>25</v>
      </c>
      <c r="BF27" s="29">
        <v>1.18869</v>
      </c>
      <c r="BG27" s="29"/>
      <c r="BH27" s="79">
        <f t="shared" si="11"/>
        <v>83</v>
      </c>
      <c r="BI27" s="33" t="s">
        <v>57</v>
      </c>
      <c r="BJ27" s="24" t="s">
        <v>20</v>
      </c>
      <c r="BK27" s="28">
        <v>0.36224000000000001</v>
      </c>
      <c r="BL27" s="28" t="s">
        <v>107</v>
      </c>
      <c r="BM27" s="29">
        <f t="shared" si="14"/>
        <v>75</v>
      </c>
      <c r="BN27" s="33" t="s">
        <v>103</v>
      </c>
      <c r="BO27" s="35" t="s">
        <v>28</v>
      </c>
      <c r="BP27" s="28">
        <v>0.33465</v>
      </c>
      <c r="BQ27" s="52" t="s">
        <v>107</v>
      </c>
      <c r="BR27" s="29">
        <f t="shared" si="15"/>
        <v>81</v>
      </c>
    </row>
    <row r="28" spans="1:70" ht="17" thickBot="1" x14ac:dyDescent="0.25">
      <c r="A28" s="33" t="s">
        <v>56</v>
      </c>
      <c r="B28" s="24" t="s">
        <v>19</v>
      </c>
      <c r="C28" s="28">
        <v>1.4758800000000001</v>
      </c>
      <c r="D28" s="28" t="s">
        <v>107</v>
      </c>
      <c r="E28" s="29">
        <f t="shared" si="0"/>
        <v>84</v>
      </c>
      <c r="F28" s="33" t="s">
        <v>63</v>
      </c>
      <c r="G28" s="24" t="s">
        <v>22</v>
      </c>
      <c r="H28" s="28">
        <v>0.81188000000000005</v>
      </c>
      <c r="I28" s="28" t="s">
        <v>107</v>
      </c>
      <c r="J28" s="29">
        <f t="shared" si="1"/>
        <v>79</v>
      </c>
      <c r="K28" s="33" t="s">
        <v>51</v>
      </c>
      <c r="L28" s="24" t="s">
        <v>22</v>
      </c>
      <c r="M28" s="28">
        <v>1.01244</v>
      </c>
      <c r="N28" s="28" t="s">
        <v>107</v>
      </c>
      <c r="O28" s="29">
        <f t="shared" si="2"/>
        <v>70</v>
      </c>
      <c r="P28" s="33" t="s">
        <v>98</v>
      </c>
      <c r="Q28" s="35" t="s">
        <v>28</v>
      </c>
      <c r="R28" s="29">
        <v>0.78159999999999996</v>
      </c>
      <c r="S28" s="29"/>
      <c r="T28" s="29">
        <f t="shared" si="3"/>
        <v>96</v>
      </c>
      <c r="U28" s="33" t="s">
        <v>97</v>
      </c>
      <c r="V28" s="35" t="s">
        <v>22</v>
      </c>
      <c r="W28" s="29">
        <v>0.60770999999999997</v>
      </c>
      <c r="X28" s="29"/>
      <c r="Y28" s="29">
        <f t="shared" si="16"/>
        <v>94</v>
      </c>
      <c r="Z28" s="33" t="s">
        <v>24</v>
      </c>
      <c r="AA28" s="24" t="s">
        <v>25</v>
      </c>
      <c r="AB28" s="28">
        <v>0.78334000000000004</v>
      </c>
      <c r="AC28" s="28" t="s">
        <v>107</v>
      </c>
      <c r="AD28" s="29">
        <f t="shared" si="19"/>
        <v>77</v>
      </c>
      <c r="AE28" s="33" t="s">
        <v>62</v>
      </c>
      <c r="AF28" s="24" t="s">
        <v>25</v>
      </c>
      <c r="AG28" s="30">
        <v>0.45615</v>
      </c>
      <c r="AH28" s="30" t="s">
        <v>108</v>
      </c>
      <c r="AI28" s="79">
        <f t="shared" si="6"/>
        <v>70</v>
      </c>
      <c r="AJ28" s="33" t="s">
        <v>75</v>
      </c>
      <c r="AK28" s="24" t="s">
        <v>25</v>
      </c>
      <c r="AL28" s="28">
        <v>1.6297600000000001</v>
      </c>
      <c r="AM28" s="28" t="s">
        <v>107</v>
      </c>
      <c r="AN28" s="29">
        <f t="shared" si="7"/>
        <v>87</v>
      </c>
      <c r="AO28" s="33" t="s">
        <v>24</v>
      </c>
      <c r="AP28" s="24" t="s">
        <v>25</v>
      </c>
      <c r="AQ28" s="28">
        <v>1.5979699999999999</v>
      </c>
      <c r="AR28" s="28" t="s">
        <v>107</v>
      </c>
      <c r="AS28" s="29">
        <f t="shared" si="8"/>
        <v>90</v>
      </c>
      <c r="AT28" s="33" t="s">
        <v>54</v>
      </c>
      <c r="AU28" s="24" t="s">
        <v>29</v>
      </c>
      <c r="AV28" s="28">
        <v>0.82704999999999995</v>
      </c>
      <c r="AW28" s="28" t="s">
        <v>107</v>
      </c>
      <c r="AX28" s="29">
        <f t="shared" si="18"/>
        <v>108</v>
      </c>
      <c r="AY28" s="33" t="s">
        <v>85</v>
      </c>
      <c r="AZ28" s="24" t="s">
        <v>19</v>
      </c>
      <c r="BA28" s="30">
        <v>1.14202</v>
      </c>
      <c r="BB28" s="30" t="s">
        <v>108</v>
      </c>
      <c r="BC28" s="29">
        <f t="shared" si="17"/>
        <v>86</v>
      </c>
      <c r="BD28" s="33" t="s">
        <v>99</v>
      </c>
      <c r="BE28" s="35" t="s">
        <v>19</v>
      </c>
      <c r="BF28" s="28">
        <v>1.16309</v>
      </c>
      <c r="BG28" s="28" t="s">
        <v>107</v>
      </c>
      <c r="BH28" s="79">
        <f t="shared" si="11"/>
        <v>82</v>
      </c>
      <c r="BI28" s="33" t="s">
        <v>18</v>
      </c>
      <c r="BJ28" s="24" t="s">
        <v>20</v>
      </c>
      <c r="BK28" s="28">
        <v>0.35724</v>
      </c>
      <c r="BL28" s="28" t="s">
        <v>107</v>
      </c>
      <c r="BM28" s="29">
        <f t="shared" si="14"/>
        <v>74</v>
      </c>
      <c r="BN28" s="33" t="s">
        <v>24</v>
      </c>
      <c r="BO28" s="24" t="s">
        <v>26</v>
      </c>
      <c r="BP28" s="28">
        <v>0.32684999999999997</v>
      </c>
      <c r="BQ28" s="52" t="s">
        <v>107</v>
      </c>
      <c r="BR28" s="29">
        <f t="shared" si="15"/>
        <v>80</v>
      </c>
    </row>
    <row r="29" spans="1:70" ht="17" thickBot="1" x14ac:dyDescent="0.25">
      <c r="A29" s="33" t="s">
        <v>93</v>
      </c>
      <c r="B29" s="35" t="s">
        <v>20</v>
      </c>
      <c r="C29" s="29">
        <v>1.4629700000000001</v>
      </c>
      <c r="D29" s="29"/>
      <c r="E29" s="29">
        <f t="shared" si="0"/>
        <v>83</v>
      </c>
      <c r="F29" s="33" t="s">
        <v>34</v>
      </c>
      <c r="G29" s="24" t="s">
        <v>26</v>
      </c>
      <c r="H29" s="28">
        <v>0.80013000000000001</v>
      </c>
      <c r="I29" s="28" t="s">
        <v>107</v>
      </c>
      <c r="J29" s="29">
        <f t="shared" si="1"/>
        <v>78</v>
      </c>
      <c r="K29" s="33" t="s">
        <v>79</v>
      </c>
      <c r="L29" s="24" t="s">
        <v>25</v>
      </c>
      <c r="M29" s="28">
        <v>1.01173</v>
      </c>
      <c r="N29" s="28" t="s">
        <v>107</v>
      </c>
      <c r="O29" s="29">
        <f t="shared" si="2"/>
        <v>69</v>
      </c>
      <c r="P29" s="33" t="s">
        <v>56</v>
      </c>
      <c r="Q29" s="24" t="s">
        <v>22</v>
      </c>
      <c r="R29" s="29">
        <v>0.73817999999999995</v>
      </c>
      <c r="S29" s="29"/>
      <c r="T29" s="29">
        <f t="shared" si="3"/>
        <v>95</v>
      </c>
      <c r="U29" s="33" t="s">
        <v>103</v>
      </c>
      <c r="V29" s="35" t="s">
        <v>20</v>
      </c>
      <c r="W29" s="29">
        <v>0.60753000000000001</v>
      </c>
      <c r="X29" s="29"/>
      <c r="Y29" s="29">
        <f t="shared" si="16"/>
        <v>93</v>
      </c>
      <c r="Z29" s="33" t="s">
        <v>75</v>
      </c>
      <c r="AA29" s="24" t="s">
        <v>25</v>
      </c>
      <c r="AB29" s="28">
        <v>0.76017999999999997</v>
      </c>
      <c r="AC29" s="28" t="s">
        <v>107</v>
      </c>
      <c r="AD29" s="29">
        <f t="shared" si="19"/>
        <v>76</v>
      </c>
      <c r="AE29" s="33" t="s">
        <v>24</v>
      </c>
      <c r="AF29" s="24" t="s">
        <v>25</v>
      </c>
      <c r="AG29" s="28">
        <v>0.44518000000000002</v>
      </c>
      <c r="AH29" s="28" t="s">
        <v>107</v>
      </c>
      <c r="AI29" s="79">
        <f t="shared" si="6"/>
        <v>69</v>
      </c>
      <c r="AJ29" s="33" t="s">
        <v>89</v>
      </c>
      <c r="AK29" s="35" t="s">
        <v>25</v>
      </c>
      <c r="AL29" s="29">
        <v>1.5905199999999999</v>
      </c>
      <c r="AM29" s="29"/>
      <c r="AN29" s="29">
        <f t="shared" si="7"/>
        <v>86</v>
      </c>
      <c r="AO29" s="33" t="s">
        <v>62</v>
      </c>
      <c r="AP29" s="24" t="s">
        <v>25</v>
      </c>
      <c r="AQ29" s="28">
        <v>1.5904400000000001</v>
      </c>
      <c r="AR29" s="28" t="s">
        <v>107</v>
      </c>
      <c r="AS29" s="29">
        <f t="shared" si="8"/>
        <v>89</v>
      </c>
      <c r="AT29" s="33" t="s">
        <v>85</v>
      </c>
      <c r="AU29" s="24" t="s">
        <v>19</v>
      </c>
      <c r="AV29" s="30">
        <v>0.80252999999999997</v>
      </c>
      <c r="AW29" s="30" t="s">
        <v>108</v>
      </c>
      <c r="AX29" s="29">
        <f t="shared" si="18"/>
        <v>107</v>
      </c>
      <c r="AY29" s="33" t="s">
        <v>43</v>
      </c>
      <c r="AZ29" s="24" t="s">
        <v>19</v>
      </c>
      <c r="BA29" s="28">
        <v>1.1329499999999999</v>
      </c>
      <c r="BB29" s="28" t="s">
        <v>107</v>
      </c>
      <c r="BC29" s="29">
        <f t="shared" si="17"/>
        <v>85</v>
      </c>
      <c r="BD29" s="33" t="s">
        <v>86</v>
      </c>
      <c r="BE29" s="24" t="s">
        <v>20</v>
      </c>
      <c r="BF29" s="28">
        <v>1.1128400000000001</v>
      </c>
      <c r="BG29" s="28" t="s">
        <v>107</v>
      </c>
      <c r="BH29" s="79">
        <f t="shared" si="11"/>
        <v>81</v>
      </c>
      <c r="BI29" s="33" t="s">
        <v>38</v>
      </c>
      <c r="BJ29" s="24" t="s">
        <v>26</v>
      </c>
      <c r="BK29" s="28">
        <v>0.34943999999999997</v>
      </c>
      <c r="BL29" s="28" t="s">
        <v>107</v>
      </c>
      <c r="BM29" s="29">
        <f t="shared" si="14"/>
        <v>73</v>
      </c>
      <c r="BN29" s="33" t="s">
        <v>103</v>
      </c>
      <c r="BO29" s="35" t="s">
        <v>22</v>
      </c>
      <c r="BP29" s="30">
        <v>0.31462000000000001</v>
      </c>
      <c r="BQ29" s="52" t="s">
        <v>108</v>
      </c>
      <c r="BR29" s="29">
        <f t="shared" si="15"/>
        <v>79</v>
      </c>
    </row>
    <row r="30" spans="1:70" ht="17" thickBot="1" x14ac:dyDescent="0.25">
      <c r="A30" s="33" t="s">
        <v>83</v>
      </c>
      <c r="B30" s="24" t="s">
        <v>25</v>
      </c>
      <c r="C30" s="28">
        <v>1.46271</v>
      </c>
      <c r="D30" s="28" t="s">
        <v>107</v>
      </c>
      <c r="E30" s="29">
        <f t="shared" si="0"/>
        <v>82</v>
      </c>
      <c r="F30" s="33" t="s">
        <v>80</v>
      </c>
      <c r="G30" s="24" t="s">
        <v>19</v>
      </c>
      <c r="H30" s="29">
        <v>0.77537999999999996</v>
      </c>
      <c r="I30" s="29"/>
      <c r="J30" s="29">
        <f t="shared" si="1"/>
        <v>77</v>
      </c>
      <c r="K30" s="33" t="s">
        <v>60</v>
      </c>
      <c r="L30" s="24" t="s">
        <v>22</v>
      </c>
      <c r="M30" s="28">
        <v>1.01081</v>
      </c>
      <c r="N30" s="28" t="s">
        <v>107</v>
      </c>
      <c r="O30" s="29">
        <f t="shared" si="2"/>
        <v>68</v>
      </c>
      <c r="P30" s="33" t="s">
        <v>80</v>
      </c>
      <c r="Q30" s="24" t="s">
        <v>28</v>
      </c>
      <c r="R30" s="29">
        <v>0.73324</v>
      </c>
      <c r="S30" s="29"/>
      <c r="T30" s="29">
        <f t="shared" si="3"/>
        <v>94</v>
      </c>
      <c r="U30" s="33" t="s">
        <v>82</v>
      </c>
      <c r="V30" s="24" t="s">
        <v>25</v>
      </c>
      <c r="W30" s="29">
        <v>0.59716999999999998</v>
      </c>
      <c r="X30" s="29"/>
      <c r="Y30" s="29">
        <f t="shared" si="16"/>
        <v>92</v>
      </c>
      <c r="Z30" s="33" t="s">
        <v>97</v>
      </c>
      <c r="AA30" s="35" t="s">
        <v>22</v>
      </c>
      <c r="AB30" s="28">
        <v>0.71035000000000004</v>
      </c>
      <c r="AC30" s="28" t="s">
        <v>107</v>
      </c>
      <c r="AD30" s="29">
        <f t="shared" si="19"/>
        <v>75</v>
      </c>
      <c r="AE30" s="33" t="s">
        <v>82</v>
      </c>
      <c r="AF30" s="24" t="s">
        <v>20</v>
      </c>
      <c r="AG30" s="29">
        <v>0.44445000000000001</v>
      </c>
      <c r="AH30" s="29"/>
      <c r="AI30" s="79">
        <f t="shared" si="6"/>
        <v>68</v>
      </c>
      <c r="AJ30" s="33" t="s">
        <v>75</v>
      </c>
      <c r="AK30" s="24" t="s">
        <v>29</v>
      </c>
      <c r="AL30" s="28">
        <v>1.5706899999999999</v>
      </c>
      <c r="AM30" s="28" t="s">
        <v>107</v>
      </c>
      <c r="AN30" s="29">
        <f t="shared" si="7"/>
        <v>85</v>
      </c>
      <c r="AO30" s="33" t="s">
        <v>99</v>
      </c>
      <c r="AP30" s="35" t="s">
        <v>19</v>
      </c>
      <c r="AQ30" s="28">
        <v>1.58239</v>
      </c>
      <c r="AR30" s="28" t="s">
        <v>107</v>
      </c>
      <c r="AS30" s="29">
        <f t="shared" si="8"/>
        <v>88</v>
      </c>
      <c r="AT30" s="33" t="s">
        <v>99</v>
      </c>
      <c r="AU30" s="35" t="s">
        <v>19</v>
      </c>
      <c r="AV30" s="28">
        <v>0.77439000000000002</v>
      </c>
      <c r="AW30" s="28" t="s">
        <v>107</v>
      </c>
      <c r="AX30" s="29">
        <f t="shared" si="18"/>
        <v>106</v>
      </c>
      <c r="AY30" s="33" t="s">
        <v>83</v>
      </c>
      <c r="AZ30" s="24" t="s">
        <v>29</v>
      </c>
      <c r="BA30" s="28">
        <v>1.13263</v>
      </c>
      <c r="BB30" s="28" t="s">
        <v>107</v>
      </c>
      <c r="BC30" s="29">
        <f t="shared" si="17"/>
        <v>84</v>
      </c>
      <c r="BD30" s="33" t="s">
        <v>78</v>
      </c>
      <c r="BE30" s="24" t="s">
        <v>26</v>
      </c>
      <c r="BF30" s="28">
        <v>1.0387299999999999</v>
      </c>
      <c r="BG30" s="28" t="s">
        <v>107</v>
      </c>
      <c r="BH30" s="79">
        <f t="shared" si="11"/>
        <v>80</v>
      </c>
      <c r="BI30" s="33" t="s">
        <v>58</v>
      </c>
      <c r="BJ30" s="24" t="s">
        <v>20</v>
      </c>
      <c r="BK30" s="29">
        <v>0.34828999999999999</v>
      </c>
      <c r="BL30" s="29"/>
      <c r="BM30" s="29">
        <f t="shared" si="14"/>
        <v>72</v>
      </c>
      <c r="BN30" s="33" t="s">
        <v>96</v>
      </c>
      <c r="BO30" s="35" t="s">
        <v>29</v>
      </c>
      <c r="BP30" s="29">
        <v>0.31181999999999999</v>
      </c>
      <c r="BR30" s="29">
        <f t="shared" si="15"/>
        <v>78</v>
      </c>
    </row>
    <row r="31" spans="1:70" ht="17" thickBot="1" x14ac:dyDescent="0.25">
      <c r="A31" s="33" t="s">
        <v>62</v>
      </c>
      <c r="B31" s="24" t="s">
        <v>25</v>
      </c>
      <c r="C31" s="28">
        <v>1.45702</v>
      </c>
      <c r="D31" s="28" t="s">
        <v>107</v>
      </c>
      <c r="E31" s="29">
        <f t="shared" si="0"/>
        <v>81</v>
      </c>
      <c r="F31" s="33" t="s">
        <v>38</v>
      </c>
      <c r="G31" s="24" t="s">
        <v>22</v>
      </c>
      <c r="H31" s="28">
        <v>0.77258000000000004</v>
      </c>
      <c r="I31" s="28" t="s">
        <v>107</v>
      </c>
      <c r="J31" s="29">
        <f t="shared" si="1"/>
        <v>76</v>
      </c>
      <c r="K31" s="33" t="s">
        <v>51</v>
      </c>
      <c r="L31" s="24" t="s">
        <v>28</v>
      </c>
      <c r="M31" s="28">
        <v>1.00481</v>
      </c>
      <c r="N31" s="28" t="s">
        <v>107</v>
      </c>
      <c r="O31" s="29">
        <f t="shared" si="2"/>
        <v>67</v>
      </c>
      <c r="P31" s="33" t="s">
        <v>68</v>
      </c>
      <c r="Q31" s="24" t="s">
        <v>22</v>
      </c>
      <c r="R31" s="29">
        <v>0.71967000000000003</v>
      </c>
      <c r="S31" s="29"/>
      <c r="T31" s="29">
        <f t="shared" si="3"/>
        <v>93</v>
      </c>
      <c r="U31" s="33" t="s">
        <v>31</v>
      </c>
      <c r="V31" s="24" t="s">
        <v>25</v>
      </c>
      <c r="W31" s="30">
        <v>0.59272999999999998</v>
      </c>
      <c r="X31" s="30" t="s">
        <v>108</v>
      </c>
      <c r="Y31" s="29">
        <f t="shared" si="16"/>
        <v>91</v>
      </c>
      <c r="Z31" s="33" t="s">
        <v>43</v>
      </c>
      <c r="AA31" s="24" t="s">
        <v>19</v>
      </c>
      <c r="AB31" s="28">
        <v>0.70118999999999998</v>
      </c>
      <c r="AC31" s="28" t="s">
        <v>107</v>
      </c>
      <c r="AD31" s="29">
        <f t="shared" si="19"/>
        <v>74</v>
      </c>
      <c r="AE31" s="33" t="s">
        <v>41</v>
      </c>
      <c r="AF31" s="24" t="s">
        <v>29</v>
      </c>
      <c r="AG31" s="28">
        <v>0.43759999999999999</v>
      </c>
      <c r="AH31" s="28" t="s">
        <v>107</v>
      </c>
      <c r="AI31" s="79">
        <f t="shared" si="6"/>
        <v>67</v>
      </c>
      <c r="AJ31" s="33" t="s">
        <v>62</v>
      </c>
      <c r="AK31" s="24" t="s">
        <v>25</v>
      </c>
      <c r="AL31" s="28">
        <v>1.5609200000000001</v>
      </c>
      <c r="AM31" s="28" t="s">
        <v>107</v>
      </c>
      <c r="AN31" s="29">
        <f t="shared" si="7"/>
        <v>84</v>
      </c>
      <c r="AO31" s="33" t="s">
        <v>35</v>
      </c>
      <c r="AP31" s="24" t="s">
        <v>22</v>
      </c>
      <c r="AQ31" s="28">
        <v>1.5510999999999999</v>
      </c>
      <c r="AR31" s="28" t="s">
        <v>107</v>
      </c>
      <c r="AS31" s="29">
        <f t="shared" si="8"/>
        <v>87</v>
      </c>
      <c r="AT31" s="33" t="s">
        <v>78</v>
      </c>
      <c r="AU31" s="24" t="s">
        <v>23</v>
      </c>
      <c r="AV31" s="28">
        <v>0.77146999999999999</v>
      </c>
      <c r="AW31" s="28" t="s">
        <v>107</v>
      </c>
      <c r="AX31" s="29">
        <f t="shared" si="18"/>
        <v>105</v>
      </c>
      <c r="AY31" s="33" t="s">
        <v>105</v>
      </c>
      <c r="AZ31" s="35" t="s">
        <v>22</v>
      </c>
      <c r="BA31" s="29">
        <v>1.1266</v>
      </c>
      <c r="BB31" s="29"/>
      <c r="BC31" s="29">
        <f t="shared" si="17"/>
        <v>83</v>
      </c>
      <c r="BD31" s="33" t="s">
        <v>83</v>
      </c>
      <c r="BE31" s="24" t="s">
        <v>25</v>
      </c>
      <c r="BF31" s="28">
        <v>1.03087</v>
      </c>
      <c r="BG31" s="28" t="s">
        <v>107</v>
      </c>
      <c r="BH31" s="79">
        <f t="shared" si="11"/>
        <v>79</v>
      </c>
      <c r="BI31" s="33" t="s">
        <v>94</v>
      </c>
      <c r="BJ31" s="35" t="s">
        <v>26</v>
      </c>
      <c r="BK31" s="29">
        <v>0.34813</v>
      </c>
      <c r="BL31" s="29"/>
      <c r="BM31" s="29">
        <f t="shared" si="14"/>
        <v>71</v>
      </c>
      <c r="BN31" s="33" t="s">
        <v>96</v>
      </c>
      <c r="BO31" s="35" t="s">
        <v>23</v>
      </c>
      <c r="BP31" s="29">
        <v>0.30917</v>
      </c>
      <c r="BR31" s="29">
        <f t="shared" si="15"/>
        <v>77</v>
      </c>
    </row>
    <row r="32" spans="1:70" ht="17" thickBot="1" x14ac:dyDescent="0.25">
      <c r="A32" s="33" t="s">
        <v>72</v>
      </c>
      <c r="B32" s="24" t="s">
        <v>28</v>
      </c>
      <c r="C32" s="30">
        <v>1.4103699999999999</v>
      </c>
      <c r="D32" s="30" t="s">
        <v>108</v>
      </c>
      <c r="E32" s="29">
        <f t="shared" si="0"/>
        <v>80</v>
      </c>
      <c r="F32" s="33" t="s">
        <v>60</v>
      </c>
      <c r="G32" s="24" t="s">
        <v>22</v>
      </c>
      <c r="H32" s="29">
        <v>0.69398000000000004</v>
      </c>
      <c r="I32" s="29"/>
      <c r="J32" s="29">
        <f t="shared" si="1"/>
        <v>75</v>
      </c>
      <c r="K32" s="33" t="s">
        <v>87</v>
      </c>
      <c r="L32" s="24" t="s">
        <v>29</v>
      </c>
      <c r="M32" s="28">
        <v>0.97301000000000004</v>
      </c>
      <c r="N32" s="28" t="s">
        <v>107</v>
      </c>
      <c r="O32" s="29">
        <f t="shared" si="2"/>
        <v>66</v>
      </c>
      <c r="P32" s="33" t="s">
        <v>97</v>
      </c>
      <c r="Q32" s="35" t="s">
        <v>22</v>
      </c>
      <c r="R32" s="29">
        <v>0.71238000000000001</v>
      </c>
      <c r="S32" s="29"/>
      <c r="T32" s="29">
        <f t="shared" si="3"/>
        <v>92</v>
      </c>
      <c r="U32" s="33" t="s">
        <v>56</v>
      </c>
      <c r="V32" s="24" t="s">
        <v>22</v>
      </c>
      <c r="W32" s="29">
        <v>0.58831</v>
      </c>
      <c r="X32" s="29"/>
      <c r="Y32" s="29">
        <f t="shared" si="16"/>
        <v>90</v>
      </c>
      <c r="Z32" s="33" t="s">
        <v>37</v>
      </c>
      <c r="AA32" s="24" t="s">
        <v>25</v>
      </c>
      <c r="AB32" s="28">
        <v>0.68400000000000005</v>
      </c>
      <c r="AC32" s="28" t="s">
        <v>107</v>
      </c>
      <c r="AD32" s="29">
        <f t="shared" si="19"/>
        <v>73</v>
      </c>
      <c r="AE32" s="33" t="s">
        <v>59</v>
      </c>
      <c r="AF32" s="24" t="s">
        <v>23</v>
      </c>
      <c r="AG32" s="29">
        <v>0.42907000000000001</v>
      </c>
      <c r="AH32" s="29"/>
      <c r="AI32" s="79">
        <f t="shared" si="6"/>
        <v>66</v>
      </c>
      <c r="AJ32" s="33" t="s">
        <v>105</v>
      </c>
      <c r="AK32" s="35" t="s">
        <v>29</v>
      </c>
      <c r="AL32" s="28">
        <v>1.54318</v>
      </c>
      <c r="AM32" s="28" t="s">
        <v>107</v>
      </c>
      <c r="AN32" s="29">
        <f t="shared" si="7"/>
        <v>83</v>
      </c>
      <c r="AO32" s="33" t="s">
        <v>75</v>
      </c>
      <c r="AP32" s="24" t="s">
        <v>29</v>
      </c>
      <c r="AQ32" s="28">
        <v>1.5461</v>
      </c>
      <c r="AR32" s="28" t="s">
        <v>107</v>
      </c>
      <c r="AS32" s="29">
        <f t="shared" si="8"/>
        <v>86</v>
      </c>
      <c r="AT32" s="33" t="s">
        <v>72</v>
      </c>
      <c r="AU32" s="24" t="s">
        <v>22</v>
      </c>
      <c r="AV32" s="29">
        <v>0.76339000000000001</v>
      </c>
      <c r="AW32" s="29"/>
      <c r="AX32" s="29">
        <f t="shared" si="18"/>
        <v>104</v>
      </c>
      <c r="AY32" s="33" t="s">
        <v>86</v>
      </c>
      <c r="AZ32" s="24" t="s">
        <v>26</v>
      </c>
      <c r="BA32" s="28">
        <v>1.1253299999999999</v>
      </c>
      <c r="BB32" s="28" t="s">
        <v>107</v>
      </c>
      <c r="BC32" s="29">
        <f t="shared" si="17"/>
        <v>82</v>
      </c>
      <c r="BD32" s="33" t="s">
        <v>24</v>
      </c>
      <c r="BE32" s="24" t="s">
        <v>25</v>
      </c>
      <c r="BF32" s="28">
        <v>0.99104000000000003</v>
      </c>
      <c r="BG32" s="28" t="s">
        <v>107</v>
      </c>
      <c r="BH32" s="79">
        <f t="shared" si="11"/>
        <v>78</v>
      </c>
      <c r="BI32" s="33" t="s">
        <v>100</v>
      </c>
      <c r="BJ32" s="35" t="s">
        <v>23</v>
      </c>
      <c r="BK32" s="29">
        <v>0.33209</v>
      </c>
      <c r="BL32" s="29"/>
      <c r="BM32" s="29">
        <f t="shared" si="14"/>
        <v>70</v>
      </c>
      <c r="BN32" s="33" t="s">
        <v>63</v>
      </c>
      <c r="BO32" s="24" t="s">
        <v>26</v>
      </c>
      <c r="BP32" s="30">
        <v>0.29619000000000001</v>
      </c>
      <c r="BQ32" s="52" t="s">
        <v>108</v>
      </c>
      <c r="BR32" s="29">
        <f t="shared" si="15"/>
        <v>76</v>
      </c>
    </row>
    <row r="33" spans="1:70" ht="17" thickBot="1" x14ac:dyDescent="0.25">
      <c r="A33" s="33" t="s">
        <v>41</v>
      </c>
      <c r="B33" s="24" t="s">
        <v>29</v>
      </c>
      <c r="C33" s="28">
        <v>1.3865400000000001</v>
      </c>
      <c r="D33" s="28" t="s">
        <v>107</v>
      </c>
      <c r="E33" s="29">
        <f t="shared" si="0"/>
        <v>79</v>
      </c>
      <c r="F33" s="33" t="s">
        <v>84</v>
      </c>
      <c r="G33" s="24" t="s">
        <v>28</v>
      </c>
      <c r="H33" s="29">
        <v>0.65727000000000002</v>
      </c>
      <c r="I33" s="29"/>
      <c r="J33" s="29">
        <f t="shared" si="1"/>
        <v>74</v>
      </c>
      <c r="K33" s="33" t="s">
        <v>42</v>
      </c>
      <c r="L33" s="24" t="s">
        <v>28</v>
      </c>
      <c r="M33" s="28">
        <v>0.95899999999999996</v>
      </c>
      <c r="N33" s="28" t="s">
        <v>107</v>
      </c>
      <c r="O33" s="29">
        <f t="shared" si="2"/>
        <v>65</v>
      </c>
      <c r="P33" s="33" t="s">
        <v>76</v>
      </c>
      <c r="Q33" s="24" t="s">
        <v>28</v>
      </c>
      <c r="R33" s="30">
        <v>0.71048999999999995</v>
      </c>
      <c r="S33" s="30" t="s">
        <v>108</v>
      </c>
      <c r="T33" s="29">
        <f t="shared" si="3"/>
        <v>91</v>
      </c>
      <c r="U33" s="33" t="s">
        <v>35</v>
      </c>
      <c r="V33" s="24" t="s">
        <v>22</v>
      </c>
      <c r="W33" s="28">
        <v>0.58711999999999998</v>
      </c>
      <c r="X33" s="28" t="s">
        <v>107</v>
      </c>
      <c r="Y33" s="29">
        <f t="shared" si="16"/>
        <v>89</v>
      </c>
      <c r="Z33" s="33" t="s">
        <v>39</v>
      </c>
      <c r="AA33" s="24" t="s">
        <v>25</v>
      </c>
      <c r="AB33" s="28">
        <v>0.68359999999999999</v>
      </c>
      <c r="AC33" s="28" t="s">
        <v>107</v>
      </c>
      <c r="AD33" s="29">
        <f t="shared" si="19"/>
        <v>72</v>
      </c>
      <c r="AE33" s="33" t="s">
        <v>82</v>
      </c>
      <c r="AF33" s="24" t="s">
        <v>25</v>
      </c>
      <c r="AG33" s="29">
        <v>0.42720999999999998</v>
      </c>
      <c r="AH33" s="29"/>
      <c r="AI33" s="79">
        <f t="shared" si="6"/>
        <v>65</v>
      </c>
      <c r="AJ33" s="33" t="s">
        <v>24</v>
      </c>
      <c r="AK33" s="24" t="s">
        <v>25</v>
      </c>
      <c r="AL33" s="28">
        <v>1.5213699999999999</v>
      </c>
      <c r="AM33" s="28" t="s">
        <v>107</v>
      </c>
      <c r="AN33" s="29">
        <f t="shared" si="7"/>
        <v>82</v>
      </c>
      <c r="AO33" s="33" t="s">
        <v>72</v>
      </c>
      <c r="AP33" s="24" t="s">
        <v>28</v>
      </c>
      <c r="AQ33" s="28">
        <v>1.5297499999999999</v>
      </c>
      <c r="AR33" s="28" t="s">
        <v>107</v>
      </c>
      <c r="AS33" s="29">
        <f t="shared" si="8"/>
        <v>85</v>
      </c>
      <c r="AT33" s="33" t="s">
        <v>101</v>
      </c>
      <c r="AU33" s="35" t="s">
        <v>26</v>
      </c>
      <c r="AV33" s="28">
        <v>0.75495999999999996</v>
      </c>
      <c r="AW33" s="28" t="s">
        <v>107</v>
      </c>
      <c r="AX33" s="29">
        <f t="shared" si="18"/>
        <v>103</v>
      </c>
      <c r="AY33" s="33" t="s">
        <v>52</v>
      </c>
      <c r="AZ33" s="24" t="s">
        <v>29</v>
      </c>
      <c r="BA33" s="28">
        <v>1.12323</v>
      </c>
      <c r="BB33" s="28" t="s">
        <v>107</v>
      </c>
      <c r="BC33" s="29">
        <f t="shared" si="17"/>
        <v>81</v>
      </c>
      <c r="BD33" s="33" t="s">
        <v>35</v>
      </c>
      <c r="BE33" s="24" t="s">
        <v>22</v>
      </c>
      <c r="BF33" s="28">
        <v>0.98453999999999997</v>
      </c>
      <c r="BG33" s="28" t="s">
        <v>107</v>
      </c>
      <c r="BH33" s="79">
        <f t="shared" si="11"/>
        <v>77</v>
      </c>
      <c r="BI33" s="33" t="s">
        <v>24</v>
      </c>
      <c r="BJ33" s="24" t="s">
        <v>26</v>
      </c>
      <c r="BK33" s="28">
        <v>0.31441000000000002</v>
      </c>
      <c r="BL33" s="28" t="s">
        <v>107</v>
      </c>
      <c r="BM33" s="29">
        <f t="shared" si="14"/>
        <v>69</v>
      </c>
      <c r="BN33" s="33" t="s">
        <v>89</v>
      </c>
      <c r="BO33" s="35" t="s">
        <v>19</v>
      </c>
      <c r="BP33" s="28">
        <v>0.28956999999999999</v>
      </c>
      <c r="BQ33" s="52" t="s">
        <v>107</v>
      </c>
      <c r="BR33" s="29">
        <f t="shared" si="15"/>
        <v>75</v>
      </c>
    </row>
    <row r="34" spans="1:70" ht="17" thickBot="1" x14ac:dyDescent="0.25">
      <c r="A34" s="33" t="s">
        <v>35</v>
      </c>
      <c r="B34" s="24" t="s">
        <v>25</v>
      </c>
      <c r="C34" s="28">
        <v>1.37666</v>
      </c>
      <c r="D34" s="28" t="s">
        <v>107</v>
      </c>
      <c r="E34" s="29">
        <f t="shared" si="0"/>
        <v>78</v>
      </c>
      <c r="F34" s="33" t="s">
        <v>77</v>
      </c>
      <c r="G34" s="24" t="s">
        <v>26</v>
      </c>
      <c r="H34" s="29">
        <v>0.64429999999999998</v>
      </c>
      <c r="I34" s="29"/>
      <c r="J34" s="29">
        <f t="shared" si="1"/>
        <v>73</v>
      </c>
      <c r="K34" s="33" t="s">
        <v>57</v>
      </c>
      <c r="L34" s="24" t="s">
        <v>23</v>
      </c>
      <c r="M34" s="28">
        <v>0.95248999999999995</v>
      </c>
      <c r="N34" s="28" t="s">
        <v>107</v>
      </c>
      <c r="O34" s="29">
        <f t="shared" si="2"/>
        <v>64</v>
      </c>
      <c r="P34" s="33" t="s">
        <v>62</v>
      </c>
      <c r="Q34" s="24" t="s">
        <v>19</v>
      </c>
      <c r="R34" s="29">
        <v>0.69925999999999999</v>
      </c>
      <c r="S34" s="29"/>
      <c r="T34" s="29">
        <f t="shared" si="3"/>
        <v>90</v>
      </c>
      <c r="U34" s="33" t="s">
        <v>58</v>
      </c>
      <c r="V34" s="24" t="s">
        <v>22</v>
      </c>
      <c r="W34" s="29">
        <v>0.58491000000000004</v>
      </c>
      <c r="X34" s="29"/>
      <c r="Y34" s="29">
        <f t="shared" si="16"/>
        <v>88</v>
      </c>
      <c r="Z34" s="33" t="s">
        <v>56</v>
      </c>
      <c r="AA34" s="24" t="s">
        <v>22</v>
      </c>
      <c r="AB34" s="28">
        <v>0.66296999999999995</v>
      </c>
      <c r="AC34" s="28" t="s">
        <v>107</v>
      </c>
      <c r="AD34" s="29">
        <f t="shared" si="19"/>
        <v>71</v>
      </c>
      <c r="AE34" s="33" t="s">
        <v>105</v>
      </c>
      <c r="AF34" s="35" t="s">
        <v>29</v>
      </c>
      <c r="AG34" s="29">
        <v>0.42299999999999999</v>
      </c>
      <c r="AH34" s="29"/>
      <c r="AI34" s="79">
        <f t="shared" si="6"/>
        <v>64</v>
      </c>
      <c r="AJ34" s="33" t="s">
        <v>43</v>
      </c>
      <c r="AK34" s="24" t="s">
        <v>19</v>
      </c>
      <c r="AL34" s="28">
        <v>1.5026999999999999</v>
      </c>
      <c r="AM34" s="28" t="s">
        <v>107</v>
      </c>
      <c r="AN34" s="29">
        <f t="shared" si="7"/>
        <v>81</v>
      </c>
      <c r="AO34" s="33" t="s">
        <v>50</v>
      </c>
      <c r="AP34" s="24" t="s">
        <v>19</v>
      </c>
      <c r="AQ34" s="28">
        <v>1.52759</v>
      </c>
      <c r="AR34" s="28" t="s">
        <v>107</v>
      </c>
      <c r="AS34" s="29">
        <f t="shared" si="8"/>
        <v>84</v>
      </c>
      <c r="AT34" s="33" t="s">
        <v>96</v>
      </c>
      <c r="AU34" s="35" t="s">
        <v>26</v>
      </c>
      <c r="AV34" s="29">
        <v>0.74619999999999997</v>
      </c>
      <c r="AW34" s="29"/>
      <c r="AX34" s="29">
        <f t="shared" si="18"/>
        <v>102</v>
      </c>
      <c r="AY34" s="33" t="s">
        <v>85</v>
      </c>
      <c r="AZ34" s="24" t="s">
        <v>26</v>
      </c>
      <c r="BA34" s="29">
        <v>1.12236</v>
      </c>
      <c r="BB34" s="29"/>
      <c r="BC34" s="29">
        <f t="shared" si="17"/>
        <v>80</v>
      </c>
      <c r="BD34" s="33" t="s">
        <v>62</v>
      </c>
      <c r="BE34" s="24" t="s">
        <v>25</v>
      </c>
      <c r="BF34" s="28">
        <v>0.96379999999999999</v>
      </c>
      <c r="BG34" s="28" t="s">
        <v>107</v>
      </c>
      <c r="BH34" s="79">
        <f t="shared" si="11"/>
        <v>76</v>
      </c>
      <c r="BI34" s="23" t="s">
        <v>95</v>
      </c>
      <c r="BJ34" s="24" t="s">
        <v>22</v>
      </c>
      <c r="BK34" s="29">
        <v>0.30486000000000002</v>
      </c>
      <c r="BL34" s="29"/>
      <c r="BM34" s="29">
        <f t="shared" si="14"/>
        <v>68</v>
      </c>
      <c r="BN34" s="33" t="s">
        <v>79</v>
      </c>
      <c r="BO34" s="24" t="s">
        <v>25</v>
      </c>
      <c r="BP34" s="30">
        <v>0.28859000000000001</v>
      </c>
      <c r="BQ34" s="52" t="s">
        <v>108</v>
      </c>
      <c r="BR34" s="29">
        <f t="shared" si="15"/>
        <v>74</v>
      </c>
    </row>
    <row r="35" spans="1:70" ht="17" thickBot="1" x14ac:dyDescent="0.25">
      <c r="A35" s="33" t="s">
        <v>89</v>
      </c>
      <c r="B35" s="35" t="s">
        <v>25</v>
      </c>
      <c r="C35" s="29">
        <v>1.3688899999999999</v>
      </c>
      <c r="D35" s="29"/>
      <c r="E35" s="29">
        <f t="shared" si="0"/>
        <v>77</v>
      </c>
      <c r="F35" s="33" t="s">
        <v>87</v>
      </c>
      <c r="G35" s="24" t="s">
        <v>25</v>
      </c>
      <c r="H35" s="30">
        <v>0.62261999999999995</v>
      </c>
      <c r="I35" s="30" t="s">
        <v>108</v>
      </c>
      <c r="J35" s="29">
        <f t="shared" si="1"/>
        <v>72</v>
      </c>
      <c r="K35" s="33" t="s">
        <v>84</v>
      </c>
      <c r="L35" s="24" t="s">
        <v>28</v>
      </c>
      <c r="M35" s="28">
        <v>0.92864000000000002</v>
      </c>
      <c r="N35" s="28" t="s">
        <v>107</v>
      </c>
      <c r="O35" s="29">
        <f t="shared" si="2"/>
        <v>63</v>
      </c>
      <c r="P35" s="33" t="s">
        <v>47</v>
      </c>
      <c r="Q35" s="24" t="s">
        <v>19</v>
      </c>
      <c r="R35" s="30">
        <v>0.69467000000000001</v>
      </c>
      <c r="S35" s="30" t="s">
        <v>108</v>
      </c>
      <c r="T35" s="29">
        <f t="shared" si="3"/>
        <v>89</v>
      </c>
      <c r="U35" s="33" t="s">
        <v>89</v>
      </c>
      <c r="V35" s="35" t="s">
        <v>19</v>
      </c>
      <c r="W35" s="29">
        <v>0.58214999999999995</v>
      </c>
      <c r="X35" s="29"/>
      <c r="Y35" s="29">
        <f t="shared" si="16"/>
        <v>87</v>
      </c>
      <c r="Z35" s="33" t="s">
        <v>80</v>
      </c>
      <c r="AA35" s="24" t="s">
        <v>28</v>
      </c>
      <c r="AB35" s="29">
        <v>0.65347999999999995</v>
      </c>
      <c r="AC35" s="29"/>
      <c r="AD35" s="29">
        <f t="shared" si="19"/>
        <v>70</v>
      </c>
      <c r="AE35" s="33" t="s">
        <v>72</v>
      </c>
      <c r="AF35" s="24" t="s">
        <v>28</v>
      </c>
      <c r="AG35" s="29">
        <v>0.41994999999999999</v>
      </c>
      <c r="AH35" s="29"/>
      <c r="AI35" s="79">
        <f t="shared" si="6"/>
        <v>63</v>
      </c>
      <c r="AJ35" s="33" t="s">
        <v>62</v>
      </c>
      <c r="AK35" s="24" t="s">
        <v>19</v>
      </c>
      <c r="AL35" s="28">
        <v>1.5003200000000001</v>
      </c>
      <c r="AM35" s="28" t="s">
        <v>107</v>
      </c>
      <c r="AN35" s="29">
        <f t="shared" si="7"/>
        <v>80</v>
      </c>
      <c r="AO35" s="33" t="s">
        <v>72</v>
      </c>
      <c r="AP35" s="24" t="s">
        <v>25</v>
      </c>
      <c r="AQ35" s="28">
        <v>1.51756</v>
      </c>
      <c r="AR35" s="28" t="s">
        <v>107</v>
      </c>
      <c r="AS35" s="29">
        <f t="shared" si="8"/>
        <v>83</v>
      </c>
      <c r="AT35" s="33" t="s">
        <v>71</v>
      </c>
      <c r="AU35" s="24" t="s">
        <v>20</v>
      </c>
      <c r="AV35" s="28">
        <v>0.74505999999999994</v>
      </c>
      <c r="AW35" s="28" t="s">
        <v>107</v>
      </c>
      <c r="AX35" s="29">
        <f t="shared" si="18"/>
        <v>101</v>
      </c>
      <c r="AY35" s="33" t="s">
        <v>77</v>
      </c>
      <c r="AZ35" s="24" t="s">
        <v>26</v>
      </c>
      <c r="BA35" s="28">
        <v>1.0962099999999999</v>
      </c>
      <c r="BB35" s="28" t="s">
        <v>107</v>
      </c>
      <c r="BC35" s="29">
        <f t="shared" si="17"/>
        <v>79</v>
      </c>
      <c r="BD35" s="33" t="s">
        <v>41</v>
      </c>
      <c r="BE35" s="24" t="s">
        <v>29</v>
      </c>
      <c r="BF35" s="28">
        <v>0.93359000000000003</v>
      </c>
      <c r="BG35" s="28" t="s">
        <v>107</v>
      </c>
      <c r="BH35" s="79">
        <f t="shared" si="11"/>
        <v>75</v>
      </c>
      <c r="BI35" s="33" t="s">
        <v>87</v>
      </c>
      <c r="BJ35" s="24" t="s">
        <v>29</v>
      </c>
      <c r="BK35" s="30">
        <v>0.29713000000000001</v>
      </c>
      <c r="BL35" s="30" t="s">
        <v>108</v>
      </c>
      <c r="BM35" s="29">
        <f t="shared" si="14"/>
        <v>67</v>
      </c>
      <c r="BN35" s="33" t="s">
        <v>42</v>
      </c>
      <c r="BO35" s="24" t="s">
        <v>28</v>
      </c>
      <c r="BP35" s="28">
        <v>0.28260999999999997</v>
      </c>
      <c r="BQ35" s="52" t="s">
        <v>107</v>
      </c>
      <c r="BR35" s="29">
        <f t="shared" si="15"/>
        <v>73</v>
      </c>
    </row>
    <row r="36" spans="1:70" ht="17" thickBot="1" x14ac:dyDescent="0.25">
      <c r="A36" s="33" t="s">
        <v>93</v>
      </c>
      <c r="B36" s="35" t="s">
        <v>23</v>
      </c>
      <c r="C36" s="29">
        <v>1.3658699999999999</v>
      </c>
      <c r="D36" s="29"/>
      <c r="E36" s="29">
        <f t="shared" si="0"/>
        <v>76</v>
      </c>
      <c r="F36" s="33" t="s">
        <v>42</v>
      </c>
      <c r="G36" s="24" t="s">
        <v>28</v>
      </c>
      <c r="H36" s="28">
        <v>0.60096000000000005</v>
      </c>
      <c r="I36" s="28" t="s">
        <v>107</v>
      </c>
      <c r="J36" s="29">
        <f t="shared" si="1"/>
        <v>71</v>
      </c>
      <c r="K36" s="33" t="s">
        <v>100</v>
      </c>
      <c r="L36" s="35" t="s">
        <v>28</v>
      </c>
      <c r="M36" s="28">
        <v>0.92857000000000001</v>
      </c>
      <c r="N36" s="28" t="s">
        <v>107</v>
      </c>
      <c r="O36" s="29">
        <f t="shared" si="2"/>
        <v>62</v>
      </c>
      <c r="P36" s="33" t="s">
        <v>35</v>
      </c>
      <c r="Q36" s="24" t="s">
        <v>25</v>
      </c>
      <c r="R36" s="29">
        <v>0.68011999999999995</v>
      </c>
      <c r="S36" s="29"/>
      <c r="T36" s="29">
        <f t="shared" si="3"/>
        <v>88</v>
      </c>
      <c r="U36" s="33" t="s">
        <v>66</v>
      </c>
      <c r="V36" s="24" t="s">
        <v>22</v>
      </c>
      <c r="W36" s="30">
        <v>0.57794000000000001</v>
      </c>
      <c r="X36" s="30" t="s">
        <v>108</v>
      </c>
      <c r="Y36" s="29">
        <f t="shared" si="16"/>
        <v>86</v>
      </c>
      <c r="Z36" s="33" t="s">
        <v>78</v>
      </c>
      <c r="AA36" s="24" t="s">
        <v>23</v>
      </c>
      <c r="AB36" s="28">
        <v>0.64929000000000003</v>
      </c>
      <c r="AC36" s="28" t="s">
        <v>107</v>
      </c>
      <c r="AD36" s="29">
        <f t="shared" si="19"/>
        <v>69</v>
      </c>
      <c r="AE36" s="33" t="s">
        <v>93</v>
      </c>
      <c r="AF36" s="35" t="s">
        <v>20</v>
      </c>
      <c r="AG36" s="29">
        <v>0.41360000000000002</v>
      </c>
      <c r="AH36" s="29"/>
      <c r="AI36" s="79">
        <f t="shared" si="6"/>
        <v>62</v>
      </c>
      <c r="AJ36" s="33" t="s">
        <v>89</v>
      </c>
      <c r="AK36" s="35" t="s">
        <v>22</v>
      </c>
      <c r="AL36" s="29">
        <v>1.45828</v>
      </c>
      <c r="AM36" s="29"/>
      <c r="AN36" s="29">
        <f t="shared" si="7"/>
        <v>79</v>
      </c>
      <c r="AO36" s="33" t="s">
        <v>89</v>
      </c>
      <c r="AP36" s="35" t="s">
        <v>19</v>
      </c>
      <c r="AQ36" s="28">
        <v>1.5124599999999999</v>
      </c>
      <c r="AR36" s="28" t="s">
        <v>107</v>
      </c>
      <c r="AS36" s="29">
        <f t="shared" si="8"/>
        <v>82</v>
      </c>
      <c r="AT36" s="33" t="s">
        <v>99</v>
      </c>
      <c r="AU36" s="35" t="s">
        <v>25</v>
      </c>
      <c r="AV36" s="30">
        <v>0.71257999999999999</v>
      </c>
      <c r="AW36" s="30" t="s">
        <v>108</v>
      </c>
      <c r="AX36" s="29">
        <f t="shared" si="18"/>
        <v>100</v>
      </c>
      <c r="AY36" s="33" t="s">
        <v>78</v>
      </c>
      <c r="AZ36" s="24" t="s">
        <v>26</v>
      </c>
      <c r="BA36" s="28">
        <v>1.08718</v>
      </c>
      <c r="BB36" s="28" t="s">
        <v>107</v>
      </c>
      <c r="BC36" s="29">
        <f t="shared" si="17"/>
        <v>78</v>
      </c>
      <c r="BD36" s="33" t="s">
        <v>105</v>
      </c>
      <c r="BE36" s="35" t="s">
        <v>20</v>
      </c>
      <c r="BF36" s="29">
        <v>0.92020999999999997</v>
      </c>
      <c r="BG36" s="29"/>
      <c r="BH36" s="79">
        <f t="shared" si="11"/>
        <v>74</v>
      </c>
      <c r="BI36" s="33" t="s">
        <v>36</v>
      </c>
      <c r="BJ36" s="24" t="s">
        <v>26</v>
      </c>
      <c r="BK36" s="30">
        <v>0.29104999999999998</v>
      </c>
      <c r="BL36" s="30" t="s">
        <v>108</v>
      </c>
      <c r="BM36" s="29">
        <f t="shared" si="14"/>
        <v>66</v>
      </c>
      <c r="BN36" s="33" t="s">
        <v>63</v>
      </c>
      <c r="BO36" s="24" t="s">
        <v>20</v>
      </c>
      <c r="BP36" s="30">
        <v>0.28148000000000001</v>
      </c>
      <c r="BQ36" s="52" t="s">
        <v>108</v>
      </c>
      <c r="BR36" s="29">
        <f t="shared" si="15"/>
        <v>72</v>
      </c>
    </row>
    <row r="37" spans="1:70" ht="17" thickBot="1" x14ac:dyDescent="0.25">
      <c r="A37" s="33" t="s">
        <v>24</v>
      </c>
      <c r="B37" s="24" t="s">
        <v>25</v>
      </c>
      <c r="C37" s="28">
        <v>1.29636</v>
      </c>
      <c r="D37" s="28" t="s">
        <v>107</v>
      </c>
      <c r="E37" s="29">
        <f t="shared" si="0"/>
        <v>75</v>
      </c>
      <c r="F37" s="33" t="s">
        <v>89</v>
      </c>
      <c r="G37" s="35" t="s">
        <v>22</v>
      </c>
      <c r="H37" s="29">
        <v>0.59330000000000005</v>
      </c>
      <c r="I37" s="29"/>
      <c r="J37" s="29">
        <f t="shared" si="1"/>
        <v>70</v>
      </c>
      <c r="K37" s="33" t="s">
        <v>64</v>
      </c>
      <c r="L37" s="24" t="s">
        <v>22</v>
      </c>
      <c r="M37" s="28">
        <v>0.92062999999999995</v>
      </c>
      <c r="N37" s="28" t="s">
        <v>107</v>
      </c>
      <c r="O37" s="29">
        <f t="shared" si="2"/>
        <v>61</v>
      </c>
      <c r="P37" s="33" t="s">
        <v>103</v>
      </c>
      <c r="Q37" s="35" t="s">
        <v>20</v>
      </c>
      <c r="R37" s="29">
        <v>0.67442999999999997</v>
      </c>
      <c r="S37" s="29"/>
      <c r="T37" s="29">
        <f t="shared" si="3"/>
        <v>87</v>
      </c>
      <c r="U37" s="33" t="s">
        <v>80</v>
      </c>
      <c r="V37" s="24" t="s">
        <v>28</v>
      </c>
      <c r="W37" s="29">
        <v>0.56103000000000003</v>
      </c>
      <c r="X37" s="29"/>
      <c r="Y37" s="29">
        <f t="shared" si="16"/>
        <v>85</v>
      </c>
      <c r="Z37" s="33" t="s">
        <v>50</v>
      </c>
      <c r="AA37" s="24" t="s">
        <v>19</v>
      </c>
      <c r="AB37" s="28">
        <v>0.64161000000000001</v>
      </c>
      <c r="AC37" s="28" t="s">
        <v>107</v>
      </c>
      <c r="AD37" s="29">
        <f t="shared" si="19"/>
        <v>68</v>
      </c>
      <c r="AE37" s="33" t="s">
        <v>92</v>
      </c>
      <c r="AF37" s="35" t="s">
        <v>28</v>
      </c>
      <c r="AG37" s="29">
        <v>0.39673999999999998</v>
      </c>
      <c r="AH37" s="29"/>
      <c r="AI37" s="79">
        <f t="shared" si="6"/>
        <v>61</v>
      </c>
      <c r="AJ37" s="33" t="s">
        <v>35</v>
      </c>
      <c r="AK37" s="24" t="s">
        <v>22</v>
      </c>
      <c r="AL37" s="28">
        <v>1.4055299999999999</v>
      </c>
      <c r="AM37" s="28" t="s">
        <v>107</v>
      </c>
      <c r="AN37" s="29">
        <f t="shared" si="7"/>
        <v>78</v>
      </c>
      <c r="AO37" s="33" t="s">
        <v>93</v>
      </c>
      <c r="AP37" s="35" t="s">
        <v>29</v>
      </c>
      <c r="AQ37" s="28">
        <v>1.3845400000000001</v>
      </c>
      <c r="AR37" s="28" t="s">
        <v>107</v>
      </c>
      <c r="AS37" s="29">
        <f t="shared" si="8"/>
        <v>81</v>
      </c>
      <c r="AT37" s="33" t="s">
        <v>68</v>
      </c>
      <c r="AU37" s="24" t="s">
        <v>22</v>
      </c>
      <c r="AV37" s="30">
        <v>0.70170999999999994</v>
      </c>
      <c r="AW37" s="30" t="s">
        <v>108</v>
      </c>
      <c r="AX37" s="29">
        <f t="shared" si="18"/>
        <v>99</v>
      </c>
      <c r="AY37" s="33" t="s">
        <v>68</v>
      </c>
      <c r="AZ37" s="24" t="s">
        <v>19</v>
      </c>
      <c r="BA37" s="28">
        <v>1.0433600000000001</v>
      </c>
      <c r="BB37" s="28" t="s">
        <v>107</v>
      </c>
      <c r="BC37" s="29">
        <f t="shared" si="17"/>
        <v>77</v>
      </c>
      <c r="BD37" s="33" t="s">
        <v>68</v>
      </c>
      <c r="BE37" s="24" t="s">
        <v>19</v>
      </c>
      <c r="BF37" s="28">
        <v>0.90902000000000005</v>
      </c>
      <c r="BG37" s="28" t="s">
        <v>107</v>
      </c>
      <c r="BH37" s="79">
        <f t="shared" si="11"/>
        <v>73</v>
      </c>
      <c r="BI37" s="33" t="s">
        <v>44</v>
      </c>
      <c r="BJ37" s="24" t="s">
        <v>20</v>
      </c>
      <c r="BK37" s="28">
        <v>0.28759000000000001</v>
      </c>
      <c r="BL37" s="28" t="s">
        <v>107</v>
      </c>
      <c r="BM37" s="29">
        <f t="shared" si="14"/>
        <v>65</v>
      </c>
      <c r="BN37" s="33" t="s">
        <v>32</v>
      </c>
      <c r="BO37" s="24" t="s">
        <v>26</v>
      </c>
      <c r="BP37" s="28">
        <v>0.28034999999999999</v>
      </c>
      <c r="BQ37" s="52" t="s">
        <v>107</v>
      </c>
      <c r="BR37" s="29">
        <f t="shared" si="15"/>
        <v>71</v>
      </c>
    </row>
    <row r="38" spans="1:70" ht="17" thickBot="1" x14ac:dyDescent="0.25">
      <c r="A38" s="33" t="s">
        <v>105</v>
      </c>
      <c r="B38" s="35" t="s">
        <v>29</v>
      </c>
      <c r="C38" s="30">
        <v>1.2728600000000001</v>
      </c>
      <c r="D38" s="30" t="s">
        <v>108</v>
      </c>
      <c r="E38" s="29">
        <f t="shared" si="0"/>
        <v>74</v>
      </c>
      <c r="F38" s="33" t="s">
        <v>24</v>
      </c>
      <c r="G38" s="24" t="s">
        <v>26</v>
      </c>
      <c r="H38" s="28">
        <v>0.58894999999999997</v>
      </c>
      <c r="I38" s="28" t="s">
        <v>107</v>
      </c>
      <c r="J38" s="29">
        <f t="shared" si="1"/>
        <v>69</v>
      </c>
      <c r="K38" s="33" t="s">
        <v>100</v>
      </c>
      <c r="L38" s="35" t="s">
        <v>20</v>
      </c>
      <c r="M38" s="28">
        <v>0.89758000000000004</v>
      </c>
      <c r="N38" s="28" t="s">
        <v>107</v>
      </c>
      <c r="O38" s="29">
        <f t="shared" si="2"/>
        <v>60</v>
      </c>
      <c r="P38" s="33" t="s">
        <v>74</v>
      </c>
      <c r="Q38" s="24" t="s">
        <v>25</v>
      </c>
      <c r="R38" s="30">
        <v>0.66732000000000002</v>
      </c>
      <c r="S38" s="30" t="s">
        <v>108</v>
      </c>
      <c r="T38" s="29">
        <f t="shared" si="3"/>
        <v>86</v>
      </c>
      <c r="U38" s="33" t="s">
        <v>92</v>
      </c>
      <c r="V38" s="35" t="s">
        <v>25</v>
      </c>
      <c r="W38" s="29">
        <v>0.55442999999999998</v>
      </c>
      <c r="X38" s="29"/>
      <c r="Y38" s="29">
        <f t="shared" si="16"/>
        <v>84</v>
      </c>
      <c r="Z38" s="33" t="s">
        <v>72</v>
      </c>
      <c r="AA38" s="24" t="s">
        <v>28</v>
      </c>
      <c r="AB38" s="29">
        <v>0.62814000000000003</v>
      </c>
      <c r="AC38" s="29"/>
      <c r="AD38" s="29">
        <f t="shared" si="19"/>
        <v>67</v>
      </c>
      <c r="AE38" s="33" t="s">
        <v>78</v>
      </c>
      <c r="AF38" s="24" t="s">
        <v>26</v>
      </c>
      <c r="AG38" s="30">
        <v>0.39539000000000002</v>
      </c>
      <c r="AH38" s="30" t="s">
        <v>108</v>
      </c>
      <c r="AI38" s="79">
        <f t="shared" si="6"/>
        <v>60</v>
      </c>
      <c r="AJ38" s="33" t="s">
        <v>83</v>
      </c>
      <c r="AK38" s="24" t="s">
        <v>29</v>
      </c>
      <c r="AL38" s="28">
        <v>1.3952100000000001</v>
      </c>
      <c r="AM38" s="28" t="s">
        <v>107</v>
      </c>
      <c r="AN38" s="29">
        <f t="shared" si="7"/>
        <v>77</v>
      </c>
      <c r="AO38" s="33" t="s">
        <v>78</v>
      </c>
      <c r="AP38" s="24" t="s">
        <v>23</v>
      </c>
      <c r="AQ38" s="28">
        <v>1.3412299999999999</v>
      </c>
      <c r="AR38" s="28" t="s">
        <v>107</v>
      </c>
      <c r="AS38" s="29">
        <f t="shared" si="8"/>
        <v>80</v>
      </c>
      <c r="AT38" s="33" t="s">
        <v>41</v>
      </c>
      <c r="AU38" s="24" t="s">
        <v>25</v>
      </c>
      <c r="AV38" s="28">
        <v>0.67978000000000005</v>
      </c>
      <c r="AW38" s="28" t="s">
        <v>107</v>
      </c>
      <c r="AX38" s="29">
        <f t="shared" si="18"/>
        <v>98</v>
      </c>
      <c r="AY38" s="33" t="s">
        <v>41</v>
      </c>
      <c r="AZ38" s="24" t="s">
        <v>29</v>
      </c>
      <c r="BA38" s="28">
        <v>1.03216</v>
      </c>
      <c r="BB38" s="28" t="s">
        <v>107</v>
      </c>
      <c r="BC38" s="29">
        <f t="shared" si="17"/>
        <v>76</v>
      </c>
      <c r="BD38" s="33" t="s">
        <v>72</v>
      </c>
      <c r="BE38" s="24" t="s">
        <v>25</v>
      </c>
      <c r="BF38" s="30">
        <v>0.90368999999999999</v>
      </c>
      <c r="BG38" s="30" t="s">
        <v>108</v>
      </c>
      <c r="BH38" s="79">
        <f t="shared" si="11"/>
        <v>72</v>
      </c>
      <c r="BI38" s="33" t="s">
        <v>79</v>
      </c>
      <c r="BJ38" s="24" t="s">
        <v>22</v>
      </c>
      <c r="BK38" s="29">
        <v>0.28741</v>
      </c>
      <c r="BL38" s="29"/>
      <c r="BM38" s="29">
        <f t="shared" si="14"/>
        <v>64</v>
      </c>
      <c r="BN38" s="33" t="s">
        <v>64</v>
      </c>
      <c r="BO38" s="24" t="s">
        <v>19</v>
      </c>
      <c r="BP38" s="28">
        <v>0.27117000000000002</v>
      </c>
      <c r="BQ38" s="52" t="s">
        <v>107</v>
      </c>
      <c r="BR38" s="29">
        <f t="shared" si="15"/>
        <v>70</v>
      </c>
    </row>
    <row r="39" spans="1:70" ht="17" thickBot="1" x14ac:dyDescent="0.25">
      <c r="A39" s="33" t="s">
        <v>78</v>
      </c>
      <c r="B39" s="24" t="s">
        <v>26</v>
      </c>
      <c r="C39" s="28">
        <v>1.24024</v>
      </c>
      <c r="D39" s="28" t="s">
        <v>107</v>
      </c>
      <c r="E39" s="29">
        <f t="shared" si="0"/>
        <v>73</v>
      </c>
      <c r="F39" s="33" t="s">
        <v>87</v>
      </c>
      <c r="G39" s="24" t="s">
        <v>29</v>
      </c>
      <c r="H39" s="28">
        <v>0.57496999999999998</v>
      </c>
      <c r="I39" s="28" t="s">
        <v>107</v>
      </c>
      <c r="J39" s="29">
        <f t="shared" si="1"/>
        <v>68</v>
      </c>
      <c r="K39" s="33" t="s">
        <v>66</v>
      </c>
      <c r="L39" s="24" t="s">
        <v>28</v>
      </c>
      <c r="M39" s="28">
        <v>0.88736000000000004</v>
      </c>
      <c r="N39" s="28" t="s">
        <v>107</v>
      </c>
      <c r="O39" s="29">
        <f t="shared" si="2"/>
        <v>59</v>
      </c>
      <c r="P39" s="33" t="s">
        <v>51</v>
      </c>
      <c r="Q39" s="24" t="s">
        <v>28</v>
      </c>
      <c r="R39" s="28">
        <v>0.66286999999999996</v>
      </c>
      <c r="S39" s="28" t="s">
        <v>107</v>
      </c>
      <c r="T39" s="29">
        <f t="shared" si="3"/>
        <v>85</v>
      </c>
      <c r="U39" s="33" t="s">
        <v>82</v>
      </c>
      <c r="V39" s="24" t="s">
        <v>20</v>
      </c>
      <c r="W39" s="29">
        <v>0.55018</v>
      </c>
      <c r="X39" s="29"/>
      <c r="Y39" s="29">
        <f t="shared" si="16"/>
        <v>83</v>
      </c>
      <c r="Z39" s="33" t="s">
        <v>75</v>
      </c>
      <c r="AA39" s="24" t="s">
        <v>29</v>
      </c>
      <c r="AB39" s="28">
        <v>0.62577000000000005</v>
      </c>
      <c r="AC39" s="28" t="s">
        <v>107</v>
      </c>
      <c r="AD39" s="29">
        <f t="shared" si="19"/>
        <v>66</v>
      </c>
      <c r="AE39" s="33" t="s">
        <v>31</v>
      </c>
      <c r="AF39" s="24" t="s">
        <v>25</v>
      </c>
      <c r="AG39" s="28">
        <v>0.38907000000000003</v>
      </c>
      <c r="AH39" s="28" t="s">
        <v>107</v>
      </c>
      <c r="AI39" s="79">
        <f t="shared" si="6"/>
        <v>59</v>
      </c>
      <c r="AJ39" s="33" t="s">
        <v>80</v>
      </c>
      <c r="AK39" s="24" t="s">
        <v>25</v>
      </c>
      <c r="AL39" s="28">
        <v>1.2995399999999999</v>
      </c>
      <c r="AM39" s="28" t="s">
        <v>107</v>
      </c>
      <c r="AN39" s="29">
        <f t="shared" si="7"/>
        <v>76</v>
      </c>
      <c r="AO39" s="33" t="s">
        <v>99</v>
      </c>
      <c r="AP39" s="35" t="s">
        <v>23</v>
      </c>
      <c r="AQ39" s="28">
        <v>1.3055600000000001</v>
      </c>
      <c r="AR39" s="28" t="s">
        <v>107</v>
      </c>
      <c r="AS39" s="29">
        <f t="shared" si="8"/>
        <v>79</v>
      </c>
      <c r="AT39" s="33" t="s">
        <v>43</v>
      </c>
      <c r="AU39" s="24" t="s">
        <v>22</v>
      </c>
      <c r="AV39" s="28">
        <v>0.65264</v>
      </c>
      <c r="AW39" s="28" t="s">
        <v>107</v>
      </c>
      <c r="AX39" s="29">
        <f t="shared" si="18"/>
        <v>97</v>
      </c>
      <c r="AY39" s="33" t="s">
        <v>35</v>
      </c>
      <c r="AZ39" s="24" t="s">
        <v>22</v>
      </c>
      <c r="BA39" s="28">
        <v>1.0286200000000001</v>
      </c>
      <c r="BB39" s="28" t="s">
        <v>107</v>
      </c>
      <c r="BC39" s="29">
        <f t="shared" si="17"/>
        <v>75</v>
      </c>
      <c r="BD39" s="33" t="s">
        <v>105</v>
      </c>
      <c r="BE39" s="35" t="s">
        <v>25</v>
      </c>
      <c r="BF39" s="30">
        <v>0.87438000000000005</v>
      </c>
      <c r="BG39" s="30" t="s">
        <v>108</v>
      </c>
      <c r="BH39" s="79">
        <f t="shared" si="11"/>
        <v>71</v>
      </c>
      <c r="BI39" s="33" t="s">
        <v>66</v>
      </c>
      <c r="BJ39" s="24" t="s">
        <v>28</v>
      </c>
      <c r="BK39" s="29">
        <v>0.28441</v>
      </c>
      <c r="BL39" s="29"/>
      <c r="BM39" s="29">
        <f t="shared" si="14"/>
        <v>63</v>
      </c>
      <c r="BN39" s="33" t="s">
        <v>57</v>
      </c>
      <c r="BO39" s="24" t="s">
        <v>26</v>
      </c>
      <c r="BP39" s="30">
        <v>0.27022000000000002</v>
      </c>
      <c r="BQ39" s="52" t="s">
        <v>108</v>
      </c>
      <c r="BR39" s="29">
        <f t="shared" si="15"/>
        <v>69</v>
      </c>
    </row>
    <row r="40" spans="1:70" ht="17" thickBot="1" x14ac:dyDescent="0.25">
      <c r="A40" s="33" t="s">
        <v>37</v>
      </c>
      <c r="B40" s="24" t="s">
        <v>25</v>
      </c>
      <c r="C40" s="28">
        <v>1.2236899999999999</v>
      </c>
      <c r="D40" s="28" t="s">
        <v>107</v>
      </c>
      <c r="E40" s="29">
        <f t="shared" si="0"/>
        <v>72</v>
      </c>
      <c r="F40" s="33" t="s">
        <v>46</v>
      </c>
      <c r="G40" s="24" t="s">
        <v>20</v>
      </c>
      <c r="H40" s="30">
        <v>0.53659999999999997</v>
      </c>
      <c r="I40" s="30" t="s">
        <v>108</v>
      </c>
      <c r="J40" s="29">
        <f t="shared" si="1"/>
        <v>67</v>
      </c>
      <c r="K40" s="33" t="s">
        <v>57</v>
      </c>
      <c r="L40" s="24" t="s">
        <v>26</v>
      </c>
      <c r="M40" s="28">
        <v>0.88685999999999998</v>
      </c>
      <c r="N40" s="28" t="s">
        <v>107</v>
      </c>
      <c r="O40" s="29">
        <f t="shared" si="2"/>
        <v>58</v>
      </c>
      <c r="P40" s="33" t="s">
        <v>94</v>
      </c>
      <c r="Q40" s="35" t="s">
        <v>22</v>
      </c>
      <c r="R40" s="29">
        <v>0.65744000000000002</v>
      </c>
      <c r="S40" s="29"/>
      <c r="T40" s="29">
        <f t="shared" si="3"/>
        <v>84</v>
      </c>
      <c r="U40" s="33" t="s">
        <v>92</v>
      </c>
      <c r="V40" s="35" t="s">
        <v>28</v>
      </c>
      <c r="W40" s="29">
        <v>0.52581999999999995</v>
      </c>
      <c r="X40" s="29"/>
      <c r="Y40" s="29">
        <f t="shared" si="16"/>
        <v>82</v>
      </c>
      <c r="Z40" s="33" t="s">
        <v>74</v>
      </c>
      <c r="AA40" s="24" t="s">
        <v>25</v>
      </c>
      <c r="AB40" s="28">
        <v>0.61629</v>
      </c>
      <c r="AC40" s="28" t="s">
        <v>107</v>
      </c>
      <c r="AD40" s="29">
        <f t="shared" si="19"/>
        <v>65</v>
      </c>
      <c r="AE40" s="33" t="s">
        <v>68</v>
      </c>
      <c r="AF40" s="24" t="s">
        <v>19</v>
      </c>
      <c r="AG40" s="30">
        <v>0.38051000000000001</v>
      </c>
      <c r="AH40" s="30" t="s">
        <v>108</v>
      </c>
      <c r="AI40" s="79">
        <f t="shared" si="6"/>
        <v>58</v>
      </c>
      <c r="AJ40" s="33" t="s">
        <v>99</v>
      </c>
      <c r="AK40" s="35" t="s">
        <v>19</v>
      </c>
      <c r="AL40" s="28">
        <v>1.2713099999999999</v>
      </c>
      <c r="AM40" s="28" t="s">
        <v>107</v>
      </c>
      <c r="AN40" s="29">
        <f t="shared" si="7"/>
        <v>75</v>
      </c>
      <c r="AO40" s="33" t="s">
        <v>83</v>
      </c>
      <c r="AP40" s="24" t="s">
        <v>29</v>
      </c>
      <c r="AQ40" s="28">
        <v>1.2969299999999999</v>
      </c>
      <c r="AR40" s="28" t="s">
        <v>107</v>
      </c>
      <c r="AS40" s="29">
        <f t="shared" si="8"/>
        <v>78</v>
      </c>
      <c r="AT40" s="33" t="s">
        <v>105</v>
      </c>
      <c r="AU40" s="35" t="s">
        <v>22</v>
      </c>
      <c r="AV40" s="29">
        <v>0.65051999999999999</v>
      </c>
      <c r="AW40" s="29"/>
      <c r="AX40" s="29">
        <f t="shared" si="18"/>
        <v>96</v>
      </c>
      <c r="AY40" s="33" t="s">
        <v>81</v>
      </c>
      <c r="AZ40" s="24" t="s">
        <v>20</v>
      </c>
      <c r="BA40" s="28">
        <v>1.0267299999999999</v>
      </c>
      <c r="BB40" s="28" t="s">
        <v>107</v>
      </c>
      <c r="BC40" s="29">
        <f t="shared" si="17"/>
        <v>74</v>
      </c>
      <c r="BD40" s="33" t="s">
        <v>31</v>
      </c>
      <c r="BE40" s="24" t="s">
        <v>19</v>
      </c>
      <c r="BF40" s="28">
        <v>0.86860999999999999</v>
      </c>
      <c r="BG40" s="28" t="s">
        <v>107</v>
      </c>
      <c r="BH40" s="79">
        <f t="shared" si="11"/>
        <v>70</v>
      </c>
      <c r="BI40" s="33" t="s">
        <v>92</v>
      </c>
      <c r="BJ40" s="35" t="s">
        <v>20</v>
      </c>
      <c r="BK40" s="29">
        <v>0.27796999999999999</v>
      </c>
      <c r="BL40" s="29"/>
      <c r="BM40" s="29">
        <f t="shared" si="14"/>
        <v>62</v>
      </c>
      <c r="BN40" s="33" t="s">
        <v>94</v>
      </c>
      <c r="BO40" s="35" t="s">
        <v>19</v>
      </c>
      <c r="BP40" s="29">
        <v>0.26504</v>
      </c>
      <c r="BR40" s="29">
        <f t="shared" si="15"/>
        <v>68</v>
      </c>
    </row>
    <row r="41" spans="1:70" ht="17" thickBot="1" x14ac:dyDescent="0.25">
      <c r="A41" s="33" t="s">
        <v>31</v>
      </c>
      <c r="B41" s="24" t="s">
        <v>19</v>
      </c>
      <c r="C41" s="28">
        <v>1.21035</v>
      </c>
      <c r="D41" s="28" t="s">
        <v>107</v>
      </c>
      <c r="E41" s="29">
        <f t="shared" si="0"/>
        <v>71</v>
      </c>
      <c r="F41" s="33" t="s">
        <v>87</v>
      </c>
      <c r="G41" s="24" t="s">
        <v>19</v>
      </c>
      <c r="H41" s="29">
        <v>0.52873999999999999</v>
      </c>
      <c r="I41" s="29"/>
      <c r="J41" s="29">
        <f t="shared" si="1"/>
        <v>66</v>
      </c>
      <c r="K41" s="33" t="s">
        <v>49</v>
      </c>
      <c r="L41" s="24" t="s">
        <v>20</v>
      </c>
      <c r="M41" s="28">
        <v>0.87488999999999995</v>
      </c>
      <c r="N41" s="28" t="s">
        <v>107</v>
      </c>
      <c r="O41" s="29">
        <f t="shared" si="2"/>
        <v>57</v>
      </c>
      <c r="P41" s="33" t="s">
        <v>43</v>
      </c>
      <c r="Q41" s="24" t="s">
        <v>22</v>
      </c>
      <c r="R41" s="30">
        <v>0.65581999999999996</v>
      </c>
      <c r="S41" s="30" t="s">
        <v>108</v>
      </c>
      <c r="T41" s="29">
        <f t="shared" si="3"/>
        <v>83</v>
      </c>
      <c r="U41" s="33" t="s">
        <v>74</v>
      </c>
      <c r="V41" s="24" t="s">
        <v>28</v>
      </c>
      <c r="W41" s="29">
        <v>0.52451999999999999</v>
      </c>
      <c r="X41" s="29"/>
      <c r="Y41" s="29">
        <f t="shared" si="16"/>
        <v>81</v>
      </c>
      <c r="Z41" s="33" t="s">
        <v>68</v>
      </c>
      <c r="AA41" s="24" t="s">
        <v>22</v>
      </c>
      <c r="AB41" s="30">
        <v>0.6149</v>
      </c>
      <c r="AC41" s="30" t="s">
        <v>108</v>
      </c>
      <c r="AD41" s="29">
        <f t="shared" si="19"/>
        <v>64</v>
      </c>
      <c r="AE41" s="33" t="s">
        <v>86</v>
      </c>
      <c r="AF41" s="24" t="s">
        <v>28</v>
      </c>
      <c r="AG41" s="30">
        <v>0.37363000000000002</v>
      </c>
      <c r="AH41" s="30" t="s">
        <v>108</v>
      </c>
      <c r="AI41" s="79">
        <f t="shared" si="6"/>
        <v>57</v>
      </c>
      <c r="AJ41" s="33" t="s">
        <v>41</v>
      </c>
      <c r="AK41" s="24" t="s">
        <v>29</v>
      </c>
      <c r="AL41" s="28">
        <v>1.2547200000000001</v>
      </c>
      <c r="AM41" s="28" t="s">
        <v>107</v>
      </c>
      <c r="AN41" s="29">
        <f t="shared" si="7"/>
        <v>74</v>
      </c>
      <c r="AO41" s="33" t="s">
        <v>37</v>
      </c>
      <c r="AP41" s="24" t="s">
        <v>25</v>
      </c>
      <c r="AQ41" s="28">
        <v>1.2703899999999999</v>
      </c>
      <c r="AR41" s="28" t="s">
        <v>107</v>
      </c>
      <c r="AS41" s="29">
        <f t="shared" si="8"/>
        <v>77</v>
      </c>
      <c r="AT41" s="33" t="s">
        <v>63</v>
      </c>
      <c r="AU41" s="24" t="s">
        <v>20</v>
      </c>
      <c r="AV41" s="30">
        <v>0.64005999999999996</v>
      </c>
      <c r="AW41" s="30" t="s">
        <v>108</v>
      </c>
      <c r="AX41" s="29">
        <f t="shared" si="18"/>
        <v>95</v>
      </c>
      <c r="AY41" s="33" t="s">
        <v>78</v>
      </c>
      <c r="AZ41" s="24" t="s">
        <v>23</v>
      </c>
      <c r="BA41" s="28">
        <v>1.02427</v>
      </c>
      <c r="BB41" s="28" t="s">
        <v>107</v>
      </c>
      <c r="BC41" s="29">
        <f t="shared" si="17"/>
        <v>73</v>
      </c>
      <c r="BD41" s="33" t="s">
        <v>43</v>
      </c>
      <c r="BE41" s="24" t="s">
        <v>19</v>
      </c>
      <c r="BF41" s="28">
        <v>0.86024</v>
      </c>
      <c r="BG41" s="28" t="s">
        <v>107</v>
      </c>
      <c r="BH41" s="79">
        <f t="shared" si="11"/>
        <v>69</v>
      </c>
      <c r="BI41" s="33" t="s">
        <v>60</v>
      </c>
      <c r="BJ41" s="24" t="s">
        <v>26</v>
      </c>
      <c r="BK41" s="29">
        <v>0.26837</v>
      </c>
      <c r="BL41" s="29"/>
      <c r="BM41" s="29">
        <f t="shared" si="14"/>
        <v>61</v>
      </c>
      <c r="BN41" s="33" t="s">
        <v>66</v>
      </c>
      <c r="BO41" s="24" t="s">
        <v>28</v>
      </c>
      <c r="BP41" s="30">
        <v>0.26243</v>
      </c>
      <c r="BQ41" s="52" t="s">
        <v>108</v>
      </c>
      <c r="BR41" s="29">
        <f t="shared" si="15"/>
        <v>67</v>
      </c>
    </row>
    <row r="42" spans="1:70" ht="17" thickBot="1" x14ac:dyDescent="0.25">
      <c r="A42" s="33" t="s">
        <v>68</v>
      </c>
      <c r="B42" s="24" t="s">
        <v>19</v>
      </c>
      <c r="C42" s="28">
        <v>1.1782999999999999</v>
      </c>
      <c r="D42" s="28" t="s">
        <v>107</v>
      </c>
      <c r="E42" s="29">
        <f t="shared" si="0"/>
        <v>70</v>
      </c>
      <c r="F42" s="33" t="s">
        <v>70</v>
      </c>
      <c r="G42" s="24" t="s">
        <v>19</v>
      </c>
      <c r="H42" s="29">
        <v>0.51234999999999997</v>
      </c>
      <c r="I42" s="29"/>
      <c r="J42" s="29">
        <f t="shared" si="1"/>
        <v>65</v>
      </c>
      <c r="K42" s="33" t="s">
        <v>38</v>
      </c>
      <c r="L42" s="24" t="s">
        <v>22</v>
      </c>
      <c r="M42" s="28">
        <v>0.84184999999999999</v>
      </c>
      <c r="N42" s="28" t="s">
        <v>107</v>
      </c>
      <c r="O42" s="29">
        <f t="shared" si="2"/>
        <v>56</v>
      </c>
      <c r="P42" s="33" t="s">
        <v>86</v>
      </c>
      <c r="Q42" s="24" t="s">
        <v>20</v>
      </c>
      <c r="R42" s="29">
        <v>0.64803999999999995</v>
      </c>
      <c r="S42" s="29"/>
      <c r="T42" s="29">
        <f t="shared" si="3"/>
        <v>82</v>
      </c>
      <c r="U42" s="33" t="s">
        <v>98</v>
      </c>
      <c r="V42" s="35" t="s">
        <v>28</v>
      </c>
      <c r="W42" s="29">
        <v>0.52322999999999997</v>
      </c>
      <c r="X42" s="29"/>
      <c r="Y42" s="29">
        <f t="shared" si="16"/>
        <v>80</v>
      </c>
      <c r="Z42" s="33" t="s">
        <v>86</v>
      </c>
      <c r="AA42" s="24" t="s">
        <v>28</v>
      </c>
      <c r="AB42" s="28">
        <v>0.60607</v>
      </c>
      <c r="AC42" s="28" t="s">
        <v>107</v>
      </c>
      <c r="AD42" s="29">
        <f t="shared" si="19"/>
        <v>63</v>
      </c>
      <c r="AE42" s="33" t="s">
        <v>39</v>
      </c>
      <c r="AF42" s="24" t="s">
        <v>25</v>
      </c>
      <c r="AG42" s="29">
        <v>0.37153999999999998</v>
      </c>
      <c r="AH42" s="29"/>
      <c r="AI42" s="79">
        <f t="shared" si="6"/>
        <v>56</v>
      </c>
      <c r="AJ42" s="33" t="s">
        <v>98</v>
      </c>
      <c r="AK42" s="35" t="s">
        <v>25</v>
      </c>
      <c r="AL42" s="28">
        <v>1.2348699999999999</v>
      </c>
      <c r="AM42" s="28" t="s">
        <v>107</v>
      </c>
      <c r="AN42" s="29">
        <f t="shared" si="7"/>
        <v>73</v>
      </c>
      <c r="AO42" s="33" t="s">
        <v>56</v>
      </c>
      <c r="AP42" s="24" t="s">
        <v>22</v>
      </c>
      <c r="AQ42" s="30">
        <v>1.2656499999999999</v>
      </c>
      <c r="AR42" s="30" t="s">
        <v>108</v>
      </c>
      <c r="AS42" s="29">
        <f t="shared" si="8"/>
        <v>76</v>
      </c>
      <c r="AT42" s="33" t="s">
        <v>101</v>
      </c>
      <c r="AU42" s="35" t="s">
        <v>29</v>
      </c>
      <c r="AV42" s="29">
        <v>0.63895999999999997</v>
      </c>
      <c r="AW42" s="29"/>
      <c r="AX42" s="29">
        <f t="shared" si="18"/>
        <v>94</v>
      </c>
      <c r="AY42" s="33" t="s">
        <v>99</v>
      </c>
      <c r="AZ42" s="35" t="s">
        <v>25</v>
      </c>
      <c r="BA42" s="28">
        <v>1.0073300000000001</v>
      </c>
      <c r="BB42" s="28" t="s">
        <v>107</v>
      </c>
      <c r="BC42" s="29">
        <f t="shared" si="17"/>
        <v>72</v>
      </c>
      <c r="BD42" s="33" t="s">
        <v>99</v>
      </c>
      <c r="BE42" s="35" t="s">
        <v>23</v>
      </c>
      <c r="BF42" s="28">
        <v>0.85465000000000002</v>
      </c>
      <c r="BG42" s="28" t="s">
        <v>107</v>
      </c>
      <c r="BH42" s="79">
        <f t="shared" si="11"/>
        <v>68</v>
      </c>
      <c r="BI42" s="33" t="s">
        <v>76</v>
      </c>
      <c r="BJ42" s="24" t="s">
        <v>28</v>
      </c>
      <c r="BK42" s="30">
        <v>0.26655000000000001</v>
      </c>
      <c r="BL42" s="30" t="s">
        <v>108</v>
      </c>
      <c r="BM42" s="29">
        <f t="shared" si="14"/>
        <v>60</v>
      </c>
      <c r="BN42" s="33" t="s">
        <v>38</v>
      </c>
      <c r="BO42" s="24" t="s">
        <v>22</v>
      </c>
      <c r="BP42" s="28">
        <v>0.25089</v>
      </c>
      <c r="BQ42" s="52" t="s">
        <v>107</v>
      </c>
      <c r="BR42" s="29">
        <f t="shared" si="15"/>
        <v>66</v>
      </c>
    </row>
    <row r="43" spans="1:70" ht="17" thickBot="1" x14ac:dyDescent="0.25">
      <c r="A43" s="33" t="s">
        <v>86</v>
      </c>
      <c r="B43" s="24" t="s">
        <v>28</v>
      </c>
      <c r="C43" s="28">
        <v>1.1731799999999999</v>
      </c>
      <c r="D43" s="28" t="s">
        <v>107</v>
      </c>
      <c r="E43" s="29">
        <f t="shared" si="0"/>
        <v>69</v>
      </c>
      <c r="F43" s="33" t="s">
        <v>47</v>
      </c>
      <c r="G43" s="24" t="s">
        <v>28</v>
      </c>
      <c r="H43" s="29">
        <v>0.49393999999999999</v>
      </c>
      <c r="I43" s="29"/>
      <c r="J43" s="29">
        <f t="shared" si="1"/>
        <v>64</v>
      </c>
      <c r="K43" s="33" t="s">
        <v>63</v>
      </c>
      <c r="L43" s="24" t="s">
        <v>20</v>
      </c>
      <c r="M43" s="28">
        <v>0.83162999999999998</v>
      </c>
      <c r="N43" s="28" t="s">
        <v>107</v>
      </c>
      <c r="O43" s="29">
        <f t="shared" si="2"/>
        <v>55</v>
      </c>
      <c r="P43" s="33" t="s">
        <v>64</v>
      </c>
      <c r="Q43" s="24" t="s">
        <v>22</v>
      </c>
      <c r="R43" s="29">
        <v>0.61958000000000002</v>
      </c>
      <c r="S43" s="29"/>
      <c r="T43" s="29">
        <f t="shared" si="3"/>
        <v>81</v>
      </c>
      <c r="U43" s="33" t="s">
        <v>39</v>
      </c>
      <c r="V43" s="24" t="s">
        <v>28</v>
      </c>
      <c r="W43" s="29">
        <v>0.51751000000000003</v>
      </c>
      <c r="X43" s="29"/>
      <c r="Y43" s="29">
        <f t="shared" si="16"/>
        <v>79</v>
      </c>
      <c r="Z43" s="33" t="s">
        <v>99</v>
      </c>
      <c r="AA43" s="35" t="s">
        <v>19</v>
      </c>
      <c r="AB43" s="30">
        <v>0.59938999999999998</v>
      </c>
      <c r="AC43" s="30" t="s">
        <v>108</v>
      </c>
      <c r="AD43" s="29">
        <f t="shared" si="19"/>
        <v>62</v>
      </c>
      <c r="AE43" s="33" t="s">
        <v>74</v>
      </c>
      <c r="AF43" s="24" t="s">
        <v>25</v>
      </c>
      <c r="AG43" s="29">
        <v>0.35235</v>
      </c>
      <c r="AH43" s="29"/>
      <c r="AI43" s="79">
        <f t="shared" si="6"/>
        <v>55</v>
      </c>
      <c r="AJ43" s="33" t="s">
        <v>99</v>
      </c>
      <c r="AK43" s="35" t="s">
        <v>23</v>
      </c>
      <c r="AL43" s="28">
        <v>1.2168099999999999</v>
      </c>
      <c r="AM43" s="28" t="s">
        <v>107</v>
      </c>
      <c r="AN43" s="29">
        <f t="shared" si="7"/>
        <v>72</v>
      </c>
      <c r="AO43" s="33" t="s">
        <v>89</v>
      </c>
      <c r="AP43" s="35" t="s">
        <v>22</v>
      </c>
      <c r="AQ43" s="29">
        <v>1.2650300000000001</v>
      </c>
      <c r="AR43" s="29"/>
      <c r="AS43" s="29">
        <f t="shared" si="8"/>
        <v>75</v>
      </c>
      <c r="AT43" s="33" t="s">
        <v>54</v>
      </c>
      <c r="AU43" s="24" t="s">
        <v>22</v>
      </c>
      <c r="AV43" s="28">
        <v>0.63707999999999998</v>
      </c>
      <c r="AW43" s="28" t="s">
        <v>107</v>
      </c>
      <c r="AX43" s="29">
        <f t="shared" si="18"/>
        <v>93</v>
      </c>
      <c r="AY43" s="33" t="s">
        <v>86</v>
      </c>
      <c r="AZ43" s="24" t="s">
        <v>28</v>
      </c>
      <c r="BA43" s="28">
        <v>0.99285000000000001</v>
      </c>
      <c r="BB43" s="28" t="s">
        <v>107</v>
      </c>
      <c r="BC43" s="29">
        <f t="shared" si="17"/>
        <v>71</v>
      </c>
      <c r="BD43" s="33" t="s">
        <v>37</v>
      </c>
      <c r="BE43" s="24" t="s">
        <v>25</v>
      </c>
      <c r="BF43" s="28">
        <v>0.81361000000000006</v>
      </c>
      <c r="BG43" s="28" t="s">
        <v>107</v>
      </c>
      <c r="BH43" s="79">
        <f t="shared" si="11"/>
        <v>67</v>
      </c>
      <c r="BI43" s="33" t="s">
        <v>100</v>
      </c>
      <c r="BJ43" s="35" t="s">
        <v>28</v>
      </c>
      <c r="BK43" s="29">
        <v>0.25635000000000002</v>
      </c>
      <c r="BL43" s="29"/>
      <c r="BM43" s="29">
        <f t="shared" si="14"/>
        <v>59</v>
      </c>
      <c r="BN43" s="33" t="s">
        <v>46</v>
      </c>
      <c r="BO43" s="24" t="s">
        <v>20</v>
      </c>
      <c r="BP43" s="30">
        <v>0.24009</v>
      </c>
      <c r="BQ43" s="52" t="s">
        <v>108</v>
      </c>
      <c r="BR43" s="29">
        <f t="shared" si="15"/>
        <v>65</v>
      </c>
    </row>
    <row r="44" spans="1:70" ht="17" thickBot="1" x14ac:dyDescent="0.25">
      <c r="A44" s="33" t="s">
        <v>69</v>
      </c>
      <c r="B44" s="24" t="s">
        <v>23</v>
      </c>
      <c r="C44" s="28">
        <v>1.10633</v>
      </c>
      <c r="D44" s="28" t="s">
        <v>107</v>
      </c>
      <c r="E44" s="29">
        <f t="shared" si="0"/>
        <v>68</v>
      </c>
      <c r="F44" s="33" t="s">
        <v>32</v>
      </c>
      <c r="G44" s="24" t="s">
        <v>26</v>
      </c>
      <c r="H44" s="30">
        <v>0.49108000000000002</v>
      </c>
      <c r="I44" s="30" t="s">
        <v>108</v>
      </c>
      <c r="J44" s="29">
        <f t="shared" si="1"/>
        <v>63</v>
      </c>
      <c r="K44" s="33" t="s">
        <v>67</v>
      </c>
      <c r="L44" s="24" t="s">
        <v>23</v>
      </c>
      <c r="M44" s="28">
        <v>0.82110000000000005</v>
      </c>
      <c r="N44" s="28" t="s">
        <v>107</v>
      </c>
      <c r="O44" s="29">
        <f t="shared" si="2"/>
        <v>54</v>
      </c>
      <c r="P44" s="33" t="s">
        <v>35</v>
      </c>
      <c r="Q44" s="24" t="s">
        <v>22</v>
      </c>
      <c r="R44" s="29">
        <v>0.61924999999999997</v>
      </c>
      <c r="S44" s="29"/>
      <c r="T44" s="29">
        <f t="shared" si="3"/>
        <v>80</v>
      </c>
      <c r="U44" s="33" t="s">
        <v>66</v>
      </c>
      <c r="V44" s="24" t="s">
        <v>20</v>
      </c>
      <c r="W44" s="29">
        <v>0.51558000000000004</v>
      </c>
      <c r="X44" s="29"/>
      <c r="Y44" s="29">
        <f t="shared" si="16"/>
        <v>78</v>
      </c>
      <c r="Z44" s="33" t="s">
        <v>35</v>
      </c>
      <c r="AA44" s="24" t="s">
        <v>22</v>
      </c>
      <c r="AB44" s="28">
        <v>0.56555</v>
      </c>
      <c r="AC44" s="28" t="s">
        <v>107</v>
      </c>
      <c r="AD44" s="29">
        <f t="shared" si="19"/>
        <v>61</v>
      </c>
      <c r="AE44" s="33" t="s">
        <v>97</v>
      </c>
      <c r="AF44" s="35" t="s">
        <v>19</v>
      </c>
      <c r="AG44" s="29">
        <v>0.32434000000000002</v>
      </c>
      <c r="AH44" s="29"/>
      <c r="AI44" s="79">
        <f t="shared" si="6"/>
        <v>54</v>
      </c>
      <c r="AJ44" s="33" t="s">
        <v>50</v>
      </c>
      <c r="AK44" s="24" t="s">
        <v>19</v>
      </c>
      <c r="AL44" s="28">
        <v>1.2143999999999999</v>
      </c>
      <c r="AM44" s="28" t="s">
        <v>107</v>
      </c>
      <c r="AN44" s="29">
        <f t="shared" si="7"/>
        <v>71</v>
      </c>
      <c r="AO44" s="33" t="s">
        <v>105</v>
      </c>
      <c r="AP44" s="35" t="s">
        <v>29</v>
      </c>
      <c r="AQ44" s="29">
        <v>1.22685</v>
      </c>
      <c r="AR44" s="29"/>
      <c r="AS44" s="29">
        <f t="shared" si="8"/>
        <v>74</v>
      </c>
      <c r="AT44" s="33" t="s">
        <v>27</v>
      </c>
      <c r="AU44" s="24" t="s">
        <v>29</v>
      </c>
      <c r="AV44" s="28">
        <v>0.63334000000000001</v>
      </c>
      <c r="AW44" s="28" t="s">
        <v>107</v>
      </c>
      <c r="AX44" s="29">
        <f t="shared" si="18"/>
        <v>92</v>
      </c>
      <c r="AY44" s="33" t="s">
        <v>71</v>
      </c>
      <c r="AZ44" s="24" t="s">
        <v>22</v>
      </c>
      <c r="BA44" s="28">
        <v>0.98014999999999997</v>
      </c>
      <c r="BB44" s="28" t="s">
        <v>107</v>
      </c>
      <c r="BC44" s="29">
        <f t="shared" si="17"/>
        <v>70</v>
      </c>
      <c r="BD44" s="33" t="s">
        <v>58</v>
      </c>
      <c r="BE44" s="24" t="s">
        <v>25</v>
      </c>
      <c r="BF44" s="28">
        <v>0.80132000000000003</v>
      </c>
      <c r="BG44" s="28" t="s">
        <v>107</v>
      </c>
      <c r="BH44" s="79">
        <f t="shared" si="11"/>
        <v>66</v>
      </c>
      <c r="BI44" s="33" t="s">
        <v>64</v>
      </c>
      <c r="BJ44" s="24" t="s">
        <v>22</v>
      </c>
      <c r="BK44" s="29">
        <v>0.25022</v>
      </c>
      <c r="BL44" s="29"/>
      <c r="BM44" s="29">
        <f t="shared" si="14"/>
        <v>58</v>
      </c>
      <c r="BN44" s="33" t="s">
        <v>87</v>
      </c>
      <c r="BO44" s="24" t="s">
        <v>29</v>
      </c>
      <c r="BP44" s="30">
        <v>0.23400000000000001</v>
      </c>
      <c r="BQ44" s="52" t="s">
        <v>108</v>
      </c>
      <c r="BR44" s="29">
        <f t="shared" si="15"/>
        <v>64</v>
      </c>
    </row>
    <row r="45" spans="1:70" ht="17" thickBot="1" x14ac:dyDescent="0.25">
      <c r="A45" s="33" t="s">
        <v>62</v>
      </c>
      <c r="B45" s="24" t="s">
        <v>19</v>
      </c>
      <c r="C45" s="28">
        <v>1.0459700000000001</v>
      </c>
      <c r="D45" s="28" t="s">
        <v>107</v>
      </c>
      <c r="E45" s="29">
        <f t="shared" si="0"/>
        <v>67</v>
      </c>
      <c r="F45" s="33" t="s">
        <v>43</v>
      </c>
      <c r="G45" s="24" t="s">
        <v>22</v>
      </c>
      <c r="H45" s="29">
        <v>0.47731000000000001</v>
      </c>
      <c r="I45" s="29"/>
      <c r="J45" s="29">
        <f t="shared" si="1"/>
        <v>62</v>
      </c>
      <c r="K45" s="33" t="s">
        <v>34</v>
      </c>
      <c r="L45" s="24" t="s">
        <v>26</v>
      </c>
      <c r="M45" s="28">
        <v>0.80196000000000001</v>
      </c>
      <c r="N45" s="28" t="s">
        <v>107</v>
      </c>
      <c r="O45" s="29">
        <f t="shared" si="2"/>
        <v>53</v>
      </c>
      <c r="P45" s="33" t="s">
        <v>38</v>
      </c>
      <c r="Q45" s="24" t="s">
        <v>26</v>
      </c>
      <c r="R45" s="30">
        <v>0.60612999999999995</v>
      </c>
      <c r="S45" s="30" t="s">
        <v>108</v>
      </c>
      <c r="T45" s="29">
        <f t="shared" si="3"/>
        <v>79</v>
      </c>
      <c r="U45" s="33" t="s">
        <v>41</v>
      </c>
      <c r="V45" s="24" t="s">
        <v>25</v>
      </c>
      <c r="W45" s="30">
        <v>0.5081</v>
      </c>
      <c r="X45" s="30" t="s">
        <v>108</v>
      </c>
      <c r="Y45" s="29">
        <f t="shared" si="16"/>
        <v>77</v>
      </c>
      <c r="Z45" s="33" t="s">
        <v>82</v>
      </c>
      <c r="AA45" s="24" t="s">
        <v>25</v>
      </c>
      <c r="AB45" s="29">
        <v>0.54581000000000002</v>
      </c>
      <c r="AC45" s="29"/>
      <c r="AD45" s="29">
        <f t="shared" si="19"/>
        <v>60</v>
      </c>
      <c r="AE45" s="33" t="s">
        <v>78</v>
      </c>
      <c r="AF45" s="24" t="s">
        <v>23</v>
      </c>
      <c r="AG45" s="30">
        <v>0.32340000000000002</v>
      </c>
      <c r="AH45" s="30" t="s">
        <v>108</v>
      </c>
      <c r="AI45" s="79">
        <f t="shared" si="6"/>
        <v>53</v>
      </c>
      <c r="AJ45" s="33" t="s">
        <v>93</v>
      </c>
      <c r="AK45" s="35" t="s">
        <v>29</v>
      </c>
      <c r="AL45" s="28">
        <v>1.2102599999999999</v>
      </c>
      <c r="AM45" s="28" t="s">
        <v>107</v>
      </c>
      <c r="AN45" s="29">
        <f t="shared" si="7"/>
        <v>70</v>
      </c>
      <c r="AO45" s="33" t="s">
        <v>18</v>
      </c>
      <c r="AP45" s="24" t="s">
        <v>19</v>
      </c>
      <c r="AQ45" s="28">
        <v>1.1875100000000001</v>
      </c>
      <c r="AR45" s="28" t="s">
        <v>107</v>
      </c>
      <c r="AS45" s="29">
        <f t="shared" si="8"/>
        <v>73</v>
      </c>
      <c r="AT45" s="33" t="s">
        <v>71</v>
      </c>
      <c r="AU45" s="24" t="s">
        <v>29</v>
      </c>
      <c r="AV45" s="29">
        <v>0.62985999999999998</v>
      </c>
      <c r="AW45" s="29"/>
      <c r="AX45" s="29">
        <f t="shared" si="18"/>
        <v>91</v>
      </c>
      <c r="AY45" s="33" t="s">
        <v>77</v>
      </c>
      <c r="AZ45" s="24" t="s">
        <v>29</v>
      </c>
      <c r="BA45" s="30">
        <v>0.97216999999999998</v>
      </c>
      <c r="BB45" s="30" t="s">
        <v>108</v>
      </c>
      <c r="BC45" s="29">
        <f t="shared" si="17"/>
        <v>69</v>
      </c>
      <c r="BD45" s="33" t="s">
        <v>75</v>
      </c>
      <c r="BE45" s="24" t="s">
        <v>23</v>
      </c>
      <c r="BF45" s="28">
        <v>0.78898000000000001</v>
      </c>
      <c r="BG45" s="28" t="s">
        <v>107</v>
      </c>
      <c r="BH45" s="79">
        <f t="shared" si="11"/>
        <v>65</v>
      </c>
      <c r="BI45" s="33" t="s">
        <v>49</v>
      </c>
      <c r="BJ45" s="24" t="s">
        <v>28</v>
      </c>
      <c r="BK45" s="30">
        <v>0.25008000000000002</v>
      </c>
      <c r="BL45" s="30" t="s">
        <v>108</v>
      </c>
      <c r="BM45" s="29">
        <f t="shared" si="14"/>
        <v>57</v>
      </c>
      <c r="BN45" s="33" t="s">
        <v>85</v>
      </c>
      <c r="BO45" s="24" t="s">
        <v>29</v>
      </c>
      <c r="BP45" s="29">
        <v>0.22449</v>
      </c>
      <c r="BR45" s="29">
        <f t="shared" si="15"/>
        <v>63</v>
      </c>
    </row>
    <row r="46" spans="1:70" ht="17" thickBot="1" x14ac:dyDescent="0.25">
      <c r="A46" s="33" t="s">
        <v>58</v>
      </c>
      <c r="B46" s="24" t="s">
        <v>25</v>
      </c>
      <c r="C46" s="28">
        <v>1.0419099999999999</v>
      </c>
      <c r="D46" s="28" t="s">
        <v>107</v>
      </c>
      <c r="E46" s="29">
        <f t="shared" si="0"/>
        <v>66</v>
      </c>
      <c r="F46" s="33" t="s">
        <v>21</v>
      </c>
      <c r="G46" s="24" t="s">
        <v>22</v>
      </c>
      <c r="H46" s="30">
        <v>0.43247999999999998</v>
      </c>
      <c r="I46" s="30" t="s">
        <v>108</v>
      </c>
      <c r="J46" s="29">
        <f t="shared" si="1"/>
        <v>61</v>
      </c>
      <c r="K46" s="33" t="s">
        <v>79</v>
      </c>
      <c r="L46" s="24" t="s">
        <v>29</v>
      </c>
      <c r="M46" s="28">
        <v>0.76732</v>
      </c>
      <c r="N46" s="28" t="s">
        <v>107</v>
      </c>
      <c r="O46" s="29">
        <f t="shared" si="2"/>
        <v>52</v>
      </c>
      <c r="P46" s="33" t="s">
        <v>39</v>
      </c>
      <c r="Q46" s="24" t="s">
        <v>25</v>
      </c>
      <c r="R46" s="30">
        <v>0.60463999999999996</v>
      </c>
      <c r="S46" s="30" t="s">
        <v>108</v>
      </c>
      <c r="T46" s="29">
        <f t="shared" si="3"/>
        <v>78</v>
      </c>
      <c r="U46" s="33" t="s">
        <v>24</v>
      </c>
      <c r="V46" s="24" t="s">
        <v>25</v>
      </c>
      <c r="W46" s="28">
        <v>0.50143000000000004</v>
      </c>
      <c r="X46" s="28" t="s">
        <v>107</v>
      </c>
      <c r="Y46" s="29">
        <f t="shared" si="16"/>
        <v>76</v>
      </c>
      <c r="Z46" s="33" t="s">
        <v>18</v>
      </c>
      <c r="AA46" s="24" t="s">
        <v>19</v>
      </c>
      <c r="AB46" s="28">
        <v>0.53412000000000004</v>
      </c>
      <c r="AC46" s="28" t="s">
        <v>107</v>
      </c>
      <c r="AD46" s="29">
        <f t="shared" si="19"/>
        <v>59</v>
      </c>
      <c r="AE46" s="33" t="s">
        <v>97</v>
      </c>
      <c r="AF46" s="35" t="s">
        <v>25</v>
      </c>
      <c r="AG46" s="29">
        <v>0.3165</v>
      </c>
      <c r="AH46" s="29"/>
      <c r="AI46" s="79">
        <f t="shared" si="6"/>
        <v>52</v>
      </c>
      <c r="AJ46" s="33" t="s">
        <v>37</v>
      </c>
      <c r="AK46" s="24" t="s">
        <v>25</v>
      </c>
      <c r="AL46" s="28">
        <v>1.2020299999999999</v>
      </c>
      <c r="AM46" s="28" t="s">
        <v>107</v>
      </c>
      <c r="AN46" s="29">
        <f t="shared" si="7"/>
        <v>69</v>
      </c>
      <c r="AO46" s="33" t="s">
        <v>97</v>
      </c>
      <c r="AP46" s="35" t="s">
        <v>22</v>
      </c>
      <c r="AQ46" s="30">
        <v>1.1771400000000001</v>
      </c>
      <c r="AR46" s="30" t="s">
        <v>108</v>
      </c>
      <c r="AS46" s="29">
        <f t="shared" si="8"/>
        <v>72</v>
      </c>
      <c r="AT46" s="33" t="s">
        <v>105</v>
      </c>
      <c r="AU46" s="35" t="s">
        <v>29</v>
      </c>
      <c r="AV46" s="29">
        <v>0.61529999999999996</v>
      </c>
      <c r="AW46" s="29"/>
      <c r="AX46" s="29">
        <f t="shared" si="18"/>
        <v>90</v>
      </c>
      <c r="AY46" s="33" t="s">
        <v>41</v>
      </c>
      <c r="AZ46" s="24" t="s">
        <v>25</v>
      </c>
      <c r="BA46" s="28">
        <v>0.96930000000000005</v>
      </c>
      <c r="BB46" s="28" t="s">
        <v>107</v>
      </c>
      <c r="BC46" s="29">
        <f t="shared" si="17"/>
        <v>68</v>
      </c>
      <c r="BD46" s="33" t="s">
        <v>50</v>
      </c>
      <c r="BE46" s="24" t="s">
        <v>19</v>
      </c>
      <c r="BF46" s="28">
        <v>0.77403999999999995</v>
      </c>
      <c r="BG46" s="28" t="s">
        <v>107</v>
      </c>
      <c r="BH46" s="79">
        <f t="shared" si="11"/>
        <v>64</v>
      </c>
      <c r="BI46" s="33" t="s">
        <v>38</v>
      </c>
      <c r="BJ46" s="24" t="s">
        <v>22</v>
      </c>
      <c r="BK46" s="30">
        <v>0.24443999999999999</v>
      </c>
      <c r="BL46" s="30" t="s">
        <v>108</v>
      </c>
      <c r="BM46" s="29">
        <f t="shared" si="14"/>
        <v>56</v>
      </c>
      <c r="BN46" s="33" t="s">
        <v>66</v>
      </c>
      <c r="BO46" s="24" t="s">
        <v>22</v>
      </c>
      <c r="BP46" s="29">
        <v>0.22406999999999999</v>
      </c>
      <c r="BR46" s="29">
        <f t="shared" si="15"/>
        <v>62</v>
      </c>
    </row>
    <row r="47" spans="1:70" ht="17" thickBot="1" x14ac:dyDescent="0.25">
      <c r="A47" s="33" t="s">
        <v>83</v>
      </c>
      <c r="B47" s="24" t="s">
        <v>20</v>
      </c>
      <c r="C47" s="29">
        <v>0.97523000000000004</v>
      </c>
      <c r="D47" s="29"/>
      <c r="E47" s="29">
        <f t="shared" si="0"/>
        <v>65</v>
      </c>
      <c r="F47" s="33" t="s">
        <v>46</v>
      </c>
      <c r="G47" s="24" t="s">
        <v>22</v>
      </c>
      <c r="H47" s="29">
        <v>0.41746</v>
      </c>
      <c r="I47" s="29"/>
      <c r="J47" s="29">
        <f t="shared" si="1"/>
        <v>60</v>
      </c>
      <c r="K47" s="33" t="s">
        <v>63</v>
      </c>
      <c r="L47" s="24" t="s">
        <v>22</v>
      </c>
      <c r="M47" s="28">
        <v>0.75736999999999999</v>
      </c>
      <c r="N47" s="28" t="s">
        <v>107</v>
      </c>
      <c r="O47" s="29">
        <f t="shared" si="2"/>
        <v>51</v>
      </c>
      <c r="P47" s="33" t="s">
        <v>66</v>
      </c>
      <c r="Q47" s="24" t="s">
        <v>20</v>
      </c>
      <c r="R47" s="29">
        <v>0.59894999999999998</v>
      </c>
      <c r="S47" s="29"/>
      <c r="T47" s="29">
        <f t="shared" si="3"/>
        <v>77</v>
      </c>
      <c r="U47" s="33" t="s">
        <v>103</v>
      </c>
      <c r="V47" s="35" t="s">
        <v>28</v>
      </c>
      <c r="W47" s="29">
        <v>0.49940000000000001</v>
      </c>
      <c r="X47" s="29"/>
      <c r="Y47" s="29">
        <f t="shared" si="16"/>
        <v>75</v>
      </c>
      <c r="Z47" s="33" t="s">
        <v>58</v>
      </c>
      <c r="AA47" s="24" t="s">
        <v>25</v>
      </c>
      <c r="AB47" s="30">
        <v>0.51946000000000003</v>
      </c>
      <c r="AC47" s="30" t="s">
        <v>108</v>
      </c>
      <c r="AD47" s="29">
        <f t="shared" si="19"/>
        <v>58</v>
      </c>
      <c r="AE47" s="33" t="s">
        <v>80</v>
      </c>
      <c r="AF47" s="24" t="s">
        <v>25</v>
      </c>
      <c r="AG47" s="29">
        <v>0.31586999999999998</v>
      </c>
      <c r="AH47" s="29"/>
      <c r="AI47" s="79">
        <f t="shared" si="6"/>
        <v>51</v>
      </c>
      <c r="AJ47" s="33" t="s">
        <v>86</v>
      </c>
      <c r="AK47" s="24" t="s">
        <v>28</v>
      </c>
      <c r="AL47" s="28">
        <v>1.19974</v>
      </c>
      <c r="AM47" s="28" t="s">
        <v>107</v>
      </c>
      <c r="AN47" s="29">
        <f t="shared" si="7"/>
        <v>68</v>
      </c>
      <c r="AO47" s="33" t="s">
        <v>98</v>
      </c>
      <c r="AP47" s="35" t="s">
        <v>25</v>
      </c>
      <c r="AQ47" s="28">
        <v>1.1768000000000001</v>
      </c>
      <c r="AR47" s="28" t="s">
        <v>107</v>
      </c>
      <c r="AS47" s="29">
        <f t="shared" si="8"/>
        <v>71</v>
      </c>
      <c r="AT47" s="33" t="s">
        <v>50</v>
      </c>
      <c r="AU47" s="24" t="s">
        <v>29</v>
      </c>
      <c r="AV47" s="28">
        <v>0.61214999999999997</v>
      </c>
      <c r="AW47" s="28" t="s">
        <v>107</v>
      </c>
      <c r="AX47" s="29">
        <f t="shared" si="18"/>
        <v>89</v>
      </c>
      <c r="AY47" s="33" t="s">
        <v>50</v>
      </c>
      <c r="AZ47" s="24" t="s">
        <v>19</v>
      </c>
      <c r="BA47" s="28">
        <v>0.95955000000000001</v>
      </c>
      <c r="BB47" s="28" t="s">
        <v>107</v>
      </c>
      <c r="BC47" s="29">
        <f t="shared" si="17"/>
        <v>67</v>
      </c>
      <c r="BD47" s="33" t="s">
        <v>83</v>
      </c>
      <c r="BE47" s="24" t="s">
        <v>20</v>
      </c>
      <c r="BF47" s="29">
        <v>0.76468999999999998</v>
      </c>
      <c r="BG47" s="29"/>
      <c r="BH47" s="79">
        <f t="shared" si="11"/>
        <v>63</v>
      </c>
      <c r="BI47" s="33" t="s">
        <v>94</v>
      </c>
      <c r="BJ47" s="35" t="s">
        <v>19</v>
      </c>
      <c r="BK47" s="29">
        <v>0.24443999999999999</v>
      </c>
      <c r="BL47" s="29"/>
      <c r="BM47" s="29">
        <f t="shared" si="14"/>
        <v>56</v>
      </c>
      <c r="BN47" s="33" t="s">
        <v>36</v>
      </c>
      <c r="BO47" s="24" t="s">
        <v>26</v>
      </c>
      <c r="BP47" s="30">
        <v>0.2238</v>
      </c>
      <c r="BQ47" s="52" t="s">
        <v>108</v>
      </c>
      <c r="BR47" s="29">
        <f t="shared" si="15"/>
        <v>61</v>
      </c>
    </row>
    <row r="48" spans="1:70" ht="17" thickBot="1" x14ac:dyDescent="0.25">
      <c r="A48" s="33" t="s">
        <v>65</v>
      </c>
      <c r="B48" s="24" t="s">
        <v>29</v>
      </c>
      <c r="C48" s="29">
        <v>0.97372000000000003</v>
      </c>
      <c r="D48" s="29"/>
      <c r="E48" s="29">
        <f t="shared" si="0"/>
        <v>64</v>
      </c>
      <c r="F48" s="33" t="s">
        <v>27</v>
      </c>
      <c r="G48" s="24" t="s">
        <v>28</v>
      </c>
      <c r="H48" s="30">
        <v>0.41478999999999999</v>
      </c>
      <c r="I48" s="30" t="s">
        <v>108</v>
      </c>
      <c r="J48" s="29">
        <f t="shared" si="1"/>
        <v>59</v>
      </c>
      <c r="K48" s="33" t="s">
        <v>32</v>
      </c>
      <c r="L48" s="24" t="s">
        <v>20</v>
      </c>
      <c r="M48" s="28">
        <v>0.72648000000000001</v>
      </c>
      <c r="N48" s="28" t="s">
        <v>107</v>
      </c>
      <c r="O48" s="29">
        <f t="shared" si="2"/>
        <v>50</v>
      </c>
      <c r="P48" s="33" t="s">
        <v>87</v>
      </c>
      <c r="Q48" s="24" t="s">
        <v>29</v>
      </c>
      <c r="R48" s="30">
        <v>0.56857999999999997</v>
      </c>
      <c r="S48" s="30" t="s">
        <v>108</v>
      </c>
      <c r="T48" s="29">
        <f t="shared" si="3"/>
        <v>76</v>
      </c>
      <c r="U48" s="33" t="s">
        <v>105</v>
      </c>
      <c r="V48" s="35" t="s">
        <v>20</v>
      </c>
      <c r="W48" s="29">
        <v>0.48912</v>
      </c>
      <c r="X48" s="29"/>
      <c r="Y48" s="29">
        <f t="shared" si="16"/>
        <v>74</v>
      </c>
      <c r="Z48" s="33" t="s">
        <v>98</v>
      </c>
      <c r="AA48" s="35" t="s">
        <v>28</v>
      </c>
      <c r="AB48" s="29">
        <v>0.51678000000000002</v>
      </c>
      <c r="AC48" s="29"/>
      <c r="AD48" s="29">
        <f t="shared" si="19"/>
        <v>57</v>
      </c>
      <c r="AE48" s="33" t="s">
        <v>68</v>
      </c>
      <c r="AF48" s="24" t="s">
        <v>22</v>
      </c>
      <c r="AG48" s="30">
        <v>0.30520000000000003</v>
      </c>
      <c r="AH48" s="30" t="s">
        <v>108</v>
      </c>
      <c r="AI48" s="79">
        <f t="shared" si="6"/>
        <v>50</v>
      </c>
      <c r="AJ48" s="33" t="s">
        <v>78</v>
      </c>
      <c r="AK48" s="24" t="s">
        <v>23</v>
      </c>
      <c r="AL48" s="28">
        <v>1.1990400000000001</v>
      </c>
      <c r="AM48" s="28" t="s">
        <v>107</v>
      </c>
      <c r="AN48" s="29">
        <f t="shared" si="7"/>
        <v>67</v>
      </c>
      <c r="AO48" s="33" t="s">
        <v>80</v>
      </c>
      <c r="AP48" s="24" t="s">
        <v>25</v>
      </c>
      <c r="AQ48" s="28">
        <v>1.1707700000000001</v>
      </c>
      <c r="AR48" s="28" t="s">
        <v>107</v>
      </c>
      <c r="AS48" s="29">
        <f t="shared" si="8"/>
        <v>70</v>
      </c>
      <c r="AT48" s="33" t="s">
        <v>103</v>
      </c>
      <c r="AU48" s="35" t="s">
        <v>28</v>
      </c>
      <c r="AV48" s="29">
        <v>0.59979000000000005</v>
      </c>
      <c r="AW48" s="29"/>
      <c r="AX48" s="29">
        <f t="shared" si="18"/>
        <v>88</v>
      </c>
      <c r="AY48" s="33" t="s">
        <v>54</v>
      </c>
      <c r="AZ48" s="24" t="s">
        <v>22</v>
      </c>
      <c r="BA48" s="28">
        <v>0.94428999999999996</v>
      </c>
      <c r="BB48" s="28" t="s">
        <v>107</v>
      </c>
      <c r="BC48" s="29">
        <f t="shared" si="17"/>
        <v>66</v>
      </c>
      <c r="BD48" s="33" t="s">
        <v>69</v>
      </c>
      <c r="BE48" s="24" t="s">
        <v>29</v>
      </c>
      <c r="BF48" s="30">
        <v>0.75597000000000003</v>
      </c>
      <c r="BG48" s="30" t="s">
        <v>108</v>
      </c>
      <c r="BH48" s="79">
        <f t="shared" si="11"/>
        <v>62</v>
      </c>
      <c r="BI48" s="33" t="s">
        <v>57</v>
      </c>
      <c r="BJ48" s="24" t="s">
        <v>23</v>
      </c>
      <c r="BK48" s="29">
        <v>0.24293999999999999</v>
      </c>
      <c r="BL48" s="29"/>
      <c r="BM48" s="29">
        <f t="shared" si="14"/>
        <v>55</v>
      </c>
      <c r="BN48" s="33" t="s">
        <v>89</v>
      </c>
      <c r="BO48" s="35" t="s">
        <v>25</v>
      </c>
      <c r="BP48" s="29">
        <v>0.22133</v>
      </c>
      <c r="BR48" s="29">
        <f t="shared" si="15"/>
        <v>60</v>
      </c>
    </row>
    <row r="49" spans="1:70" ht="17" thickBot="1" x14ac:dyDescent="0.25">
      <c r="A49" s="33" t="s">
        <v>62</v>
      </c>
      <c r="B49" s="24" t="s">
        <v>23</v>
      </c>
      <c r="C49" s="28">
        <v>0.96955999999999998</v>
      </c>
      <c r="D49" s="28" t="s">
        <v>107</v>
      </c>
      <c r="E49" s="29">
        <f t="shared" si="0"/>
        <v>63</v>
      </c>
      <c r="F49" s="33" t="s">
        <v>98</v>
      </c>
      <c r="G49" s="35" t="s">
        <v>25</v>
      </c>
      <c r="H49" s="29">
        <v>0.39950000000000002</v>
      </c>
      <c r="I49" s="29"/>
      <c r="J49" s="29">
        <f t="shared" si="1"/>
        <v>58</v>
      </c>
      <c r="K49" s="33" t="s">
        <v>49</v>
      </c>
      <c r="L49" s="24" t="s">
        <v>28</v>
      </c>
      <c r="M49" s="28">
        <v>0.70216999999999996</v>
      </c>
      <c r="N49" s="28" t="s">
        <v>107</v>
      </c>
      <c r="O49" s="29">
        <f t="shared" si="2"/>
        <v>49</v>
      </c>
      <c r="P49" s="33" t="s">
        <v>21</v>
      </c>
      <c r="Q49" s="24" t="s">
        <v>22</v>
      </c>
      <c r="R49" s="28">
        <v>0.56479000000000001</v>
      </c>
      <c r="S49" s="28" t="s">
        <v>107</v>
      </c>
      <c r="T49" s="29">
        <f t="shared" si="3"/>
        <v>75</v>
      </c>
      <c r="U49" s="33" t="s">
        <v>72</v>
      </c>
      <c r="V49" s="24" t="s">
        <v>28</v>
      </c>
      <c r="W49" s="30">
        <v>0.48592999999999997</v>
      </c>
      <c r="X49" s="30" t="s">
        <v>108</v>
      </c>
      <c r="Y49" s="29">
        <f t="shared" si="16"/>
        <v>73</v>
      </c>
      <c r="Z49" s="33" t="s">
        <v>105</v>
      </c>
      <c r="AA49" s="35" t="s">
        <v>29</v>
      </c>
      <c r="AB49" s="29">
        <v>0.48959999999999998</v>
      </c>
      <c r="AC49" s="29"/>
      <c r="AD49" s="29">
        <f t="shared" si="19"/>
        <v>56</v>
      </c>
      <c r="AE49" s="33" t="s">
        <v>105</v>
      </c>
      <c r="AF49" s="35" t="s">
        <v>22</v>
      </c>
      <c r="AG49" s="29">
        <v>0.29831999999999997</v>
      </c>
      <c r="AH49" s="29"/>
      <c r="AI49" s="79">
        <f t="shared" si="6"/>
        <v>49</v>
      </c>
      <c r="AJ49" s="33" t="s">
        <v>58</v>
      </c>
      <c r="AK49" s="24" t="s">
        <v>25</v>
      </c>
      <c r="AL49" s="28">
        <v>1.1969700000000001</v>
      </c>
      <c r="AM49" s="28" t="s">
        <v>107</v>
      </c>
      <c r="AN49" s="29">
        <f t="shared" si="7"/>
        <v>66</v>
      </c>
      <c r="AO49" s="33" t="s">
        <v>89</v>
      </c>
      <c r="AP49" s="35" t="s">
        <v>25</v>
      </c>
      <c r="AQ49" s="29">
        <v>1.14367</v>
      </c>
      <c r="AR49" s="29"/>
      <c r="AS49" s="29">
        <f t="shared" si="8"/>
        <v>69</v>
      </c>
      <c r="AT49" s="33" t="s">
        <v>18</v>
      </c>
      <c r="AU49" s="24" t="s">
        <v>19</v>
      </c>
      <c r="AV49" s="28">
        <v>0.59175999999999995</v>
      </c>
      <c r="AW49" s="28" t="s">
        <v>107</v>
      </c>
      <c r="AX49" s="29">
        <f t="shared" si="18"/>
        <v>87</v>
      </c>
      <c r="AY49" s="33" t="s">
        <v>89</v>
      </c>
      <c r="AZ49" s="35" t="s">
        <v>22</v>
      </c>
      <c r="BA49" s="29">
        <v>0.93886000000000003</v>
      </c>
      <c r="BB49" s="29"/>
      <c r="BC49" s="29">
        <f t="shared" si="17"/>
        <v>65</v>
      </c>
      <c r="BD49" s="33" t="s">
        <v>58</v>
      </c>
      <c r="BE49" s="24" t="s">
        <v>20</v>
      </c>
      <c r="BF49" s="29">
        <v>0.74597999999999998</v>
      </c>
      <c r="BG49" s="29"/>
      <c r="BH49" s="79">
        <f t="shared" si="11"/>
        <v>61</v>
      </c>
      <c r="BI49" s="33" t="s">
        <v>67</v>
      </c>
      <c r="BJ49" s="24" t="s">
        <v>28</v>
      </c>
      <c r="BK49" s="29">
        <v>0.23737</v>
      </c>
      <c r="BL49" s="29"/>
      <c r="BM49" s="29">
        <f t="shared" si="14"/>
        <v>54</v>
      </c>
      <c r="BN49" s="33" t="s">
        <v>104</v>
      </c>
      <c r="BO49" s="35" t="s">
        <v>28</v>
      </c>
      <c r="BP49" s="29">
        <v>0.21965999999999999</v>
      </c>
      <c r="BR49" s="29">
        <f t="shared" si="15"/>
        <v>59</v>
      </c>
    </row>
    <row r="50" spans="1:70" ht="17" thickBot="1" x14ac:dyDescent="0.25">
      <c r="A50" s="33" t="s">
        <v>50</v>
      </c>
      <c r="B50" s="24" t="s">
        <v>19</v>
      </c>
      <c r="C50" s="28">
        <v>0.95093000000000005</v>
      </c>
      <c r="D50" s="28" t="s">
        <v>107</v>
      </c>
      <c r="E50" s="29">
        <f t="shared" si="0"/>
        <v>62</v>
      </c>
      <c r="F50" s="33" t="s">
        <v>47</v>
      </c>
      <c r="G50" s="24" t="s">
        <v>19</v>
      </c>
      <c r="H50" s="29">
        <v>0.39832000000000001</v>
      </c>
      <c r="I50" s="29"/>
      <c r="J50" s="29">
        <f t="shared" si="1"/>
        <v>57</v>
      </c>
      <c r="K50" s="33" t="s">
        <v>67</v>
      </c>
      <c r="L50" s="24" t="s">
        <v>20</v>
      </c>
      <c r="M50" s="28">
        <v>0.67447999999999997</v>
      </c>
      <c r="N50" s="28" t="s">
        <v>107</v>
      </c>
      <c r="O50" s="29">
        <f t="shared" si="2"/>
        <v>48</v>
      </c>
      <c r="P50" s="33" t="s">
        <v>63</v>
      </c>
      <c r="Q50" s="24" t="s">
        <v>22</v>
      </c>
      <c r="R50" s="29">
        <v>0.55564000000000002</v>
      </c>
      <c r="S50" s="29"/>
      <c r="T50" s="29">
        <f t="shared" si="3"/>
        <v>74</v>
      </c>
      <c r="U50" s="33" t="s">
        <v>70</v>
      </c>
      <c r="V50" s="24" t="s">
        <v>19</v>
      </c>
      <c r="W50" s="29">
        <v>0.48518</v>
      </c>
      <c r="X50" s="29"/>
      <c r="Y50" s="29">
        <f t="shared" si="16"/>
        <v>72</v>
      </c>
      <c r="Z50" s="33" t="s">
        <v>41</v>
      </c>
      <c r="AA50" s="24" t="s">
        <v>29</v>
      </c>
      <c r="AB50" s="28">
        <v>0.47904000000000002</v>
      </c>
      <c r="AC50" s="28" t="s">
        <v>107</v>
      </c>
      <c r="AD50" s="29">
        <f t="shared" si="19"/>
        <v>55</v>
      </c>
      <c r="AE50" s="33" t="s">
        <v>78</v>
      </c>
      <c r="AF50" s="24" t="s">
        <v>28</v>
      </c>
      <c r="AG50" s="29">
        <v>0.29587999999999998</v>
      </c>
      <c r="AH50" s="29"/>
      <c r="AI50" s="79">
        <f t="shared" si="6"/>
        <v>48</v>
      </c>
      <c r="AJ50" s="33" t="s">
        <v>80</v>
      </c>
      <c r="AK50" s="24" t="s">
        <v>28</v>
      </c>
      <c r="AL50" s="28">
        <v>1.19377</v>
      </c>
      <c r="AM50" s="28" t="s">
        <v>107</v>
      </c>
      <c r="AN50" s="29">
        <f t="shared" si="7"/>
        <v>65</v>
      </c>
      <c r="AO50" s="33" t="s">
        <v>80</v>
      </c>
      <c r="AP50" s="24" t="s">
        <v>28</v>
      </c>
      <c r="AQ50" s="28">
        <v>1.12273</v>
      </c>
      <c r="AR50" s="28" t="s">
        <v>107</v>
      </c>
      <c r="AS50" s="29">
        <f t="shared" si="8"/>
        <v>68</v>
      </c>
      <c r="AT50" s="33" t="s">
        <v>58</v>
      </c>
      <c r="AU50" s="24" t="s">
        <v>22</v>
      </c>
      <c r="AV50" s="29">
        <v>0.58562999999999998</v>
      </c>
      <c r="AW50" s="29"/>
      <c r="AX50" s="29">
        <f t="shared" si="18"/>
        <v>86</v>
      </c>
      <c r="AY50" s="33" t="s">
        <v>48</v>
      </c>
      <c r="AZ50" s="24" t="s">
        <v>29</v>
      </c>
      <c r="BA50" s="28">
        <v>0.92022999999999999</v>
      </c>
      <c r="BB50" s="28" t="s">
        <v>107</v>
      </c>
      <c r="BC50" s="29">
        <f t="shared" si="17"/>
        <v>64</v>
      </c>
      <c r="BD50" s="33" t="s">
        <v>97</v>
      </c>
      <c r="BE50" s="35" t="s">
        <v>29</v>
      </c>
      <c r="BF50" s="29">
        <v>0.73902000000000001</v>
      </c>
      <c r="BG50" s="29"/>
      <c r="BH50" s="79">
        <f t="shared" si="11"/>
        <v>60</v>
      </c>
      <c r="BI50" s="33" t="s">
        <v>51</v>
      </c>
      <c r="BJ50" s="24" t="s">
        <v>22</v>
      </c>
      <c r="BK50" s="29">
        <v>0.22599</v>
      </c>
      <c r="BL50" s="29"/>
      <c r="BM50" s="29">
        <f t="shared" si="14"/>
        <v>53</v>
      </c>
      <c r="BN50" s="33" t="s">
        <v>89</v>
      </c>
      <c r="BO50" s="35" t="s">
        <v>22</v>
      </c>
      <c r="BP50" s="29">
        <v>0.21734000000000001</v>
      </c>
      <c r="BR50" s="29">
        <f t="shared" si="15"/>
        <v>58</v>
      </c>
    </row>
    <row r="51" spans="1:70" ht="17" thickBot="1" x14ac:dyDescent="0.25">
      <c r="A51" s="33" t="s">
        <v>43</v>
      </c>
      <c r="B51" s="24" t="s">
        <v>19</v>
      </c>
      <c r="C51" s="28">
        <v>0.92157999999999995</v>
      </c>
      <c r="D51" s="28" t="s">
        <v>107</v>
      </c>
      <c r="E51" s="29">
        <f t="shared" si="0"/>
        <v>61</v>
      </c>
      <c r="F51" s="33" t="s">
        <v>49</v>
      </c>
      <c r="G51" s="24" t="s">
        <v>28</v>
      </c>
      <c r="H51" s="29">
        <v>0.36558000000000002</v>
      </c>
      <c r="I51" s="29"/>
      <c r="J51" s="29">
        <f t="shared" si="1"/>
        <v>56</v>
      </c>
      <c r="K51" s="33" t="s">
        <v>57</v>
      </c>
      <c r="L51" s="24" t="s">
        <v>20</v>
      </c>
      <c r="M51" s="28">
        <v>0.65919000000000005</v>
      </c>
      <c r="N51" s="28" t="s">
        <v>107</v>
      </c>
      <c r="O51" s="29">
        <f t="shared" si="2"/>
        <v>47</v>
      </c>
      <c r="P51" s="33" t="s">
        <v>38</v>
      </c>
      <c r="Q51" s="24" t="s">
        <v>22</v>
      </c>
      <c r="R51" s="30">
        <v>0.54442999999999997</v>
      </c>
      <c r="S51" s="30" t="s">
        <v>108</v>
      </c>
      <c r="T51" s="29">
        <f t="shared" si="3"/>
        <v>73</v>
      </c>
      <c r="U51" s="33" t="s">
        <v>62</v>
      </c>
      <c r="V51" s="24" t="s">
        <v>19</v>
      </c>
      <c r="W51" s="29">
        <v>0.48018</v>
      </c>
      <c r="X51" s="29"/>
      <c r="Y51" s="29">
        <f t="shared" si="16"/>
        <v>71</v>
      </c>
      <c r="Z51" s="33" t="s">
        <v>97</v>
      </c>
      <c r="AA51" s="35" t="s">
        <v>29</v>
      </c>
      <c r="AB51" s="29">
        <v>0.47782000000000002</v>
      </c>
      <c r="AC51" s="29"/>
      <c r="AD51" s="29">
        <f t="shared" si="19"/>
        <v>54</v>
      </c>
      <c r="AE51" s="33" t="s">
        <v>64</v>
      </c>
      <c r="AF51" s="24" t="s">
        <v>19</v>
      </c>
      <c r="AG51" s="29">
        <v>0.29278999999999999</v>
      </c>
      <c r="AH51" s="29"/>
      <c r="AI51" s="79">
        <f t="shared" si="6"/>
        <v>47</v>
      </c>
      <c r="AJ51" s="33" t="s">
        <v>93</v>
      </c>
      <c r="AK51" s="35" t="s">
        <v>25</v>
      </c>
      <c r="AL51" s="30">
        <v>1.1026800000000001</v>
      </c>
      <c r="AM51" s="30" t="s">
        <v>108</v>
      </c>
      <c r="AN51" s="29">
        <f t="shared" si="7"/>
        <v>64</v>
      </c>
      <c r="AO51" s="33" t="s">
        <v>58</v>
      </c>
      <c r="AP51" s="24" t="s">
        <v>25</v>
      </c>
      <c r="AQ51" s="30">
        <v>1.1139300000000001</v>
      </c>
      <c r="AR51" s="30" t="s">
        <v>108</v>
      </c>
      <c r="AS51" s="29">
        <f t="shared" si="8"/>
        <v>67</v>
      </c>
      <c r="AT51" s="33" t="s">
        <v>24</v>
      </c>
      <c r="AU51" s="24" t="s">
        <v>25</v>
      </c>
      <c r="AV51" s="28">
        <v>0.58296000000000003</v>
      </c>
      <c r="AW51" s="28" t="s">
        <v>107</v>
      </c>
      <c r="AX51" s="29">
        <f t="shared" si="18"/>
        <v>85</v>
      </c>
      <c r="AY51" s="33" t="s">
        <v>68</v>
      </c>
      <c r="AZ51" s="24" t="s">
        <v>29</v>
      </c>
      <c r="BA51" s="28">
        <v>0.91669999999999996</v>
      </c>
      <c r="BB51" s="28" t="s">
        <v>107</v>
      </c>
      <c r="BC51" s="29">
        <f t="shared" si="17"/>
        <v>63</v>
      </c>
      <c r="BD51" s="33" t="s">
        <v>86</v>
      </c>
      <c r="BE51" s="24" t="s">
        <v>28</v>
      </c>
      <c r="BF51" s="28">
        <v>0.73777000000000004</v>
      </c>
      <c r="BG51" s="28" t="s">
        <v>107</v>
      </c>
      <c r="BH51" s="79">
        <f t="shared" si="11"/>
        <v>59</v>
      </c>
      <c r="BI51" s="33" t="s">
        <v>83</v>
      </c>
      <c r="BJ51" s="24" t="s">
        <v>20</v>
      </c>
      <c r="BK51" s="29">
        <v>0.21876000000000001</v>
      </c>
      <c r="BL51" s="29"/>
      <c r="BM51" s="29">
        <f t="shared" si="14"/>
        <v>52</v>
      </c>
      <c r="BN51" s="33" t="s">
        <v>49</v>
      </c>
      <c r="BO51" s="24" t="s">
        <v>20</v>
      </c>
      <c r="BP51" s="30">
        <v>0.21041000000000001</v>
      </c>
      <c r="BQ51" t="s">
        <v>108</v>
      </c>
      <c r="BR51" s="29">
        <f t="shared" si="15"/>
        <v>57</v>
      </c>
    </row>
    <row r="52" spans="1:70" ht="17" thickBot="1" x14ac:dyDescent="0.25">
      <c r="A52" s="33" t="s">
        <v>33</v>
      </c>
      <c r="B52" s="24" t="s">
        <v>25</v>
      </c>
      <c r="C52" s="28">
        <v>0.91507000000000005</v>
      </c>
      <c r="D52" s="28" t="s">
        <v>107</v>
      </c>
      <c r="E52" s="29">
        <f t="shared" si="0"/>
        <v>60</v>
      </c>
      <c r="F52" s="33" t="s">
        <v>101</v>
      </c>
      <c r="G52" s="35" t="s">
        <v>22</v>
      </c>
      <c r="H52" s="29">
        <v>0.36284</v>
      </c>
      <c r="I52" s="29"/>
      <c r="J52" s="29">
        <f t="shared" si="1"/>
        <v>55</v>
      </c>
      <c r="K52" s="33" t="s">
        <v>101</v>
      </c>
      <c r="L52" s="35" t="s">
        <v>26</v>
      </c>
      <c r="M52" s="29">
        <v>0.63961000000000001</v>
      </c>
      <c r="N52" s="29"/>
      <c r="O52" s="29">
        <f t="shared" si="2"/>
        <v>46</v>
      </c>
      <c r="P52" s="33" t="s">
        <v>74</v>
      </c>
      <c r="Q52" s="24" t="s">
        <v>28</v>
      </c>
      <c r="R52" s="29">
        <v>0.52954000000000001</v>
      </c>
      <c r="S52" s="29"/>
      <c r="T52" s="29">
        <f t="shared" si="3"/>
        <v>72</v>
      </c>
      <c r="U52" s="33" t="s">
        <v>103</v>
      </c>
      <c r="V52" s="35" t="s">
        <v>22</v>
      </c>
      <c r="W52" s="29">
        <v>0.47419</v>
      </c>
      <c r="X52" s="29"/>
      <c r="Y52" s="29">
        <f t="shared" si="16"/>
        <v>70</v>
      </c>
      <c r="Z52" s="33" t="s">
        <v>105</v>
      </c>
      <c r="AA52" s="35" t="s">
        <v>22</v>
      </c>
      <c r="AB52" s="29">
        <v>0.47116999999999998</v>
      </c>
      <c r="AC52" s="29"/>
      <c r="AD52" s="29">
        <f t="shared" si="19"/>
        <v>53</v>
      </c>
      <c r="AE52" s="33" t="s">
        <v>82</v>
      </c>
      <c r="AF52" s="24" t="s">
        <v>28</v>
      </c>
      <c r="AG52" s="29">
        <v>0.29155999999999999</v>
      </c>
      <c r="AH52" s="29"/>
      <c r="AI52" s="79">
        <f t="shared" si="6"/>
        <v>46</v>
      </c>
      <c r="AJ52" s="33" t="s">
        <v>56</v>
      </c>
      <c r="AK52" s="24" t="s">
        <v>22</v>
      </c>
      <c r="AL52" s="28">
        <v>1.0969500000000001</v>
      </c>
      <c r="AM52" s="28" t="s">
        <v>107</v>
      </c>
      <c r="AN52" s="29">
        <f t="shared" si="7"/>
        <v>63</v>
      </c>
      <c r="AO52" s="33" t="s">
        <v>93</v>
      </c>
      <c r="AP52" s="35" t="s">
        <v>25</v>
      </c>
      <c r="AQ52" s="29">
        <v>1.10056</v>
      </c>
      <c r="AR52" s="29"/>
      <c r="AS52" s="29">
        <f t="shared" si="8"/>
        <v>66</v>
      </c>
      <c r="AT52" s="33" t="s">
        <v>21</v>
      </c>
      <c r="AU52" s="24" t="s">
        <v>22</v>
      </c>
      <c r="AV52" s="28">
        <v>0.54986999999999997</v>
      </c>
      <c r="AW52" s="28" t="s">
        <v>107</v>
      </c>
      <c r="AX52" s="29">
        <f t="shared" si="18"/>
        <v>84</v>
      </c>
      <c r="AY52" s="33" t="s">
        <v>31</v>
      </c>
      <c r="AZ52" s="24" t="s">
        <v>25</v>
      </c>
      <c r="BA52" s="28">
        <v>0.90964999999999996</v>
      </c>
      <c r="BB52" s="28" t="s">
        <v>107</v>
      </c>
      <c r="BC52" s="29">
        <f t="shared" si="17"/>
        <v>62</v>
      </c>
      <c r="BD52" s="33" t="s">
        <v>78</v>
      </c>
      <c r="BE52" s="24" t="s">
        <v>23</v>
      </c>
      <c r="BF52" s="28">
        <v>0.71362000000000003</v>
      </c>
      <c r="BG52" s="28" t="s">
        <v>107</v>
      </c>
      <c r="BH52" s="79">
        <f t="shared" si="11"/>
        <v>58</v>
      </c>
      <c r="BI52" s="33" t="s">
        <v>42</v>
      </c>
      <c r="BJ52" s="24" t="s">
        <v>28</v>
      </c>
      <c r="BK52" s="29">
        <v>0.21709999999999999</v>
      </c>
      <c r="BL52" s="29"/>
      <c r="BM52" s="29">
        <f t="shared" si="14"/>
        <v>51</v>
      </c>
      <c r="BN52" s="33" t="s">
        <v>105</v>
      </c>
      <c r="BO52" s="35" t="s">
        <v>20</v>
      </c>
      <c r="BP52" s="29">
        <v>0.20993000000000001</v>
      </c>
      <c r="BR52" s="29">
        <f t="shared" si="15"/>
        <v>56</v>
      </c>
    </row>
    <row r="53" spans="1:70" ht="17" thickBot="1" x14ac:dyDescent="0.25">
      <c r="A53" s="33" t="s">
        <v>35</v>
      </c>
      <c r="B53" s="24" t="s">
        <v>22</v>
      </c>
      <c r="C53" s="28">
        <v>0.88109000000000004</v>
      </c>
      <c r="D53" s="28" t="s">
        <v>107</v>
      </c>
      <c r="E53" s="29">
        <f t="shared" si="0"/>
        <v>59</v>
      </c>
      <c r="F53" s="33" t="s">
        <v>49</v>
      </c>
      <c r="G53" s="24" t="s">
        <v>20</v>
      </c>
      <c r="H53" s="29">
        <v>0.36280000000000001</v>
      </c>
      <c r="I53" s="29"/>
      <c r="J53" s="29">
        <f t="shared" si="1"/>
        <v>54</v>
      </c>
      <c r="K53" s="33" t="s">
        <v>67</v>
      </c>
      <c r="L53" s="24" t="s">
        <v>28</v>
      </c>
      <c r="M53" s="28">
        <v>0.63358000000000003</v>
      </c>
      <c r="N53" s="28" t="s">
        <v>107</v>
      </c>
      <c r="O53" s="29">
        <f t="shared" si="2"/>
        <v>45</v>
      </c>
      <c r="P53" s="33" t="s">
        <v>78</v>
      </c>
      <c r="Q53" s="24" t="s">
        <v>23</v>
      </c>
      <c r="R53" s="29">
        <v>0.52554999999999996</v>
      </c>
      <c r="S53" s="29"/>
      <c r="T53" s="29">
        <f t="shared" si="3"/>
        <v>71</v>
      </c>
      <c r="U53" s="33" t="s">
        <v>82</v>
      </c>
      <c r="V53" s="24" t="s">
        <v>28</v>
      </c>
      <c r="W53" s="29">
        <v>0.47399000000000002</v>
      </c>
      <c r="X53" s="29"/>
      <c r="Y53" s="29">
        <f t="shared" si="16"/>
        <v>69</v>
      </c>
      <c r="Z53" s="33" t="s">
        <v>105</v>
      </c>
      <c r="AA53" s="35" t="s">
        <v>20</v>
      </c>
      <c r="AB53" s="30">
        <v>0.45090000000000002</v>
      </c>
      <c r="AC53" s="30" t="s">
        <v>108</v>
      </c>
      <c r="AD53" s="29">
        <f t="shared" si="19"/>
        <v>52</v>
      </c>
      <c r="AE53" s="33" t="s">
        <v>56</v>
      </c>
      <c r="AF53" s="24" t="s">
        <v>19</v>
      </c>
      <c r="AG53" s="29">
        <v>0.28299999999999997</v>
      </c>
      <c r="AH53" s="29"/>
      <c r="AI53" s="79">
        <f t="shared" si="6"/>
        <v>45</v>
      </c>
      <c r="AJ53" s="33" t="s">
        <v>75</v>
      </c>
      <c r="AK53" s="24" t="s">
        <v>23</v>
      </c>
      <c r="AL53" s="28">
        <v>1.09484</v>
      </c>
      <c r="AM53" s="28" t="s">
        <v>107</v>
      </c>
      <c r="AN53" s="29">
        <f t="shared" si="7"/>
        <v>62</v>
      </c>
      <c r="AO53" s="33" t="s">
        <v>41</v>
      </c>
      <c r="AP53" s="24" t="s">
        <v>29</v>
      </c>
      <c r="AQ53" s="28">
        <v>1.0642799999999999</v>
      </c>
      <c r="AR53" s="28" t="s">
        <v>107</v>
      </c>
      <c r="AS53" s="29">
        <f t="shared" si="8"/>
        <v>65</v>
      </c>
      <c r="AT53" s="33" t="s">
        <v>94</v>
      </c>
      <c r="AU53" s="35" t="s">
        <v>26</v>
      </c>
      <c r="AV53" s="30">
        <v>0.54886000000000001</v>
      </c>
      <c r="AW53" s="30" t="s">
        <v>108</v>
      </c>
      <c r="AX53" s="29">
        <f t="shared" si="18"/>
        <v>83</v>
      </c>
      <c r="AY53" s="33" t="s">
        <v>86</v>
      </c>
      <c r="AZ53" s="24" t="s">
        <v>20</v>
      </c>
      <c r="BA53" s="28">
        <v>0.90402000000000005</v>
      </c>
      <c r="BB53" s="28" t="s">
        <v>107</v>
      </c>
      <c r="BC53" s="29">
        <f t="shared" si="17"/>
        <v>61</v>
      </c>
      <c r="BD53" s="33" t="s">
        <v>69</v>
      </c>
      <c r="BE53" s="24" t="s">
        <v>19</v>
      </c>
      <c r="BF53" s="28">
        <v>0.67081000000000002</v>
      </c>
      <c r="BG53" s="28" t="s">
        <v>107</v>
      </c>
      <c r="BH53" s="79">
        <f t="shared" si="11"/>
        <v>57</v>
      </c>
      <c r="BI53" s="33" t="s">
        <v>33</v>
      </c>
      <c r="BJ53" s="24" t="s">
        <v>20</v>
      </c>
      <c r="BK53" s="29">
        <v>0.21553</v>
      </c>
      <c r="BL53" s="29"/>
      <c r="BM53" s="29">
        <f t="shared" si="14"/>
        <v>50</v>
      </c>
      <c r="BN53" s="33" t="s">
        <v>32</v>
      </c>
      <c r="BO53" s="24" t="s">
        <v>20</v>
      </c>
      <c r="BP53" s="30">
        <v>0.2089</v>
      </c>
      <c r="BQ53" t="s">
        <v>108</v>
      </c>
      <c r="BR53" s="29">
        <f t="shared" si="15"/>
        <v>55</v>
      </c>
    </row>
    <row r="54" spans="1:70" ht="17" thickBot="1" x14ac:dyDescent="0.25">
      <c r="A54" s="33" t="s">
        <v>59</v>
      </c>
      <c r="B54" s="24" t="s">
        <v>25</v>
      </c>
      <c r="C54" s="30">
        <v>0.84677000000000002</v>
      </c>
      <c r="D54" s="30" t="s">
        <v>108</v>
      </c>
      <c r="E54" s="29">
        <f t="shared" si="0"/>
        <v>58</v>
      </c>
      <c r="F54" s="33" t="s">
        <v>100</v>
      </c>
      <c r="G54" s="35" t="s">
        <v>28</v>
      </c>
      <c r="H54" s="29">
        <v>0.35113</v>
      </c>
      <c r="I54" s="29"/>
      <c r="J54" s="29">
        <f t="shared" si="1"/>
        <v>53</v>
      </c>
      <c r="K54" s="33" t="s">
        <v>27</v>
      </c>
      <c r="L54" s="24" t="s">
        <v>28</v>
      </c>
      <c r="M54" s="28">
        <v>0.59984999999999999</v>
      </c>
      <c r="N54" s="28" t="s">
        <v>107</v>
      </c>
      <c r="O54" s="29">
        <f t="shared" si="2"/>
        <v>44</v>
      </c>
      <c r="P54" s="33" t="s">
        <v>39</v>
      </c>
      <c r="Q54" s="24" t="s">
        <v>28</v>
      </c>
      <c r="R54" s="29">
        <v>0.52347999999999995</v>
      </c>
      <c r="S54" s="29"/>
      <c r="T54" s="29">
        <f t="shared" si="3"/>
        <v>70</v>
      </c>
      <c r="U54" s="33" t="s">
        <v>89</v>
      </c>
      <c r="V54" s="35" t="s">
        <v>25</v>
      </c>
      <c r="W54" s="29">
        <v>0.46339999999999998</v>
      </c>
      <c r="X54" s="29"/>
      <c r="Y54" s="29">
        <f t="shared" si="16"/>
        <v>68</v>
      </c>
      <c r="Z54" s="33" t="s">
        <v>39</v>
      </c>
      <c r="AA54" s="24" t="s">
        <v>28</v>
      </c>
      <c r="AB54" s="29">
        <v>0.439</v>
      </c>
      <c r="AC54" s="29"/>
      <c r="AD54" s="29">
        <f t="shared" si="19"/>
        <v>51</v>
      </c>
      <c r="AE54" s="33" t="s">
        <v>56</v>
      </c>
      <c r="AF54" s="24" t="s">
        <v>25</v>
      </c>
      <c r="AG54" s="29">
        <v>0.28071000000000002</v>
      </c>
      <c r="AH54" s="29"/>
      <c r="AI54" s="79">
        <f t="shared" si="6"/>
        <v>44</v>
      </c>
      <c r="AJ54" s="33" t="s">
        <v>18</v>
      </c>
      <c r="AK54" s="24" t="s">
        <v>19</v>
      </c>
      <c r="AL54" s="28">
        <v>1.02626</v>
      </c>
      <c r="AM54" s="28" t="s">
        <v>107</v>
      </c>
      <c r="AN54" s="29">
        <f t="shared" si="7"/>
        <v>61</v>
      </c>
      <c r="AO54" s="33" t="s">
        <v>62</v>
      </c>
      <c r="AP54" s="24" t="s">
        <v>23</v>
      </c>
      <c r="AQ54" s="28">
        <v>1.03424</v>
      </c>
      <c r="AR54" s="28" t="s">
        <v>107</v>
      </c>
      <c r="AS54" s="29">
        <f t="shared" si="8"/>
        <v>64</v>
      </c>
      <c r="AT54" s="33" t="s">
        <v>77</v>
      </c>
      <c r="AU54" s="24" t="s">
        <v>26</v>
      </c>
      <c r="AV54" s="30">
        <v>0.54246000000000005</v>
      </c>
      <c r="AW54" s="30" t="s">
        <v>108</v>
      </c>
      <c r="AX54" s="29">
        <f t="shared" si="18"/>
        <v>82</v>
      </c>
      <c r="AY54" s="33" t="s">
        <v>99</v>
      </c>
      <c r="AZ54" s="35" t="s">
        <v>29</v>
      </c>
      <c r="BA54" s="28">
        <v>0.90105000000000002</v>
      </c>
      <c r="BB54" s="28" t="s">
        <v>107</v>
      </c>
      <c r="BC54" s="29">
        <f t="shared" si="17"/>
        <v>60</v>
      </c>
      <c r="BD54" s="33" t="s">
        <v>33</v>
      </c>
      <c r="BE54" s="24" t="s">
        <v>25</v>
      </c>
      <c r="BF54" s="28">
        <v>0.65161000000000002</v>
      </c>
      <c r="BG54" s="28" t="s">
        <v>107</v>
      </c>
      <c r="BH54" s="79">
        <f t="shared" si="11"/>
        <v>56</v>
      </c>
      <c r="BI54" s="33" t="s">
        <v>82</v>
      </c>
      <c r="BJ54" s="24" t="s">
        <v>20</v>
      </c>
      <c r="BK54" s="29">
        <v>0.21289</v>
      </c>
      <c r="BL54" s="29"/>
      <c r="BM54" s="29">
        <f t="shared" si="14"/>
        <v>49</v>
      </c>
      <c r="BN54" s="33" t="s">
        <v>100</v>
      </c>
      <c r="BO54" s="35" t="s">
        <v>20</v>
      </c>
      <c r="BP54" s="29">
        <v>0.20638999999999999</v>
      </c>
      <c r="BR54" s="29">
        <f t="shared" si="15"/>
        <v>54</v>
      </c>
    </row>
    <row r="55" spans="1:70" ht="17" thickBot="1" x14ac:dyDescent="0.25">
      <c r="A55" s="33" t="s">
        <v>105</v>
      </c>
      <c r="B55" s="35" t="s">
        <v>25</v>
      </c>
      <c r="C55" s="29">
        <v>0.80830000000000002</v>
      </c>
      <c r="D55" s="29"/>
      <c r="E55" s="29">
        <f t="shared" si="0"/>
        <v>57</v>
      </c>
      <c r="F55" s="33" t="s">
        <v>56</v>
      </c>
      <c r="G55" s="24" t="s">
        <v>19</v>
      </c>
      <c r="H55" s="29">
        <v>0.35028999999999999</v>
      </c>
      <c r="I55" s="29"/>
      <c r="J55" s="29">
        <f t="shared" si="1"/>
        <v>52</v>
      </c>
      <c r="K55" s="33" t="s">
        <v>36</v>
      </c>
      <c r="L55" s="24" t="s">
        <v>23</v>
      </c>
      <c r="M55" s="28">
        <v>0.59867000000000004</v>
      </c>
      <c r="N55" s="28" t="s">
        <v>107</v>
      </c>
      <c r="O55" s="29">
        <f t="shared" si="2"/>
        <v>43</v>
      </c>
      <c r="P55" s="33" t="s">
        <v>60</v>
      </c>
      <c r="Q55" s="24" t="s">
        <v>22</v>
      </c>
      <c r="R55" s="29">
        <v>0.52200000000000002</v>
      </c>
      <c r="S55" s="29"/>
      <c r="T55" s="29">
        <f t="shared" si="3"/>
        <v>69</v>
      </c>
      <c r="U55" s="33" t="s">
        <v>66</v>
      </c>
      <c r="V55" s="24" t="s">
        <v>28</v>
      </c>
      <c r="W55" s="30">
        <v>0.44767000000000001</v>
      </c>
      <c r="X55" s="30" t="s">
        <v>108</v>
      </c>
      <c r="Y55" s="29">
        <f t="shared" si="16"/>
        <v>67</v>
      </c>
      <c r="Z55" s="33" t="s">
        <v>92</v>
      </c>
      <c r="AA55" s="35" t="s">
        <v>25</v>
      </c>
      <c r="AB55" s="29">
        <v>0.43286999999999998</v>
      </c>
      <c r="AC55" s="29"/>
      <c r="AD55" s="29">
        <f t="shared" si="19"/>
        <v>50</v>
      </c>
      <c r="AE55" s="33" t="s">
        <v>97</v>
      </c>
      <c r="AF55" s="35" t="s">
        <v>22</v>
      </c>
      <c r="AG55" s="29">
        <v>0.27444000000000002</v>
      </c>
      <c r="AH55" s="29"/>
      <c r="AI55" s="79">
        <f t="shared" si="6"/>
        <v>43</v>
      </c>
      <c r="AJ55" s="33" t="s">
        <v>83</v>
      </c>
      <c r="AK55" s="24" t="s">
        <v>25</v>
      </c>
      <c r="AL55" s="28">
        <v>1.0141899999999999</v>
      </c>
      <c r="AM55" s="28" t="s">
        <v>107</v>
      </c>
      <c r="AN55" s="29">
        <f t="shared" si="7"/>
        <v>60</v>
      </c>
      <c r="AO55" s="33" t="s">
        <v>75</v>
      </c>
      <c r="AP55" s="24" t="s">
        <v>23</v>
      </c>
      <c r="AQ55" s="30">
        <v>1.00346</v>
      </c>
      <c r="AR55" s="30" t="s">
        <v>108</v>
      </c>
      <c r="AS55" s="29">
        <f t="shared" si="8"/>
        <v>63</v>
      </c>
      <c r="AT55" s="33" t="s">
        <v>46</v>
      </c>
      <c r="AU55" s="24" t="s">
        <v>20</v>
      </c>
      <c r="AV55" s="30">
        <v>0.52614000000000005</v>
      </c>
      <c r="AW55" s="30" t="s">
        <v>108</v>
      </c>
      <c r="AX55" s="29">
        <f t="shared" si="18"/>
        <v>81</v>
      </c>
      <c r="AY55" s="33" t="s">
        <v>69</v>
      </c>
      <c r="AZ55" s="24" t="s">
        <v>19</v>
      </c>
      <c r="BA55" s="28">
        <v>0.89546999999999999</v>
      </c>
      <c r="BB55" s="28" t="s">
        <v>107</v>
      </c>
      <c r="BC55" s="29">
        <f t="shared" si="17"/>
        <v>59</v>
      </c>
      <c r="BD55" s="33" t="s">
        <v>91</v>
      </c>
      <c r="BE55" s="35" t="s">
        <v>25</v>
      </c>
      <c r="BF55" s="29">
        <v>0.61868999999999996</v>
      </c>
      <c r="BG55" s="29"/>
      <c r="BH55" s="79">
        <f t="shared" si="11"/>
        <v>55</v>
      </c>
      <c r="BI55" s="33" t="s">
        <v>64</v>
      </c>
      <c r="BJ55" s="24" t="s">
        <v>19</v>
      </c>
      <c r="BK55" s="29">
        <v>0.2104</v>
      </c>
      <c r="BL55" s="29"/>
      <c r="BM55" s="29">
        <f t="shared" si="14"/>
        <v>48</v>
      </c>
      <c r="BN55" s="33" t="s">
        <v>60</v>
      </c>
      <c r="BO55" s="24" t="s">
        <v>19</v>
      </c>
      <c r="BP55" s="29">
        <v>0.20247000000000001</v>
      </c>
      <c r="BR55" s="29">
        <f t="shared" si="15"/>
        <v>53</v>
      </c>
    </row>
    <row r="56" spans="1:70" ht="17" thickBot="1" x14ac:dyDescent="0.25">
      <c r="A56" s="33" t="s">
        <v>89</v>
      </c>
      <c r="B56" s="35" t="s">
        <v>22</v>
      </c>
      <c r="C56" s="29">
        <v>0.78312000000000004</v>
      </c>
      <c r="D56" s="29"/>
      <c r="E56" s="29">
        <f t="shared" si="0"/>
        <v>56</v>
      </c>
      <c r="F56" s="33" t="s">
        <v>56</v>
      </c>
      <c r="G56" s="24" t="s">
        <v>22</v>
      </c>
      <c r="H56" s="29">
        <v>0.34398000000000001</v>
      </c>
      <c r="I56" s="29"/>
      <c r="J56" s="29">
        <f t="shared" si="1"/>
        <v>51</v>
      </c>
      <c r="K56" s="23" t="s">
        <v>95</v>
      </c>
      <c r="L56" s="24" t="s">
        <v>22</v>
      </c>
      <c r="M56" s="29">
        <v>0.56311</v>
      </c>
      <c r="N56" s="29"/>
      <c r="O56" s="29">
        <f t="shared" si="2"/>
        <v>42</v>
      </c>
      <c r="P56" s="33" t="s">
        <v>18</v>
      </c>
      <c r="Q56" s="24" t="s">
        <v>19</v>
      </c>
      <c r="R56" s="30">
        <v>0.52166999999999997</v>
      </c>
      <c r="S56" s="30" t="s">
        <v>108</v>
      </c>
      <c r="T56" s="29">
        <f t="shared" si="3"/>
        <v>68</v>
      </c>
      <c r="U56" s="33" t="s">
        <v>105</v>
      </c>
      <c r="V56" s="35" t="s">
        <v>22</v>
      </c>
      <c r="W56" s="29">
        <v>0.42170000000000002</v>
      </c>
      <c r="X56" s="29"/>
      <c r="Y56" s="29">
        <f t="shared" si="16"/>
        <v>66</v>
      </c>
      <c r="Z56" s="33" t="s">
        <v>98</v>
      </c>
      <c r="AA56" s="35" t="s">
        <v>23</v>
      </c>
      <c r="AB56" s="29">
        <v>0.40583000000000002</v>
      </c>
      <c r="AC56" s="29"/>
      <c r="AD56" s="29">
        <f t="shared" si="19"/>
        <v>49</v>
      </c>
      <c r="AE56" s="33" t="s">
        <v>103</v>
      </c>
      <c r="AF56" s="35" t="s">
        <v>20</v>
      </c>
      <c r="AG56" s="29">
        <v>0.26762999999999998</v>
      </c>
      <c r="AH56" s="29"/>
      <c r="AI56" s="79">
        <f t="shared" si="6"/>
        <v>42</v>
      </c>
      <c r="AJ56" s="33" t="s">
        <v>62</v>
      </c>
      <c r="AK56" s="24" t="s">
        <v>23</v>
      </c>
      <c r="AL56" s="28">
        <v>0.99970999999999999</v>
      </c>
      <c r="AM56" s="28" t="s">
        <v>107</v>
      </c>
      <c r="AN56" s="29">
        <f t="shared" si="7"/>
        <v>59</v>
      </c>
      <c r="AO56" s="33" t="s">
        <v>39</v>
      </c>
      <c r="AP56" s="24" t="s">
        <v>25</v>
      </c>
      <c r="AQ56" s="28">
        <v>1.00241</v>
      </c>
      <c r="AR56" s="28" t="s">
        <v>107</v>
      </c>
      <c r="AS56" s="29">
        <f t="shared" si="8"/>
        <v>62</v>
      </c>
      <c r="AT56" s="33" t="s">
        <v>62</v>
      </c>
      <c r="AU56" s="24" t="s">
        <v>25</v>
      </c>
      <c r="AV56" s="30">
        <v>0.51039000000000001</v>
      </c>
      <c r="AW56" s="30" t="s">
        <v>108</v>
      </c>
      <c r="AX56" s="29">
        <f t="shared" si="18"/>
        <v>80</v>
      </c>
      <c r="AY56" s="33" t="s">
        <v>40</v>
      </c>
      <c r="AZ56" s="24" t="s">
        <v>26</v>
      </c>
      <c r="BA56" s="28">
        <v>0.89419999999999999</v>
      </c>
      <c r="BB56" s="28" t="s">
        <v>107</v>
      </c>
      <c r="BC56" s="29">
        <f t="shared" si="17"/>
        <v>58</v>
      </c>
      <c r="BD56" s="33" t="s">
        <v>93</v>
      </c>
      <c r="BE56" s="35" t="s">
        <v>23</v>
      </c>
      <c r="BF56" s="29">
        <v>0.59194999999999998</v>
      </c>
      <c r="BG56" s="29"/>
      <c r="BH56" s="79">
        <f t="shared" si="11"/>
        <v>54</v>
      </c>
      <c r="BI56" s="33" t="s">
        <v>66</v>
      </c>
      <c r="BJ56" s="24" t="s">
        <v>22</v>
      </c>
      <c r="BK56" s="29">
        <v>0.20660000000000001</v>
      </c>
      <c r="BL56" s="29"/>
      <c r="BM56" s="29">
        <f t="shared" si="14"/>
        <v>47</v>
      </c>
      <c r="BN56" s="33" t="s">
        <v>47</v>
      </c>
      <c r="BO56" s="24" t="s">
        <v>28</v>
      </c>
      <c r="BP56" s="29">
        <v>0.20113</v>
      </c>
      <c r="BR56" s="29">
        <f t="shared" si="15"/>
        <v>52</v>
      </c>
    </row>
    <row r="57" spans="1:70" ht="17" thickBot="1" x14ac:dyDescent="0.25">
      <c r="A57" s="33" t="s">
        <v>69</v>
      </c>
      <c r="B57" s="24" t="s">
        <v>19</v>
      </c>
      <c r="C57" s="29">
        <v>0.77705999999999997</v>
      </c>
      <c r="D57" s="29"/>
      <c r="E57" s="29">
        <f t="shared" si="0"/>
        <v>55</v>
      </c>
      <c r="F57" s="33" t="s">
        <v>98</v>
      </c>
      <c r="G57" s="35" t="s">
        <v>28</v>
      </c>
      <c r="H57" s="29">
        <v>0.33939000000000002</v>
      </c>
      <c r="I57" s="29"/>
      <c r="J57" s="29">
        <f t="shared" si="1"/>
        <v>50</v>
      </c>
      <c r="K57" s="33" t="s">
        <v>77</v>
      </c>
      <c r="L57" s="24" t="s">
        <v>26</v>
      </c>
      <c r="M57" s="29">
        <v>0.54769999999999996</v>
      </c>
      <c r="N57" s="29"/>
      <c r="O57" s="29">
        <f t="shared" si="2"/>
        <v>41</v>
      </c>
      <c r="P57" s="33" t="s">
        <v>89</v>
      </c>
      <c r="Q57" s="35" t="s">
        <v>28</v>
      </c>
      <c r="R57" s="29">
        <v>0.51558999999999999</v>
      </c>
      <c r="S57" s="29"/>
      <c r="T57" s="29">
        <f t="shared" si="3"/>
        <v>67</v>
      </c>
      <c r="U57" s="33" t="s">
        <v>50</v>
      </c>
      <c r="V57" s="24" t="s">
        <v>19</v>
      </c>
      <c r="W57" s="29">
        <v>0.40312999999999999</v>
      </c>
      <c r="X57" s="29"/>
      <c r="Y57" s="29">
        <f t="shared" si="16"/>
        <v>65</v>
      </c>
      <c r="Z57" s="33" t="s">
        <v>74</v>
      </c>
      <c r="AA57" s="24" t="s">
        <v>28</v>
      </c>
      <c r="AB57" s="29">
        <v>0.39695999999999998</v>
      </c>
      <c r="AC57" s="29"/>
      <c r="AD57" s="29">
        <f t="shared" si="19"/>
        <v>48</v>
      </c>
      <c r="AE57" s="33" t="s">
        <v>35</v>
      </c>
      <c r="AF57" s="24" t="s">
        <v>25</v>
      </c>
      <c r="AG57" s="29">
        <v>0.2482</v>
      </c>
      <c r="AH57" s="29"/>
      <c r="AI57" s="79">
        <f t="shared" si="6"/>
        <v>41</v>
      </c>
      <c r="AJ57" s="33" t="s">
        <v>97</v>
      </c>
      <c r="AK57" s="35" t="s">
        <v>29</v>
      </c>
      <c r="AL57" s="30">
        <v>0.98709000000000002</v>
      </c>
      <c r="AM57" s="30" t="s">
        <v>108</v>
      </c>
      <c r="AN57" s="29">
        <f t="shared" si="7"/>
        <v>58</v>
      </c>
      <c r="AO57" s="33" t="s">
        <v>68</v>
      </c>
      <c r="AP57" s="24" t="s">
        <v>22</v>
      </c>
      <c r="AQ57" s="29">
        <v>0.99738000000000004</v>
      </c>
      <c r="AR57" s="29"/>
      <c r="AS57" s="29">
        <f t="shared" si="8"/>
        <v>61</v>
      </c>
      <c r="AT57" s="33" t="s">
        <v>66</v>
      </c>
      <c r="AU57" s="24" t="s">
        <v>28</v>
      </c>
      <c r="AV57" s="29">
        <v>0.50853999999999999</v>
      </c>
      <c r="AW57" s="29"/>
      <c r="AX57" s="29">
        <f t="shared" si="18"/>
        <v>79</v>
      </c>
      <c r="AY57" s="33" t="s">
        <v>101</v>
      </c>
      <c r="AZ57" s="35" t="s">
        <v>22</v>
      </c>
      <c r="BA57" s="29">
        <v>0.88861999999999997</v>
      </c>
      <c r="BB57" s="29"/>
      <c r="BC57" s="29">
        <f t="shared" si="17"/>
        <v>57</v>
      </c>
      <c r="BD57" s="33" t="s">
        <v>54</v>
      </c>
      <c r="BE57" s="24" t="s">
        <v>29</v>
      </c>
      <c r="BF57" s="30">
        <v>0.57896000000000003</v>
      </c>
      <c r="BG57" s="30" t="s">
        <v>108</v>
      </c>
      <c r="BH57" s="79">
        <f t="shared" si="11"/>
        <v>53</v>
      </c>
      <c r="BI57" s="33" t="s">
        <v>67</v>
      </c>
      <c r="BJ57" s="24" t="s">
        <v>23</v>
      </c>
      <c r="BK57" s="29">
        <v>0.20072000000000001</v>
      </c>
      <c r="BL57" s="29"/>
      <c r="BM57" s="29">
        <f t="shared" si="14"/>
        <v>46</v>
      </c>
      <c r="BN57" s="33" t="s">
        <v>79</v>
      </c>
      <c r="BO57" s="24" t="s">
        <v>29</v>
      </c>
      <c r="BP57" s="29">
        <v>0.19686000000000001</v>
      </c>
      <c r="BR57" s="29">
        <f t="shared" si="15"/>
        <v>51</v>
      </c>
    </row>
    <row r="58" spans="1:70" ht="17" thickBot="1" x14ac:dyDescent="0.25">
      <c r="A58" s="34" t="s">
        <v>97</v>
      </c>
      <c r="B58" s="36" t="s">
        <v>29</v>
      </c>
      <c r="C58" s="29">
        <v>0.72148999999999996</v>
      </c>
      <c r="D58" s="40"/>
      <c r="E58" s="29">
        <f t="shared" si="0"/>
        <v>54</v>
      </c>
      <c r="F58" s="34" t="s">
        <v>104</v>
      </c>
      <c r="G58" s="36" t="s">
        <v>26</v>
      </c>
      <c r="H58" s="29">
        <v>0.32289000000000001</v>
      </c>
      <c r="I58" s="40"/>
      <c r="J58" s="29">
        <f t="shared" si="1"/>
        <v>49</v>
      </c>
      <c r="K58" s="34" t="s">
        <v>36</v>
      </c>
      <c r="L58" s="32" t="s">
        <v>26</v>
      </c>
      <c r="M58" s="28">
        <v>0.53151000000000004</v>
      </c>
      <c r="N58" s="39" t="s">
        <v>107</v>
      </c>
      <c r="O58" s="29">
        <f t="shared" si="2"/>
        <v>40</v>
      </c>
      <c r="P58" s="34" t="s">
        <v>46</v>
      </c>
      <c r="Q58" s="32" t="s">
        <v>22</v>
      </c>
      <c r="R58" s="29">
        <v>0.50778000000000001</v>
      </c>
      <c r="S58" s="40"/>
      <c r="T58" s="29">
        <f t="shared" si="3"/>
        <v>66</v>
      </c>
      <c r="U58" s="34" t="s">
        <v>43</v>
      </c>
      <c r="V58" s="32" t="s">
        <v>22</v>
      </c>
      <c r="W58" s="29">
        <v>0.39539999999999997</v>
      </c>
      <c r="X58" s="40"/>
      <c r="Y58" s="29">
        <f t="shared" si="16"/>
        <v>64</v>
      </c>
      <c r="Z58" s="34" t="s">
        <v>92</v>
      </c>
      <c r="AA58" s="36" t="s">
        <v>20</v>
      </c>
      <c r="AB58" s="29">
        <v>0.39308999999999999</v>
      </c>
      <c r="AC58" s="40"/>
      <c r="AD58" s="29">
        <f t="shared" si="19"/>
        <v>47</v>
      </c>
      <c r="AE58" s="34" t="s">
        <v>92</v>
      </c>
      <c r="AF58" s="36" t="s">
        <v>23</v>
      </c>
      <c r="AG58" s="29">
        <v>0.24001</v>
      </c>
      <c r="AH58" s="40"/>
      <c r="AI58" s="79">
        <f t="shared" si="6"/>
        <v>40</v>
      </c>
      <c r="AJ58" s="34" t="s">
        <v>39</v>
      </c>
      <c r="AK58" s="32" t="s">
        <v>25</v>
      </c>
      <c r="AL58" s="28">
        <v>0.98343999999999998</v>
      </c>
      <c r="AM58" s="39" t="s">
        <v>107</v>
      </c>
      <c r="AN58" s="29">
        <f t="shared" si="7"/>
        <v>57</v>
      </c>
      <c r="AO58" s="34" t="s">
        <v>70</v>
      </c>
      <c r="AP58" s="32" t="s">
        <v>19</v>
      </c>
      <c r="AQ58" s="28">
        <v>0.99268999999999996</v>
      </c>
      <c r="AR58" s="39" t="s">
        <v>107</v>
      </c>
      <c r="AS58" s="29">
        <f t="shared" si="8"/>
        <v>60</v>
      </c>
      <c r="AT58" s="34" t="s">
        <v>71</v>
      </c>
      <c r="AU58" s="32" t="s">
        <v>22</v>
      </c>
      <c r="AV58" s="29">
        <v>0.50707999999999998</v>
      </c>
      <c r="AW58" s="40"/>
      <c r="AX58" s="29">
        <f t="shared" si="18"/>
        <v>78</v>
      </c>
      <c r="AY58" s="34" t="s">
        <v>75</v>
      </c>
      <c r="AZ58" s="32" t="s">
        <v>25</v>
      </c>
      <c r="BA58" s="28">
        <v>0.85141999999999995</v>
      </c>
      <c r="BB58" s="39" t="s">
        <v>107</v>
      </c>
      <c r="BC58" s="29">
        <f t="shared" si="17"/>
        <v>56</v>
      </c>
      <c r="BD58" s="34" t="s">
        <v>56</v>
      </c>
      <c r="BE58" s="32" t="s">
        <v>22</v>
      </c>
      <c r="BF58" s="29">
        <v>0.57701999999999998</v>
      </c>
      <c r="BG58" s="40"/>
      <c r="BH58" s="79">
        <f t="shared" si="11"/>
        <v>52</v>
      </c>
      <c r="BI58" s="34" t="s">
        <v>92</v>
      </c>
      <c r="BJ58" s="36" t="s">
        <v>28</v>
      </c>
      <c r="BK58" s="29">
        <v>0.19939000000000001</v>
      </c>
      <c r="BL58" s="40"/>
      <c r="BM58" s="29">
        <f t="shared" si="14"/>
        <v>45</v>
      </c>
      <c r="BN58" s="34" t="s">
        <v>72</v>
      </c>
      <c r="BO58" s="32" t="s">
        <v>28</v>
      </c>
      <c r="BP58" s="29">
        <v>0.19413</v>
      </c>
      <c r="BR58" s="29">
        <f t="shared" si="15"/>
        <v>50</v>
      </c>
    </row>
    <row r="59" spans="1:70" ht="17" customHeight="1" thickTop="1" thickBot="1" x14ac:dyDescent="0.25">
      <c r="A59" s="33" t="s">
        <v>52</v>
      </c>
      <c r="B59" s="24" t="s">
        <v>29</v>
      </c>
      <c r="C59" s="29">
        <v>0.68318000000000001</v>
      </c>
      <c r="D59" s="29"/>
      <c r="E59" s="29">
        <f t="shared" si="0"/>
        <v>53</v>
      </c>
      <c r="F59" s="33" t="s">
        <v>80</v>
      </c>
      <c r="G59" s="24" t="s">
        <v>28</v>
      </c>
      <c r="H59" s="29">
        <v>0.31577</v>
      </c>
      <c r="I59" s="29"/>
      <c r="J59" s="29">
        <f t="shared" si="1"/>
        <v>48</v>
      </c>
      <c r="K59" s="33" t="s">
        <v>46</v>
      </c>
      <c r="L59" s="24" t="s">
        <v>20</v>
      </c>
      <c r="M59" s="29">
        <v>0.50753999999999999</v>
      </c>
      <c r="N59" s="29"/>
      <c r="O59" s="29">
        <f t="shared" si="2"/>
        <v>39</v>
      </c>
      <c r="P59" s="33" t="s">
        <v>89</v>
      </c>
      <c r="Q59" s="35" t="s">
        <v>22</v>
      </c>
      <c r="R59" s="29">
        <v>0.50600999999999996</v>
      </c>
      <c r="S59" s="29"/>
      <c r="T59" s="29">
        <f t="shared" si="3"/>
        <v>65</v>
      </c>
      <c r="U59" s="33" t="s">
        <v>47</v>
      </c>
      <c r="V59" s="24" t="s">
        <v>19</v>
      </c>
      <c r="W59" s="29">
        <v>0.39350000000000002</v>
      </c>
      <c r="X59" s="29"/>
      <c r="Y59" s="29">
        <f t="shared" si="16"/>
        <v>63</v>
      </c>
      <c r="Z59" s="33" t="s">
        <v>70</v>
      </c>
      <c r="AA59" s="24" t="s">
        <v>19</v>
      </c>
      <c r="AB59" s="29">
        <v>0.38845000000000002</v>
      </c>
      <c r="AC59" s="29"/>
      <c r="AD59" s="29">
        <f t="shared" si="19"/>
        <v>46</v>
      </c>
      <c r="AE59" s="33" t="s">
        <v>56</v>
      </c>
      <c r="AF59" s="24" t="s">
        <v>22</v>
      </c>
      <c r="AG59" s="29">
        <v>0.22972000000000001</v>
      </c>
      <c r="AH59" s="29"/>
      <c r="AI59" s="79">
        <f t="shared" si="6"/>
        <v>39</v>
      </c>
      <c r="AJ59" s="33" t="s">
        <v>97</v>
      </c>
      <c r="AK59" s="35" t="s">
        <v>22</v>
      </c>
      <c r="AL59" s="28">
        <v>0.97340000000000004</v>
      </c>
      <c r="AM59" s="28" t="s">
        <v>107</v>
      </c>
      <c r="AN59" s="29">
        <f t="shared" si="7"/>
        <v>56</v>
      </c>
      <c r="AO59" s="33" t="s">
        <v>86</v>
      </c>
      <c r="AP59" s="24" t="s">
        <v>28</v>
      </c>
      <c r="AQ59" s="30">
        <v>0.97323999999999999</v>
      </c>
      <c r="AR59" s="30" t="s">
        <v>108</v>
      </c>
      <c r="AS59" s="29">
        <f t="shared" si="8"/>
        <v>59</v>
      </c>
      <c r="AT59" s="33" t="s">
        <v>99</v>
      </c>
      <c r="AU59" s="35" t="s">
        <v>29</v>
      </c>
      <c r="AV59" s="29">
        <v>0.50417999999999996</v>
      </c>
      <c r="AW59" s="29"/>
      <c r="AX59" s="29">
        <f t="shared" si="18"/>
        <v>77</v>
      </c>
      <c r="AY59" s="33" t="s">
        <v>75</v>
      </c>
      <c r="AZ59" s="24" t="s">
        <v>29</v>
      </c>
      <c r="BA59" s="28">
        <v>0.83618999999999999</v>
      </c>
      <c r="BB59" s="28" t="s">
        <v>107</v>
      </c>
      <c r="BC59" s="29">
        <f t="shared" si="17"/>
        <v>55</v>
      </c>
      <c r="BD59" s="33" t="s">
        <v>59</v>
      </c>
      <c r="BE59" s="24" t="s">
        <v>25</v>
      </c>
      <c r="BF59" s="30">
        <v>0.57099999999999995</v>
      </c>
      <c r="BG59" s="30" t="s">
        <v>108</v>
      </c>
      <c r="BH59" s="79">
        <f t="shared" si="11"/>
        <v>51</v>
      </c>
      <c r="BI59" s="33" t="s">
        <v>51</v>
      </c>
      <c r="BJ59" s="24" t="s">
        <v>28</v>
      </c>
      <c r="BK59" s="29">
        <v>0.19094</v>
      </c>
      <c r="BL59" s="29"/>
      <c r="BM59" s="29">
        <f t="shared" si="14"/>
        <v>44</v>
      </c>
      <c r="BN59" s="33" t="s">
        <v>100</v>
      </c>
      <c r="BO59" s="35" t="s">
        <v>28</v>
      </c>
      <c r="BP59" s="29">
        <v>0.18926000000000001</v>
      </c>
      <c r="BR59" s="29">
        <f t="shared" si="15"/>
        <v>49</v>
      </c>
    </row>
    <row r="60" spans="1:70" ht="17" thickBot="1" x14ac:dyDescent="0.25">
      <c r="A60" s="33" t="s">
        <v>37</v>
      </c>
      <c r="B60" s="24" t="s">
        <v>23</v>
      </c>
      <c r="C60" s="28">
        <v>0.67905000000000004</v>
      </c>
      <c r="D60" s="28" t="s">
        <v>107</v>
      </c>
      <c r="E60" s="29">
        <f t="shared" si="0"/>
        <v>52</v>
      </c>
      <c r="F60" s="33" t="s">
        <v>101</v>
      </c>
      <c r="G60" s="35" t="s">
        <v>29</v>
      </c>
      <c r="H60" s="29">
        <v>0.30798999999999999</v>
      </c>
      <c r="I60" s="29"/>
      <c r="J60" s="29">
        <f t="shared" si="1"/>
        <v>47</v>
      </c>
      <c r="K60" s="33" t="s">
        <v>53</v>
      </c>
      <c r="L60" s="24" t="s">
        <v>23</v>
      </c>
      <c r="M60" s="28">
        <v>0.50463999999999998</v>
      </c>
      <c r="N60" s="28" t="s">
        <v>107</v>
      </c>
      <c r="O60" s="29">
        <f t="shared" si="2"/>
        <v>38</v>
      </c>
      <c r="P60" s="33" t="s">
        <v>72</v>
      </c>
      <c r="Q60" s="24" t="s">
        <v>28</v>
      </c>
      <c r="R60" s="29">
        <v>0.49619999999999997</v>
      </c>
      <c r="S60" s="29"/>
      <c r="T60" s="29">
        <f t="shared" si="3"/>
        <v>64</v>
      </c>
      <c r="U60" s="33" t="s">
        <v>58</v>
      </c>
      <c r="V60" s="24" t="s">
        <v>20</v>
      </c>
      <c r="W60" s="29">
        <v>0.3916</v>
      </c>
      <c r="X60" s="29"/>
      <c r="Y60" s="29">
        <f t="shared" si="16"/>
        <v>62</v>
      </c>
      <c r="Z60" s="33" t="s">
        <v>58</v>
      </c>
      <c r="AA60" s="24" t="s">
        <v>22</v>
      </c>
      <c r="AB60" s="29">
        <v>0.38463000000000003</v>
      </c>
      <c r="AC60" s="29"/>
      <c r="AD60" s="29">
        <f t="shared" si="19"/>
        <v>45</v>
      </c>
      <c r="AE60" s="33" t="s">
        <v>105</v>
      </c>
      <c r="AF60" s="35" t="s">
        <v>25</v>
      </c>
      <c r="AG60" s="29">
        <v>0.22628999999999999</v>
      </c>
      <c r="AH60" s="29"/>
      <c r="AI60" s="79">
        <f t="shared" si="6"/>
        <v>38</v>
      </c>
      <c r="AJ60" s="33" t="s">
        <v>70</v>
      </c>
      <c r="AK60" s="24" t="s">
        <v>19</v>
      </c>
      <c r="AL60" s="28">
        <v>0.95177999999999996</v>
      </c>
      <c r="AM60" s="28" t="s">
        <v>107</v>
      </c>
      <c r="AN60" s="29">
        <f t="shared" si="7"/>
        <v>55</v>
      </c>
      <c r="AO60" s="33" t="s">
        <v>83</v>
      </c>
      <c r="AP60" s="24" t="s">
        <v>25</v>
      </c>
      <c r="AQ60" s="30">
        <v>0.93520999999999999</v>
      </c>
      <c r="AR60" s="30" t="s">
        <v>108</v>
      </c>
      <c r="AS60" s="29">
        <f t="shared" si="8"/>
        <v>58</v>
      </c>
      <c r="AT60" s="33" t="s">
        <v>76</v>
      </c>
      <c r="AU60" s="24" t="s">
        <v>28</v>
      </c>
      <c r="AV60" s="28">
        <v>0.50161999999999995</v>
      </c>
      <c r="AW60" s="28" t="s">
        <v>107</v>
      </c>
      <c r="AX60" s="29">
        <f t="shared" si="18"/>
        <v>76</v>
      </c>
      <c r="AY60" s="33" t="s">
        <v>68</v>
      </c>
      <c r="AZ60" s="24" t="s">
        <v>22</v>
      </c>
      <c r="BA60" s="28">
        <v>0.79393999999999998</v>
      </c>
      <c r="BB60" s="28" t="s">
        <v>107</v>
      </c>
      <c r="BC60" s="29">
        <f t="shared" si="17"/>
        <v>54</v>
      </c>
      <c r="BD60" s="33" t="s">
        <v>93</v>
      </c>
      <c r="BE60" s="35" t="s">
        <v>20</v>
      </c>
      <c r="BF60" s="29">
        <v>0.57028999999999996</v>
      </c>
      <c r="BG60" s="29"/>
      <c r="BH60" s="79">
        <f t="shared" si="11"/>
        <v>50</v>
      </c>
      <c r="BI60" s="33" t="s">
        <v>71</v>
      </c>
      <c r="BJ60" s="24" t="s">
        <v>20</v>
      </c>
      <c r="BK60" s="29">
        <v>0.18997</v>
      </c>
      <c r="BL60" s="29"/>
      <c r="BM60" s="29">
        <f t="shared" si="14"/>
        <v>43</v>
      </c>
      <c r="BN60" s="33" t="s">
        <v>63</v>
      </c>
      <c r="BO60" s="24" t="s">
        <v>22</v>
      </c>
      <c r="BP60" s="29">
        <v>0.17208999999999999</v>
      </c>
      <c r="BR60" s="29">
        <f t="shared" si="15"/>
        <v>48</v>
      </c>
    </row>
    <row r="61" spans="1:70" ht="17" thickBot="1" x14ac:dyDescent="0.25">
      <c r="A61" s="33" t="s">
        <v>52</v>
      </c>
      <c r="B61" s="24" t="s">
        <v>23</v>
      </c>
      <c r="C61" s="29">
        <v>0.65315000000000001</v>
      </c>
      <c r="D61" s="29"/>
      <c r="E61" s="29">
        <f t="shared" si="0"/>
        <v>51</v>
      </c>
      <c r="F61" s="33" t="s">
        <v>97</v>
      </c>
      <c r="G61" s="35" t="s">
        <v>19</v>
      </c>
      <c r="H61" s="29">
        <v>0.30136000000000002</v>
      </c>
      <c r="I61" s="29"/>
      <c r="J61" s="29">
        <f t="shared" si="1"/>
        <v>46</v>
      </c>
      <c r="K61" s="33" t="s">
        <v>94</v>
      </c>
      <c r="L61" s="35" t="s">
        <v>19</v>
      </c>
      <c r="M61" s="29">
        <v>0.45222000000000001</v>
      </c>
      <c r="N61" s="29"/>
      <c r="O61" s="29">
        <f t="shared" si="2"/>
        <v>37</v>
      </c>
      <c r="P61" s="33" t="s">
        <v>91</v>
      </c>
      <c r="Q61" s="35" t="s">
        <v>25</v>
      </c>
      <c r="R61" s="29">
        <v>0.49354999999999999</v>
      </c>
      <c r="S61" s="29"/>
      <c r="T61" s="29">
        <f t="shared" si="3"/>
        <v>63</v>
      </c>
      <c r="U61" s="33" t="s">
        <v>62</v>
      </c>
      <c r="V61" s="24" t="s">
        <v>25</v>
      </c>
      <c r="W61" s="29">
        <v>0.37402999999999997</v>
      </c>
      <c r="X61" s="29"/>
      <c r="Y61" s="29">
        <f t="shared" si="16"/>
        <v>61</v>
      </c>
      <c r="Z61" s="33" t="s">
        <v>45</v>
      </c>
      <c r="AA61" s="24" t="s">
        <v>19</v>
      </c>
      <c r="AB61" s="29">
        <v>0.37306</v>
      </c>
      <c r="AC61" s="29"/>
      <c r="AD61" s="29">
        <f t="shared" si="19"/>
        <v>44</v>
      </c>
      <c r="AE61" s="33" t="s">
        <v>86</v>
      </c>
      <c r="AF61" s="24" t="s">
        <v>20</v>
      </c>
      <c r="AG61" s="29">
        <v>0.21573999999999999</v>
      </c>
      <c r="AH61" s="29"/>
      <c r="AI61" s="79">
        <f t="shared" si="6"/>
        <v>37</v>
      </c>
      <c r="AJ61" s="33" t="s">
        <v>105</v>
      </c>
      <c r="AK61" s="35" t="s">
        <v>25</v>
      </c>
      <c r="AL61" s="30">
        <v>0.94340999999999997</v>
      </c>
      <c r="AM61" s="30" t="s">
        <v>108</v>
      </c>
      <c r="AN61" s="29">
        <f t="shared" si="7"/>
        <v>54</v>
      </c>
      <c r="AO61" s="33" t="s">
        <v>105</v>
      </c>
      <c r="AP61" s="35" t="s">
        <v>20</v>
      </c>
      <c r="AQ61" s="29">
        <v>0.90841000000000005</v>
      </c>
      <c r="AR61" s="29"/>
      <c r="AS61" s="29">
        <f t="shared" si="8"/>
        <v>57</v>
      </c>
      <c r="AT61" s="33" t="s">
        <v>51</v>
      </c>
      <c r="AU61" s="24" t="s">
        <v>28</v>
      </c>
      <c r="AV61" s="30">
        <v>0.49973000000000001</v>
      </c>
      <c r="AW61" s="30" t="s">
        <v>108</v>
      </c>
      <c r="AX61" s="29">
        <f t="shared" si="18"/>
        <v>75</v>
      </c>
      <c r="AY61" s="33" t="s">
        <v>81</v>
      </c>
      <c r="AZ61" s="24" t="s">
        <v>29</v>
      </c>
      <c r="BA61" s="28">
        <v>0.79278999999999999</v>
      </c>
      <c r="BB61" s="28" t="s">
        <v>107</v>
      </c>
      <c r="BC61" s="29">
        <f t="shared" si="17"/>
        <v>53</v>
      </c>
      <c r="BD61" s="33" t="s">
        <v>27</v>
      </c>
      <c r="BE61" s="24" t="s">
        <v>29</v>
      </c>
      <c r="BF61" s="28">
        <v>0.54978000000000005</v>
      </c>
      <c r="BG61" s="28" t="s">
        <v>107</v>
      </c>
      <c r="BH61" s="79">
        <f t="shared" si="11"/>
        <v>49</v>
      </c>
      <c r="BI61" s="33" t="s">
        <v>79</v>
      </c>
      <c r="BJ61" s="24" t="s">
        <v>29</v>
      </c>
      <c r="BK61" s="29">
        <v>0.18826000000000001</v>
      </c>
      <c r="BL61" s="29"/>
      <c r="BM61" s="29">
        <f t="shared" si="14"/>
        <v>42</v>
      </c>
      <c r="BN61" s="33" t="s">
        <v>57</v>
      </c>
      <c r="BO61" s="24" t="s">
        <v>20</v>
      </c>
      <c r="BP61" s="29">
        <v>0.16245000000000001</v>
      </c>
      <c r="BR61" s="29">
        <f t="shared" si="15"/>
        <v>47</v>
      </c>
    </row>
    <row r="62" spans="1:70" ht="17" thickBot="1" x14ac:dyDescent="0.25">
      <c r="A62" s="33" t="s">
        <v>78</v>
      </c>
      <c r="B62" s="24" t="s">
        <v>23</v>
      </c>
      <c r="C62" s="29">
        <v>0.65037999999999996</v>
      </c>
      <c r="D62" s="29"/>
      <c r="E62" s="29">
        <f t="shared" si="0"/>
        <v>50</v>
      </c>
      <c r="F62" s="33" t="s">
        <v>80</v>
      </c>
      <c r="G62" s="24" t="s">
        <v>25</v>
      </c>
      <c r="H62" s="29">
        <v>0.30113000000000001</v>
      </c>
      <c r="I62" s="29"/>
      <c r="J62" s="29">
        <f t="shared" si="1"/>
        <v>45</v>
      </c>
      <c r="K62" s="33" t="s">
        <v>47</v>
      </c>
      <c r="L62" s="24" t="s">
        <v>28</v>
      </c>
      <c r="M62" s="29">
        <v>0.43525000000000003</v>
      </c>
      <c r="N62" s="29"/>
      <c r="O62" s="29">
        <f t="shared" si="2"/>
        <v>36</v>
      </c>
      <c r="P62" s="33" t="s">
        <v>49</v>
      </c>
      <c r="Q62" s="24" t="s">
        <v>28</v>
      </c>
      <c r="R62" s="30">
        <v>0.49281000000000003</v>
      </c>
      <c r="S62" s="30" t="s">
        <v>108</v>
      </c>
      <c r="T62" s="29">
        <f t="shared" si="3"/>
        <v>62</v>
      </c>
      <c r="U62" s="33" t="s">
        <v>51</v>
      </c>
      <c r="V62" s="24" t="s">
        <v>22</v>
      </c>
      <c r="W62" s="29">
        <v>0.37380999999999998</v>
      </c>
      <c r="X62" s="29"/>
      <c r="Y62" s="29">
        <f t="shared" si="16"/>
        <v>60</v>
      </c>
      <c r="Z62" s="33" t="s">
        <v>69</v>
      </c>
      <c r="AA62" s="24" t="s">
        <v>19</v>
      </c>
      <c r="AB62" s="29">
        <v>0.35948000000000002</v>
      </c>
      <c r="AC62" s="29"/>
      <c r="AD62" s="29">
        <f t="shared" si="19"/>
        <v>43</v>
      </c>
      <c r="AE62" s="33" t="s">
        <v>39</v>
      </c>
      <c r="AF62" s="24" t="s">
        <v>28</v>
      </c>
      <c r="AG62" s="29">
        <v>0.21157000000000001</v>
      </c>
      <c r="AH62" s="29"/>
      <c r="AI62" s="79">
        <f t="shared" si="6"/>
        <v>36</v>
      </c>
      <c r="AJ62" s="33" t="s">
        <v>78</v>
      </c>
      <c r="AK62" s="24" t="s">
        <v>28</v>
      </c>
      <c r="AL62" s="28">
        <v>0.93874000000000002</v>
      </c>
      <c r="AM62" s="28" t="s">
        <v>107</v>
      </c>
      <c r="AN62" s="29">
        <f t="shared" si="7"/>
        <v>53</v>
      </c>
      <c r="AO62" s="33" t="s">
        <v>74</v>
      </c>
      <c r="AP62" s="24" t="s">
        <v>25</v>
      </c>
      <c r="AQ62" s="28">
        <v>0.88793999999999995</v>
      </c>
      <c r="AR62" s="28" t="s">
        <v>107</v>
      </c>
      <c r="AS62" s="29">
        <f t="shared" si="8"/>
        <v>56</v>
      </c>
      <c r="AT62" s="33" t="s">
        <v>77</v>
      </c>
      <c r="AU62" s="24" t="s">
        <v>29</v>
      </c>
      <c r="AV62" s="29">
        <v>0.49523</v>
      </c>
      <c r="AW62" s="29"/>
      <c r="AX62" s="29">
        <f t="shared" si="18"/>
        <v>74</v>
      </c>
      <c r="AY62" s="33" t="s">
        <v>81</v>
      </c>
      <c r="AZ62" s="24" t="s">
        <v>26</v>
      </c>
      <c r="BA62" s="28">
        <v>0.78773000000000004</v>
      </c>
      <c r="BB62" s="28" t="s">
        <v>107</v>
      </c>
      <c r="BC62" s="29">
        <f t="shared" si="17"/>
        <v>52</v>
      </c>
      <c r="BD62" s="33" t="s">
        <v>71</v>
      </c>
      <c r="BE62" s="24" t="s">
        <v>22</v>
      </c>
      <c r="BF62" s="29">
        <v>0.54403999999999997</v>
      </c>
      <c r="BG62" s="29"/>
      <c r="BH62" s="79">
        <f t="shared" si="11"/>
        <v>48</v>
      </c>
      <c r="BI62" s="33" t="s">
        <v>84</v>
      </c>
      <c r="BJ62" s="24" t="s">
        <v>26</v>
      </c>
      <c r="BK62" s="29">
        <v>0.18764</v>
      </c>
      <c r="BL62" s="29"/>
      <c r="BM62" s="29">
        <f t="shared" si="14"/>
        <v>41</v>
      </c>
      <c r="BN62" s="33" t="s">
        <v>27</v>
      </c>
      <c r="BO62" s="24" t="s">
        <v>28</v>
      </c>
      <c r="BP62" s="29">
        <v>0.15304999999999999</v>
      </c>
      <c r="BR62" s="29">
        <f t="shared" si="15"/>
        <v>46</v>
      </c>
    </row>
    <row r="63" spans="1:70" ht="17" thickBot="1" x14ac:dyDescent="0.25">
      <c r="A63" s="33" t="s">
        <v>91</v>
      </c>
      <c r="B63" s="35" t="s">
        <v>28</v>
      </c>
      <c r="C63" s="29">
        <v>0.61983999999999995</v>
      </c>
      <c r="D63" s="29"/>
      <c r="E63" s="29">
        <f t="shared" si="0"/>
        <v>49</v>
      </c>
      <c r="F63" s="33" t="s">
        <v>32</v>
      </c>
      <c r="G63" s="24" t="s">
        <v>20</v>
      </c>
      <c r="H63" s="29">
        <v>0.29210999999999998</v>
      </c>
      <c r="I63" s="29"/>
      <c r="J63" s="29">
        <f t="shared" si="1"/>
        <v>44</v>
      </c>
      <c r="K63" s="33" t="s">
        <v>53</v>
      </c>
      <c r="L63" s="24" t="s">
        <v>28</v>
      </c>
      <c r="M63" s="28">
        <v>0.42630000000000001</v>
      </c>
      <c r="N63" s="28" t="s">
        <v>107</v>
      </c>
      <c r="O63" s="29">
        <f t="shared" si="2"/>
        <v>35</v>
      </c>
      <c r="P63" s="33" t="s">
        <v>91</v>
      </c>
      <c r="Q63" s="35" t="s">
        <v>28</v>
      </c>
      <c r="R63" s="29">
        <v>0.47682000000000002</v>
      </c>
      <c r="S63" s="29"/>
      <c r="T63" s="29">
        <f t="shared" si="3"/>
        <v>61</v>
      </c>
      <c r="U63" s="33" t="s">
        <v>49</v>
      </c>
      <c r="V63" s="24" t="s">
        <v>20</v>
      </c>
      <c r="W63" s="29">
        <v>0.36907000000000001</v>
      </c>
      <c r="X63" s="29"/>
      <c r="Y63" s="29">
        <f t="shared" si="16"/>
        <v>59</v>
      </c>
      <c r="Z63" s="33" t="s">
        <v>47</v>
      </c>
      <c r="AA63" s="24" t="s">
        <v>19</v>
      </c>
      <c r="AB63" s="29">
        <v>0.35071000000000002</v>
      </c>
      <c r="AC63" s="29"/>
      <c r="AD63" s="29">
        <f t="shared" si="19"/>
        <v>42</v>
      </c>
      <c r="AE63" s="33" t="s">
        <v>98</v>
      </c>
      <c r="AF63" s="35" t="s">
        <v>25</v>
      </c>
      <c r="AG63" s="29">
        <v>0.20291999999999999</v>
      </c>
      <c r="AH63" s="29"/>
      <c r="AI63" s="79">
        <f t="shared" si="6"/>
        <v>35</v>
      </c>
      <c r="AJ63" s="33" t="s">
        <v>68</v>
      </c>
      <c r="AK63" s="24" t="s">
        <v>22</v>
      </c>
      <c r="AL63" s="30">
        <v>0.82438999999999996</v>
      </c>
      <c r="AM63" s="30" t="s">
        <v>108</v>
      </c>
      <c r="AN63" s="29">
        <f t="shared" si="7"/>
        <v>52</v>
      </c>
      <c r="AO63" s="33" t="s">
        <v>33</v>
      </c>
      <c r="AP63" s="24" t="s">
        <v>25</v>
      </c>
      <c r="AQ63" s="28">
        <v>0.87956999999999996</v>
      </c>
      <c r="AR63" s="28" t="s">
        <v>107</v>
      </c>
      <c r="AS63" s="29">
        <f t="shared" si="8"/>
        <v>55</v>
      </c>
      <c r="AT63" s="33" t="s">
        <v>72</v>
      </c>
      <c r="AU63" s="24" t="s">
        <v>28</v>
      </c>
      <c r="AV63" s="29">
        <v>0.49313000000000001</v>
      </c>
      <c r="AW63" s="29"/>
      <c r="AX63" s="29">
        <f t="shared" si="18"/>
        <v>73</v>
      </c>
      <c r="AY63" s="33" t="s">
        <v>63</v>
      </c>
      <c r="AZ63" s="24" t="s">
        <v>20</v>
      </c>
      <c r="BA63" s="29">
        <v>0.76778000000000002</v>
      </c>
      <c r="BB63" s="29"/>
      <c r="BC63" s="29">
        <f t="shared" si="17"/>
        <v>51</v>
      </c>
      <c r="BD63" s="33" t="s">
        <v>52</v>
      </c>
      <c r="BE63" s="24" t="s">
        <v>29</v>
      </c>
      <c r="BF63" s="30">
        <v>0.52512999999999999</v>
      </c>
      <c r="BG63" s="30" t="s">
        <v>108</v>
      </c>
      <c r="BH63" s="79">
        <f t="shared" si="11"/>
        <v>47</v>
      </c>
      <c r="BI63" s="33" t="s">
        <v>36</v>
      </c>
      <c r="BJ63" s="24" t="s">
        <v>23</v>
      </c>
      <c r="BK63" s="29">
        <v>0.17996000000000001</v>
      </c>
      <c r="BL63" s="29"/>
      <c r="BM63" s="29">
        <f t="shared" si="14"/>
        <v>40</v>
      </c>
      <c r="BN63" s="33" t="s">
        <v>58</v>
      </c>
      <c r="BO63" s="24" t="s">
        <v>20</v>
      </c>
      <c r="BP63" s="29">
        <v>0.14548</v>
      </c>
      <c r="BR63" s="29">
        <f t="shared" si="15"/>
        <v>45</v>
      </c>
    </row>
    <row r="64" spans="1:70" ht="17" thickBot="1" x14ac:dyDescent="0.25">
      <c r="A64" s="33" t="s">
        <v>18</v>
      </c>
      <c r="B64" s="24" t="s">
        <v>19</v>
      </c>
      <c r="C64" s="28">
        <v>0.61533000000000004</v>
      </c>
      <c r="D64" s="28" t="s">
        <v>107</v>
      </c>
      <c r="E64" s="29">
        <f t="shared" si="0"/>
        <v>48</v>
      </c>
      <c r="F64" s="33" t="s">
        <v>101</v>
      </c>
      <c r="G64" s="35" t="s">
        <v>102</v>
      </c>
      <c r="H64" s="29">
        <v>0.28187000000000001</v>
      </c>
      <c r="I64" s="29"/>
      <c r="J64" s="29">
        <f t="shared" si="1"/>
        <v>43</v>
      </c>
      <c r="K64" s="33" t="s">
        <v>18</v>
      </c>
      <c r="L64" s="24" t="s">
        <v>20</v>
      </c>
      <c r="M64" s="28">
        <v>0.41359000000000001</v>
      </c>
      <c r="N64" s="28" t="s">
        <v>107</v>
      </c>
      <c r="O64" s="29">
        <f t="shared" si="2"/>
        <v>34</v>
      </c>
      <c r="P64" s="33" t="s">
        <v>64</v>
      </c>
      <c r="Q64" s="24" t="s">
        <v>28</v>
      </c>
      <c r="R64" s="29">
        <v>0.46794000000000002</v>
      </c>
      <c r="S64" s="29"/>
      <c r="T64" s="29">
        <f t="shared" si="3"/>
        <v>60</v>
      </c>
      <c r="U64" s="33" t="s">
        <v>58</v>
      </c>
      <c r="V64" s="24" t="s">
        <v>25</v>
      </c>
      <c r="W64" s="29">
        <v>0.36903000000000002</v>
      </c>
      <c r="X64" s="29"/>
      <c r="Y64" s="29">
        <f t="shared" si="16"/>
        <v>58</v>
      </c>
      <c r="Z64" s="33" t="s">
        <v>69</v>
      </c>
      <c r="AA64" s="24" t="s">
        <v>29</v>
      </c>
      <c r="AB64" s="29">
        <v>0.34875</v>
      </c>
      <c r="AC64" s="29"/>
      <c r="AD64" s="29">
        <f t="shared" si="19"/>
        <v>41</v>
      </c>
      <c r="AE64" s="33" t="s">
        <v>68</v>
      </c>
      <c r="AF64" s="24" t="s">
        <v>29</v>
      </c>
      <c r="AG64" s="29">
        <v>0.19395000000000001</v>
      </c>
      <c r="AH64" s="29"/>
      <c r="AI64" s="79">
        <f t="shared" si="6"/>
        <v>34</v>
      </c>
      <c r="AJ64" s="33" t="s">
        <v>33</v>
      </c>
      <c r="AK64" s="24" t="s">
        <v>25</v>
      </c>
      <c r="AL64" s="28">
        <v>0.82343</v>
      </c>
      <c r="AM64" s="28" t="s">
        <v>107</v>
      </c>
      <c r="AN64" s="29">
        <f t="shared" si="7"/>
        <v>51</v>
      </c>
      <c r="AO64" s="33" t="s">
        <v>98</v>
      </c>
      <c r="AP64" s="35" t="s">
        <v>28</v>
      </c>
      <c r="AQ64" s="30">
        <v>0.87563000000000002</v>
      </c>
      <c r="AR64" s="30" t="s">
        <v>108</v>
      </c>
      <c r="AS64" s="29">
        <f t="shared" si="8"/>
        <v>54</v>
      </c>
      <c r="AT64" s="33" t="s">
        <v>64</v>
      </c>
      <c r="AU64" s="24" t="s">
        <v>28</v>
      </c>
      <c r="AV64" s="29">
        <v>0.48873</v>
      </c>
      <c r="AW64" s="29"/>
      <c r="AX64" s="29">
        <f t="shared" si="18"/>
        <v>72</v>
      </c>
      <c r="AY64" s="33" t="s">
        <v>48</v>
      </c>
      <c r="AZ64" s="24" t="s">
        <v>20</v>
      </c>
      <c r="BA64" s="28">
        <v>0.73350000000000004</v>
      </c>
      <c r="BB64" s="28" t="s">
        <v>107</v>
      </c>
      <c r="BC64" s="29">
        <f t="shared" si="17"/>
        <v>50</v>
      </c>
      <c r="BD64" s="33" t="s">
        <v>71</v>
      </c>
      <c r="BE64" s="24" t="s">
        <v>29</v>
      </c>
      <c r="BF64" s="29">
        <v>0.50373999999999997</v>
      </c>
      <c r="BG64" s="29"/>
      <c r="BH64" s="79">
        <f t="shared" si="11"/>
        <v>46</v>
      </c>
      <c r="BI64" s="33" t="s">
        <v>63</v>
      </c>
      <c r="BJ64" s="24" t="s">
        <v>22</v>
      </c>
      <c r="BK64" s="29">
        <v>0.17377999999999999</v>
      </c>
      <c r="BL64" s="29"/>
      <c r="BM64" s="29">
        <f t="shared" si="14"/>
        <v>39</v>
      </c>
      <c r="BN64" s="33" t="s">
        <v>46</v>
      </c>
      <c r="BO64" s="24" t="s">
        <v>22</v>
      </c>
      <c r="BP64" s="29">
        <v>0.13704</v>
      </c>
      <c r="BR64" s="29">
        <f t="shared" si="15"/>
        <v>44</v>
      </c>
    </row>
    <row r="65" spans="1:70" ht="17" thickBot="1" x14ac:dyDescent="0.25">
      <c r="A65" s="33" t="s">
        <v>45</v>
      </c>
      <c r="B65" s="24" t="s">
        <v>23</v>
      </c>
      <c r="C65" s="30">
        <v>0.60219</v>
      </c>
      <c r="D65" s="30" t="s">
        <v>108</v>
      </c>
      <c r="E65" s="29">
        <f t="shared" si="0"/>
        <v>47</v>
      </c>
      <c r="F65" s="33" t="s">
        <v>77</v>
      </c>
      <c r="G65" s="24" t="s">
        <v>22</v>
      </c>
      <c r="H65" s="29">
        <v>0.28098000000000001</v>
      </c>
      <c r="I65" s="29"/>
      <c r="J65" s="29">
        <f t="shared" si="1"/>
        <v>42</v>
      </c>
      <c r="K65" s="33" t="s">
        <v>46</v>
      </c>
      <c r="L65" s="24" t="s">
        <v>22</v>
      </c>
      <c r="M65" s="29">
        <v>0.40551999999999999</v>
      </c>
      <c r="N65" s="29"/>
      <c r="O65" s="29">
        <f t="shared" si="2"/>
        <v>33</v>
      </c>
      <c r="P65" s="33" t="s">
        <v>50</v>
      </c>
      <c r="Q65" s="24" t="s">
        <v>19</v>
      </c>
      <c r="R65" s="29">
        <v>0.46610000000000001</v>
      </c>
      <c r="S65" s="29"/>
      <c r="T65" s="29">
        <f t="shared" si="3"/>
        <v>59</v>
      </c>
      <c r="U65" s="33" t="s">
        <v>21</v>
      </c>
      <c r="V65" s="24" t="s">
        <v>22</v>
      </c>
      <c r="W65" s="30">
        <v>0.35629</v>
      </c>
      <c r="X65" s="30" t="s">
        <v>108</v>
      </c>
      <c r="Y65" s="29">
        <f t="shared" si="16"/>
        <v>57</v>
      </c>
      <c r="Z65" s="33" t="s">
        <v>54</v>
      </c>
      <c r="AA65" s="24" t="s">
        <v>22</v>
      </c>
      <c r="AB65" s="29">
        <v>0.34444000000000002</v>
      </c>
      <c r="AC65" s="29"/>
      <c r="AD65" s="29">
        <f t="shared" si="19"/>
        <v>40</v>
      </c>
      <c r="AE65" s="33" t="s">
        <v>67</v>
      </c>
      <c r="AF65" s="24" t="s">
        <v>20</v>
      </c>
      <c r="AG65" s="29">
        <v>0.19258</v>
      </c>
      <c r="AH65" s="29"/>
      <c r="AI65" s="79">
        <f t="shared" si="6"/>
        <v>33</v>
      </c>
      <c r="AJ65" s="33" t="s">
        <v>74</v>
      </c>
      <c r="AK65" s="24" t="s">
        <v>25</v>
      </c>
      <c r="AL65" s="28">
        <v>0.82182999999999995</v>
      </c>
      <c r="AM65" s="28" t="s">
        <v>107</v>
      </c>
      <c r="AN65" s="29">
        <f t="shared" si="7"/>
        <v>50</v>
      </c>
      <c r="AO65" s="33" t="s">
        <v>45</v>
      </c>
      <c r="AP65" s="24" t="s">
        <v>19</v>
      </c>
      <c r="AQ65" s="28">
        <v>0.85294999999999999</v>
      </c>
      <c r="AR65" s="28" t="s">
        <v>107</v>
      </c>
      <c r="AS65" s="29">
        <f t="shared" si="8"/>
        <v>53</v>
      </c>
      <c r="AT65" s="33" t="s">
        <v>46</v>
      </c>
      <c r="AU65" s="24" t="s">
        <v>22</v>
      </c>
      <c r="AV65" s="30">
        <v>0.48710999999999999</v>
      </c>
      <c r="AW65" s="30" t="s">
        <v>108</v>
      </c>
      <c r="AX65" s="29">
        <f t="shared" si="18"/>
        <v>71</v>
      </c>
      <c r="AY65" s="33" t="s">
        <v>73</v>
      </c>
      <c r="AZ65" s="24" t="s">
        <v>26</v>
      </c>
      <c r="BA65" s="30">
        <v>0.72585999999999995</v>
      </c>
      <c r="BB65" s="30" t="s">
        <v>108</v>
      </c>
      <c r="BC65" s="29">
        <f t="shared" si="17"/>
        <v>49</v>
      </c>
      <c r="BD65" s="33" t="s">
        <v>91</v>
      </c>
      <c r="BE65" s="35" t="s">
        <v>28</v>
      </c>
      <c r="BF65" s="29">
        <v>0.49897000000000002</v>
      </c>
      <c r="BG65" s="29"/>
      <c r="BH65" s="79">
        <f t="shared" si="11"/>
        <v>45</v>
      </c>
      <c r="BI65" s="33" t="s">
        <v>60</v>
      </c>
      <c r="BJ65" s="24" t="s">
        <v>19</v>
      </c>
      <c r="BK65" s="29">
        <v>0.16872999999999999</v>
      </c>
      <c r="BL65" s="29"/>
      <c r="BM65" s="29">
        <f t="shared" si="14"/>
        <v>38</v>
      </c>
      <c r="BN65" s="33" t="s">
        <v>105</v>
      </c>
      <c r="BO65" s="35" t="s">
        <v>22</v>
      </c>
      <c r="BP65" s="29">
        <v>0.13497000000000001</v>
      </c>
      <c r="BR65" s="29">
        <f t="shared" si="15"/>
        <v>43</v>
      </c>
    </row>
    <row r="66" spans="1:70" ht="17" thickBot="1" x14ac:dyDescent="0.25">
      <c r="A66" s="33" t="s">
        <v>80</v>
      </c>
      <c r="B66" s="24" t="s">
        <v>28</v>
      </c>
      <c r="C66" s="29">
        <v>0.59831999999999996</v>
      </c>
      <c r="D66" s="29"/>
      <c r="E66" s="29">
        <f t="shared" si="0"/>
        <v>46</v>
      </c>
      <c r="F66" s="33" t="s">
        <v>94</v>
      </c>
      <c r="G66" s="35" t="s">
        <v>19</v>
      </c>
      <c r="H66" s="29">
        <v>0.27992</v>
      </c>
      <c r="I66" s="29"/>
      <c r="J66" s="29">
        <f t="shared" si="1"/>
        <v>41</v>
      </c>
      <c r="K66" s="33" t="s">
        <v>44</v>
      </c>
      <c r="L66" s="24" t="s">
        <v>23</v>
      </c>
      <c r="M66" s="29">
        <v>0.4022</v>
      </c>
      <c r="N66" s="29"/>
      <c r="O66" s="29">
        <f t="shared" si="2"/>
        <v>32</v>
      </c>
      <c r="P66" s="33" t="s">
        <v>94</v>
      </c>
      <c r="Q66" s="35" t="s">
        <v>28</v>
      </c>
      <c r="R66" s="29">
        <v>0.45205000000000001</v>
      </c>
      <c r="S66" s="29"/>
      <c r="T66" s="29">
        <f t="shared" si="3"/>
        <v>58</v>
      </c>
      <c r="U66" s="33" t="s">
        <v>37</v>
      </c>
      <c r="V66" s="24" t="s">
        <v>25</v>
      </c>
      <c r="W66" s="29">
        <v>0.35126000000000002</v>
      </c>
      <c r="X66" s="29"/>
      <c r="Y66" s="29">
        <f t="shared" si="16"/>
        <v>56</v>
      </c>
      <c r="Z66" s="33" t="s">
        <v>33</v>
      </c>
      <c r="AA66" s="24" t="s">
        <v>25</v>
      </c>
      <c r="AB66" s="29">
        <v>0.33563999999999999</v>
      </c>
      <c r="AC66" s="29"/>
      <c r="AD66" s="29">
        <f t="shared" si="19"/>
        <v>39</v>
      </c>
      <c r="AE66" s="33" t="s">
        <v>49</v>
      </c>
      <c r="AF66" s="24" t="s">
        <v>20</v>
      </c>
      <c r="AG66" s="29">
        <v>0.19222</v>
      </c>
      <c r="AH66" s="29"/>
      <c r="AI66" s="79">
        <f t="shared" si="6"/>
        <v>32</v>
      </c>
      <c r="AJ66" s="33" t="s">
        <v>98</v>
      </c>
      <c r="AK66" s="35" t="s">
        <v>28</v>
      </c>
      <c r="AL66" s="29">
        <v>0.81179000000000001</v>
      </c>
      <c r="AM66" s="29"/>
      <c r="AN66" s="29">
        <f t="shared" si="7"/>
        <v>49</v>
      </c>
      <c r="AO66" s="33" t="s">
        <v>82</v>
      </c>
      <c r="AP66" s="24" t="s">
        <v>25</v>
      </c>
      <c r="AQ66" s="28">
        <v>0.83404999999999996</v>
      </c>
      <c r="AR66" s="28" t="s">
        <v>107</v>
      </c>
      <c r="AS66" s="29">
        <f t="shared" si="8"/>
        <v>52</v>
      </c>
      <c r="AT66" s="33" t="s">
        <v>62</v>
      </c>
      <c r="AU66" s="24" t="s">
        <v>19</v>
      </c>
      <c r="AV66" s="29">
        <v>0.47397</v>
      </c>
      <c r="AW66" s="29"/>
      <c r="AX66" s="29">
        <f t="shared" si="18"/>
        <v>70</v>
      </c>
      <c r="AY66" s="33" t="s">
        <v>105</v>
      </c>
      <c r="AZ66" s="35" t="s">
        <v>25</v>
      </c>
      <c r="BA66" s="29">
        <v>0.72004999999999997</v>
      </c>
      <c r="BB66" s="29"/>
      <c r="BC66" s="29">
        <f t="shared" si="17"/>
        <v>48</v>
      </c>
      <c r="BD66" s="33" t="s">
        <v>62</v>
      </c>
      <c r="BE66" s="24" t="s">
        <v>19</v>
      </c>
      <c r="BF66" s="29">
        <v>0.48927999999999999</v>
      </c>
      <c r="BG66" s="29"/>
      <c r="BH66" s="79">
        <f t="shared" si="11"/>
        <v>44</v>
      </c>
      <c r="BI66" s="33" t="s">
        <v>90</v>
      </c>
      <c r="BJ66" s="35" t="s">
        <v>26</v>
      </c>
      <c r="BK66" s="29">
        <v>0.16431999999999999</v>
      </c>
      <c r="BL66" s="29"/>
      <c r="BM66" s="29">
        <f t="shared" si="14"/>
        <v>37</v>
      </c>
      <c r="BN66" s="33" t="s">
        <v>21</v>
      </c>
      <c r="BO66" s="24" t="s">
        <v>22</v>
      </c>
      <c r="BP66" s="29">
        <v>0.13070000000000001</v>
      </c>
      <c r="BR66" s="29">
        <f t="shared" si="15"/>
        <v>42</v>
      </c>
    </row>
    <row r="67" spans="1:70" ht="17" thickBot="1" x14ac:dyDescent="0.25">
      <c r="A67" s="33" t="s">
        <v>105</v>
      </c>
      <c r="B67" s="35" t="s">
        <v>20</v>
      </c>
      <c r="C67" s="29">
        <v>0.58503000000000005</v>
      </c>
      <c r="D67" s="29"/>
      <c r="E67" s="29">
        <f t="shared" ref="E67:E109" si="20">IF(C67&gt;C68,E68+1,E68)</f>
        <v>45</v>
      </c>
      <c r="F67" s="33" t="s">
        <v>43</v>
      </c>
      <c r="G67" s="24" t="s">
        <v>19</v>
      </c>
      <c r="H67" s="29">
        <v>0.27377000000000001</v>
      </c>
      <c r="I67" s="29"/>
      <c r="J67" s="29">
        <f t="shared" ref="J67:J104" si="21">IF(H67&gt;H68,J68+1,J68)</f>
        <v>40</v>
      </c>
      <c r="K67" s="33" t="s">
        <v>44</v>
      </c>
      <c r="L67" s="24" t="s">
        <v>20</v>
      </c>
      <c r="M67" s="29">
        <v>0.35671999999999998</v>
      </c>
      <c r="N67" s="29"/>
      <c r="O67" s="29">
        <f t="shared" ref="O67:O95" si="22">IF(M67&gt;M68,O68+1,O68)</f>
        <v>31</v>
      </c>
      <c r="P67" s="33" t="s">
        <v>27</v>
      </c>
      <c r="Q67" s="24" t="s">
        <v>28</v>
      </c>
      <c r="R67" s="30">
        <v>0.44283</v>
      </c>
      <c r="S67" s="30" t="s">
        <v>108</v>
      </c>
      <c r="T67" s="29">
        <f t="shared" si="3"/>
        <v>57</v>
      </c>
      <c r="U67" s="33" t="s">
        <v>33</v>
      </c>
      <c r="V67" s="24" t="s">
        <v>25</v>
      </c>
      <c r="W67" s="29">
        <v>0.33357999999999999</v>
      </c>
      <c r="X67" s="29"/>
      <c r="Y67" s="29">
        <f t="shared" si="16"/>
        <v>55</v>
      </c>
      <c r="Z67" s="33" t="s">
        <v>78</v>
      </c>
      <c r="AA67" s="24" t="s">
        <v>28</v>
      </c>
      <c r="AB67" s="29">
        <v>0.33230999999999999</v>
      </c>
      <c r="AC67" s="29"/>
      <c r="AD67" s="29">
        <f t="shared" si="19"/>
        <v>38</v>
      </c>
      <c r="AE67" s="33" t="s">
        <v>66</v>
      </c>
      <c r="AF67" s="24" t="s">
        <v>20</v>
      </c>
      <c r="AG67" s="29">
        <v>0.19123999999999999</v>
      </c>
      <c r="AH67" s="29"/>
      <c r="AI67" s="79">
        <f t="shared" ref="AI67:AI95" si="23">IF(AG67&gt;AG68,AI68+1,AI68)</f>
        <v>31</v>
      </c>
      <c r="AJ67" s="33" t="s">
        <v>93</v>
      </c>
      <c r="AK67" s="35" t="s">
        <v>23</v>
      </c>
      <c r="AL67" s="29">
        <v>0.72890999999999995</v>
      </c>
      <c r="AM67" s="29"/>
      <c r="AN67" s="29">
        <f t="shared" si="7"/>
        <v>48</v>
      </c>
      <c r="AO67" s="33" t="s">
        <v>91</v>
      </c>
      <c r="AP67" s="35" t="s">
        <v>28</v>
      </c>
      <c r="AQ67" s="29">
        <v>0.82481000000000004</v>
      </c>
      <c r="AR67" s="29"/>
      <c r="AS67" s="29">
        <f t="shared" si="8"/>
        <v>51</v>
      </c>
      <c r="AT67" s="33" t="s">
        <v>103</v>
      </c>
      <c r="AU67" s="35" t="s">
        <v>22</v>
      </c>
      <c r="AV67" s="29">
        <v>0.47060000000000002</v>
      </c>
      <c r="AW67" s="29"/>
      <c r="AX67" s="29">
        <f t="shared" si="18"/>
        <v>69</v>
      </c>
      <c r="AY67" s="33" t="s">
        <v>43</v>
      </c>
      <c r="AZ67" s="24" t="s">
        <v>22</v>
      </c>
      <c r="BA67" s="28">
        <v>0.70184999999999997</v>
      </c>
      <c r="BB67" s="28" t="s">
        <v>107</v>
      </c>
      <c r="BC67" s="29">
        <f t="shared" si="17"/>
        <v>47</v>
      </c>
      <c r="BD67" s="33" t="s">
        <v>18</v>
      </c>
      <c r="BE67" s="24" t="s">
        <v>19</v>
      </c>
      <c r="BF67" s="28">
        <v>0.48139999999999999</v>
      </c>
      <c r="BG67" s="28" t="s">
        <v>107</v>
      </c>
      <c r="BH67" s="79">
        <f t="shared" si="11"/>
        <v>43</v>
      </c>
      <c r="BI67" s="33" t="s">
        <v>90</v>
      </c>
      <c r="BJ67" s="35" t="s">
        <v>20</v>
      </c>
      <c r="BK67" s="29">
        <v>0.16370000000000001</v>
      </c>
      <c r="BL67" s="29"/>
      <c r="BM67" s="29">
        <f t="shared" si="14"/>
        <v>36</v>
      </c>
      <c r="BN67" s="33" t="s">
        <v>18</v>
      </c>
      <c r="BO67" s="24" t="s">
        <v>20</v>
      </c>
      <c r="BP67" s="29">
        <v>0.12941</v>
      </c>
      <c r="BR67" s="29">
        <f t="shared" si="15"/>
        <v>41</v>
      </c>
    </row>
    <row r="68" spans="1:70" ht="17" thickBot="1" x14ac:dyDescent="0.25">
      <c r="A68" s="33" t="s">
        <v>80</v>
      </c>
      <c r="B68" s="24" t="s">
        <v>19</v>
      </c>
      <c r="C68" s="29">
        <v>0.55576000000000003</v>
      </c>
      <c r="D68" s="29"/>
      <c r="E68" s="29">
        <f t="shared" si="20"/>
        <v>44</v>
      </c>
      <c r="F68" s="33" t="s">
        <v>81</v>
      </c>
      <c r="G68" s="24" t="s">
        <v>26</v>
      </c>
      <c r="H68" s="29">
        <v>0.26307000000000003</v>
      </c>
      <c r="I68" s="29"/>
      <c r="J68" s="29">
        <f t="shared" si="21"/>
        <v>39</v>
      </c>
      <c r="K68" s="33" t="s">
        <v>91</v>
      </c>
      <c r="L68" s="35" t="s">
        <v>22</v>
      </c>
      <c r="M68" s="29">
        <v>0.33804000000000001</v>
      </c>
      <c r="N68" s="29"/>
      <c r="O68" s="29">
        <f t="shared" si="22"/>
        <v>30</v>
      </c>
      <c r="P68" s="33" t="s">
        <v>74</v>
      </c>
      <c r="Q68" s="24" t="s">
        <v>23</v>
      </c>
      <c r="R68" s="29">
        <v>0.42429</v>
      </c>
      <c r="S68" s="29"/>
      <c r="T68" s="29">
        <f t="shared" ref="T68:T121" si="24">IF(R68&gt;R69,T69+1,T69)</f>
        <v>56</v>
      </c>
      <c r="U68" s="33" t="s">
        <v>33</v>
      </c>
      <c r="V68" s="24" t="s">
        <v>20</v>
      </c>
      <c r="W68" s="29">
        <v>0.33135999999999999</v>
      </c>
      <c r="X68" s="29"/>
      <c r="Y68" s="29">
        <f t="shared" si="16"/>
        <v>54</v>
      </c>
      <c r="Z68" s="33" t="s">
        <v>43</v>
      </c>
      <c r="AA68" s="24" t="s">
        <v>22</v>
      </c>
      <c r="AB68" s="29">
        <v>0.31957000000000002</v>
      </c>
      <c r="AC68" s="29"/>
      <c r="AD68" s="29">
        <f t="shared" si="19"/>
        <v>37</v>
      </c>
      <c r="AE68" s="33" t="s">
        <v>58</v>
      </c>
      <c r="AF68" s="24" t="s">
        <v>25</v>
      </c>
      <c r="AG68" s="29">
        <v>0.18781999999999999</v>
      </c>
      <c r="AH68" s="29"/>
      <c r="AI68" s="79">
        <f t="shared" si="23"/>
        <v>30</v>
      </c>
      <c r="AJ68" s="33" t="s">
        <v>47</v>
      </c>
      <c r="AK68" s="24" t="s">
        <v>19</v>
      </c>
      <c r="AL68" s="30">
        <v>0.72019999999999995</v>
      </c>
      <c r="AM68" s="30" t="s">
        <v>108</v>
      </c>
      <c r="AN68" s="29">
        <f t="shared" si="7"/>
        <v>47</v>
      </c>
      <c r="AO68" s="33" t="s">
        <v>105</v>
      </c>
      <c r="AP68" s="35" t="s">
        <v>25</v>
      </c>
      <c r="AQ68" s="29">
        <v>0.80293000000000003</v>
      </c>
      <c r="AR68" s="29"/>
      <c r="AS68" s="29">
        <f t="shared" ref="AS68:AS115" si="25">IF(AQ68&gt;AQ69,AS69+1,AS69)</f>
        <v>50</v>
      </c>
      <c r="AT68" s="33" t="s">
        <v>66</v>
      </c>
      <c r="AU68" s="24" t="s">
        <v>22</v>
      </c>
      <c r="AV68" s="29">
        <v>0.46116000000000001</v>
      </c>
      <c r="AW68" s="29"/>
      <c r="AX68" s="29">
        <f t="shared" si="18"/>
        <v>68</v>
      </c>
      <c r="AY68" s="33" t="s">
        <v>58</v>
      </c>
      <c r="AZ68" s="24" t="s">
        <v>22</v>
      </c>
      <c r="BA68" s="29">
        <v>0.68072999999999995</v>
      </c>
      <c r="BB68" s="29"/>
      <c r="BC68" s="29">
        <f t="shared" si="17"/>
        <v>46</v>
      </c>
      <c r="BD68" s="33" t="s">
        <v>54</v>
      </c>
      <c r="BE68" s="24" t="s">
        <v>22</v>
      </c>
      <c r="BF68" s="29">
        <v>0.43502999999999997</v>
      </c>
      <c r="BG68" s="29"/>
      <c r="BH68" s="79">
        <f t="shared" ref="BH68:BH107" si="26">IF(BF68&gt;BF69,BH69+1,BH69)</f>
        <v>42</v>
      </c>
      <c r="BI68" s="33" t="s">
        <v>104</v>
      </c>
      <c r="BJ68" s="35" t="s">
        <v>23</v>
      </c>
      <c r="BK68" s="29">
        <v>0.15337999999999999</v>
      </c>
      <c r="BL68" s="29"/>
      <c r="BM68" s="29">
        <f t="shared" si="14"/>
        <v>35</v>
      </c>
      <c r="BN68" s="33" t="s">
        <v>43</v>
      </c>
      <c r="BO68" s="24" t="s">
        <v>22</v>
      </c>
      <c r="BP68" s="29">
        <v>0.12787999999999999</v>
      </c>
      <c r="BR68" s="29">
        <f t="shared" si="15"/>
        <v>40</v>
      </c>
    </row>
    <row r="69" spans="1:70" ht="17" thickBot="1" x14ac:dyDescent="0.25">
      <c r="A69" s="33" t="s">
        <v>80</v>
      </c>
      <c r="B69" s="24" t="s">
        <v>25</v>
      </c>
      <c r="C69" s="29">
        <v>0.55508999999999997</v>
      </c>
      <c r="D69" s="29"/>
      <c r="E69" s="29">
        <f t="shared" si="20"/>
        <v>43</v>
      </c>
      <c r="F69" s="33" t="s">
        <v>97</v>
      </c>
      <c r="G69" s="35" t="s">
        <v>22</v>
      </c>
      <c r="H69" s="29">
        <v>0.26011000000000001</v>
      </c>
      <c r="I69" s="29"/>
      <c r="J69" s="29">
        <f t="shared" si="21"/>
        <v>38</v>
      </c>
      <c r="K69" s="33" t="s">
        <v>81</v>
      </c>
      <c r="L69" s="24" t="s">
        <v>26</v>
      </c>
      <c r="M69" s="29">
        <v>0.32833000000000001</v>
      </c>
      <c r="N69" s="29"/>
      <c r="O69" s="29">
        <f t="shared" si="22"/>
        <v>29</v>
      </c>
      <c r="P69" s="33" t="s">
        <v>100</v>
      </c>
      <c r="Q69" s="35" t="s">
        <v>28</v>
      </c>
      <c r="R69" s="29">
        <v>0.41936000000000001</v>
      </c>
      <c r="S69" s="29"/>
      <c r="T69" s="29">
        <f t="shared" si="24"/>
        <v>55</v>
      </c>
      <c r="U69" s="33" t="s">
        <v>46</v>
      </c>
      <c r="V69" s="24" t="s">
        <v>22</v>
      </c>
      <c r="W69" s="29">
        <v>0.33034000000000002</v>
      </c>
      <c r="X69" s="29"/>
      <c r="Y69" s="29">
        <f t="shared" si="16"/>
        <v>53</v>
      </c>
      <c r="Z69" s="33" t="s">
        <v>82</v>
      </c>
      <c r="AA69" s="24" t="s">
        <v>20</v>
      </c>
      <c r="AB69" s="29">
        <v>0.31942999999999999</v>
      </c>
      <c r="AC69" s="29"/>
      <c r="AD69" s="29">
        <f t="shared" si="19"/>
        <v>36</v>
      </c>
      <c r="AE69" s="33" t="s">
        <v>43</v>
      </c>
      <c r="AF69" s="24" t="s">
        <v>19</v>
      </c>
      <c r="AG69" s="29">
        <v>0.18534999999999999</v>
      </c>
      <c r="AH69" s="29"/>
      <c r="AI69" s="79">
        <f t="shared" si="23"/>
        <v>29</v>
      </c>
      <c r="AJ69" s="33" t="s">
        <v>98</v>
      </c>
      <c r="AK69" s="35" t="s">
        <v>23</v>
      </c>
      <c r="AL69" s="29">
        <v>0.71023999999999998</v>
      </c>
      <c r="AM69" s="29"/>
      <c r="AN69" s="29">
        <f t="shared" ref="AN69:AN112" si="27">IF(AL69&gt;AL70,AN70+1,AN70)</f>
        <v>46</v>
      </c>
      <c r="AO69" s="33" t="s">
        <v>58</v>
      </c>
      <c r="AP69" s="24" t="s">
        <v>20</v>
      </c>
      <c r="AQ69" s="29">
        <v>0.79447000000000001</v>
      </c>
      <c r="AR69" s="29"/>
      <c r="AS69" s="29">
        <f t="shared" si="25"/>
        <v>49</v>
      </c>
      <c r="AT69" s="33" t="s">
        <v>40</v>
      </c>
      <c r="AU69" s="24" t="s">
        <v>29</v>
      </c>
      <c r="AV69" s="29">
        <v>0.44835000000000003</v>
      </c>
      <c r="AW69" s="29"/>
      <c r="AX69" s="29">
        <f t="shared" si="18"/>
        <v>67</v>
      </c>
      <c r="AY69" s="33" t="s">
        <v>77</v>
      </c>
      <c r="AZ69" s="24" t="s">
        <v>22</v>
      </c>
      <c r="BA69" s="29">
        <v>0.66749000000000003</v>
      </c>
      <c r="BB69" s="29"/>
      <c r="BC69" s="29">
        <f t="shared" si="17"/>
        <v>45</v>
      </c>
      <c r="BD69" s="33" t="s">
        <v>46</v>
      </c>
      <c r="BE69" s="24" t="s">
        <v>22</v>
      </c>
      <c r="BF69" s="29">
        <v>0.41750999999999999</v>
      </c>
      <c r="BG69" s="29"/>
      <c r="BH69" s="79">
        <f t="shared" si="26"/>
        <v>41</v>
      </c>
      <c r="BI69" s="33" t="s">
        <v>59</v>
      </c>
      <c r="BJ69" s="24" t="s">
        <v>20</v>
      </c>
      <c r="BK69" s="29">
        <v>0.14405000000000001</v>
      </c>
      <c r="BL69" s="29"/>
      <c r="BM69" s="29">
        <f t="shared" si="14"/>
        <v>34</v>
      </c>
      <c r="BN69" s="33" t="s">
        <v>96</v>
      </c>
      <c r="BO69" s="35" t="s">
        <v>26</v>
      </c>
      <c r="BP69" s="29">
        <v>0.12434000000000001</v>
      </c>
      <c r="BR69" s="29">
        <f t="shared" si="15"/>
        <v>39</v>
      </c>
    </row>
    <row r="70" spans="1:70" ht="17" thickBot="1" x14ac:dyDescent="0.25">
      <c r="A70" s="33" t="s">
        <v>27</v>
      </c>
      <c r="B70" s="24" t="s">
        <v>29</v>
      </c>
      <c r="C70" s="30">
        <v>0.55508000000000002</v>
      </c>
      <c r="D70" s="30" t="s">
        <v>108</v>
      </c>
      <c r="E70" s="29">
        <f t="shared" si="20"/>
        <v>42</v>
      </c>
      <c r="F70" s="33" t="s">
        <v>56</v>
      </c>
      <c r="G70" s="24" t="s">
        <v>25</v>
      </c>
      <c r="H70" s="29">
        <v>0.25706000000000001</v>
      </c>
      <c r="I70" s="29"/>
      <c r="J70" s="29">
        <f t="shared" si="21"/>
        <v>37</v>
      </c>
      <c r="K70" s="33" t="s">
        <v>60</v>
      </c>
      <c r="L70" s="24" t="s">
        <v>19</v>
      </c>
      <c r="M70" s="29">
        <v>0.32307000000000002</v>
      </c>
      <c r="N70" s="29"/>
      <c r="O70" s="29">
        <f t="shared" si="22"/>
        <v>28</v>
      </c>
      <c r="P70" s="33" t="s">
        <v>92</v>
      </c>
      <c r="Q70" s="35" t="s">
        <v>20</v>
      </c>
      <c r="R70" s="29">
        <v>0.41281000000000001</v>
      </c>
      <c r="S70" s="29"/>
      <c r="T70" s="29">
        <f t="shared" si="24"/>
        <v>54</v>
      </c>
      <c r="U70" s="33" t="s">
        <v>18</v>
      </c>
      <c r="V70" s="24" t="s">
        <v>19</v>
      </c>
      <c r="W70" s="29">
        <v>0.32601999999999998</v>
      </c>
      <c r="X70" s="29"/>
      <c r="Y70" s="29">
        <f t="shared" si="16"/>
        <v>52</v>
      </c>
      <c r="Z70" s="33" t="s">
        <v>58</v>
      </c>
      <c r="AA70" s="24" t="s">
        <v>20</v>
      </c>
      <c r="AB70" s="29">
        <v>0.31863999999999998</v>
      </c>
      <c r="AC70" s="29"/>
      <c r="AD70" s="29">
        <f t="shared" si="19"/>
        <v>35</v>
      </c>
      <c r="AE70" s="33" t="s">
        <v>46</v>
      </c>
      <c r="AF70" s="24" t="s">
        <v>20</v>
      </c>
      <c r="AG70" s="29">
        <v>0.17102999999999999</v>
      </c>
      <c r="AH70" s="29"/>
      <c r="AI70" s="79">
        <f t="shared" si="23"/>
        <v>28</v>
      </c>
      <c r="AJ70" s="33" t="s">
        <v>91</v>
      </c>
      <c r="AK70" s="35" t="s">
        <v>28</v>
      </c>
      <c r="AL70" s="29">
        <v>0.69703999999999999</v>
      </c>
      <c r="AM70" s="29"/>
      <c r="AN70" s="29">
        <f t="shared" si="27"/>
        <v>45</v>
      </c>
      <c r="AO70" s="33" t="s">
        <v>39</v>
      </c>
      <c r="AP70" s="24" t="s">
        <v>28</v>
      </c>
      <c r="AQ70" s="28">
        <v>0.78869</v>
      </c>
      <c r="AR70" s="28" t="s">
        <v>107</v>
      </c>
      <c r="AS70" s="29">
        <f t="shared" si="25"/>
        <v>48</v>
      </c>
      <c r="AT70" s="33" t="s">
        <v>63</v>
      </c>
      <c r="AU70" s="24" t="s">
        <v>26</v>
      </c>
      <c r="AV70" s="29">
        <v>0.44755</v>
      </c>
      <c r="AW70" s="29"/>
      <c r="AX70" s="29">
        <f t="shared" si="18"/>
        <v>66</v>
      </c>
      <c r="AY70" s="33" t="s">
        <v>46</v>
      </c>
      <c r="AZ70" s="24" t="s">
        <v>20</v>
      </c>
      <c r="BA70" s="30">
        <v>0.66444999999999999</v>
      </c>
      <c r="BB70" s="30" t="s">
        <v>108</v>
      </c>
      <c r="BC70" s="29">
        <f t="shared" si="17"/>
        <v>44</v>
      </c>
      <c r="BD70" s="33" t="s">
        <v>69</v>
      </c>
      <c r="BE70" s="24" t="s">
        <v>23</v>
      </c>
      <c r="BF70" s="29">
        <v>0.41166999999999998</v>
      </c>
      <c r="BG70" s="29"/>
      <c r="BH70" s="79">
        <f t="shared" si="26"/>
        <v>40</v>
      </c>
      <c r="BI70" s="33" t="s">
        <v>82</v>
      </c>
      <c r="BJ70" s="24" t="s">
        <v>28</v>
      </c>
      <c r="BK70" s="29">
        <v>0.13886999999999999</v>
      </c>
      <c r="BL70" s="29"/>
      <c r="BM70" s="29">
        <f t="shared" si="14"/>
        <v>33</v>
      </c>
      <c r="BN70" s="33" t="s">
        <v>49</v>
      </c>
      <c r="BO70" s="24" t="s">
        <v>28</v>
      </c>
      <c r="BP70" s="29">
        <v>0.12317</v>
      </c>
      <c r="BR70" s="29">
        <f t="shared" si="15"/>
        <v>38</v>
      </c>
    </row>
    <row r="71" spans="1:70" ht="17" thickBot="1" x14ac:dyDescent="0.25">
      <c r="A71" s="33" t="s">
        <v>48</v>
      </c>
      <c r="B71" s="24" t="s">
        <v>29</v>
      </c>
      <c r="C71" s="29">
        <v>0.55083000000000004</v>
      </c>
      <c r="D71" s="29"/>
      <c r="E71" s="29">
        <f t="shared" si="20"/>
        <v>41</v>
      </c>
      <c r="F71" s="33" t="s">
        <v>31</v>
      </c>
      <c r="G71" s="24" t="s">
        <v>19</v>
      </c>
      <c r="H71" s="29">
        <v>0.25128</v>
      </c>
      <c r="I71" s="29"/>
      <c r="J71" s="29">
        <f t="shared" si="21"/>
        <v>36</v>
      </c>
      <c r="K71" s="33" t="s">
        <v>104</v>
      </c>
      <c r="L71" s="35" t="s">
        <v>26</v>
      </c>
      <c r="M71" s="29">
        <v>0.31968000000000002</v>
      </c>
      <c r="N71" s="29"/>
      <c r="O71" s="29">
        <f t="shared" si="22"/>
        <v>27</v>
      </c>
      <c r="P71" s="33" t="s">
        <v>31</v>
      </c>
      <c r="Q71" s="24" t="s">
        <v>25</v>
      </c>
      <c r="R71" s="29">
        <v>0.41217999999999999</v>
      </c>
      <c r="S71" s="29"/>
      <c r="T71" s="29">
        <f t="shared" si="24"/>
        <v>53</v>
      </c>
      <c r="U71" s="33" t="s">
        <v>54</v>
      </c>
      <c r="V71" s="24" t="s">
        <v>22</v>
      </c>
      <c r="W71" s="29">
        <v>0.32140000000000002</v>
      </c>
      <c r="X71" s="29"/>
      <c r="Y71" s="29">
        <f t="shared" si="16"/>
        <v>51</v>
      </c>
      <c r="Z71" s="33" t="s">
        <v>105</v>
      </c>
      <c r="AA71" s="35" t="s">
        <v>25</v>
      </c>
      <c r="AB71" s="29">
        <v>0.30563000000000001</v>
      </c>
      <c r="AC71" s="29"/>
      <c r="AD71" s="29">
        <f t="shared" si="19"/>
        <v>34</v>
      </c>
      <c r="AE71" s="33" t="s">
        <v>74</v>
      </c>
      <c r="AF71" s="24" t="s">
        <v>28</v>
      </c>
      <c r="AG71" s="29">
        <v>0.16527</v>
      </c>
      <c r="AH71" s="29"/>
      <c r="AI71" s="79">
        <f t="shared" si="23"/>
        <v>27</v>
      </c>
      <c r="AJ71" s="33" t="s">
        <v>105</v>
      </c>
      <c r="AK71" s="35" t="s">
        <v>20</v>
      </c>
      <c r="AL71" s="29">
        <v>0.68662000000000001</v>
      </c>
      <c r="AM71" s="29"/>
      <c r="AN71" s="29">
        <f t="shared" si="27"/>
        <v>44</v>
      </c>
      <c r="AO71" s="33" t="s">
        <v>59</v>
      </c>
      <c r="AP71" s="24" t="s">
        <v>25</v>
      </c>
      <c r="AQ71" s="30">
        <v>0.75338000000000005</v>
      </c>
      <c r="AR71" s="30" t="s">
        <v>108</v>
      </c>
      <c r="AS71" s="29">
        <f t="shared" si="25"/>
        <v>47</v>
      </c>
      <c r="AT71" s="33" t="s">
        <v>75</v>
      </c>
      <c r="AU71" s="24" t="s">
        <v>25</v>
      </c>
      <c r="AV71" s="29">
        <v>0.44581999999999999</v>
      </c>
      <c r="AW71" s="29"/>
      <c r="AX71" s="29">
        <f t="shared" si="18"/>
        <v>65</v>
      </c>
      <c r="AY71" s="33" t="s">
        <v>24</v>
      </c>
      <c r="AZ71" s="24" t="s">
        <v>25</v>
      </c>
      <c r="BA71" s="28">
        <v>0.65512999999999999</v>
      </c>
      <c r="BB71" s="28" t="s">
        <v>107</v>
      </c>
      <c r="BC71" s="29">
        <f t="shared" si="17"/>
        <v>43</v>
      </c>
      <c r="BD71" s="33" t="s">
        <v>71</v>
      </c>
      <c r="BE71" s="24" t="s">
        <v>20</v>
      </c>
      <c r="BF71" s="29">
        <v>0.40589999999999998</v>
      </c>
      <c r="BG71" s="29"/>
      <c r="BH71" s="79">
        <f t="shared" si="26"/>
        <v>39</v>
      </c>
      <c r="BI71" s="33" t="s">
        <v>44</v>
      </c>
      <c r="BJ71" s="24" t="s">
        <v>23</v>
      </c>
      <c r="BK71" s="29">
        <v>0.13844000000000001</v>
      </c>
      <c r="BL71" s="29"/>
      <c r="BM71" s="29">
        <f t="shared" si="14"/>
        <v>32</v>
      </c>
      <c r="BN71" s="33" t="s">
        <v>73</v>
      </c>
      <c r="BO71" s="24" t="s">
        <v>23</v>
      </c>
      <c r="BP71" s="29">
        <v>0.12062</v>
      </c>
      <c r="BR71" s="29">
        <f t="shared" si="15"/>
        <v>37</v>
      </c>
    </row>
    <row r="72" spans="1:70" ht="17" thickBot="1" x14ac:dyDescent="0.25">
      <c r="A72" s="33" t="s">
        <v>78</v>
      </c>
      <c r="B72" s="24" t="s">
        <v>28</v>
      </c>
      <c r="C72" s="29">
        <v>0.54654999999999998</v>
      </c>
      <c r="D72" s="29"/>
      <c r="E72" s="29">
        <f t="shared" si="20"/>
        <v>40</v>
      </c>
      <c r="F72" s="33" t="s">
        <v>98</v>
      </c>
      <c r="G72" s="35" t="s">
        <v>23</v>
      </c>
      <c r="H72" s="29">
        <v>0.22603999999999999</v>
      </c>
      <c r="I72" s="29"/>
      <c r="J72" s="29">
        <f t="shared" si="21"/>
        <v>35</v>
      </c>
      <c r="K72" s="33" t="s">
        <v>77</v>
      </c>
      <c r="L72" s="24" t="s">
        <v>22</v>
      </c>
      <c r="M72" s="29">
        <v>0.30614000000000002</v>
      </c>
      <c r="N72" s="29"/>
      <c r="O72" s="29">
        <f t="shared" si="22"/>
        <v>26</v>
      </c>
      <c r="P72" s="33" t="s">
        <v>94</v>
      </c>
      <c r="Q72" s="35" t="s">
        <v>26</v>
      </c>
      <c r="R72" s="29">
        <v>0.40594999999999998</v>
      </c>
      <c r="S72" s="29"/>
      <c r="T72" s="29">
        <f t="shared" si="24"/>
        <v>52</v>
      </c>
      <c r="U72" s="33" t="s">
        <v>67</v>
      </c>
      <c r="V72" s="24" t="s">
        <v>20</v>
      </c>
      <c r="W72" s="29">
        <v>0.31480999999999998</v>
      </c>
      <c r="X72" s="29"/>
      <c r="Y72" s="29">
        <f t="shared" si="16"/>
        <v>50</v>
      </c>
      <c r="Z72" s="33" t="s">
        <v>50</v>
      </c>
      <c r="AA72" s="24" t="s">
        <v>29</v>
      </c>
      <c r="AB72" s="29">
        <v>0.29433999999999999</v>
      </c>
      <c r="AC72" s="29"/>
      <c r="AD72" s="29">
        <f t="shared" si="19"/>
        <v>33</v>
      </c>
      <c r="AE72" s="33" t="s">
        <v>50</v>
      </c>
      <c r="AF72" s="24" t="s">
        <v>29</v>
      </c>
      <c r="AG72" s="29">
        <v>0.16406000000000001</v>
      </c>
      <c r="AH72" s="29"/>
      <c r="AI72" s="79">
        <f t="shared" si="23"/>
        <v>26</v>
      </c>
      <c r="AJ72" s="33" t="s">
        <v>39</v>
      </c>
      <c r="AK72" s="24" t="s">
        <v>28</v>
      </c>
      <c r="AL72" s="30">
        <v>0.67359000000000002</v>
      </c>
      <c r="AM72" s="30" t="s">
        <v>108</v>
      </c>
      <c r="AN72" s="29">
        <f t="shared" si="27"/>
        <v>43</v>
      </c>
      <c r="AO72" s="33" t="s">
        <v>69</v>
      </c>
      <c r="AP72" s="24" t="s">
        <v>19</v>
      </c>
      <c r="AQ72" s="29">
        <v>0.72965000000000002</v>
      </c>
      <c r="AR72" s="29"/>
      <c r="AS72" s="29">
        <f t="shared" si="25"/>
        <v>46</v>
      </c>
      <c r="AT72" s="33" t="s">
        <v>85</v>
      </c>
      <c r="AU72" s="24" t="s">
        <v>26</v>
      </c>
      <c r="AV72" s="29">
        <v>0.44513000000000003</v>
      </c>
      <c r="AW72" s="29"/>
      <c r="AX72" s="29">
        <f t="shared" si="18"/>
        <v>64</v>
      </c>
      <c r="AY72" s="33" t="s">
        <v>93</v>
      </c>
      <c r="AZ72" s="35" t="s">
        <v>29</v>
      </c>
      <c r="BA72" s="29">
        <v>0.64161000000000001</v>
      </c>
      <c r="BB72" s="29"/>
      <c r="BC72" s="29">
        <f t="shared" si="17"/>
        <v>42</v>
      </c>
      <c r="BD72" s="33" t="s">
        <v>97</v>
      </c>
      <c r="BE72" s="35" t="s">
        <v>22</v>
      </c>
      <c r="BF72" s="29">
        <v>0.39832000000000001</v>
      </c>
      <c r="BG72" s="29"/>
      <c r="BH72" s="79">
        <f t="shared" si="26"/>
        <v>38</v>
      </c>
      <c r="BI72" s="33" t="s">
        <v>43</v>
      </c>
      <c r="BJ72" s="24" t="s">
        <v>22</v>
      </c>
      <c r="BK72" s="29">
        <v>0.12642999999999999</v>
      </c>
      <c r="BL72" s="29"/>
      <c r="BM72" s="29">
        <f t="shared" ref="BM72:BM100" si="28">IF(BK72&gt;BK73,BM73+1,BM73)</f>
        <v>31</v>
      </c>
      <c r="BN72" s="33" t="s">
        <v>61</v>
      </c>
      <c r="BO72" s="24" t="s">
        <v>26</v>
      </c>
      <c r="BP72" s="29">
        <v>0.1183</v>
      </c>
      <c r="BR72" s="29">
        <f t="shared" si="15"/>
        <v>36</v>
      </c>
    </row>
    <row r="73" spans="1:70" ht="17" thickBot="1" x14ac:dyDescent="0.25">
      <c r="A73" s="33" t="s">
        <v>58</v>
      </c>
      <c r="B73" s="24" t="s">
        <v>20</v>
      </c>
      <c r="C73" s="29">
        <v>0.52707000000000004</v>
      </c>
      <c r="D73" s="29"/>
      <c r="E73" s="29">
        <f t="shared" si="20"/>
        <v>39</v>
      </c>
      <c r="F73" s="33" t="s">
        <v>97</v>
      </c>
      <c r="G73" s="35" t="s">
        <v>25</v>
      </c>
      <c r="H73" s="29">
        <v>0.22392000000000001</v>
      </c>
      <c r="I73" s="29"/>
      <c r="J73" s="29">
        <f t="shared" si="21"/>
        <v>34</v>
      </c>
      <c r="K73" s="33" t="s">
        <v>21</v>
      </c>
      <c r="L73" s="24" t="s">
        <v>22</v>
      </c>
      <c r="M73" s="29">
        <v>0.29897000000000001</v>
      </c>
      <c r="N73" s="29"/>
      <c r="O73" s="29">
        <f t="shared" si="22"/>
        <v>25</v>
      </c>
      <c r="P73" s="33" t="s">
        <v>58</v>
      </c>
      <c r="Q73" s="24" t="s">
        <v>22</v>
      </c>
      <c r="R73" s="29">
        <v>0.39838000000000001</v>
      </c>
      <c r="S73" s="29"/>
      <c r="T73" s="29">
        <f t="shared" si="24"/>
        <v>51</v>
      </c>
      <c r="U73" s="33" t="s">
        <v>59</v>
      </c>
      <c r="V73" s="24" t="s">
        <v>25</v>
      </c>
      <c r="W73" s="29">
        <v>0.31447999999999998</v>
      </c>
      <c r="X73" s="29"/>
      <c r="Y73" s="29">
        <f t="shared" si="16"/>
        <v>49</v>
      </c>
      <c r="Z73" s="33" t="s">
        <v>64</v>
      </c>
      <c r="AA73" s="24" t="s">
        <v>19</v>
      </c>
      <c r="AB73" s="29">
        <v>0.27994999999999998</v>
      </c>
      <c r="AC73" s="29"/>
      <c r="AD73" s="29">
        <f t="shared" si="19"/>
        <v>32</v>
      </c>
      <c r="AE73" s="33" t="s">
        <v>35</v>
      </c>
      <c r="AF73" s="24" t="s">
        <v>22</v>
      </c>
      <c r="AG73" s="29">
        <v>0.16270999999999999</v>
      </c>
      <c r="AH73" s="29"/>
      <c r="AI73" s="79">
        <f t="shared" si="23"/>
        <v>25</v>
      </c>
      <c r="AJ73" s="33" t="s">
        <v>45</v>
      </c>
      <c r="AK73" s="24" t="s">
        <v>19</v>
      </c>
      <c r="AL73" s="30">
        <v>0.67230000000000001</v>
      </c>
      <c r="AM73" s="30" t="s">
        <v>108</v>
      </c>
      <c r="AN73" s="29">
        <f t="shared" si="27"/>
        <v>42</v>
      </c>
      <c r="AO73" s="33" t="s">
        <v>47</v>
      </c>
      <c r="AP73" s="24" t="s">
        <v>19</v>
      </c>
      <c r="AQ73" s="28">
        <v>0.69325000000000003</v>
      </c>
      <c r="AR73" s="28" t="s">
        <v>107</v>
      </c>
      <c r="AS73" s="29">
        <f t="shared" si="25"/>
        <v>45</v>
      </c>
      <c r="AT73" s="33" t="s">
        <v>63</v>
      </c>
      <c r="AU73" s="24" t="s">
        <v>22</v>
      </c>
      <c r="AV73" s="29">
        <v>0.44401000000000002</v>
      </c>
      <c r="AW73" s="29"/>
      <c r="AX73" s="29">
        <f t="shared" si="18"/>
        <v>63</v>
      </c>
      <c r="AY73" s="33" t="s">
        <v>105</v>
      </c>
      <c r="AZ73" s="35" t="s">
        <v>20</v>
      </c>
      <c r="BA73" s="29">
        <v>0.61845000000000006</v>
      </c>
      <c r="BB73" s="29"/>
      <c r="BC73" s="29">
        <f t="shared" si="17"/>
        <v>41</v>
      </c>
      <c r="BD73" s="33" t="s">
        <v>50</v>
      </c>
      <c r="BE73" s="24" t="s">
        <v>29</v>
      </c>
      <c r="BF73" s="29">
        <v>0.36968000000000001</v>
      </c>
      <c r="BG73" s="29"/>
      <c r="BH73" s="79">
        <f t="shared" si="26"/>
        <v>37</v>
      </c>
      <c r="BI73" s="33" t="s">
        <v>48</v>
      </c>
      <c r="BJ73" s="24" t="s">
        <v>20</v>
      </c>
      <c r="BK73" s="29">
        <v>0.12443</v>
      </c>
      <c r="BL73" s="29"/>
      <c r="BM73" s="29">
        <f t="shared" si="28"/>
        <v>30</v>
      </c>
      <c r="BN73" s="33" t="s">
        <v>104</v>
      </c>
      <c r="BO73" s="35" t="s">
        <v>26</v>
      </c>
      <c r="BP73" s="29">
        <v>0.11327</v>
      </c>
      <c r="BR73" s="29">
        <f t="shared" ref="BR73:BR105" si="29">IF(BP73&gt;BP74,BR74+1,BR74)</f>
        <v>35</v>
      </c>
    </row>
    <row r="74" spans="1:70" ht="17" thickBot="1" x14ac:dyDescent="0.25">
      <c r="A74" s="33" t="s">
        <v>39</v>
      </c>
      <c r="B74" s="24" t="s">
        <v>25</v>
      </c>
      <c r="C74" s="30">
        <v>0.51105</v>
      </c>
      <c r="D74" s="30" t="s">
        <v>108</v>
      </c>
      <c r="E74" s="29">
        <f t="shared" si="20"/>
        <v>38</v>
      </c>
      <c r="F74" s="33" t="s">
        <v>77</v>
      </c>
      <c r="G74" s="24" t="s">
        <v>29</v>
      </c>
      <c r="H74" s="29">
        <v>0.21010999999999999</v>
      </c>
      <c r="I74" s="29"/>
      <c r="J74" s="29">
        <f t="shared" si="21"/>
        <v>33</v>
      </c>
      <c r="K74" s="33" t="s">
        <v>64</v>
      </c>
      <c r="L74" s="24" t="s">
        <v>19</v>
      </c>
      <c r="M74" s="29">
        <v>0.28549000000000002</v>
      </c>
      <c r="N74" s="29"/>
      <c r="O74" s="29">
        <f t="shared" si="22"/>
        <v>24</v>
      </c>
      <c r="P74" s="33" t="s">
        <v>42</v>
      </c>
      <c r="Q74" s="24" t="s">
        <v>28</v>
      </c>
      <c r="R74" s="29">
        <v>0.39613999999999999</v>
      </c>
      <c r="S74" s="29"/>
      <c r="T74" s="29">
        <f t="shared" si="24"/>
        <v>50</v>
      </c>
      <c r="U74" s="33" t="s">
        <v>76</v>
      </c>
      <c r="V74" s="24" t="s">
        <v>22</v>
      </c>
      <c r="W74" s="29">
        <v>0.30397000000000002</v>
      </c>
      <c r="X74" s="29"/>
      <c r="Y74" s="29">
        <f t="shared" ref="Y74:Y119" si="30">IF(W74&gt;W75,Y75+1,Y75)</f>
        <v>48</v>
      </c>
      <c r="Z74" s="33" t="s">
        <v>92</v>
      </c>
      <c r="AA74" s="35" t="s">
        <v>28</v>
      </c>
      <c r="AB74" s="29">
        <v>0.27715000000000001</v>
      </c>
      <c r="AC74" s="29"/>
      <c r="AD74" s="29">
        <f t="shared" si="19"/>
        <v>31</v>
      </c>
      <c r="AE74" s="33" t="s">
        <v>71</v>
      </c>
      <c r="AF74" s="24" t="s">
        <v>20</v>
      </c>
      <c r="AG74" s="29">
        <v>0.15548999999999999</v>
      </c>
      <c r="AH74" s="29"/>
      <c r="AI74" s="79">
        <f t="shared" si="23"/>
        <v>24</v>
      </c>
      <c r="AJ74" s="33" t="s">
        <v>82</v>
      </c>
      <c r="AK74" s="24" t="s">
        <v>25</v>
      </c>
      <c r="AL74" s="30">
        <v>0.66735</v>
      </c>
      <c r="AM74" s="30" t="s">
        <v>108</v>
      </c>
      <c r="AN74" s="29">
        <f t="shared" si="27"/>
        <v>41</v>
      </c>
      <c r="AO74" s="33" t="s">
        <v>37</v>
      </c>
      <c r="AP74" s="24" t="s">
        <v>23</v>
      </c>
      <c r="AQ74" s="28">
        <v>0.68713999999999997</v>
      </c>
      <c r="AR74" s="28" t="s">
        <v>107</v>
      </c>
      <c r="AS74" s="29">
        <f t="shared" si="25"/>
        <v>44</v>
      </c>
      <c r="AT74" s="33" t="s">
        <v>91</v>
      </c>
      <c r="AU74" s="35" t="s">
        <v>22</v>
      </c>
      <c r="AV74" s="29">
        <v>0.42341000000000001</v>
      </c>
      <c r="AW74" s="29"/>
      <c r="AX74" s="29">
        <f t="shared" si="18"/>
        <v>62</v>
      </c>
      <c r="AY74" s="33" t="s">
        <v>99</v>
      </c>
      <c r="AZ74" s="35" t="s">
        <v>19</v>
      </c>
      <c r="BA74" s="28">
        <v>0.59347000000000005</v>
      </c>
      <c r="BB74" s="28" t="s">
        <v>107</v>
      </c>
      <c r="BC74" s="29">
        <f t="shared" si="17"/>
        <v>40</v>
      </c>
      <c r="BD74" s="33" t="s">
        <v>48</v>
      </c>
      <c r="BE74" s="24" t="s">
        <v>29</v>
      </c>
      <c r="BF74" s="29">
        <v>0.35003000000000001</v>
      </c>
      <c r="BG74" s="29"/>
      <c r="BH74" s="79">
        <f t="shared" si="26"/>
        <v>36</v>
      </c>
      <c r="BI74" s="33" t="s">
        <v>89</v>
      </c>
      <c r="BJ74" s="35" t="s">
        <v>25</v>
      </c>
      <c r="BK74" s="29">
        <v>0.11312999999999999</v>
      </c>
      <c r="BL74" s="29"/>
      <c r="BM74" s="29">
        <f t="shared" si="28"/>
        <v>29</v>
      </c>
      <c r="BN74" s="33" t="s">
        <v>101</v>
      </c>
      <c r="BO74" s="35" t="s">
        <v>29</v>
      </c>
      <c r="BP74" s="29">
        <v>9.7960000000000005E-2</v>
      </c>
      <c r="BR74" s="29">
        <f t="shared" si="29"/>
        <v>34</v>
      </c>
    </row>
    <row r="75" spans="1:70" ht="17" thickBot="1" x14ac:dyDescent="0.25">
      <c r="A75" s="33" t="s">
        <v>69</v>
      </c>
      <c r="B75" s="24" t="s">
        <v>29</v>
      </c>
      <c r="C75" s="29">
        <v>0.49517</v>
      </c>
      <c r="D75" s="29"/>
      <c r="E75" s="29">
        <f t="shared" si="20"/>
        <v>37</v>
      </c>
      <c r="F75" s="33" t="s">
        <v>89</v>
      </c>
      <c r="G75" s="35" t="s">
        <v>28</v>
      </c>
      <c r="H75" s="29">
        <v>0.20948</v>
      </c>
      <c r="I75" s="29"/>
      <c r="J75" s="29">
        <f t="shared" si="21"/>
        <v>32</v>
      </c>
      <c r="K75" s="33" t="s">
        <v>104</v>
      </c>
      <c r="L75" s="35" t="s">
        <v>28</v>
      </c>
      <c r="M75" s="29">
        <v>0.28356999999999999</v>
      </c>
      <c r="N75" s="29"/>
      <c r="O75" s="29">
        <f t="shared" si="22"/>
        <v>23</v>
      </c>
      <c r="P75" s="33" t="s">
        <v>82</v>
      </c>
      <c r="Q75" s="24" t="s">
        <v>20</v>
      </c>
      <c r="R75" s="29">
        <v>0.39176</v>
      </c>
      <c r="S75" s="29"/>
      <c r="T75" s="29">
        <f t="shared" si="24"/>
        <v>49</v>
      </c>
      <c r="U75" s="33" t="s">
        <v>59</v>
      </c>
      <c r="V75" s="24" t="s">
        <v>20</v>
      </c>
      <c r="W75" s="29">
        <v>0.29892000000000002</v>
      </c>
      <c r="X75" s="29"/>
      <c r="Y75" s="29">
        <f t="shared" si="30"/>
        <v>47</v>
      </c>
      <c r="Z75" s="33" t="s">
        <v>54</v>
      </c>
      <c r="AA75" s="24" t="s">
        <v>29</v>
      </c>
      <c r="AB75" s="29">
        <v>0.27543000000000001</v>
      </c>
      <c r="AC75" s="29"/>
      <c r="AD75" s="29">
        <f t="shared" si="19"/>
        <v>30</v>
      </c>
      <c r="AE75" s="23" t="s">
        <v>95</v>
      </c>
      <c r="AF75" s="24" t="s">
        <v>22</v>
      </c>
      <c r="AG75" s="29">
        <v>0.14238999999999999</v>
      </c>
      <c r="AH75" s="29"/>
      <c r="AI75" s="79">
        <f t="shared" si="23"/>
        <v>23</v>
      </c>
      <c r="AJ75" s="33" t="s">
        <v>37</v>
      </c>
      <c r="AK75" s="24" t="s">
        <v>23</v>
      </c>
      <c r="AL75" s="28">
        <v>0.66134999999999999</v>
      </c>
      <c r="AM75" s="28" t="s">
        <v>107</v>
      </c>
      <c r="AN75" s="29">
        <f t="shared" si="27"/>
        <v>40</v>
      </c>
      <c r="AO75" s="33" t="s">
        <v>98</v>
      </c>
      <c r="AP75" s="35" t="s">
        <v>23</v>
      </c>
      <c r="AQ75" s="29">
        <v>0.67247999999999997</v>
      </c>
      <c r="AR75" s="29"/>
      <c r="AS75" s="29">
        <f t="shared" si="25"/>
        <v>43</v>
      </c>
      <c r="AT75" s="33" t="s">
        <v>101</v>
      </c>
      <c r="AU75" s="35" t="s">
        <v>22</v>
      </c>
      <c r="AV75" s="29">
        <v>0.41743000000000002</v>
      </c>
      <c r="AW75" s="29"/>
      <c r="AX75" s="29">
        <f t="shared" si="18"/>
        <v>61</v>
      </c>
      <c r="AY75" s="33" t="s">
        <v>21</v>
      </c>
      <c r="AZ75" s="24" t="s">
        <v>22</v>
      </c>
      <c r="BA75" s="28">
        <v>0.57118999999999998</v>
      </c>
      <c r="BB75" s="28" t="s">
        <v>107</v>
      </c>
      <c r="BC75" s="29">
        <f t="shared" ref="BC75:BC111" si="31">IF(BA75&gt;BA76,BC76+1,BC76)</f>
        <v>39</v>
      </c>
      <c r="BD75" s="33" t="s">
        <v>80</v>
      </c>
      <c r="BE75" s="24" t="s">
        <v>28</v>
      </c>
      <c r="BF75" s="29">
        <v>0.34794999999999998</v>
      </c>
      <c r="BG75" s="29"/>
      <c r="BH75" s="79">
        <f t="shared" si="26"/>
        <v>35</v>
      </c>
      <c r="BI75" s="33" t="s">
        <v>89</v>
      </c>
      <c r="BJ75" s="35" t="s">
        <v>19</v>
      </c>
      <c r="BK75" s="29">
        <v>0.10828</v>
      </c>
      <c r="BL75" s="29"/>
      <c r="BM75" s="29">
        <f t="shared" si="28"/>
        <v>28</v>
      </c>
      <c r="BN75" s="33" t="s">
        <v>71</v>
      </c>
      <c r="BO75" s="24" t="s">
        <v>29</v>
      </c>
      <c r="BP75" s="29">
        <v>9.6310000000000007E-2</v>
      </c>
      <c r="BR75" s="29">
        <f t="shared" si="29"/>
        <v>33</v>
      </c>
    </row>
    <row r="76" spans="1:70" ht="17" thickBot="1" x14ac:dyDescent="0.25">
      <c r="A76" s="23" t="s">
        <v>95</v>
      </c>
      <c r="B76" s="24" t="s">
        <v>26</v>
      </c>
      <c r="C76" s="29">
        <v>0.49092999999999998</v>
      </c>
      <c r="D76" s="29"/>
      <c r="E76" s="29">
        <f t="shared" si="20"/>
        <v>36</v>
      </c>
      <c r="F76" s="33" t="s">
        <v>68</v>
      </c>
      <c r="G76" s="24" t="s">
        <v>22</v>
      </c>
      <c r="H76" s="29">
        <v>0.20734</v>
      </c>
      <c r="I76" s="29"/>
      <c r="J76" s="29">
        <f t="shared" si="21"/>
        <v>31</v>
      </c>
      <c r="K76" s="33" t="s">
        <v>72</v>
      </c>
      <c r="L76" s="24" t="s">
        <v>22</v>
      </c>
      <c r="M76" s="29">
        <v>0.27021000000000001</v>
      </c>
      <c r="N76" s="29"/>
      <c r="O76" s="29">
        <f t="shared" si="22"/>
        <v>22</v>
      </c>
      <c r="P76" s="33" t="s">
        <v>67</v>
      </c>
      <c r="Q76" s="24" t="s">
        <v>28</v>
      </c>
      <c r="R76" s="29">
        <v>0.37206</v>
      </c>
      <c r="S76" s="29"/>
      <c r="T76" s="29">
        <f t="shared" si="24"/>
        <v>48</v>
      </c>
      <c r="U76" s="33" t="s">
        <v>87</v>
      </c>
      <c r="V76" s="24" t="s">
        <v>19</v>
      </c>
      <c r="W76" s="29">
        <v>0.29246</v>
      </c>
      <c r="X76" s="29"/>
      <c r="Y76" s="29">
        <f t="shared" si="30"/>
        <v>46</v>
      </c>
      <c r="Z76" s="33" t="s">
        <v>62</v>
      </c>
      <c r="AA76" s="24" t="s">
        <v>23</v>
      </c>
      <c r="AB76" s="29">
        <v>0.25530000000000003</v>
      </c>
      <c r="AC76" s="29"/>
      <c r="AD76" s="29">
        <f t="shared" si="19"/>
        <v>29</v>
      </c>
      <c r="AE76" s="33" t="s">
        <v>69</v>
      </c>
      <c r="AF76" s="24" t="s">
        <v>29</v>
      </c>
      <c r="AG76" s="29">
        <v>0.14121</v>
      </c>
      <c r="AH76" s="29"/>
      <c r="AI76" s="79">
        <f t="shared" si="23"/>
        <v>22</v>
      </c>
      <c r="AJ76" s="33" t="s">
        <v>83</v>
      </c>
      <c r="AK76" s="24" t="s">
        <v>20</v>
      </c>
      <c r="AL76" s="29">
        <v>0.65324000000000004</v>
      </c>
      <c r="AM76" s="29"/>
      <c r="AN76" s="29">
        <f t="shared" si="27"/>
        <v>39</v>
      </c>
      <c r="AO76" s="33" t="s">
        <v>54</v>
      </c>
      <c r="AP76" s="24" t="s">
        <v>22</v>
      </c>
      <c r="AQ76" s="29">
        <v>0.64088999999999996</v>
      </c>
      <c r="AR76" s="29"/>
      <c r="AS76" s="29">
        <f t="shared" si="25"/>
        <v>42</v>
      </c>
      <c r="AT76" s="33" t="s">
        <v>38</v>
      </c>
      <c r="AU76" s="24" t="s">
        <v>26</v>
      </c>
      <c r="AV76" s="30">
        <v>0.40994999999999998</v>
      </c>
      <c r="AW76" s="30" t="s">
        <v>108</v>
      </c>
      <c r="AX76" s="29">
        <f t="shared" si="18"/>
        <v>60</v>
      </c>
      <c r="AY76" s="33" t="s">
        <v>83</v>
      </c>
      <c r="AZ76" s="24" t="s">
        <v>25</v>
      </c>
      <c r="BA76" s="29">
        <v>0.57055999999999996</v>
      </c>
      <c r="BB76" s="29"/>
      <c r="BC76" s="29">
        <f t="shared" si="31"/>
        <v>38</v>
      </c>
      <c r="BD76" s="33" t="s">
        <v>82</v>
      </c>
      <c r="BE76" s="24" t="s">
        <v>25</v>
      </c>
      <c r="BF76" s="29">
        <v>0.34131</v>
      </c>
      <c r="BG76" s="29"/>
      <c r="BH76" s="79">
        <f t="shared" si="26"/>
        <v>34</v>
      </c>
      <c r="BI76" s="33" t="s">
        <v>94</v>
      </c>
      <c r="BJ76" s="35" t="s">
        <v>28</v>
      </c>
      <c r="BK76" s="29">
        <v>0.10345</v>
      </c>
      <c r="BL76" s="29"/>
      <c r="BM76" s="29">
        <f t="shared" si="28"/>
        <v>27</v>
      </c>
      <c r="BN76" s="33" t="s">
        <v>84</v>
      </c>
      <c r="BO76" s="24" t="s">
        <v>19</v>
      </c>
      <c r="BP76" s="29">
        <v>9.6159999999999995E-2</v>
      </c>
      <c r="BR76" s="29">
        <f t="shared" si="29"/>
        <v>32</v>
      </c>
    </row>
    <row r="77" spans="1:70" ht="17" thickBot="1" x14ac:dyDescent="0.25">
      <c r="A77" s="33" t="s">
        <v>82</v>
      </c>
      <c r="B77" s="24" t="s">
        <v>25</v>
      </c>
      <c r="C77" s="29">
        <v>0.46700999999999998</v>
      </c>
      <c r="D77" s="29"/>
      <c r="E77" s="29">
        <f t="shared" si="20"/>
        <v>35</v>
      </c>
      <c r="F77" s="33" t="s">
        <v>79</v>
      </c>
      <c r="G77" s="24" t="s">
        <v>29</v>
      </c>
      <c r="H77" s="29">
        <v>0.19517000000000001</v>
      </c>
      <c r="I77" s="29"/>
      <c r="J77" s="29">
        <f t="shared" si="21"/>
        <v>30</v>
      </c>
      <c r="K77" s="33" t="s">
        <v>84</v>
      </c>
      <c r="L77" s="24" t="s">
        <v>19</v>
      </c>
      <c r="M77" s="29">
        <v>0.26898</v>
      </c>
      <c r="N77" s="29"/>
      <c r="O77" s="29">
        <f t="shared" si="22"/>
        <v>21</v>
      </c>
      <c r="P77" s="33" t="s">
        <v>47</v>
      </c>
      <c r="Q77" s="24" t="s">
        <v>28</v>
      </c>
      <c r="R77" s="29">
        <v>0.36242999999999997</v>
      </c>
      <c r="S77" s="29"/>
      <c r="T77" s="29">
        <f t="shared" si="24"/>
        <v>47</v>
      </c>
      <c r="U77" s="33" t="s">
        <v>49</v>
      </c>
      <c r="V77" s="24" t="s">
        <v>28</v>
      </c>
      <c r="W77" s="29">
        <v>0.28515000000000001</v>
      </c>
      <c r="X77" s="29"/>
      <c r="Y77" s="29">
        <f t="shared" si="30"/>
        <v>45</v>
      </c>
      <c r="Z77" s="33" t="s">
        <v>74</v>
      </c>
      <c r="AA77" s="24" t="s">
        <v>23</v>
      </c>
      <c r="AB77" s="29">
        <v>0.25340000000000001</v>
      </c>
      <c r="AC77" s="29"/>
      <c r="AD77" s="29">
        <f t="shared" si="19"/>
        <v>28</v>
      </c>
      <c r="AE77" s="33" t="s">
        <v>80</v>
      </c>
      <c r="AF77" s="24" t="s">
        <v>28</v>
      </c>
      <c r="AG77" s="29">
        <v>0.13159000000000001</v>
      </c>
      <c r="AH77" s="29"/>
      <c r="AI77" s="79">
        <f t="shared" si="23"/>
        <v>21</v>
      </c>
      <c r="AJ77" s="33" t="s">
        <v>59</v>
      </c>
      <c r="AK77" s="24" t="s">
        <v>25</v>
      </c>
      <c r="AL77" s="30">
        <v>0.62229999999999996</v>
      </c>
      <c r="AM77" s="30" t="s">
        <v>108</v>
      </c>
      <c r="AN77" s="29">
        <f t="shared" si="27"/>
        <v>38</v>
      </c>
      <c r="AO77" s="33" t="s">
        <v>97</v>
      </c>
      <c r="AP77" s="35" t="s">
        <v>29</v>
      </c>
      <c r="AQ77" s="29">
        <v>0.63312000000000002</v>
      </c>
      <c r="AR77" s="29"/>
      <c r="AS77" s="29">
        <f t="shared" si="25"/>
        <v>41</v>
      </c>
      <c r="AT77" s="33" t="s">
        <v>73</v>
      </c>
      <c r="AU77" s="24" t="s">
        <v>29</v>
      </c>
      <c r="AV77" s="29">
        <v>0.40927999999999998</v>
      </c>
      <c r="AW77" s="29"/>
      <c r="AX77" s="29">
        <f t="shared" si="18"/>
        <v>59</v>
      </c>
      <c r="AY77" s="33" t="s">
        <v>89</v>
      </c>
      <c r="AZ77" s="35" t="s">
        <v>28</v>
      </c>
      <c r="BA77" s="29">
        <v>0.48851</v>
      </c>
      <c r="BB77" s="29"/>
      <c r="BC77" s="29">
        <f t="shared" si="31"/>
        <v>37</v>
      </c>
      <c r="BD77" s="33" t="s">
        <v>78</v>
      </c>
      <c r="BE77" s="24" t="s">
        <v>28</v>
      </c>
      <c r="BF77" s="29">
        <v>0.32712000000000002</v>
      </c>
      <c r="BG77" s="29"/>
      <c r="BH77" s="79">
        <f t="shared" si="26"/>
        <v>33</v>
      </c>
      <c r="BI77" s="33" t="s">
        <v>27</v>
      </c>
      <c r="BJ77" s="24" t="s">
        <v>28</v>
      </c>
      <c r="BK77" s="29">
        <v>0.10329000000000001</v>
      </c>
      <c r="BL77" s="29"/>
      <c r="BM77" s="29">
        <f t="shared" si="28"/>
        <v>26</v>
      </c>
      <c r="BN77" s="33" t="s">
        <v>73</v>
      </c>
      <c r="BO77" s="24" t="s">
        <v>26</v>
      </c>
      <c r="BP77" s="29">
        <v>9.4210000000000002E-2</v>
      </c>
      <c r="BR77" s="29">
        <f t="shared" si="29"/>
        <v>31</v>
      </c>
    </row>
    <row r="78" spans="1:70" ht="17" thickBot="1" x14ac:dyDescent="0.25">
      <c r="A78" s="33" t="s">
        <v>64</v>
      </c>
      <c r="B78" s="24" t="s">
        <v>19</v>
      </c>
      <c r="C78" s="29">
        <v>0.41458</v>
      </c>
      <c r="D78" s="29"/>
      <c r="E78" s="29">
        <f t="shared" si="20"/>
        <v>34</v>
      </c>
      <c r="F78" s="33" t="s">
        <v>62</v>
      </c>
      <c r="G78" s="24" t="s">
        <v>19</v>
      </c>
      <c r="H78" s="29">
        <v>0.18998999999999999</v>
      </c>
      <c r="I78" s="29"/>
      <c r="J78" s="29">
        <f t="shared" si="21"/>
        <v>29</v>
      </c>
      <c r="K78" s="33" t="s">
        <v>104</v>
      </c>
      <c r="L78" s="35" t="s">
        <v>23</v>
      </c>
      <c r="M78" s="29">
        <v>0.26815</v>
      </c>
      <c r="N78" s="29"/>
      <c r="O78" s="29">
        <f t="shared" si="22"/>
        <v>20</v>
      </c>
      <c r="P78" s="33" t="s">
        <v>45</v>
      </c>
      <c r="Q78" s="24" t="s">
        <v>19</v>
      </c>
      <c r="R78" s="29">
        <v>0.35487999999999997</v>
      </c>
      <c r="S78" s="29"/>
      <c r="T78" s="29">
        <f t="shared" si="24"/>
        <v>46</v>
      </c>
      <c r="U78" s="33" t="s">
        <v>46</v>
      </c>
      <c r="V78" s="24" t="s">
        <v>20</v>
      </c>
      <c r="W78" s="29">
        <v>0.26499</v>
      </c>
      <c r="X78" s="29"/>
      <c r="Y78" s="29">
        <f t="shared" si="30"/>
        <v>44</v>
      </c>
      <c r="Z78" s="33" t="s">
        <v>33</v>
      </c>
      <c r="AA78" s="24" t="s">
        <v>20</v>
      </c>
      <c r="AB78" s="29">
        <v>0.24970999999999999</v>
      </c>
      <c r="AC78" s="29"/>
      <c r="AD78" s="29">
        <f t="shared" si="19"/>
        <v>27</v>
      </c>
      <c r="AE78" s="33" t="s">
        <v>43</v>
      </c>
      <c r="AF78" s="24" t="s">
        <v>22</v>
      </c>
      <c r="AG78" s="29">
        <v>0.11892999999999999</v>
      </c>
      <c r="AH78" s="29"/>
      <c r="AI78" s="79">
        <f t="shared" si="23"/>
        <v>20</v>
      </c>
      <c r="AJ78" s="33" t="s">
        <v>69</v>
      </c>
      <c r="AK78" s="24" t="s">
        <v>23</v>
      </c>
      <c r="AL78" s="29">
        <v>0.62073999999999996</v>
      </c>
      <c r="AM78" s="29"/>
      <c r="AN78" s="29">
        <f t="shared" si="27"/>
        <v>37</v>
      </c>
      <c r="AO78" s="33" t="s">
        <v>74</v>
      </c>
      <c r="AP78" s="24" t="s">
        <v>28</v>
      </c>
      <c r="AQ78" s="30">
        <v>0.62400999999999995</v>
      </c>
      <c r="AR78" s="30" t="s">
        <v>108</v>
      </c>
      <c r="AS78" s="29">
        <f t="shared" si="25"/>
        <v>40</v>
      </c>
      <c r="AT78" s="33" t="s">
        <v>52</v>
      </c>
      <c r="AU78" s="24" t="s">
        <v>29</v>
      </c>
      <c r="AV78" s="29">
        <v>0.40690999999999999</v>
      </c>
      <c r="AW78" s="29"/>
      <c r="AX78" s="29">
        <f t="shared" si="18"/>
        <v>58</v>
      </c>
      <c r="AY78" s="33" t="s">
        <v>46</v>
      </c>
      <c r="AZ78" s="24" t="s">
        <v>22</v>
      </c>
      <c r="BA78" s="29">
        <v>0.48587999999999998</v>
      </c>
      <c r="BB78" s="29"/>
      <c r="BC78" s="29">
        <f t="shared" si="31"/>
        <v>36</v>
      </c>
      <c r="BD78" s="33" t="s">
        <v>91</v>
      </c>
      <c r="BE78" s="35" t="s">
        <v>20</v>
      </c>
      <c r="BF78" s="29">
        <v>0.31041999999999997</v>
      </c>
      <c r="BG78" s="29"/>
      <c r="BH78" s="79">
        <f t="shared" si="26"/>
        <v>32</v>
      </c>
      <c r="BI78" s="33" t="s">
        <v>21</v>
      </c>
      <c r="BJ78" s="24" t="s">
        <v>22</v>
      </c>
      <c r="BK78" s="29">
        <v>0.10129000000000001</v>
      </c>
      <c r="BL78" s="29"/>
      <c r="BM78" s="29">
        <f t="shared" si="28"/>
        <v>25</v>
      </c>
      <c r="BN78" s="33" t="s">
        <v>105</v>
      </c>
      <c r="BO78" s="35" t="s">
        <v>29</v>
      </c>
      <c r="BP78" s="29">
        <v>9.3659999999999993E-2</v>
      </c>
      <c r="BR78" s="29">
        <f t="shared" si="29"/>
        <v>30</v>
      </c>
    </row>
    <row r="79" spans="1:70" ht="17" thickBot="1" x14ac:dyDescent="0.25">
      <c r="A79" s="33" t="s">
        <v>54</v>
      </c>
      <c r="B79" s="24" t="s">
        <v>29</v>
      </c>
      <c r="C79" s="29">
        <v>0.40526000000000001</v>
      </c>
      <c r="D79" s="29"/>
      <c r="E79" s="29">
        <f t="shared" si="20"/>
        <v>33</v>
      </c>
      <c r="F79" s="33" t="s">
        <v>67</v>
      </c>
      <c r="G79" s="24" t="s">
        <v>28</v>
      </c>
      <c r="H79" s="29">
        <v>0.18804999999999999</v>
      </c>
      <c r="I79" s="29"/>
      <c r="J79" s="29">
        <f t="shared" si="21"/>
        <v>28</v>
      </c>
      <c r="K79" s="33" t="s">
        <v>101</v>
      </c>
      <c r="L79" s="35" t="s">
        <v>22</v>
      </c>
      <c r="M79" s="29">
        <v>0.24188999999999999</v>
      </c>
      <c r="N79" s="29"/>
      <c r="O79" s="29">
        <f t="shared" si="22"/>
        <v>19</v>
      </c>
      <c r="P79" s="33" t="s">
        <v>53</v>
      </c>
      <c r="Q79" s="24" t="s">
        <v>28</v>
      </c>
      <c r="R79" s="29">
        <v>0.34853000000000001</v>
      </c>
      <c r="S79" s="29"/>
      <c r="T79" s="29">
        <f t="shared" si="24"/>
        <v>45</v>
      </c>
      <c r="U79" s="33" t="s">
        <v>98</v>
      </c>
      <c r="V79" s="35" t="s">
        <v>23</v>
      </c>
      <c r="W79" s="29">
        <v>0.25741999999999998</v>
      </c>
      <c r="X79" s="29"/>
      <c r="Y79" s="29">
        <f t="shared" si="30"/>
        <v>43</v>
      </c>
      <c r="Z79" s="33" t="s">
        <v>59</v>
      </c>
      <c r="AA79" s="24" t="s">
        <v>25</v>
      </c>
      <c r="AB79" s="29">
        <v>0.23666000000000001</v>
      </c>
      <c r="AC79" s="29"/>
      <c r="AD79" s="29">
        <f t="shared" si="19"/>
        <v>26</v>
      </c>
      <c r="AE79" s="33" t="s">
        <v>91</v>
      </c>
      <c r="AF79" s="35" t="s">
        <v>25</v>
      </c>
      <c r="AG79" s="29">
        <v>9.1639999999999999E-2</v>
      </c>
      <c r="AH79" s="29"/>
      <c r="AI79" s="79">
        <f t="shared" si="23"/>
        <v>19</v>
      </c>
      <c r="AJ79" s="33" t="s">
        <v>58</v>
      </c>
      <c r="AK79" s="24" t="s">
        <v>20</v>
      </c>
      <c r="AL79" s="29">
        <v>0.61323000000000005</v>
      </c>
      <c r="AM79" s="29"/>
      <c r="AN79" s="29">
        <f t="shared" si="27"/>
        <v>36</v>
      </c>
      <c r="AO79" s="33" t="s">
        <v>92</v>
      </c>
      <c r="AP79" s="35" t="s">
        <v>25</v>
      </c>
      <c r="AQ79" s="29">
        <v>0.59907999999999995</v>
      </c>
      <c r="AR79" s="29"/>
      <c r="AS79" s="29">
        <f t="shared" si="25"/>
        <v>39</v>
      </c>
      <c r="AT79" s="33" t="s">
        <v>75</v>
      </c>
      <c r="AU79" s="24" t="s">
        <v>29</v>
      </c>
      <c r="AV79" s="29">
        <v>0.40512999999999999</v>
      </c>
      <c r="AW79" s="29"/>
      <c r="AX79" s="29">
        <f t="shared" si="18"/>
        <v>57</v>
      </c>
      <c r="AY79" s="33" t="s">
        <v>31</v>
      </c>
      <c r="AZ79" s="24" t="s">
        <v>19</v>
      </c>
      <c r="BA79" s="29">
        <v>0.47986000000000001</v>
      </c>
      <c r="BB79" s="29"/>
      <c r="BC79" s="29">
        <f t="shared" si="31"/>
        <v>35</v>
      </c>
      <c r="BD79" s="33" t="s">
        <v>62</v>
      </c>
      <c r="BE79" s="24" t="s">
        <v>23</v>
      </c>
      <c r="BF79" s="29">
        <v>0.29877999999999999</v>
      </c>
      <c r="BG79" s="29"/>
      <c r="BH79" s="79">
        <f t="shared" si="26"/>
        <v>31</v>
      </c>
      <c r="BI79" s="33" t="s">
        <v>68</v>
      </c>
      <c r="BJ79" s="24" t="s">
        <v>22</v>
      </c>
      <c r="BK79" s="29">
        <v>9.11E-2</v>
      </c>
      <c r="BL79" s="29"/>
      <c r="BM79" s="29">
        <f t="shared" si="28"/>
        <v>24</v>
      </c>
      <c r="BN79" s="33" t="s">
        <v>67</v>
      </c>
      <c r="BO79" s="24" t="s">
        <v>20</v>
      </c>
      <c r="BP79" s="29">
        <v>9.0209999999999999E-2</v>
      </c>
      <c r="BR79" s="29">
        <f t="shared" si="29"/>
        <v>29</v>
      </c>
    </row>
    <row r="80" spans="1:70" ht="17" thickBot="1" x14ac:dyDescent="0.25">
      <c r="A80" s="33" t="s">
        <v>91</v>
      </c>
      <c r="B80" s="35" t="s">
        <v>20</v>
      </c>
      <c r="C80" s="29">
        <v>0.38216</v>
      </c>
      <c r="D80" s="29"/>
      <c r="E80" s="29">
        <f t="shared" si="20"/>
        <v>32</v>
      </c>
      <c r="F80" s="33" t="s">
        <v>64</v>
      </c>
      <c r="G80" s="24" t="s">
        <v>19</v>
      </c>
      <c r="H80" s="29">
        <v>0.18451999999999999</v>
      </c>
      <c r="I80" s="29"/>
      <c r="J80" s="29">
        <f t="shared" si="21"/>
        <v>27</v>
      </c>
      <c r="K80" s="33" t="s">
        <v>92</v>
      </c>
      <c r="L80" s="35" t="s">
        <v>20</v>
      </c>
      <c r="M80" s="29">
        <v>0.22828000000000001</v>
      </c>
      <c r="N80" s="29"/>
      <c r="O80" s="29">
        <f t="shared" si="22"/>
        <v>18</v>
      </c>
      <c r="P80" s="33" t="s">
        <v>101</v>
      </c>
      <c r="Q80" s="35" t="s">
        <v>26</v>
      </c>
      <c r="R80" s="29">
        <v>0.34702</v>
      </c>
      <c r="S80" s="29"/>
      <c r="T80" s="29">
        <f t="shared" si="24"/>
        <v>44</v>
      </c>
      <c r="U80" s="33" t="s">
        <v>89</v>
      </c>
      <c r="V80" s="35" t="s">
        <v>22</v>
      </c>
      <c r="W80" s="29">
        <v>0.24360000000000001</v>
      </c>
      <c r="X80" s="29"/>
      <c r="Y80" s="29">
        <f t="shared" si="30"/>
        <v>42</v>
      </c>
      <c r="Z80" s="33" t="s">
        <v>82</v>
      </c>
      <c r="AA80" s="24" t="s">
        <v>28</v>
      </c>
      <c r="AB80" s="29">
        <v>0.22450999999999999</v>
      </c>
      <c r="AC80" s="29"/>
      <c r="AD80" s="29">
        <f t="shared" si="19"/>
        <v>25</v>
      </c>
      <c r="AE80" s="33" t="s">
        <v>18</v>
      </c>
      <c r="AF80" s="24" t="s">
        <v>20</v>
      </c>
      <c r="AG80" s="29">
        <v>8.9590000000000003E-2</v>
      </c>
      <c r="AH80" s="29"/>
      <c r="AI80" s="79">
        <f t="shared" si="23"/>
        <v>18</v>
      </c>
      <c r="AJ80" s="33" t="s">
        <v>93</v>
      </c>
      <c r="AK80" s="35" t="s">
        <v>20</v>
      </c>
      <c r="AL80" s="29">
        <v>0.61150000000000004</v>
      </c>
      <c r="AM80" s="29"/>
      <c r="AN80" s="29">
        <f t="shared" si="27"/>
        <v>35</v>
      </c>
      <c r="AO80" s="33" t="s">
        <v>78</v>
      </c>
      <c r="AP80" s="24" t="s">
        <v>28</v>
      </c>
      <c r="AQ80" s="29">
        <v>0.58245999999999998</v>
      </c>
      <c r="AR80" s="29"/>
      <c r="AS80" s="29">
        <f t="shared" si="25"/>
        <v>38</v>
      </c>
      <c r="AT80" s="33" t="s">
        <v>86</v>
      </c>
      <c r="AU80" s="24" t="s">
        <v>28</v>
      </c>
      <c r="AV80" s="29">
        <v>0.40468999999999999</v>
      </c>
      <c r="AW80" s="29"/>
      <c r="AX80" s="29">
        <f t="shared" ref="AX80:AX133" si="32">IF(AV80&gt;AV81,AX81+1,AX81)</f>
        <v>56</v>
      </c>
      <c r="AY80" s="33" t="s">
        <v>58</v>
      </c>
      <c r="AZ80" s="24" t="s">
        <v>20</v>
      </c>
      <c r="BA80" s="29">
        <v>0.42825999999999997</v>
      </c>
      <c r="BB80" s="29"/>
      <c r="BC80" s="29">
        <f t="shared" si="31"/>
        <v>34</v>
      </c>
      <c r="BD80" s="33" t="s">
        <v>21</v>
      </c>
      <c r="BE80" s="24" t="s">
        <v>22</v>
      </c>
      <c r="BF80" s="29">
        <v>0.28494999999999998</v>
      </c>
      <c r="BG80" s="29"/>
      <c r="BH80" s="79">
        <f t="shared" si="26"/>
        <v>30</v>
      </c>
      <c r="BI80" s="33" t="s">
        <v>105</v>
      </c>
      <c r="BJ80" s="35" t="s">
        <v>29</v>
      </c>
      <c r="BK80" s="29">
        <v>8.2250000000000004E-2</v>
      </c>
      <c r="BL80" s="29"/>
      <c r="BM80" s="29">
        <f t="shared" si="28"/>
        <v>23</v>
      </c>
      <c r="BN80" s="33" t="s">
        <v>85</v>
      </c>
      <c r="BO80" s="24" t="s">
        <v>26</v>
      </c>
      <c r="BP80" s="29">
        <v>8.6790000000000006E-2</v>
      </c>
      <c r="BR80" s="29">
        <f t="shared" si="29"/>
        <v>28</v>
      </c>
    </row>
    <row r="81" spans="1:70" ht="17" thickBot="1" x14ac:dyDescent="0.25">
      <c r="A81" s="33" t="s">
        <v>98</v>
      </c>
      <c r="B81" s="35" t="s">
        <v>25</v>
      </c>
      <c r="C81" s="29">
        <v>0.37425000000000003</v>
      </c>
      <c r="D81" s="29"/>
      <c r="E81" s="29">
        <f t="shared" si="20"/>
        <v>31</v>
      </c>
      <c r="F81" s="33" t="s">
        <v>100</v>
      </c>
      <c r="G81" s="35" t="s">
        <v>20</v>
      </c>
      <c r="H81" s="29">
        <v>0.16558</v>
      </c>
      <c r="I81" s="29"/>
      <c r="J81" s="29">
        <f t="shared" si="21"/>
        <v>26</v>
      </c>
      <c r="K81" s="33" t="s">
        <v>82</v>
      </c>
      <c r="L81" s="24" t="s">
        <v>20</v>
      </c>
      <c r="M81" s="29">
        <v>0.20388000000000001</v>
      </c>
      <c r="N81" s="29"/>
      <c r="O81" s="29">
        <f t="shared" si="22"/>
        <v>17</v>
      </c>
      <c r="P81" s="33" t="s">
        <v>72</v>
      </c>
      <c r="Q81" s="24" t="s">
        <v>25</v>
      </c>
      <c r="R81" s="29">
        <v>0.3226</v>
      </c>
      <c r="S81" s="29"/>
      <c r="T81" s="29">
        <f t="shared" si="24"/>
        <v>43</v>
      </c>
      <c r="U81" s="33" t="s">
        <v>91</v>
      </c>
      <c r="V81" s="35" t="s">
        <v>28</v>
      </c>
      <c r="W81" s="29">
        <v>0.24074999999999999</v>
      </c>
      <c r="X81" s="29"/>
      <c r="Y81" s="29">
        <f t="shared" si="30"/>
        <v>41</v>
      </c>
      <c r="Z81" s="33" t="s">
        <v>68</v>
      </c>
      <c r="AA81" s="24" t="s">
        <v>29</v>
      </c>
      <c r="AB81" s="29">
        <v>0.22317999999999999</v>
      </c>
      <c r="AC81" s="29"/>
      <c r="AD81" s="29">
        <f t="shared" si="19"/>
        <v>24</v>
      </c>
      <c r="AE81" s="33" t="s">
        <v>50</v>
      </c>
      <c r="AF81" s="24" t="s">
        <v>19</v>
      </c>
      <c r="AG81" s="29">
        <v>8.5800000000000001E-2</v>
      </c>
      <c r="AH81" s="29"/>
      <c r="AI81" s="79">
        <f t="shared" si="23"/>
        <v>17</v>
      </c>
      <c r="AJ81" s="33" t="s">
        <v>54</v>
      </c>
      <c r="AK81" s="24" t="s">
        <v>29</v>
      </c>
      <c r="AL81" s="29">
        <v>0.60277000000000003</v>
      </c>
      <c r="AM81" s="29"/>
      <c r="AN81" s="29">
        <f t="shared" si="27"/>
        <v>34</v>
      </c>
      <c r="AO81" s="33" t="s">
        <v>83</v>
      </c>
      <c r="AP81" s="24" t="s">
        <v>20</v>
      </c>
      <c r="AQ81" s="29">
        <v>0.57565999999999995</v>
      </c>
      <c r="AR81" s="29"/>
      <c r="AS81" s="29">
        <f t="shared" si="25"/>
        <v>37</v>
      </c>
      <c r="AT81" s="33" t="s">
        <v>41</v>
      </c>
      <c r="AU81" s="24" t="s">
        <v>29</v>
      </c>
      <c r="AV81" s="29">
        <v>0.40050999999999998</v>
      </c>
      <c r="AW81" s="29"/>
      <c r="AX81" s="29">
        <f t="shared" si="32"/>
        <v>55</v>
      </c>
      <c r="AY81" s="33" t="s">
        <v>65</v>
      </c>
      <c r="AZ81" s="24" t="s">
        <v>29</v>
      </c>
      <c r="BA81" s="30">
        <v>0.42097000000000001</v>
      </c>
      <c r="BB81" s="30" t="s">
        <v>108</v>
      </c>
      <c r="BC81" s="29">
        <f t="shared" si="31"/>
        <v>33</v>
      </c>
      <c r="BD81" s="33" t="s">
        <v>92</v>
      </c>
      <c r="BE81" s="35" t="s">
        <v>25</v>
      </c>
      <c r="BF81" s="29">
        <v>0.27966999999999997</v>
      </c>
      <c r="BG81" s="29"/>
      <c r="BH81" s="79">
        <f t="shared" si="26"/>
        <v>29</v>
      </c>
      <c r="BI81" s="33" t="s">
        <v>46</v>
      </c>
      <c r="BJ81" s="24" t="s">
        <v>22</v>
      </c>
      <c r="BK81" s="29">
        <v>7.8960000000000002E-2</v>
      </c>
      <c r="BL81" s="29"/>
      <c r="BM81" s="29">
        <f t="shared" si="28"/>
        <v>22</v>
      </c>
      <c r="BN81" s="33" t="s">
        <v>77</v>
      </c>
      <c r="BO81" s="24" t="s">
        <v>29</v>
      </c>
      <c r="BP81" s="29">
        <v>7.9600000000000004E-2</v>
      </c>
      <c r="BR81" s="29">
        <f t="shared" si="29"/>
        <v>27</v>
      </c>
    </row>
    <row r="82" spans="1:70" ht="17" thickBot="1" x14ac:dyDescent="0.25">
      <c r="A82" s="33" t="s">
        <v>50</v>
      </c>
      <c r="B82" s="24" t="s">
        <v>29</v>
      </c>
      <c r="C82" s="29">
        <v>0.36773</v>
      </c>
      <c r="D82" s="29"/>
      <c r="E82" s="29">
        <f t="shared" si="20"/>
        <v>30</v>
      </c>
      <c r="F82" s="33" t="s">
        <v>68</v>
      </c>
      <c r="G82" s="24" t="s">
        <v>19</v>
      </c>
      <c r="H82" s="29">
        <v>0.16131999999999999</v>
      </c>
      <c r="I82" s="29"/>
      <c r="J82" s="29">
        <f t="shared" si="21"/>
        <v>25</v>
      </c>
      <c r="K82" s="33" t="s">
        <v>89</v>
      </c>
      <c r="L82" s="35" t="s">
        <v>22</v>
      </c>
      <c r="M82" s="29">
        <v>0.20238</v>
      </c>
      <c r="N82" s="29"/>
      <c r="O82" s="29">
        <f t="shared" si="22"/>
        <v>16</v>
      </c>
      <c r="P82" s="33" t="s">
        <v>82</v>
      </c>
      <c r="Q82" s="24" t="s">
        <v>28</v>
      </c>
      <c r="R82" s="29">
        <v>0.31370999999999999</v>
      </c>
      <c r="S82" s="29"/>
      <c r="T82" s="29">
        <f t="shared" si="24"/>
        <v>42</v>
      </c>
      <c r="U82" s="33" t="s">
        <v>105</v>
      </c>
      <c r="V82" s="35" t="s">
        <v>29</v>
      </c>
      <c r="W82" s="29">
        <v>0.23649000000000001</v>
      </c>
      <c r="X82" s="29"/>
      <c r="Y82" s="29">
        <f t="shared" si="30"/>
        <v>40</v>
      </c>
      <c r="Z82" s="33" t="s">
        <v>59</v>
      </c>
      <c r="AA82" s="24" t="s">
        <v>20</v>
      </c>
      <c r="AB82" s="29">
        <v>0.21259</v>
      </c>
      <c r="AC82" s="29"/>
      <c r="AD82" s="29">
        <f t="shared" ref="AD82:AD102" si="33">IF(AB82&gt;AB83,AD83+1,AD83)</f>
        <v>23</v>
      </c>
      <c r="AE82" s="33" t="s">
        <v>54</v>
      </c>
      <c r="AF82" s="24" t="s">
        <v>22</v>
      </c>
      <c r="AG82" s="29">
        <v>8.5559999999999997E-2</v>
      </c>
      <c r="AH82" s="29"/>
      <c r="AI82" s="79">
        <f t="shared" si="23"/>
        <v>16</v>
      </c>
      <c r="AJ82" s="33" t="s">
        <v>54</v>
      </c>
      <c r="AK82" s="24" t="s">
        <v>22</v>
      </c>
      <c r="AL82" s="30">
        <v>0.58962000000000003</v>
      </c>
      <c r="AM82" s="30" t="s">
        <v>108</v>
      </c>
      <c r="AN82" s="29">
        <f t="shared" si="27"/>
        <v>33</v>
      </c>
      <c r="AO82" s="33" t="s">
        <v>66</v>
      </c>
      <c r="AP82" s="24" t="s">
        <v>22</v>
      </c>
      <c r="AQ82" s="29">
        <v>0.56459999999999999</v>
      </c>
      <c r="AR82" s="29"/>
      <c r="AS82" s="29">
        <f t="shared" si="25"/>
        <v>36</v>
      </c>
      <c r="AT82" s="33" t="s">
        <v>78</v>
      </c>
      <c r="AU82" s="24" t="s">
        <v>28</v>
      </c>
      <c r="AV82" s="29">
        <v>0.39588000000000001</v>
      </c>
      <c r="AW82" s="29"/>
      <c r="AX82" s="29">
        <f t="shared" si="32"/>
        <v>54</v>
      </c>
      <c r="AY82" s="33" t="s">
        <v>63</v>
      </c>
      <c r="AZ82" s="24" t="s">
        <v>22</v>
      </c>
      <c r="BA82" s="29">
        <v>0.40062999999999999</v>
      </c>
      <c r="BB82" s="29"/>
      <c r="BC82" s="29">
        <f t="shared" si="31"/>
        <v>32</v>
      </c>
      <c r="BD82" s="33" t="s">
        <v>33</v>
      </c>
      <c r="BE82" s="24" t="s">
        <v>20</v>
      </c>
      <c r="BF82" s="29">
        <v>0.27190999999999999</v>
      </c>
      <c r="BG82" s="29"/>
      <c r="BH82" s="79">
        <f t="shared" si="26"/>
        <v>28</v>
      </c>
      <c r="BI82" s="33" t="s">
        <v>64</v>
      </c>
      <c r="BJ82" s="24" t="s">
        <v>28</v>
      </c>
      <c r="BK82" s="29">
        <v>7.4109999999999995E-2</v>
      </c>
      <c r="BL82" s="29"/>
      <c r="BM82" s="29">
        <f t="shared" si="28"/>
        <v>21</v>
      </c>
      <c r="BN82" s="33" t="s">
        <v>61</v>
      </c>
      <c r="BO82" s="24" t="s">
        <v>23</v>
      </c>
      <c r="BP82" s="29">
        <v>7.492E-2</v>
      </c>
      <c r="BR82" s="29">
        <f t="shared" si="29"/>
        <v>26</v>
      </c>
    </row>
    <row r="83" spans="1:70" ht="17" thickBot="1" x14ac:dyDescent="0.25">
      <c r="A83" s="33" t="s">
        <v>56</v>
      </c>
      <c r="B83" s="24" t="s">
        <v>22</v>
      </c>
      <c r="C83" s="29">
        <v>0.36567</v>
      </c>
      <c r="D83" s="29"/>
      <c r="E83" s="29">
        <f t="shared" si="20"/>
        <v>29</v>
      </c>
      <c r="F83" s="33" t="s">
        <v>53</v>
      </c>
      <c r="G83" s="24" t="s">
        <v>28</v>
      </c>
      <c r="H83" s="29">
        <v>0.15465999999999999</v>
      </c>
      <c r="I83" s="29"/>
      <c r="J83" s="29">
        <f t="shared" si="21"/>
        <v>24</v>
      </c>
      <c r="K83" s="33" t="s">
        <v>43</v>
      </c>
      <c r="L83" s="24" t="s">
        <v>22</v>
      </c>
      <c r="M83" s="29">
        <v>0.20191999999999999</v>
      </c>
      <c r="N83" s="29"/>
      <c r="O83" s="29">
        <f t="shared" si="22"/>
        <v>15</v>
      </c>
      <c r="P83" s="33" t="s">
        <v>70</v>
      </c>
      <c r="Q83" s="24" t="s">
        <v>28</v>
      </c>
      <c r="R83" s="29">
        <v>0.30615999999999999</v>
      </c>
      <c r="S83" s="29"/>
      <c r="T83" s="29">
        <f t="shared" si="24"/>
        <v>41</v>
      </c>
      <c r="U83" s="33" t="s">
        <v>67</v>
      </c>
      <c r="V83" s="24" t="s">
        <v>28</v>
      </c>
      <c r="W83" s="29">
        <v>0.22495000000000001</v>
      </c>
      <c r="X83" s="29"/>
      <c r="Y83" s="29">
        <f t="shared" si="30"/>
        <v>39</v>
      </c>
      <c r="Z83" s="33" t="s">
        <v>89</v>
      </c>
      <c r="AA83" s="35" t="s">
        <v>22</v>
      </c>
      <c r="AB83" s="29">
        <v>0.20365</v>
      </c>
      <c r="AC83" s="29"/>
      <c r="AD83" s="29">
        <f t="shared" si="33"/>
        <v>22</v>
      </c>
      <c r="AE83" s="33" t="s">
        <v>87</v>
      </c>
      <c r="AF83" s="24" t="s">
        <v>19</v>
      </c>
      <c r="AG83" s="29">
        <v>8.5500000000000007E-2</v>
      </c>
      <c r="AH83" s="29"/>
      <c r="AI83" s="79">
        <f t="shared" si="23"/>
        <v>15</v>
      </c>
      <c r="AJ83" s="33" t="s">
        <v>68</v>
      </c>
      <c r="AK83" s="24" t="s">
        <v>29</v>
      </c>
      <c r="AL83" s="29">
        <v>0.57145999999999997</v>
      </c>
      <c r="AM83" s="29"/>
      <c r="AN83" s="29">
        <f t="shared" si="27"/>
        <v>32</v>
      </c>
      <c r="AO83" s="33" t="s">
        <v>43</v>
      </c>
      <c r="AP83" s="24" t="s">
        <v>22</v>
      </c>
      <c r="AQ83" s="29">
        <v>0.54556000000000004</v>
      </c>
      <c r="AR83" s="29"/>
      <c r="AS83" s="29">
        <f t="shared" si="25"/>
        <v>35</v>
      </c>
      <c r="AT83" s="33" t="s">
        <v>83</v>
      </c>
      <c r="AU83" s="24" t="s">
        <v>29</v>
      </c>
      <c r="AV83" s="29">
        <v>0.38982</v>
      </c>
      <c r="AW83" s="29"/>
      <c r="AX83" s="29">
        <f t="shared" si="32"/>
        <v>53</v>
      </c>
      <c r="AY83" s="33" t="s">
        <v>93</v>
      </c>
      <c r="AZ83" s="35" t="s">
        <v>25</v>
      </c>
      <c r="BA83" s="29">
        <v>0.38371</v>
      </c>
      <c r="BB83" s="29"/>
      <c r="BC83" s="29">
        <f t="shared" si="31"/>
        <v>31</v>
      </c>
      <c r="BD83" s="33" t="s">
        <v>66</v>
      </c>
      <c r="BE83" s="24" t="s">
        <v>22</v>
      </c>
      <c r="BF83" s="29">
        <v>0.25301000000000001</v>
      </c>
      <c r="BG83" s="29"/>
      <c r="BH83" s="79">
        <f t="shared" si="26"/>
        <v>27</v>
      </c>
      <c r="BI83" s="33" t="s">
        <v>81</v>
      </c>
      <c r="BJ83" s="24" t="s">
        <v>20</v>
      </c>
      <c r="BK83" s="29">
        <v>6.7839999999999998E-2</v>
      </c>
      <c r="BL83" s="29"/>
      <c r="BM83" s="29">
        <f t="shared" si="28"/>
        <v>20</v>
      </c>
      <c r="BN83" s="33" t="s">
        <v>90</v>
      </c>
      <c r="BO83" s="35" t="s">
        <v>26</v>
      </c>
      <c r="BP83" s="29">
        <v>7.2690000000000005E-2</v>
      </c>
      <c r="BR83" s="29">
        <f t="shared" si="29"/>
        <v>25</v>
      </c>
    </row>
    <row r="84" spans="1:70" ht="17" thickBot="1" x14ac:dyDescent="0.25">
      <c r="A84" s="33" t="s">
        <v>45</v>
      </c>
      <c r="B84" s="24" t="s">
        <v>19</v>
      </c>
      <c r="C84" s="29">
        <v>0.35143999999999997</v>
      </c>
      <c r="D84" s="29"/>
      <c r="E84" s="29">
        <f t="shared" si="20"/>
        <v>28</v>
      </c>
      <c r="F84" s="33" t="s">
        <v>60</v>
      </c>
      <c r="G84" s="24" t="s">
        <v>19</v>
      </c>
      <c r="H84" s="29">
        <v>0.14943000000000001</v>
      </c>
      <c r="I84" s="29"/>
      <c r="J84" s="29">
        <f t="shared" si="21"/>
        <v>23</v>
      </c>
      <c r="K84" s="23" t="s">
        <v>95</v>
      </c>
      <c r="L84" s="24" t="s">
        <v>26</v>
      </c>
      <c r="M84" s="29">
        <v>0.18004999999999999</v>
      </c>
      <c r="N84" s="29"/>
      <c r="O84" s="29">
        <f t="shared" si="22"/>
        <v>14</v>
      </c>
      <c r="P84" s="33" t="s">
        <v>82</v>
      </c>
      <c r="Q84" s="24" t="s">
        <v>25</v>
      </c>
      <c r="R84" s="29">
        <v>0.30220000000000002</v>
      </c>
      <c r="S84" s="29"/>
      <c r="T84" s="29">
        <f t="shared" si="24"/>
        <v>40</v>
      </c>
      <c r="U84" s="33" t="s">
        <v>64</v>
      </c>
      <c r="V84" s="24" t="s">
        <v>19</v>
      </c>
      <c r="W84" s="29">
        <v>0.22159000000000001</v>
      </c>
      <c r="X84" s="29"/>
      <c r="Y84" s="29">
        <f t="shared" si="30"/>
        <v>38</v>
      </c>
      <c r="Z84" s="33" t="s">
        <v>72</v>
      </c>
      <c r="AA84" s="24" t="s">
        <v>22</v>
      </c>
      <c r="AB84" s="29">
        <v>0.18595999999999999</v>
      </c>
      <c r="AC84" s="29"/>
      <c r="AD84" s="29">
        <f t="shared" si="33"/>
        <v>21</v>
      </c>
      <c r="AE84" s="33" t="s">
        <v>80</v>
      </c>
      <c r="AF84" s="24" t="s">
        <v>19</v>
      </c>
      <c r="AG84" s="29">
        <v>8.448E-2</v>
      </c>
      <c r="AH84" s="29"/>
      <c r="AI84" s="79">
        <f t="shared" si="23"/>
        <v>14</v>
      </c>
      <c r="AJ84" s="33" t="s">
        <v>66</v>
      </c>
      <c r="AK84" s="24" t="s">
        <v>22</v>
      </c>
      <c r="AL84" s="29">
        <v>0.49153000000000002</v>
      </c>
      <c r="AM84" s="29"/>
      <c r="AN84" s="29">
        <f t="shared" si="27"/>
        <v>31</v>
      </c>
      <c r="AO84" s="33" t="s">
        <v>91</v>
      </c>
      <c r="AP84" s="35" t="s">
        <v>20</v>
      </c>
      <c r="AQ84" s="29">
        <v>0.50963000000000003</v>
      </c>
      <c r="AR84" s="29"/>
      <c r="AS84" s="29">
        <f t="shared" si="25"/>
        <v>34</v>
      </c>
      <c r="AT84" s="33" t="s">
        <v>51</v>
      </c>
      <c r="AU84" s="24" t="s">
        <v>22</v>
      </c>
      <c r="AV84" s="29">
        <v>0.38585000000000003</v>
      </c>
      <c r="AW84" s="29"/>
      <c r="AX84" s="29">
        <f t="shared" si="32"/>
        <v>52</v>
      </c>
      <c r="AY84" s="33" t="s">
        <v>99</v>
      </c>
      <c r="AZ84" s="35" t="s">
        <v>23</v>
      </c>
      <c r="BA84" s="30">
        <v>0.35497000000000001</v>
      </c>
      <c r="BB84" s="30" t="s">
        <v>108</v>
      </c>
      <c r="BC84" s="29">
        <f t="shared" si="31"/>
        <v>30</v>
      </c>
      <c r="BD84" s="33" t="s">
        <v>39</v>
      </c>
      <c r="BE84" s="24" t="s">
        <v>25</v>
      </c>
      <c r="BF84" s="29">
        <v>0.23943999999999999</v>
      </c>
      <c r="BG84" s="29"/>
      <c r="BH84" s="79">
        <f t="shared" si="26"/>
        <v>26</v>
      </c>
      <c r="BI84" s="33" t="s">
        <v>105</v>
      </c>
      <c r="BJ84" s="35" t="s">
        <v>22</v>
      </c>
      <c r="BK84" s="29">
        <v>6.7269999999999996E-2</v>
      </c>
      <c r="BL84" s="29"/>
      <c r="BM84" s="29">
        <f t="shared" si="28"/>
        <v>19</v>
      </c>
      <c r="BN84" s="33" t="s">
        <v>67</v>
      </c>
      <c r="BO84" s="24" t="s">
        <v>28</v>
      </c>
      <c r="BP84" s="29">
        <v>7.1590000000000001E-2</v>
      </c>
      <c r="BR84" s="29">
        <f t="shared" si="29"/>
        <v>24</v>
      </c>
    </row>
    <row r="85" spans="1:70" ht="17" thickBot="1" x14ac:dyDescent="0.25">
      <c r="A85" s="33" t="s">
        <v>71</v>
      </c>
      <c r="B85" s="24" t="s">
        <v>22</v>
      </c>
      <c r="C85" s="29">
        <v>0.34109</v>
      </c>
      <c r="D85" s="29"/>
      <c r="E85" s="29">
        <f t="shared" si="20"/>
        <v>27</v>
      </c>
      <c r="F85" s="33" t="s">
        <v>18</v>
      </c>
      <c r="G85" s="24" t="s">
        <v>19</v>
      </c>
      <c r="H85" s="29">
        <v>0.13908000000000001</v>
      </c>
      <c r="I85" s="29"/>
      <c r="J85" s="29">
        <f t="shared" si="21"/>
        <v>22</v>
      </c>
      <c r="K85" s="33" t="s">
        <v>101</v>
      </c>
      <c r="L85" s="35" t="s">
        <v>29</v>
      </c>
      <c r="M85" s="29">
        <v>0.15656</v>
      </c>
      <c r="N85" s="29"/>
      <c r="O85" s="29">
        <f t="shared" si="22"/>
        <v>13</v>
      </c>
      <c r="P85" s="33" t="s">
        <v>49</v>
      </c>
      <c r="Q85" s="24" t="s">
        <v>20</v>
      </c>
      <c r="R85" s="29">
        <v>0.30137000000000003</v>
      </c>
      <c r="S85" s="29"/>
      <c r="T85" s="29">
        <f t="shared" si="24"/>
        <v>39</v>
      </c>
      <c r="U85" s="33" t="s">
        <v>63</v>
      </c>
      <c r="V85" s="24" t="s">
        <v>22</v>
      </c>
      <c r="W85" s="29">
        <v>0.21895999999999999</v>
      </c>
      <c r="X85" s="29"/>
      <c r="Y85" s="29">
        <f t="shared" si="30"/>
        <v>37</v>
      </c>
      <c r="Z85" s="33" t="s">
        <v>91</v>
      </c>
      <c r="AA85" s="35" t="s">
        <v>22</v>
      </c>
      <c r="AB85" s="29">
        <v>0.16827</v>
      </c>
      <c r="AC85" s="29"/>
      <c r="AD85" s="29">
        <f t="shared" si="33"/>
        <v>20</v>
      </c>
      <c r="AE85" s="33" t="s">
        <v>75</v>
      </c>
      <c r="AF85" s="24" t="s">
        <v>23</v>
      </c>
      <c r="AG85" s="29">
        <v>7.7450000000000005E-2</v>
      </c>
      <c r="AH85" s="29"/>
      <c r="AI85" s="79">
        <f t="shared" si="23"/>
        <v>13</v>
      </c>
      <c r="AJ85" s="33" t="s">
        <v>46</v>
      </c>
      <c r="AK85" s="24" t="s">
        <v>22</v>
      </c>
      <c r="AL85" s="29">
        <v>0.42992000000000002</v>
      </c>
      <c r="AM85" s="29"/>
      <c r="AN85" s="29">
        <f t="shared" si="27"/>
        <v>30</v>
      </c>
      <c r="AO85" s="33" t="s">
        <v>21</v>
      </c>
      <c r="AP85" s="24" t="s">
        <v>22</v>
      </c>
      <c r="AQ85" s="29">
        <v>0.46705000000000002</v>
      </c>
      <c r="AR85" s="29"/>
      <c r="AS85" s="29">
        <f t="shared" si="25"/>
        <v>33</v>
      </c>
      <c r="AT85" s="33" t="s">
        <v>45</v>
      </c>
      <c r="AU85" s="24" t="s">
        <v>19</v>
      </c>
      <c r="AV85" s="29">
        <v>0.38527</v>
      </c>
      <c r="AW85" s="29"/>
      <c r="AX85" s="29">
        <f t="shared" si="32"/>
        <v>51</v>
      </c>
      <c r="AY85" s="33" t="s">
        <v>59</v>
      </c>
      <c r="AZ85" s="24" t="s">
        <v>25</v>
      </c>
      <c r="BA85" s="29">
        <v>0.32802999999999999</v>
      </c>
      <c r="BB85" s="29"/>
      <c r="BC85" s="29">
        <f t="shared" si="31"/>
        <v>29</v>
      </c>
      <c r="BD85" s="33" t="s">
        <v>39</v>
      </c>
      <c r="BE85" s="24" t="s">
        <v>28</v>
      </c>
      <c r="BF85" s="29">
        <v>0.22797000000000001</v>
      </c>
      <c r="BG85" s="29"/>
      <c r="BH85" s="79">
        <f t="shared" si="26"/>
        <v>25</v>
      </c>
      <c r="BI85" s="33" t="s">
        <v>53</v>
      </c>
      <c r="BJ85" s="24" t="s">
        <v>28</v>
      </c>
      <c r="BK85" s="29">
        <v>6.5729999999999997E-2</v>
      </c>
      <c r="BL85" s="29"/>
      <c r="BM85" s="29">
        <f t="shared" si="28"/>
        <v>18</v>
      </c>
      <c r="BN85" s="33" t="s">
        <v>83</v>
      </c>
      <c r="BO85" s="24" t="s">
        <v>20</v>
      </c>
      <c r="BP85" s="29">
        <v>7.1099999999999997E-2</v>
      </c>
      <c r="BR85" s="29">
        <f t="shared" si="29"/>
        <v>23</v>
      </c>
    </row>
    <row r="86" spans="1:70" ht="17" thickBot="1" x14ac:dyDescent="0.25">
      <c r="A86" s="33" t="s">
        <v>97</v>
      </c>
      <c r="B86" s="35" t="s">
        <v>22</v>
      </c>
      <c r="C86" s="29">
        <v>0.29707</v>
      </c>
      <c r="D86" s="29"/>
      <c r="E86" s="29">
        <f t="shared" si="20"/>
        <v>26</v>
      </c>
      <c r="F86" s="33" t="s">
        <v>71</v>
      </c>
      <c r="G86" s="24" t="s">
        <v>20</v>
      </c>
      <c r="H86" s="29">
        <v>0.12901000000000001</v>
      </c>
      <c r="I86" s="29"/>
      <c r="J86" s="29">
        <f t="shared" si="21"/>
        <v>21</v>
      </c>
      <c r="K86" s="33" t="s">
        <v>91</v>
      </c>
      <c r="L86" s="35" t="s">
        <v>28</v>
      </c>
      <c r="M86" s="29">
        <v>0.14482</v>
      </c>
      <c r="N86" s="29"/>
      <c r="O86" s="29">
        <f t="shared" si="22"/>
        <v>12</v>
      </c>
      <c r="P86" s="33" t="s">
        <v>91</v>
      </c>
      <c r="Q86" s="35" t="s">
        <v>20</v>
      </c>
      <c r="R86" s="29">
        <v>0.29703000000000002</v>
      </c>
      <c r="S86" s="29"/>
      <c r="T86" s="29">
        <f t="shared" si="24"/>
        <v>38</v>
      </c>
      <c r="U86" s="33" t="s">
        <v>74</v>
      </c>
      <c r="V86" s="24" t="s">
        <v>23</v>
      </c>
      <c r="W86" s="29">
        <v>0.21495</v>
      </c>
      <c r="X86" s="29"/>
      <c r="Y86" s="29">
        <f t="shared" si="30"/>
        <v>36</v>
      </c>
      <c r="Z86" s="33" t="s">
        <v>83</v>
      </c>
      <c r="AA86" s="24" t="s">
        <v>20</v>
      </c>
      <c r="AB86" s="29">
        <v>0.16449</v>
      </c>
      <c r="AC86" s="29"/>
      <c r="AD86" s="29">
        <f t="shared" si="33"/>
        <v>19</v>
      </c>
      <c r="AE86" s="33" t="s">
        <v>31</v>
      </c>
      <c r="AF86" s="24" t="s">
        <v>19</v>
      </c>
      <c r="AG86" s="29">
        <v>7.3370000000000005E-2</v>
      </c>
      <c r="AH86" s="29"/>
      <c r="AI86" s="79">
        <f t="shared" si="23"/>
        <v>12</v>
      </c>
      <c r="AJ86" s="33" t="s">
        <v>91</v>
      </c>
      <c r="AK86" s="35" t="s">
        <v>20</v>
      </c>
      <c r="AL86" s="29">
        <v>0.42975000000000002</v>
      </c>
      <c r="AM86" s="29"/>
      <c r="AN86" s="29">
        <f t="shared" si="27"/>
        <v>29</v>
      </c>
      <c r="AO86" s="33" t="s">
        <v>33</v>
      </c>
      <c r="AP86" s="24" t="s">
        <v>20</v>
      </c>
      <c r="AQ86" s="29">
        <v>0.45963999999999999</v>
      </c>
      <c r="AR86" s="29"/>
      <c r="AS86" s="29">
        <f t="shared" si="25"/>
        <v>32</v>
      </c>
      <c r="AT86" s="33" t="s">
        <v>94</v>
      </c>
      <c r="AU86" s="35" t="s">
        <v>28</v>
      </c>
      <c r="AV86" s="28">
        <v>0.37073</v>
      </c>
      <c r="AW86" s="28" t="s">
        <v>107</v>
      </c>
      <c r="AX86" s="29">
        <f t="shared" si="32"/>
        <v>50</v>
      </c>
      <c r="AY86" s="33" t="s">
        <v>18</v>
      </c>
      <c r="AZ86" s="24" t="s">
        <v>19</v>
      </c>
      <c r="BA86" s="29">
        <v>0.32490000000000002</v>
      </c>
      <c r="BB86" s="29"/>
      <c r="BC86" s="29">
        <f t="shared" si="31"/>
        <v>28</v>
      </c>
      <c r="BD86" s="33" t="s">
        <v>64</v>
      </c>
      <c r="BE86" s="24" t="s">
        <v>19</v>
      </c>
      <c r="BF86" s="29">
        <v>0.22545999999999999</v>
      </c>
      <c r="BG86" s="29"/>
      <c r="BH86" s="79">
        <f t="shared" si="26"/>
        <v>24</v>
      </c>
      <c r="BI86" s="33" t="s">
        <v>78</v>
      </c>
      <c r="BJ86" s="24" t="s">
        <v>23</v>
      </c>
      <c r="BK86" s="29">
        <v>5.6939999999999998E-2</v>
      </c>
      <c r="BL86" s="29"/>
      <c r="BM86" s="29">
        <f t="shared" si="28"/>
        <v>17</v>
      </c>
      <c r="BN86" s="33" t="s">
        <v>71</v>
      </c>
      <c r="BO86" s="24" t="s">
        <v>22</v>
      </c>
      <c r="BP86" s="29">
        <v>7.0099999999999996E-2</v>
      </c>
      <c r="BR86" s="29">
        <f t="shared" si="29"/>
        <v>22</v>
      </c>
    </row>
    <row r="87" spans="1:70" ht="17" thickBot="1" x14ac:dyDescent="0.25">
      <c r="A87" s="33" t="s">
        <v>98</v>
      </c>
      <c r="B87" s="35" t="s">
        <v>19</v>
      </c>
      <c r="C87" s="29">
        <v>0.29549999999999998</v>
      </c>
      <c r="D87" s="29"/>
      <c r="E87" s="29">
        <f t="shared" si="20"/>
        <v>25</v>
      </c>
      <c r="F87" s="33" t="s">
        <v>79</v>
      </c>
      <c r="G87" s="24" t="s">
        <v>25</v>
      </c>
      <c r="H87" s="29">
        <v>0.10773000000000001</v>
      </c>
      <c r="I87" s="29"/>
      <c r="J87" s="29">
        <f t="shared" si="21"/>
        <v>20</v>
      </c>
      <c r="K87" s="33" t="s">
        <v>77</v>
      </c>
      <c r="L87" s="24" t="s">
        <v>29</v>
      </c>
      <c r="M87" s="29">
        <v>0.12271</v>
      </c>
      <c r="N87" s="29"/>
      <c r="O87" s="29">
        <f t="shared" si="22"/>
        <v>11</v>
      </c>
      <c r="P87" s="33" t="s">
        <v>54</v>
      </c>
      <c r="Q87" s="24" t="s">
        <v>22</v>
      </c>
      <c r="R87" s="29">
        <v>0.28471999999999997</v>
      </c>
      <c r="S87" s="29"/>
      <c r="T87" s="29">
        <f t="shared" si="24"/>
        <v>37</v>
      </c>
      <c r="U87" s="33" t="s">
        <v>63</v>
      </c>
      <c r="V87" s="24" t="s">
        <v>20</v>
      </c>
      <c r="W87" s="29">
        <v>0.20959</v>
      </c>
      <c r="X87" s="29"/>
      <c r="Y87" s="29">
        <f t="shared" si="30"/>
        <v>35</v>
      </c>
      <c r="Z87" s="33" t="s">
        <v>21</v>
      </c>
      <c r="AA87" s="24" t="s">
        <v>22</v>
      </c>
      <c r="AB87" s="29">
        <v>0.15684999999999999</v>
      </c>
      <c r="AC87" s="29"/>
      <c r="AD87" s="29">
        <f t="shared" si="33"/>
        <v>18</v>
      </c>
      <c r="AE87" s="33" t="s">
        <v>94</v>
      </c>
      <c r="AF87" s="35" t="s">
        <v>19</v>
      </c>
      <c r="AG87" s="29">
        <v>6.1609999999999998E-2</v>
      </c>
      <c r="AH87" s="29"/>
      <c r="AI87" s="79">
        <f t="shared" si="23"/>
        <v>11</v>
      </c>
      <c r="AJ87" s="33" t="s">
        <v>45</v>
      </c>
      <c r="AK87" s="24" t="s">
        <v>23</v>
      </c>
      <c r="AL87" s="29">
        <v>0.42709000000000003</v>
      </c>
      <c r="AM87" s="29"/>
      <c r="AN87" s="29">
        <f t="shared" si="27"/>
        <v>28</v>
      </c>
      <c r="AO87" s="33" t="s">
        <v>82</v>
      </c>
      <c r="AP87" s="24" t="s">
        <v>28</v>
      </c>
      <c r="AQ87" s="29">
        <v>0.45466000000000001</v>
      </c>
      <c r="AR87" s="29"/>
      <c r="AS87" s="29">
        <f t="shared" si="25"/>
        <v>31</v>
      </c>
      <c r="AT87" s="33" t="s">
        <v>99</v>
      </c>
      <c r="AU87" s="35" t="s">
        <v>23</v>
      </c>
      <c r="AV87" s="29">
        <v>0.36924000000000001</v>
      </c>
      <c r="AW87" s="29"/>
      <c r="AX87" s="29">
        <f t="shared" si="32"/>
        <v>49</v>
      </c>
      <c r="AY87" s="33" t="s">
        <v>33</v>
      </c>
      <c r="AZ87" s="24" t="s">
        <v>25</v>
      </c>
      <c r="BA87" s="29">
        <v>0.31556000000000001</v>
      </c>
      <c r="BB87" s="29"/>
      <c r="BC87" s="29">
        <f t="shared" si="31"/>
        <v>27</v>
      </c>
      <c r="BD87" s="33" t="s">
        <v>37</v>
      </c>
      <c r="BE87" s="24" t="s">
        <v>23</v>
      </c>
      <c r="BF87" s="29">
        <v>0.22120000000000001</v>
      </c>
      <c r="BG87" s="29"/>
      <c r="BH87" s="79">
        <f t="shared" si="26"/>
        <v>23</v>
      </c>
      <c r="BI87" s="33" t="s">
        <v>105</v>
      </c>
      <c r="BJ87" s="35" t="s">
        <v>25</v>
      </c>
      <c r="BK87" s="29">
        <v>5.5320000000000001E-2</v>
      </c>
      <c r="BL87" s="29"/>
      <c r="BM87" s="29">
        <f t="shared" si="28"/>
        <v>16</v>
      </c>
      <c r="BN87" s="33" t="s">
        <v>105</v>
      </c>
      <c r="BO87" s="35" t="s">
        <v>25</v>
      </c>
      <c r="BP87" s="29">
        <v>6.7000000000000004E-2</v>
      </c>
      <c r="BR87" s="29">
        <f t="shared" si="29"/>
        <v>21</v>
      </c>
    </row>
    <row r="88" spans="1:70" ht="17" thickBot="1" x14ac:dyDescent="0.25">
      <c r="A88" s="33" t="s">
        <v>54</v>
      </c>
      <c r="B88" s="24" t="s">
        <v>22</v>
      </c>
      <c r="C88" s="29">
        <v>0.29228999999999999</v>
      </c>
      <c r="D88" s="29"/>
      <c r="E88" s="29">
        <f t="shared" si="20"/>
        <v>24</v>
      </c>
      <c r="F88" s="33" t="s">
        <v>67</v>
      </c>
      <c r="G88" s="24" t="s">
        <v>20</v>
      </c>
      <c r="H88" s="29">
        <v>0.10218000000000001</v>
      </c>
      <c r="I88" s="29"/>
      <c r="J88" s="29">
        <f t="shared" si="21"/>
        <v>19</v>
      </c>
      <c r="K88" s="33" t="s">
        <v>91</v>
      </c>
      <c r="L88" s="35" t="s">
        <v>20</v>
      </c>
      <c r="M88" s="29">
        <v>9.4109999999999999E-2</v>
      </c>
      <c r="N88" s="29"/>
      <c r="O88" s="29">
        <f t="shared" si="22"/>
        <v>10</v>
      </c>
      <c r="P88" s="33" t="s">
        <v>92</v>
      </c>
      <c r="Q88" s="35" t="s">
        <v>28</v>
      </c>
      <c r="R88" s="29">
        <v>0.27746999999999999</v>
      </c>
      <c r="S88" s="29"/>
      <c r="T88" s="29">
        <f t="shared" si="24"/>
        <v>36</v>
      </c>
      <c r="U88" s="33" t="s">
        <v>87</v>
      </c>
      <c r="V88" s="24" t="s">
        <v>29</v>
      </c>
      <c r="W88" s="29">
        <v>0.20524999999999999</v>
      </c>
      <c r="X88" s="29"/>
      <c r="Y88" s="29">
        <f t="shared" si="30"/>
        <v>34</v>
      </c>
      <c r="Z88" s="33" t="s">
        <v>83</v>
      </c>
      <c r="AA88" s="24" t="s">
        <v>29</v>
      </c>
      <c r="AB88" s="29">
        <v>0.15440999999999999</v>
      </c>
      <c r="AC88" s="29"/>
      <c r="AD88" s="29">
        <f t="shared" si="33"/>
        <v>17</v>
      </c>
      <c r="AE88" s="33" t="s">
        <v>44</v>
      </c>
      <c r="AF88" s="24" t="s">
        <v>20</v>
      </c>
      <c r="AG88" s="29">
        <v>4.0289999999999999E-2</v>
      </c>
      <c r="AH88" s="29"/>
      <c r="AI88" s="79">
        <f t="shared" si="23"/>
        <v>10</v>
      </c>
      <c r="AJ88" s="33" t="s">
        <v>69</v>
      </c>
      <c r="AK88" s="24" t="s">
        <v>19</v>
      </c>
      <c r="AL88" s="29">
        <v>0.42570000000000002</v>
      </c>
      <c r="AM88" s="29"/>
      <c r="AN88" s="29">
        <f t="shared" si="27"/>
        <v>27</v>
      </c>
      <c r="AO88" s="33" t="s">
        <v>69</v>
      </c>
      <c r="AP88" s="24" t="s">
        <v>23</v>
      </c>
      <c r="AQ88" s="29">
        <v>0.42779</v>
      </c>
      <c r="AR88" s="29"/>
      <c r="AS88" s="29">
        <f t="shared" si="25"/>
        <v>30</v>
      </c>
      <c r="AT88" s="33" t="s">
        <v>77</v>
      </c>
      <c r="AU88" s="24" t="s">
        <v>22</v>
      </c>
      <c r="AV88" s="29">
        <v>0.33707999999999999</v>
      </c>
      <c r="AW88" s="29"/>
      <c r="AX88" s="29">
        <f t="shared" si="32"/>
        <v>48</v>
      </c>
      <c r="AY88" s="33" t="s">
        <v>63</v>
      </c>
      <c r="AZ88" s="24" t="s">
        <v>26</v>
      </c>
      <c r="BA88" s="29">
        <v>0.31152000000000002</v>
      </c>
      <c r="BB88" s="29"/>
      <c r="BC88" s="29">
        <f t="shared" si="31"/>
        <v>26</v>
      </c>
      <c r="BD88" s="33" t="s">
        <v>46</v>
      </c>
      <c r="BE88" s="24" t="s">
        <v>20</v>
      </c>
      <c r="BF88" s="29">
        <v>0.21404000000000001</v>
      </c>
      <c r="BG88" s="29"/>
      <c r="BH88" s="79">
        <f t="shared" si="26"/>
        <v>22</v>
      </c>
      <c r="BI88" s="33" t="s">
        <v>65</v>
      </c>
      <c r="BJ88" s="24" t="s">
        <v>20</v>
      </c>
      <c r="BK88" s="29">
        <v>4.6989999999999997E-2</v>
      </c>
      <c r="BL88" s="29"/>
      <c r="BM88" s="29">
        <f t="shared" si="28"/>
        <v>15</v>
      </c>
      <c r="BN88" s="33" t="s">
        <v>34</v>
      </c>
      <c r="BO88" s="24" t="s">
        <v>19</v>
      </c>
      <c r="BP88" s="29">
        <v>6.6780000000000006E-2</v>
      </c>
      <c r="BR88" s="29">
        <f t="shared" si="29"/>
        <v>20</v>
      </c>
    </row>
    <row r="89" spans="1:70" ht="17" thickBot="1" x14ac:dyDescent="0.25">
      <c r="A89" s="33" t="s">
        <v>74</v>
      </c>
      <c r="B89" s="24" t="s">
        <v>25</v>
      </c>
      <c r="C89" s="29">
        <v>0.29186000000000001</v>
      </c>
      <c r="D89" s="29"/>
      <c r="E89" s="29">
        <f t="shared" si="20"/>
        <v>23</v>
      </c>
      <c r="F89" s="33" t="s">
        <v>74</v>
      </c>
      <c r="G89" s="24" t="s">
        <v>28</v>
      </c>
      <c r="H89" s="29">
        <v>0.10063999999999999</v>
      </c>
      <c r="I89" s="29"/>
      <c r="J89" s="29">
        <f t="shared" si="21"/>
        <v>18</v>
      </c>
      <c r="K89" s="33" t="s">
        <v>104</v>
      </c>
      <c r="L89" s="35" t="s">
        <v>19</v>
      </c>
      <c r="M89" s="29">
        <v>8.5750000000000007E-2</v>
      </c>
      <c r="N89" s="29"/>
      <c r="O89" s="29">
        <f t="shared" si="22"/>
        <v>9</v>
      </c>
      <c r="P89" s="33" t="s">
        <v>84</v>
      </c>
      <c r="Q89" s="24" t="s">
        <v>26</v>
      </c>
      <c r="R89" s="29">
        <v>0.27609</v>
      </c>
      <c r="S89" s="29"/>
      <c r="T89" s="29">
        <f t="shared" si="24"/>
        <v>35</v>
      </c>
      <c r="U89" s="33" t="s">
        <v>105</v>
      </c>
      <c r="V89" s="35" t="s">
        <v>25</v>
      </c>
      <c r="W89" s="29">
        <v>0.20086000000000001</v>
      </c>
      <c r="X89" s="29"/>
      <c r="Y89" s="29">
        <f t="shared" si="30"/>
        <v>33</v>
      </c>
      <c r="Z89" s="33" t="s">
        <v>37</v>
      </c>
      <c r="AA89" s="24" t="s">
        <v>23</v>
      </c>
      <c r="AB89" s="29">
        <v>0.15289</v>
      </c>
      <c r="AC89" s="29"/>
      <c r="AD89" s="29">
        <f t="shared" si="33"/>
        <v>16</v>
      </c>
      <c r="AE89" s="33" t="s">
        <v>58</v>
      </c>
      <c r="AF89" s="24" t="s">
        <v>22</v>
      </c>
      <c r="AG89" s="29">
        <v>3.8260000000000002E-2</v>
      </c>
      <c r="AH89" s="29"/>
      <c r="AI89" s="79">
        <f t="shared" si="23"/>
        <v>9</v>
      </c>
      <c r="AJ89" s="33" t="s">
        <v>74</v>
      </c>
      <c r="AK89" s="24" t="s">
        <v>28</v>
      </c>
      <c r="AL89" s="29">
        <v>0.42219000000000001</v>
      </c>
      <c r="AM89" s="29"/>
      <c r="AN89" s="29">
        <f t="shared" si="27"/>
        <v>26</v>
      </c>
      <c r="AO89" s="33" t="s">
        <v>66</v>
      </c>
      <c r="AP89" s="24" t="s">
        <v>28</v>
      </c>
      <c r="AQ89" s="29">
        <v>0.41621999999999998</v>
      </c>
      <c r="AR89" s="29"/>
      <c r="AS89" s="29">
        <f t="shared" si="25"/>
        <v>29</v>
      </c>
      <c r="AT89" s="33" t="s">
        <v>105</v>
      </c>
      <c r="AU89" s="35" t="s">
        <v>20</v>
      </c>
      <c r="AV89" s="29">
        <v>0.33548</v>
      </c>
      <c r="AW89" s="29"/>
      <c r="AX89" s="29">
        <f t="shared" si="32"/>
        <v>47</v>
      </c>
      <c r="AY89" s="33" t="s">
        <v>92</v>
      </c>
      <c r="AZ89" s="35" t="s">
        <v>25</v>
      </c>
      <c r="BA89" s="29">
        <v>0.30329</v>
      </c>
      <c r="BB89" s="29"/>
      <c r="BC89" s="29">
        <f t="shared" si="31"/>
        <v>25</v>
      </c>
      <c r="BD89" s="33" t="s">
        <v>68</v>
      </c>
      <c r="BE89" s="24" t="s">
        <v>22</v>
      </c>
      <c r="BF89" s="29">
        <v>0.20782999999999999</v>
      </c>
      <c r="BG89" s="29"/>
      <c r="BH89" s="79">
        <f t="shared" si="26"/>
        <v>21</v>
      </c>
      <c r="BI89" s="33" t="s">
        <v>83</v>
      </c>
      <c r="BJ89" s="24" t="s">
        <v>29</v>
      </c>
      <c r="BK89" s="29">
        <v>4.5010000000000001E-2</v>
      </c>
      <c r="BL89" s="29"/>
      <c r="BM89" s="29">
        <f t="shared" si="28"/>
        <v>14</v>
      </c>
      <c r="BN89" s="33" t="s">
        <v>44</v>
      </c>
      <c r="BO89" s="24" t="s">
        <v>20</v>
      </c>
      <c r="BP89" s="29">
        <v>6.2429999999999999E-2</v>
      </c>
      <c r="BR89" s="29">
        <f t="shared" si="29"/>
        <v>19</v>
      </c>
    </row>
    <row r="90" spans="1:70" ht="17" thickBot="1" x14ac:dyDescent="0.25">
      <c r="A90" s="33" t="s">
        <v>39</v>
      </c>
      <c r="B90" s="24" t="s">
        <v>28</v>
      </c>
      <c r="C90" s="29">
        <v>0.28170000000000001</v>
      </c>
      <c r="D90" s="29"/>
      <c r="E90" s="29">
        <f t="shared" si="20"/>
        <v>22</v>
      </c>
      <c r="F90" s="33" t="s">
        <v>70</v>
      </c>
      <c r="G90" s="24" t="s">
        <v>28</v>
      </c>
      <c r="H90" s="29">
        <v>9.4560000000000005E-2</v>
      </c>
      <c r="I90" s="29"/>
      <c r="J90" s="29">
        <f t="shared" si="21"/>
        <v>17</v>
      </c>
      <c r="K90" s="33" t="s">
        <v>82</v>
      </c>
      <c r="L90" s="24" t="s">
        <v>28</v>
      </c>
      <c r="M90" s="29">
        <v>6.2E-2</v>
      </c>
      <c r="N90" s="29"/>
      <c r="O90" s="29">
        <f t="shared" si="22"/>
        <v>8</v>
      </c>
      <c r="P90" s="33" t="s">
        <v>87</v>
      </c>
      <c r="Q90" s="24" t="s">
        <v>19</v>
      </c>
      <c r="R90" s="29">
        <v>0.26312999999999998</v>
      </c>
      <c r="S90" s="29"/>
      <c r="T90" s="29">
        <f t="shared" si="24"/>
        <v>34</v>
      </c>
      <c r="U90" s="33" t="s">
        <v>38</v>
      </c>
      <c r="V90" s="24" t="s">
        <v>22</v>
      </c>
      <c r="W90" s="29">
        <v>0.17327999999999999</v>
      </c>
      <c r="X90" s="29"/>
      <c r="Y90" s="29">
        <f t="shared" si="30"/>
        <v>32</v>
      </c>
      <c r="Z90" s="33" t="s">
        <v>99</v>
      </c>
      <c r="AA90" s="35" t="s">
        <v>23</v>
      </c>
      <c r="AB90" s="29">
        <v>0.1424</v>
      </c>
      <c r="AC90" s="29"/>
      <c r="AD90" s="29">
        <f t="shared" si="33"/>
        <v>15</v>
      </c>
      <c r="AE90" s="33" t="s">
        <v>63</v>
      </c>
      <c r="AF90" s="24" t="s">
        <v>20</v>
      </c>
      <c r="AG90" s="29">
        <v>3.7539999999999997E-2</v>
      </c>
      <c r="AH90" s="29"/>
      <c r="AI90" s="79">
        <f t="shared" si="23"/>
        <v>8</v>
      </c>
      <c r="AJ90" s="33" t="s">
        <v>71</v>
      </c>
      <c r="AK90" s="24" t="s">
        <v>29</v>
      </c>
      <c r="AL90" s="29">
        <v>0.42214000000000002</v>
      </c>
      <c r="AM90" s="29"/>
      <c r="AN90" s="29">
        <f t="shared" si="27"/>
        <v>25</v>
      </c>
      <c r="AO90" s="33" t="s">
        <v>46</v>
      </c>
      <c r="AP90" s="24" t="s">
        <v>22</v>
      </c>
      <c r="AQ90" s="29">
        <v>0.40687000000000001</v>
      </c>
      <c r="AR90" s="29"/>
      <c r="AS90" s="29">
        <f t="shared" si="25"/>
        <v>28</v>
      </c>
      <c r="AT90" s="33" t="s">
        <v>60</v>
      </c>
      <c r="AU90" s="24" t="s">
        <v>26</v>
      </c>
      <c r="AV90" s="29">
        <v>0.33476</v>
      </c>
      <c r="AW90" s="29"/>
      <c r="AX90" s="29">
        <f t="shared" si="32"/>
        <v>46</v>
      </c>
      <c r="AY90" s="33" t="s">
        <v>90</v>
      </c>
      <c r="AZ90" s="35" t="s">
        <v>29</v>
      </c>
      <c r="BA90" s="29">
        <v>0.29488999999999999</v>
      </c>
      <c r="BB90" s="29"/>
      <c r="BC90" s="29">
        <f t="shared" si="31"/>
        <v>24</v>
      </c>
      <c r="BD90" s="33" t="s">
        <v>45</v>
      </c>
      <c r="BE90" s="24" t="s">
        <v>19</v>
      </c>
      <c r="BF90" s="29">
        <v>0.20763000000000001</v>
      </c>
      <c r="BG90" s="29"/>
      <c r="BH90" s="79">
        <f t="shared" si="26"/>
        <v>20</v>
      </c>
      <c r="BI90" s="33" t="s">
        <v>84</v>
      </c>
      <c r="BJ90" s="24" t="s">
        <v>28</v>
      </c>
      <c r="BK90" s="29">
        <v>4.3709999999999999E-2</v>
      </c>
      <c r="BL90" s="29"/>
      <c r="BM90" s="29">
        <f t="shared" si="28"/>
        <v>13</v>
      </c>
      <c r="BN90" s="33" t="s">
        <v>53</v>
      </c>
      <c r="BO90" s="24" t="s">
        <v>28</v>
      </c>
      <c r="BP90" s="29">
        <v>5.6959999999999997E-2</v>
      </c>
      <c r="BR90" s="29">
        <f t="shared" si="29"/>
        <v>18</v>
      </c>
    </row>
    <row r="91" spans="1:70" ht="17" thickBot="1" x14ac:dyDescent="0.25">
      <c r="A91" s="33" t="s">
        <v>98</v>
      </c>
      <c r="B91" s="35" t="s">
        <v>28</v>
      </c>
      <c r="C91" s="29">
        <v>0.24218999999999999</v>
      </c>
      <c r="D91" s="29"/>
      <c r="E91" s="29">
        <f t="shared" si="20"/>
        <v>21</v>
      </c>
      <c r="F91" s="33" t="s">
        <v>39</v>
      </c>
      <c r="G91" s="24" t="s">
        <v>28</v>
      </c>
      <c r="H91" s="29">
        <v>9.3210000000000001E-2</v>
      </c>
      <c r="I91" s="29"/>
      <c r="J91" s="29">
        <f t="shared" si="21"/>
        <v>16</v>
      </c>
      <c r="K91" s="33" t="s">
        <v>70</v>
      </c>
      <c r="L91" s="24" t="s">
        <v>28</v>
      </c>
      <c r="M91" s="29">
        <v>5.3199999999999997E-2</v>
      </c>
      <c r="N91" s="29"/>
      <c r="O91" s="29">
        <f t="shared" si="22"/>
        <v>7</v>
      </c>
      <c r="P91" s="33" t="s">
        <v>42</v>
      </c>
      <c r="Q91" s="24" t="s">
        <v>26</v>
      </c>
      <c r="R91" s="29">
        <v>0.26052999999999998</v>
      </c>
      <c r="S91" s="29"/>
      <c r="T91" s="29">
        <f t="shared" si="24"/>
        <v>33</v>
      </c>
      <c r="U91" s="33" t="s">
        <v>92</v>
      </c>
      <c r="V91" s="35" t="s">
        <v>23</v>
      </c>
      <c r="W91" s="29">
        <v>0.17247999999999999</v>
      </c>
      <c r="X91" s="29"/>
      <c r="Y91" s="29">
        <f t="shared" si="30"/>
        <v>31</v>
      </c>
      <c r="Z91" s="33" t="s">
        <v>71</v>
      </c>
      <c r="AA91" s="24" t="s">
        <v>29</v>
      </c>
      <c r="AB91" s="29">
        <v>0.13564000000000001</v>
      </c>
      <c r="AC91" s="29"/>
      <c r="AD91" s="29">
        <f t="shared" si="33"/>
        <v>14</v>
      </c>
      <c r="AE91" s="33" t="s">
        <v>54</v>
      </c>
      <c r="AF91" s="24" t="s">
        <v>29</v>
      </c>
      <c r="AG91" s="29">
        <v>3.3980000000000003E-2</v>
      </c>
      <c r="AH91" s="29"/>
      <c r="AI91" s="79">
        <f t="shared" si="23"/>
        <v>7</v>
      </c>
      <c r="AJ91" s="33" t="s">
        <v>21</v>
      </c>
      <c r="AK91" s="24" t="s">
        <v>22</v>
      </c>
      <c r="AL91" s="29">
        <v>0.41905999999999999</v>
      </c>
      <c r="AM91" s="29"/>
      <c r="AN91" s="29">
        <f t="shared" si="27"/>
        <v>24</v>
      </c>
      <c r="AO91" s="33" t="s">
        <v>74</v>
      </c>
      <c r="AP91" s="24" t="s">
        <v>23</v>
      </c>
      <c r="AQ91" s="29">
        <v>0.40595999999999999</v>
      </c>
      <c r="AR91" s="29"/>
      <c r="AS91" s="29">
        <f t="shared" si="25"/>
        <v>27</v>
      </c>
      <c r="AT91" s="33" t="s">
        <v>105</v>
      </c>
      <c r="AU91" s="35" t="s">
        <v>25</v>
      </c>
      <c r="AV91" s="29">
        <v>0.33165</v>
      </c>
      <c r="AW91" s="29"/>
      <c r="AX91" s="29">
        <f t="shared" si="32"/>
        <v>45</v>
      </c>
      <c r="AY91" s="33" t="s">
        <v>61</v>
      </c>
      <c r="AZ91" s="24" t="s">
        <v>19</v>
      </c>
      <c r="BA91" s="29">
        <v>0.29443999999999998</v>
      </c>
      <c r="BB91" s="29"/>
      <c r="BC91" s="29">
        <f t="shared" si="31"/>
        <v>23</v>
      </c>
      <c r="BD91" s="23" t="s">
        <v>95</v>
      </c>
      <c r="BE91" s="24" t="s">
        <v>26</v>
      </c>
      <c r="BF91" s="29">
        <v>0.18357000000000001</v>
      </c>
      <c r="BG91" s="29"/>
      <c r="BH91" s="79">
        <f t="shared" si="26"/>
        <v>19</v>
      </c>
      <c r="BI91" s="33" t="s">
        <v>71</v>
      </c>
      <c r="BJ91" s="24" t="s">
        <v>29</v>
      </c>
      <c r="BK91" s="29">
        <v>3.823E-2</v>
      </c>
      <c r="BL91" s="29"/>
      <c r="BM91" s="29">
        <f t="shared" si="28"/>
        <v>12</v>
      </c>
      <c r="BN91" s="33" t="s">
        <v>58</v>
      </c>
      <c r="BO91" s="24" t="s">
        <v>22</v>
      </c>
      <c r="BP91" s="29">
        <v>5.6939999999999998E-2</v>
      </c>
      <c r="BR91" s="29">
        <f t="shared" si="29"/>
        <v>17</v>
      </c>
    </row>
    <row r="92" spans="1:70" ht="17" thickBot="1" x14ac:dyDescent="0.25">
      <c r="A92" s="33" t="s">
        <v>33</v>
      </c>
      <c r="B92" s="24" t="s">
        <v>20</v>
      </c>
      <c r="C92" s="29">
        <v>0.22214999999999999</v>
      </c>
      <c r="D92" s="29"/>
      <c r="E92" s="29">
        <f t="shared" si="20"/>
        <v>20</v>
      </c>
      <c r="F92" s="33" t="s">
        <v>18</v>
      </c>
      <c r="G92" s="24" t="s">
        <v>20</v>
      </c>
      <c r="H92" s="29">
        <v>9.0810000000000002E-2</v>
      </c>
      <c r="I92" s="29"/>
      <c r="J92" s="29">
        <f t="shared" si="21"/>
        <v>15</v>
      </c>
      <c r="K92" s="33" t="s">
        <v>90</v>
      </c>
      <c r="L92" s="35" t="s">
        <v>20</v>
      </c>
      <c r="M92" s="29">
        <v>4.6190000000000002E-2</v>
      </c>
      <c r="N92" s="29"/>
      <c r="O92" s="29">
        <f t="shared" si="22"/>
        <v>6</v>
      </c>
      <c r="P92" s="33" t="s">
        <v>92</v>
      </c>
      <c r="Q92" s="35" t="s">
        <v>25</v>
      </c>
      <c r="R92" s="29">
        <v>0.25968000000000002</v>
      </c>
      <c r="S92" s="29"/>
      <c r="T92" s="29">
        <f t="shared" si="24"/>
        <v>32</v>
      </c>
      <c r="U92" s="33" t="s">
        <v>100</v>
      </c>
      <c r="V92" s="35" t="s">
        <v>20</v>
      </c>
      <c r="W92" s="29">
        <v>0.15242</v>
      </c>
      <c r="X92" s="29"/>
      <c r="Y92" s="29">
        <f t="shared" si="30"/>
        <v>30</v>
      </c>
      <c r="Z92" s="33" t="s">
        <v>92</v>
      </c>
      <c r="AA92" s="35" t="s">
        <v>23</v>
      </c>
      <c r="AB92" s="29">
        <v>0.10097</v>
      </c>
      <c r="AC92" s="29"/>
      <c r="AD92" s="29">
        <f t="shared" si="33"/>
        <v>13</v>
      </c>
      <c r="AE92" s="33" t="s">
        <v>97</v>
      </c>
      <c r="AF92" s="35" t="s">
        <v>29</v>
      </c>
      <c r="AG92" s="29">
        <v>2.9000000000000001E-2</v>
      </c>
      <c r="AH92" s="29"/>
      <c r="AI92" s="79">
        <f t="shared" si="23"/>
        <v>6</v>
      </c>
      <c r="AJ92" s="33" t="s">
        <v>43</v>
      </c>
      <c r="AK92" s="24" t="s">
        <v>22</v>
      </c>
      <c r="AL92" s="29">
        <v>0.41108</v>
      </c>
      <c r="AM92" s="29"/>
      <c r="AN92" s="29">
        <f t="shared" si="27"/>
        <v>23</v>
      </c>
      <c r="AO92" s="33" t="s">
        <v>70</v>
      </c>
      <c r="AP92" s="24" t="s">
        <v>28</v>
      </c>
      <c r="AQ92" s="29">
        <v>0.39526</v>
      </c>
      <c r="AR92" s="29"/>
      <c r="AS92" s="29">
        <f t="shared" si="25"/>
        <v>26</v>
      </c>
      <c r="AT92" s="33" t="s">
        <v>76</v>
      </c>
      <c r="AU92" s="24" t="s">
        <v>26</v>
      </c>
      <c r="AV92" s="29">
        <v>0.31530000000000002</v>
      </c>
      <c r="AW92" s="29"/>
      <c r="AX92" s="29">
        <f t="shared" si="32"/>
        <v>44</v>
      </c>
      <c r="AY92" s="33" t="s">
        <v>58</v>
      </c>
      <c r="AZ92" s="24" t="s">
        <v>25</v>
      </c>
      <c r="BA92" s="29">
        <v>0.29239999999999999</v>
      </c>
      <c r="BB92" s="29"/>
      <c r="BC92" s="29">
        <f t="shared" si="31"/>
        <v>22</v>
      </c>
      <c r="BD92" s="33" t="s">
        <v>66</v>
      </c>
      <c r="BE92" s="24" t="s">
        <v>28</v>
      </c>
      <c r="BF92" s="29">
        <v>0.17286000000000001</v>
      </c>
      <c r="BG92" s="29"/>
      <c r="BH92" s="79">
        <f t="shared" si="26"/>
        <v>18</v>
      </c>
      <c r="BI92" s="33" t="s">
        <v>61</v>
      </c>
      <c r="BJ92" s="24" t="s">
        <v>23</v>
      </c>
      <c r="BK92" s="29">
        <v>3.6810000000000002E-2</v>
      </c>
      <c r="BL92" s="29"/>
      <c r="BM92" s="29">
        <f t="shared" si="28"/>
        <v>11</v>
      </c>
      <c r="BN92" s="33" t="s">
        <v>90</v>
      </c>
      <c r="BO92" s="35" t="s">
        <v>20</v>
      </c>
      <c r="BP92" s="29">
        <v>4.9459999999999997E-2</v>
      </c>
      <c r="BR92" s="29">
        <f t="shared" si="29"/>
        <v>16</v>
      </c>
    </row>
    <row r="93" spans="1:70" ht="17" thickBot="1" x14ac:dyDescent="0.25">
      <c r="A93" s="33" t="s">
        <v>59</v>
      </c>
      <c r="B93" s="24" t="s">
        <v>23</v>
      </c>
      <c r="C93" s="29">
        <v>0.20976</v>
      </c>
      <c r="D93" s="29"/>
      <c r="E93" s="29">
        <f t="shared" si="20"/>
        <v>19</v>
      </c>
      <c r="F93" s="33" t="s">
        <v>45</v>
      </c>
      <c r="G93" s="24" t="s">
        <v>19</v>
      </c>
      <c r="H93" s="29">
        <v>9.0690000000000007E-2</v>
      </c>
      <c r="I93" s="29"/>
      <c r="J93" s="29">
        <f t="shared" si="21"/>
        <v>14</v>
      </c>
      <c r="K93" s="33" t="s">
        <v>92</v>
      </c>
      <c r="L93" s="35" t="s">
        <v>28</v>
      </c>
      <c r="M93" s="29">
        <v>4.36E-2</v>
      </c>
      <c r="N93" s="29"/>
      <c r="O93" s="29">
        <f t="shared" si="22"/>
        <v>5</v>
      </c>
      <c r="P93" s="33" t="s">
        <v>86</v>
      </c>
      <c r="Q93" s="24" t="s">
        <v>26</v>
      </c>
      <c r="R93" s="29">
        <v>0.25635000000000002</v>
      </c>
      <c r="S93" s="29"/>
      <c r="T93" s="29">
        <f t="shared" si="24"/>
        <v>31</v>
      </c>
      <c r="U93" s="33" t="s">
        <v>91</v>
      </c>
      <c r="V93" s="35" t="s">
        <v>20</v>
      </c>
      <c r="W93" s="29">
        <v>0.14779999999999999</v>
      </c>
      <c r="X93" s="29"/>
      <c r="Y93" s="29">
        <f t="shared" si="30"/>
        <v>29</v>
      </c>
      <c r="Z93" s="33" t="s">
        <v>71</v>
      </c>
      <c r="AA93" s="24" t="s">
        <v>20</v>
      </c>
      <c r="AB93" s="29">
        <v>9.4079999999999997E-2</v>
      </c>
      <c r="AC93" s="29"/>
      <c r="AD93" s="29">
        <f t="shared" si="33"/>
        <v>12</v>
      </c>
      <c r="AE93" s="33" t="s">
        <v>60</v>
      </c>
      <c r="AF93" s="24" t="s">
        <v>19</v>
      </c>
      <c r="AG93" s="29">
        <v>2.665E-2</v>
      </c>
      <c r="AH93" s="29"/>
      <c r="AI93" s="79">
        <f t="shared" si="23"/>
        <v>5</v>
      </c>
      <c r="AJ93" s="33" t="s">
        <v>92</v>
      </c>
      <c r="AK93" s="35" t="s">
        <v>25</v>
      </c>
      <c r="AL93" s="29">
        <v>0.40878999999999999</v>
      </c>
      <c r="AM93" s="29"/>
      <c r="AN93" s="29">
        <f t="shared" si="27"/>
        <v>22</v>
      </c>
      <c r="AO93" s="33" t="s">
        <v>45</v>
      </c>
      <c r="AP93" s="24" t="s">
        <v>23</v>
      </c>
      <c r="AQ93" s="29">
        <v>0.38546000000000002</v>
      </c>
      <c r="AR93" s="29"/>
      <c r="AS93" s="29">
        <f t="shared" si="25"/>
        <v>25</v>
      </c>
      <c r="AT93" s="33" t="s">
        <v>37</v>
      </c>
      <c r="AU93" s="24" t="s">
        <v>25</v>
      </c>
      <c r="AV93" s="29">
        <v>0.30891000000000002</v>
      </c>
      <c r="AW93" s="29"/>
      <c r="AX93" s="29">
        <f t="shared" si="32"/>
        <v>43</v>
      </c>
      <c r="AY93" s="33" t="s">
        <v>37</v>
      </c>
      <c r="AZ93" s="24" t="s">
        <v>25</v>
      </c>
      <c r="BA93" s="29">
        <v>0.28702</v>
      </c>
      <c r="BB93" s="29"/>
      <c r="BC93" s="29">
        <f t="shared" si="31"/>
        <v>21</v>
      </c>
      <c r="BD93" s="33" t="s">
        <v>65</v>
      </c>
      <c r="BE93" s="24" t="s">
        <v>29</v>
      </c>
      <c r="BF93" s="29">
        <v>0.16836999999999999</v>
      </c>
      <c r="BG93" s="29"/>
      <c r="BH93" s="79">
        <f t="shared" si="26"/>
        <v>17</v>
      </c>
      <c r="BI93" s="23" t="s">
        <v>95</v>
      </c>
      <c r="BJ93" s="24" t="s">
        <v>26</v>
      </c>
      <c r="BK93" s="29">
        <v>2.911E-2</v>
      </c>
      <c r="BL93" s="29"/>
      <c r="BM93" s="29">
        <f t="shared" si="28"/>
        <v>10</v>
      </c>
      <c r="BN93" s="33" t="s">
        <v>40</v>
      </c>
      <c r="BO93" s="24" t="s">
        <v>29</v>
      </c>
      <c r="BP93" s="29">
        <v>4.3319999999999997E-2</v>
      </c>
      <c r="BR93" s="29">
        <f t="shared" si="29"/>
        <v>15</v>
      </c>
    </row>
    <row r="94" spans="1:70" ht="17" thickBot="1" x14ac:dyDescent="0.25">
      <c r="A94" s="33" t="s">
        <v>92</v>
      </c>
      <c r="B94" s="35" t="s">
        <v>25</v>
      </c>
      <c r="C94" s="29">
        <v>0.20946999999999999</v>
      </c>
      <c r="D94" s="29"/>
      <c r="E94" s="29">
        <f t="shared" si="20"/>
        <v>18</v>
      </c>
      <c r="F94" s="33" t="s">
        <v>54</v>
      </c>
      <c r="G94" s="24" t="s">
        <v>22</v>
      </c>
      <c r="H94" s="29">
        <v>8.3199999999999996E-2</v>
      </c>
      <c r="I94" s="29"/>
      <c r="J94" s="29">
        <f t="shared" si="21"/>
        <v>13</v>
      </c>
      <c r="K94" s="33" t="s">
        <v>47</v>
      </c>
      <c r="L94" s="24" t="s">
        <v>19</v>
      </c>
      <c r="M94" s="29">
        <v>1.7160000000000002E-2</v>
      </c>
      <c r="N94" s="29"/>
      <c r="O94" s="29">
        <f t="shared" si="22"/>
        <v>4</v>
      </c>
      <c r="P94" s="33" t="s">
        <v>60</v>
      </c>
      <c r="Q94" s="24" t="s">
        <v>26</v>
      </c>
      <c r="R94" s="29">
        <v>0.25502000000000002</v>
      </c>
      <c r="S94" s="29"/>
      <c r="T94" s="29">
        <f t="shared" si="24"/>
        <v>30</v>
      </c>
      <c r="U94" s="33" t="s">
        <v>71</v>
      </c>
      <c r="V94" s="24" t="s">
        <v>22</v>
      </c>
      <c r="W94" s="29">
        <v>0.13986999999999999</v>
      </c>
      <c r="X94" s="29"/>
      <c r="Y94" s="29">
        <f t="shared" si="30"/>
        <v>28</v>
      </c>
      <c r="Z94" s="33" t="s">
        <v>83</v>
      </c>
      <c r="AA94" s="24" t="s">
        <v>25</v>
      </c>
      <c r="AB94" s="29">
        <v>7.8770000000000007E-2</v>
      </c>
      <c r="AC94" s="29"/>
      <c r="AD94" s="29">
        <f t="shared" si="33"/>
        <v>11</v>
      </c>
      <c r="AE94" s="33" t="s">
        <v>37</v>
      </c>
      <c r="AF94" s="24" t="s">
        <v>23</v>
      </c>
      <c r="AG94" s="29">
        <v>1.149E-2</v>
      </c>
      <c r="AH94" s="29"/>
      <c r="AI94" s="79">
        <f t="shared" si="23"/>
        <v>4</v>
      </c>
      <c r="AJ94" s="33" t="s">
        <v>71</v>
      </c>
      <c r="AK94" s="24" t="s">
        <v>22</v>
      </c>
      <c r="AL94" s="29">
        <v>0.38252000000000003</v>
      </c>
      <c r="AM94" s="29"/>
      <c r="AN94" s="29">
        <f t="shared" si="27"/>
        <v>21</v>
      </c>
      <c r="AO94" s="33" t="s">
        <v>54</v>
      </c>
      <c r="AP94" s="24" t="s">
        <v>29</v>
      </c>
      <c r="AQ94" s="29">
        <v>0.37970999999999999</v>
      </c>
      <c r="AR94" s="29"/>
      <c r="AS94" s="29">
        <f t="shared" si="25"/>
        <v>24</v>
      </c>
      <c r="AT94" s="33" t="s">
        <v>38</v>
      </c>
      <c r="AU94" s="24" t="s">
        <v>22</v>
      </c>
      <c r="AV94" s="29">
        <v>0.30259999999999998</v>
      </c>
      <c r="AW94" s="29"/>
      <c r="AX94" s="29">
        <f t="shared" si="32"/>
        <v>42</v>
      </c>
      <c r="AY94" s="33" t="s">
        <v>62</v>
      </c>
      <c r="AZ94" s="24" t="s">
        <v>25</v>
      </c>
      <c r="BA94" s="29">
        <v>0.26162999999999997</v>
      </c>
      <c r="BB94" s="29"/>
      <c r="BC94" s="29">
        <f t="shared" si="31"/>
        <v>20</v>
      </c>
      <c r="BD94" s="33" t="s">
        <v>43</v>
      </c>
      <c r="BE94" s="24" t="s">
        <v>22</v>
      </c>
      <c r="BF94" s="29">
        <v>0.14452999999999999</v>
      </c>
      <c r="BG94" s="29"/>
      <c r="BH94" s="79">
        <f t="shared" si="26"/>
        <v>16</v>
      </c>
      <c r="BI94" s="33" t="s">
        <v>104</v>
      </c>
      <c r="BJ94" s="35" t="s">
        <v>26</v>
      </c>
      <c r="BK94" s="29">
        <v>2.716E-2</v>
      </c>
      <c r="BL94" s="29"/>
      <c r="BM94" s="29">
        <f t="shared" si="28"/>
        <v>9</v>
      </c>
      <c r="BN94" s="33" t="s">
        <v>72</v>
      </c>
      <c r="BO94" s="24" t="s">
        <v>22</v>
      </c>
      <c r="BP94" s="29">
        <v>3.9600000000000003E-2</v>
      </c>
      <c r="BR94" s="29">
        <f t="shared" si="29"/>
        <v>14</v>
      </c>
    </row>
    <row r="95" spans="1:70" ht="17" thickBot="1" x14ac:dyDescent="0.25">
      <c r="A95" s="33" t="s">
        <v>68</v>
      </c>
      <c r="B95" s="24" t="s">
        <v>22</v>
      </c>
      <c r="C95" s="29">
        <v>0.20302999999999999</v>
      </c>
      <c r="D95" s="29"/>
      <c r="E95" s="29">
        <f t="shared" si="20"/>
        <v>17</v>
      </c>
      <c r="F95" s="33" t="s">
        <v>72</v>
      </c>
      <c r="G95" s="24" t="s">
        <v>28</v>
      </c>
      <c r="H95" s="29">
        <v>5.9790000000000003E-2</v>
      </c>
      <c r="I95" s="29"/>
      <c r="J95" s="29">
        <f t="shared" si="21"/>
        <v>12</v>
      </c>
      <c r="K95" s="33" t="s">
        <v>72</v>
      </c>
      <c r="L95" s="24" t="s">
        <v>28</v>
      </c>
      <c r="M95" s="29">
        <v>1.507E-2</v>
      </c>
      <c r="N95" s="29"/>
      <c r="O95" s="29">
        <f t="shared" si="22"/>
        <v>3</v>
      </c>
      <c r="P95" s="33" t="s">
        <v>87</v>
      </c>
      <c r="Q95" s="24" t="s">
        <v>25</v>
      </c>
      <c r="R95" s="29">
        <v>0.25335000000000002</v>
      </c>
      <c r="S95" s="29"/>
      <c r="T95" s="29">
        <f t="shared" si="24"/>
        <v>29</v>
      </c>
      <c r="U95" s="33" t="s">
        <v>71</v>
      </c>
      <c r="V95" s="24" t="s">
        <v>29</v>
      </c>
      <c r="W95" s="29">
        <v>0.13758000000000001</v>
      </c>
      <c r="X95" s="29"/>
      <c r="Y95" s="29">
        <f t="shared" si="30"/>
        <v>27</v>
      </c>
      <c r="Z95" s="23" t="s">
        <v>95</v>
      </c>
      <c r="AA95" s="24" t="s">
        <v>26</v>
      </c>
      <c r="AB95" s="29">
        <v>5.5840000000000001E-2</v>
      </c>
      <c r="AC95" s="29"/>
      <c r="AD95" s="29">
        <f t="shared" si="33"/>
        <v>10</v>
      </c>
      <c r="AE95" s="33" t="s">
        <v>67</v>
      </c>
      <c r="AF95" s="24" t="s">
        <v>23</v>
      </c>
      <c r="AG95" s="29">
        <v>5.6100000000000004E-3</v>
      </c>
      <c r="AH95" s="29"/>
      <c r="AI95" s="79">
        <f t="shared" si="23"/>
        <v>3</v>
      </c>
      <c r="AJ95" s="33" t="s">
        <v>64</v>
      </c>
      <c r="AK95" s="24" t="s">
        <v>19</v>
      </c>
      <c r="AL95" s="29">
        <v>0.28598000000000001</v>
      </c>
      <c r="AM95" s="29"/>
      <c r="AN95" s="29">
        <f t="shared" si="27"/>
        <v>20</v>
      </c>
      <c r="AO95" s="33" t="s">
        <v>92</v>
      </c>
      <c r="AP95" s="35" t="s">
        <v>28</v>
      </c>
      <c r="AQ95" s="29">
        <v>0.37240000000000001</v>
      </c>
      <c r="AR95" s="29"/>
      <c r="AS95" s="29">
        <f t="shared" si="25"/>
        <v>23</v>
      </c>
      <c r="AT95" s="33" t="s">
        <v>64</v>
      </c>
      <c r="AU95" s="24" t="s">
        <v>22</v>
      </c>
      <c r="AV95" s="29">
        <v>0.29170000000000001</v>
      </c>
      <c r="AW95" s="29"/>
      <c r="AX95" s="29">
        <f t="shared" si="32"/>
        <v>41</v>
      </c>
      <c r="AY95" s="33" t="s">
        <v>72</v>
      </c>
      <c r="AZ95" s="24" t="s">
        <v>22</v>
      </c>
      <c r="BA95" s="29">
        <v>0.25245000000000001</v>
      </c>
      <c r="BB95" s="29"/>
      <c r="BC95" s="29">
        <f t="shared" si="31"/>
        <v>19</v>
      </c>
      <c r="BD95" s="33" t="s">
        <v>80</v>
      </c>
      <c r="BE95" s="24" t="s">
        <v>25</v>
      </c>
      <c r="BF95" s="29">
        <v>0.13757</v>
      </c>
      <c r="BG95" s="29"/>
      <c r="BH95" s="79">
        <f t="shared" si="26"/>
        <v>15</v>
      </c>
      <c r="BI95" s="33" t="s">
        <v>92</v>
      </c>
      <c r="BJ95" s="35" t="s">
        <v>25</v>
      </c>
      <c r="BK95" s="29">
        <v>2.4580000000000001E-2</v>
      </c>
      <c r="BL95" s="29"/>
      <c r="BM95" s="29">
        <f t="shared" si="28"/>
        <v>8</v>
      </c>
      <c r="BN95" s="33" t="s">
        <v>40</v>
      </c>
      <c r="BO95" s="24" t="s">
        <v>26</v>
      </c>
      <c r="BP95" s="29">
        <v>3.7679999999999998E-2</v>
      </c>
      <c r="BR95" s="29">
        <f t="shared" si="29"/>
        <v>13</v>
      </c>
    </row>
    <row r="96" spans="1:70" ht="17" thickBot="1" x14ac:dyDescent="0.25">
      <c r="A96" s="33" t="s">
        <v>68</v>
      </c>
      <c r="B96" s="24" t="s">
        <v>29</v>
      </c>
      <c r="C96" s="29">
        <v>0.20108000000000001</v>
      </c>
      <c r="D96" s="29"/>
      <c r="E96" s="29">
        <f t="shared" si="20"/>
        <v>16</v>
      </c>
      <c r="F96" s="33" t="s">
        <v>35</v>
      </c>
      <c r="G96" s="24" t="s">
        <v>22</v>
      </c>
      <c r="H96" s="29">
        <v>5.4170000000000003E-2</v>
      </c>
      <c r="I96" s="29"/>
      <c r="J96" s="29">
        <f t="shared" si="21"/>
        <v>11</v>
      </c>
      <c r="K96" s="33" t="s">
        <v>40</v>
      </c>
      <c r="L96" s="24" t="s">
        <v>26</v>
      </c>
      <c r="M96" s="29">
        <v>1.499E-2</v>
      </c>
      <c r="N96" s="29"/>
      <c r="O96" s="29">
        <f>IF(M96&gt;M97,O97+1,O97)</f>
        <v>2</v>
      </c>
      <c r="P96" s="33" t="s">
        <v>89</v>
      </c>
      <c r="Q96" s="35" t="s">
        <v>19</v>
      </c>
      <c r="R96" s="29">
        <v>0.23912</v>
      </c>
      <c r="S96" s="29"/>
      <c r="T96" s="29">
        <f t="shared" si="24"/>
        <v>28</v>
      </c>
      <c r="U96" s="33" t="s">
        <v>64</v>
      </c>
      <c r="V96" s="24" t="s">
        <v>22</v>
      </c>
      <c r="W96" s="29">
        <v>0.11865000000000001</v>
      </c>
      <c r="X96" s="29"/>
      <c r="Y96" s="29">
        <f t="shared" si="30"/>
        <v>26</v>
      </c>
      <c r="Z96" s="33" t="s">
        <v>71</v>
      </c>
      <c r="AA96" s="24" t="s">
        <v>22</v>
      </c>
      <c r="AB96" s="29">
        <v>5.423E-2</v>
      </c>
      <c r="AC96" s="29"/>
      <c r="AD96" s="29">
        <f t="shared" si="33"/>
        <v>9</v>
      </c>
      <c r="AE96" s="33" t="s">
        <v>100</v>
      </c>
      <c r="AF96" s="35" t="s">
        <v>20</v>
      </c>
      <c r="AG96" s="29">
        <v>4.5599999999999998E-3</v>
      </c>
      <c r="AH96" s="29"/>
      <c r="AI96" s="79">
        <f>IF(AG96&gt;AG97,AI97+1,AI97)</f>
        <v>2</v>
      </c>
      <c r="AJ96" s="33" t="s">
        <v>70</v>
      </c>
      <c r="AK96" s="24" t="s">
        <v>28</v>
      </c>
      <c r="AL96" s="29">
        <v>0.27987000000000001</v>
      </c>
      <c r="AM96" s="29"/>
      <c r="AN96" s="29">
        <f t="shared" si="27"/>
        <v>19</v>
      </c>
      <c r="AO96" s="33" t="s">
        <v>82</v>
      </c>
      <c r="AP96" s="24" t="s">
        <v>20</v>
      </c>
      <c r="AQ96" s="29">
        <v>0.36470000000000002</v>
      </c>
      <c r="AR96" s="29"/>
      <c r="AS96" s="29">
        <f t="shared" si="25"/>
        <v>22</v>
      </c>
      <c r="AT96" s="33" t="s">
        <v>103</v>
      </c>
      <c r="AU96" s="35" t="s">
        <v>20</v>
      </c>
      <c r="AV96" s="29">
        <v>0.27906999999999998</v>
      </c>
      <c r="AW96" s="29"/>
      <c r="AX96" s="29">
        <f t="shared" si="32"/>
        <v>40</v>
      </c>
      <c r="AY96" s="33" t="s">
        <v>69</v>
      </c>
      <c r="AZ96" s="24" t="s">
        <v>23</v>
      </c>
      <c r="BA96" s="29">
        <v>0.25042999999999999</v>
      </c>
      <c r="BB96" s="29"/>
      <c r="BC96" s="29">
        <f t="shared" si="31"/>
        <v>18</v>
      </c>
      <c r="BD96" s="33" t="s">
        <v>82</v>
      </c>
      <c r="BE96" s="24" t="s">
        <v>28</v>
      </c>
      <c r="BF96" s="29">
        <v>0.108</v>
      </c>
      <c r="BG96" s="29"/>
      <c r="BH96" s="79">
        <f t="shared" si="26"/>
        <v>14</v>
      </c>
      <c r="BI96" s="33" t="s">
        <v>81</v>
      </c>
      <c r="BJ96" s="24" t="s">
        <v>26</v>
      </c>
      <c r="BK96" s="29">
        <v>2.248E-2</v>
      </c>
      <c r="BL96" s="29"/>
      <c r="BM96" s="29">
        <f t="shared" si="28"/>
        <v>7</v>
      </c>
      <c r="BN96" s="33" t="s">
        <v>70</v>
      </c>
      <c r="BO96" s="24" t="s">
        <v>28</v>
      </c>
      <c r="BP96" s="29">
        <v>3.0609999999999998E-2</v>
      </c>
      <c r="BR96" s="29">
        <f t="shared" si="29"/>
        <v>12</v>
      </c>
    </row>
    <row r="97" spans="1:70" ht="17" thickBot="1" x14ac:dyDescent="0.25">
      <c r="A97" s="33" t="s">
        <v>98</v>
      </c>
      <c r="B97" s="35" t="s">
        <v>23</v>
      </c>
      <c r="C97" s="29">
        <v>0.19300999999999999</v>
      </c>
      <c r="D97" s="29"/>
      <c r="E97" s="29">
        <f t="shared" si="20"/>
        <v>15</v>
      </c>
      <c r="F97" s="33" t="s">
        <v>84</v>
      </c>
      <c r="G97" s="24" t="s">
        <v>19</v>
      </c>
      <c r="H97" s="29">
        <v>5.2690000000000001E-2</v>
      </c>
      <c r="I97" s="29"/>
      <c r="J97" s="29">
        <f t="shared" si="21"/>
        <v>10</v>
      </c>
      <c r="K97" s="33" t="s">
        <v>81</v>
      </c>
      <c r="L97" s="24" t="s">
        <v>29</v>
      </c>
      <c r="M97" s="29">
        <v>1.1010000000000001E-2</v>
      </c>
      <c r="N97" s="29"/>
      <c r="O97" s="29">
        <v>1</v>
      </c>
      <c r="P97" s="33" t="s">
        <v>64</v>
      </c>
      <c r="Q97" s="24" t="s">
        <v>19</v>
      </c>
      <c r="R97" s="29">
        <v>0.23818</v>
      </c>
      <c r="S97" s="29"/>
      <c r="T97" s="29">
        <f t="shared" si="24"/>
        <v>27</v>
      </c>
      <c r="U97" s="33" t="s">
        <v>78</v>
      </c>
      <c r="V97" s="24" t="s">
        <v>28</v>
      </c>
      <c r="W97" s="29">
        <v>0.11647</v>
      </c>
      <c r="X97" s="29"/>
      <c r="Y97" s="29">
        <f t="shared" si="30"/>
        <v>25</v>
      </c>
      <c r="Z97" s="33" t="s">
        <v>69</v>
      </c>
      <c r="AA97" s="24" t="s">
        <v>23</v>
      </c>
      <c r="AB97" s="29">
        <v>5.3830000000000003E-2</v>
      </c>
      <c r="AC97" s="29"/>
      <c r="AD97" s="29">
        <f t="shared" si="33"/>
        <v>8</v>
      </c>
      <c r="AE97" s="33" t="s">
        <v>89</v>
      </c>
      <c r="AF97" s="35" t="s">
        <v>22</v>
      </c>
      <c r="AG97" s="29">
        <v>3.46E-3</v>
      </c>
      <c r="AH97" s="29"/>
      <c r="AI97" s="79">
        <v>1</v>
      </c>
      <c r="AJ97" s="33" t="s">
        <v>74</v>
      </c>
      <c r="AK97" s="24" t="s">
        <v>23</v>
      </c>
      <c r="AL97" s="29">
        <v>0.27601999999999999</v>
      </c>
      <c r="AM97" s="29"/>
      <c r="AN97" s="29">
        <f t="shared" si="27"/>
        <v>18</v>
      </c>
      <c r="AO97" s="33" t="s">
        <v>70</v>
      </c>
      <c r="AP97" s="24" t="s">
        <v>23</v>
      </c>
      <c r="AQ97" s="29">
        <v>0.33748</v>
      </c>
      <c r="AR97" s="29"/>
      <c r="AS97" s="29">
        <f t="shared" si="25"/>
        <v>21</v>
      </c>
      <c r="AT97" s="33" t="s">
        <v>76</v>
      </c>
      <c r="AU97" s="24" t="s">
        <v>22</v>
      </c>
      <c r="AV97" s="29">
        <v>0.27798</v>
      </c>
      <c r="AW97" s="29"/>
      <c r="AX97" s="29">
        <f t="shared" si="32"/>
        <v>39</v>
      </c>
      <c r="AY97" s="33" t="s">
        <v>61</v>
      </c>
      <c r="AZ97" s="24" t="s">
        <v>26</v>
      </c>
      <c r="BA97" s="29">
        <v>0.24712999999999999</v>
      </c>
      <c r="BB97" s="29"/>
      <c r="BC97" s="29">
        <f t="shared" si="31"/>
        <v>17</v>
      </c>
      <c r="BD97" s="33" t="s">
        <v>52</v>
      </c>
      <c r="BE97" s="24" t="s">
        <v>23</v>
      </c>
      <c r="BF97" s="29">
        <v>9.7229999999999997E-2</v>
      </c>
      <c r="BG97" s="29"/>
      <c r="BH97" s="79">
        <f t="shared" si="26"/>
        <v>13</v>
      </c>
      <c r="BI97" s="33" t="s">
        <v>53</v>
      </c>
      <c r="BJ97" s="24" t="s">
        <v>23</v>
      </c>
      <c r="BK97" s="29">
        <v>1.7260000000000001E-2</v>
      </c>
      <c r="BL97" s="29"/>
      <c r="BM97" s="29">
        <f t="shared" si="28"/>
        <v>6</v>
      </c>
      <c r="BN97" s="33" t="s">
        <v>101</v>
      </c>
      <c r="BO97" s="35" t="s">
        <v>22</v>
      </c>
      <c r="BP97" s="29">
        <v>2.955E-2</v>
      </c>
      <c r="BR97" s="29">
        <f t="shared" si="29"/>
        <v>11</v>
      </c>
    </row>
    <row r="98" spans="1:70" ht="18" thickTop="1" thickBot="1" x14ac:dyDescent="0.25">
      <c r="A98" s="33" t="s">
        <v>71</v>
      </c>
      <c r="B98" s="24" t="s">
        <v>29</v>
      </c>
      <c r="C98" s="29">
        <v>0.193</v>
      </c>
      <c r="D98" s="29"/>
      <c r="E98" s="29">
        <f t="shared" si="20"/>
        <v>14</v>
      </c>
      <c r="F98" s="33" t="s">
        <v>71</v>
      </c>
      <c r="G98" s="24" t="s">
        <v>22</v>
      </c>
      <c r="H98" s="29">
        <v>5.1200000000000002E-2</v>
      </c>
      <c r="I98" s="29"/>
      <c r="J98" s="29">
        <f t="shared" si="21"/>
        <v>9</v>
      </c>
      <c r="K98" s="112" t="s">
        <v>109</v>
      </c>
      <c r="L98" s="113"/>
      <c r="M98" s="113"/>
      <c r="N98" s="113"/>
      <c r="O98" s="114"/>
      <c r="P98" s="33" t="s">
        <v>77</v>
      </c>
      <c r="Q98" s="24" t="s">
        <v>26</v>
      </c>
      <c r="R98" s="29">
        <v>0.23805999999999999</v>
      </c>
      <c r="S98" s="29"/>
      <c r="T98" s="29">
        <f t="shared" si="24"/>
        <v>26</v>
      </c>
      <c r="U98" s="33" t="s">
        <v>67</v>
      </c>
      <c r="V98" s="24" t="s">
        <v>23</v>
      </c>
      <c r="W98" s="29">
        <v>0.10706</v>
      </c>
      <c r="X98" s="29"/>
      <c r="Y98" s="29">
        <f t="shared" si="30"/>
        <v>24</v>
      </c>
      <c r="Z98" s="33" t="s">
        <v>75</v>
      </c>
      <c r="AA98" s="24" t="s">
        <v>23</v>
      </c>
      <c r="AB98" s="29">
        <v>3.9820000000000001E-2</v>
      </c>
      <c r="AC98" s="29"/>
      <c r="AD98" s="29">
        <f t="shared" si="33"/>
        <v>7</v>
      </c>
      <c r="AE98" s="112" t="s">
        <v>109</v>
      </c>
      <c r="AF98" s="113"/>
      <c r="AG98" s="113"/>
      <c r="AH98" s="113"/>
      <c r="AI98" s="114"/>
      <c r="AJ98" s="33" t="s">
        <v>33</v>
      </c>
      <c r="AK98" s="24" t="s">
        <v>20</v>
      </c>
      <c r="AL98" s="29">
        <v>0.26595999999999997</v>
      </c>
      <c r="AM98" s="29"/>
      <c r="AN98" s="29">
        <f t="shared" si="27"/>
        <v>17</v>
      </c>
      <c r="AO98" s="33" t="s">
        <v>92</v>
      </c>
      <c r="AP98" s="35" t="s">
        <v>20</v>
      </c>
      <c r="AQ98" s="29">
        <v>0.33250000000000002</v>
      </c>
      <c r="AR98" s="29"/>
      <c r="AS98" s="29">
        <f t="shared" si="25"/>
        <v>20</v>
      </c>
      <c r="AT98" s="33" t="s">
        <v>58</v>
      </c>
      <c r="AU98" s="24" t="s">
        <v>20</v>
      </c>
      <c r="AV98" s="29">
        <v>0.26577000000000001</v>
      </c>
      <c r="AW98" s="29"/>
      <c r="AX98" s="29">
        <f t="shared" si="32"/>
        <v>38</v>
      </c>
      <c r="AY98" s="33" t="s">
        <v>83</v>
      </c>
      <c r="AZ98" s="24" t="s">
        <v>20</v>
      </c>
      <c r="BA98" s="29">
        <v>0.24478</v>
      </c>
      <c r="BB98" s="29"/>
      <c r="BC98" s="29">
        <f t="shared" si="31"/>
        <v>16</v>
      </c>
      <c r="BD98" s="33" t="s">
        <v>59</v>
      </c>
      <c r="BE98" s="24" t="s">
        <v>23</v>
      </c>
      <c r="BF98" s="29">
        <v>9.5880000000000007E-2</v>
      </c>
      <c r="BG98" s="29"/>
      <c r="BH98" s="79">
        <f t="shared" si="26"/>
        <v>12</v>
      </c>
      <c r="BI98" s="33" t="s">
        <v>90</v>
      </c>
      <c r="BJ98" s="35" t="s">
        <v>23</v>
      </c>
      <c r="BK98" s="29">
        <v>1.372E-2</v>
      </c>
      <c r="BL98" s="29"/>
      <c r="BM98" s="29">
        <f t="shared" si="28"/>
        <v>5</v>
      </c>
      <c r="BN98" s="33" t="s">
        <v>96</v>
      </c>
      <c r="BO98" s="35" t="s">
        <v>19</v>
      </c>
      <c r="BP98" s="29">
        <v>1.7090000000000001E-2</v>
      </c>
      <c r="BR98" s="29">
        <f t="shared" si="29"/>
        <v>10</v>
      </c>
    </row>
    <row r="99" spans="1:70" ht="18" thickTop="1" thickBot="1" x14ac:dyDescent="0.25">
      <c r="A99" s="23" t="s">
        <v>95</v>
      </c>
      <c r="B99" s="24" t="s">
        <v>19</v>
      </c>
      <c r="C99" s="29">
        <v>0.15198</v>
      </c>
      <c r="D99" s="29"/>
      <c r="E99" s="29">
        <f t="shared" si="20"/>
        <v>13</v>
      </c>
      <c r="F99" s="33" t="s">
        <v>74</v>
      </c>
      <c r="G99" s="24" t="s">
        <v>25</v>
      </c>
      <c r="H99" s="29">
        <v>4.2419999999999999E-2</v>
      </c>
      <c r="I99" s="29"/>
      <c r="J99" s="29">
        <f t="shared" si="21"/>
        <v>8</v>
      </c>
      <c r="K99" s="42" t="s">
        <v>25</v>
      </c>
      <c r="L99" s="43">
        <f>SUMIF($L$3:$L$97," +PNA",$O$3:$O$97)</f>
        <v>158</v>
      </c>
      <c r="M99" s="44" t="s">
        <v>26</v>
      </c>
      <c r="N99" s="54"/>
      <c r="O99" s="65">
        <f>SUMIF($L$3:$L$97," -PNA",$O$3:$O$97)</f>
        <v>1265</v>
      </c>
      <c r="P99" s="33" t="s">
        <v>94</v>
      </c>
      <c r="Q99" s="35" t="s">
        <v>19</v>
      </c>
      <c r="R99" s="29">
        <v>0.23785999999999999</v>
      </c>
      <c r="S99" s="29"/>
      <c r="T99" s="29">
        <f t="shared" si="24"/>
        <v>25</v>
      </c>
      <c r="U99" s="33" t="s">
        <v>94</v>
      </c>
      <c r="V99" s="35" t="s">
        <v>19</v>
      </c>
      <c r="W99" s="29">
        <v>0.1014</v>
      </c>
      <c r="X99" s="29"/>
      <c r="Y99" s="29">
        <f t="shared" si="30"/>
        <v>23</v>
      </c>
      <c r="Z99" s="33" t="s">
        <v>46</v>
      </c>
      <c r="AA99" s="24" t="s">
        <v>20</v>
      </c>
      <c r="AB99" s="29">
        <v>3.3430000000000001E-2</v>
      </c>
      <c r="AC99" s="29"/>
      <c r="AD99" s="29">
        <f t="shared" si="33"/>
        <v>6</v>
      </c>
      <c r="AE99" s="42" t="s">
        <v>25</v>
      </c>
      <c r="AF99" s="43">
        <f>SUMIF($AF$3:$AF$97," +PNA",$AI$3:$AI$97)</f>
        <v>1584</v>
      </c>
      <c r="AG99" s="44" t="s">
        <v>26</v>
      </c>
      <c r="AH99" s="54"/>
      <c r="AI99" s="51">
        <f>SUMIF($AF$3:$AF$97," -PNA",$AI$3:$AI$97)</f>
        <v>141</v>
      </c>
      <c r="AJ99" s="33" t="s">
        <v>66</v>
      </c>
      <c r="AK99" s="24" t="s">
        <v>28</v>
      </c>
      <c r="AL99" s="29">
        <v>0.216</v>
      </c>
      <c r="AM99" s="29"/>
      <c r="AN99" s="29">
        <f t="shared" si="27"/>
        <v>16</v>
      </c>
      <c r="AO99" s="33" t="s">
        <v>103</v>
      </c>
      <c r="AP99" s="35" t="s">
        <v>28</v>
      </c>
      <c r="AQ99" s="29">
        <v>0.31407000000000002</v>
      </c>
      <c r="AR99" s="29"/>
      <c r="AS99" s="29">
        <f t="shared" si="25"/>
        <v>19</v>
      </c>
      <c r="AT99" s="33" t="s">
        <v>89</v>
      </c>
      <c r="AU99" s="35" t="s">
        <v>19</v>
      </c>
      <c r="AV99" s="29">
        <v>0.24914</v>
      </c>
      <c r="AW99" s="29"/>
      <c r="AX99" s="29">
        <f t="shared" si="32"/>
        <v>37</v>
      </c>
      <c r="AY99" s="33" t="s">
        <v>38</v>
      </c>
      <c r="AZ99" s="24" t="s">
        <v>22</v>
      </c>
      <c r="BA99" s="29">
        <v>0.22256999999999999</v>
      </c>
      <c r="BB99" s="29"/>
      <c r="BC99" s="29">
        <f t="shared" si="31"/>
        <v>15</v>
      </c>
      <c r="BD99" s="33" t="s">
        <v>74</v>
      </c>
      <c r="BE99" s="24" t="s">
        <v>25</v>
      </c>
      <c r="BF99" s="29">
        <v>9.1829999999999995E-2</v>
      </c>
      <c r="BG99" s="29"/>
      <c r="BH99" s="79">
        <f t="shared" si="26"/>
        <v>11</v>
      </c>
      <c r="BI99" s="33" t="s">
        <v>97</v>
      </c>
      <c r="BJ99" s="35" t="s">
        <v>22</v>
      </c>
      <c r="BK99" s="29">
        <v>1.089E-2</v>
      </c>
      <c r="BL99" s="29"/>
      <c r="BM99" s="29">
        <f t="shared" si="28"/>
        <v>4</v>
      </c>
      <c r="BN99" s="33" t="s">
        <v>85</v>
      </c>
      <c r="BO99" s="24" t="s">
        <v>19</v>
      </c>
      <c r="BP99" s="29">
        <v>1.6420000000000001E-2</v>
      </c>
      <c r="BR99" s="29">
        <f t="shared" si="29"/>
        <v>9</v>
      </c>
    </row>
    <row r="100" spans="1:70" ht="17" thickBot="1" x14ac:dyDescent="0.25">
      <c r="A100" s="23" t="s">
        <v>95</v>
      </c>
      <c r="B100" s="24" t="s">
        <v>29</v>
      </c>
      <c r="C100" s="29">
        <v>0.11677999999999999</v>
      </c>
      <c r="D100" s="29"/>
      <c r="E100" s="29">
        <f t="shared" si="20"/>
        <v>12</v>
      </c>
      <c r="F100" s="33" t="s">
        <v>40</v>
      </c>
      <c r="G100" s="24" t="s">
        <v>26</v>
      </c>
      <c r="H100" s="29">
        <v>3.7260000000000001E-2</v>
      </c>
      <c r="I100" s="29"/>
      <c r="J100" s="29">
        <f t="shared" si="21"/>
        <v>7</v>
      </c>
      <c r="K100" s="45" t="s">
        <v>28</v>
      </c>
      <c r="L100" s="46">
        <f>SUMIF($L$3:$L$97," +NAM",$O$3:$O$97)</f>
        <v>897</v>
      </c>
      <c r="M100" s="47" t="s">
        <v>29</v>
      </c>
      <c r="N100" s="55"/>
      <c r="O100" s="66">
        <f>SUMIF($L$3:$L$97," -NAM",$O$3:$O$97)</f>
        <v>143</v>
      </c>
      <c r="P100" s="33" t="s">
        <v>100</v>
      </c>
      <c r="Q100" s="35" t="s">
        <v>23</v>
      </c>
      <c r="R100" s="29">
        <v>0.2326</v>
      </c>
      <c r="S100" s="29"/>
      <c r="T100" s="29">
        <f t="shared" si="24"/>
        <v>24</v>
      </c>
      <c r="U100" s="33" t="s">
        <v>53</v>
      </c>
      <c r="V100" s="24" t="s">
        <v>28</v>
      </c>
      <c r="W100" s="29">
        <v>0.10056</v>
      </c>
      <c r="X100" s="29"/>
      <c r="Y100" s="29">
        <f t="shared" si="30"/>
        <v>22</v>
      </c>
      <c r="Z100" s="33" t="s">
        <v>27</v>
      </c>
      <c r="AA100" s="24" t="s">
        <v>29</v>
      </c>
      <c r="AB100" s="29">
        <v>2.4199999999999999E-2</v>
      </c>
      <c r="AC100" s="29"/>
      <c r="AD100" s="29">
        <f t="shared" si="33"/>
        <v>5</v>
      </c>
      <c r="AE100" s="45" t="s">
        <v>28</v>
      </c>
      <c r="AF100" s="46">
        <f>SUMIF($AF$3:$AF$97," +NAM",$AI$3:$AI$97)</f>
        <v>454</v>
      </c>
      <c r="AG100" s="47" t="s">
        <v>29</v>
      </c>
      <c r="AH100" s="55"/>
      <c r="AI100" s="56">
        <f>SUMIF($AF$3:$AF$97," -NAM",$AI$3:$AI$97)</f>
        <v>558</v>
      </c>
      <c r="AJ100" s="33" t="s">
        <v>27</v>
      </c>
      <c r="AK100" s="24" t="s">
        <v>29</v>
      </c>
      <c r="AL100" s="29">
        <v>0.21385999999999999</v>
      </c>
      <c r="AM100" s="29"/>
      <c r="AN100" s="29">
        <f t="shared" si="27"/>
        <v>15</v>
      </c>
      <c r="AO100" s="33" t="s">
        <v>71</v>
      </c>
      <c r="AP100" s="24" t="s">
        <v>22</v>
      </c>
      <c r="AQ100" s="29">
        <v>0.28555000000000003</v>
      </c>
      <c r="AR100" s="29"/>
      <c r="AS100" s="29">
        <f t="shared" si="25"/>
        <v>18</v>
      </c>
      <c r="AT100" s="33" t="s">
        <v>66</v>
      </c>
      <c r="AU100" s="24" t="s">
        <v>20</v>
      </c>
      <c r="AV100" s="29">
        <v>0.24156</v>
      </c>
      <c r="AW100" s="29"/>
      <c r="AX100" s="29">
        <f t="shared" si="32"/>
        <v>36</v>
      </c>
      <c r="AY100" s="33" t="s">
        <v>72</v>
      </c>
      <c r="AZ100" s="24" t="s">
        <v>28</v>
      </c>
      <c r="BA100" s="29">
        <v>0.20412</v>
      </c>
      <c r="BB100" s="29"/>
      <c r="BC100" s="29">
        <f t="shared" si="31"/>
        <v>14</v>
      </c>
      <c r="BD100" s="33" t="s">
        <v>103</v>
      </c>
      <c r="BE100" s="35" t="s">
        <v>28</v>
      </c>
      <c r="BF100" s="29">
        <v>9.1329999999999995E-2</v>
      </c>
      <c r="BG100" s="29"/>
      <c r="BH100" s="79">
        <f t="shared" si="26"/>
        <v>10</v>
      </c>
      <c r="BI100" s="33" t="s">
        <v>101</v>
      </c>
      <c r="BJ100" s="35" t="s">
        <v>29</v>
      </c>
      <c r="BK100" s="29">
        <v>1.0710000000000001E-2</v>
      </c>
      <c r="BL100" s="29"/>
      <c r="BM100" s="29">
        <f t="shared" si="28"/>
        <v>3</v>
      </c>
      <c r="BN100" s="33" t="s">
        <v>81</v>
      </c>
      <c r="BO100" s="24" t="s">
        <v>26</v>
      </c>
      <c r="BP100" s="29">
        <v>1.4760000000000001E-2</v>
      </c>
      <c r="BR100" s="29">
        <f t="shared" si="29"/>
        <v>8</v>
      </c>
    </row>
    <row r="101" spans="1:70" ht="17" thickBot="1" x14ac:dyDescent="0.25">
      <c r="A101" s="33" t="s">
        <v>46</v>
      </c>
      <c r="B101" s="24" t="s">
        <v>22</v>
      </c>
      <c r="C101" s="29">
        <v>0.11064</v>
      </c>
      <c r="D101" s="29"/>
      <c r="E101" s="29">
        <f t="shared" si="20"/>
        <v>11</v>
      </c>
      <c r="F101" s="33" t="s">
        <v>100</v>
      </c>
      <c r="G101" s="35" t="s">
        <v>26</v>
      </c>
      <c r="H101" s="29">
        <v>3.5999999999999997E-2</v>
      </c>
      <c r="I101" s="29"/>
      <c r="J101" s="29">
        <f t="shared" si="21"/>
        <v>6</v>
      </c>
      <c r="K101" s="45" t="s">
        <v>19</v>
      </c>
      <c r="L101" s="46">
        <f>SUMIF($L$3:$L$97," +ENSO",$O$3:$O$97)</f>
        <v>199</v>
      </c>
      <c r="M101" s="47" t="s">
        <v>20</v>
      </c>
      <c r="N101" s="55"/>
      <c r="O101" s="66">
        <f>SUMIF($L$3:$L$97," -ENSO",$O$3:$O$97)</f>
        <v>646</v>
      </c>
      <c r="P101" s="33" t="s">
        <v>70</v>
      </c>
      <c r="Q101" s="24" t="s">
        <v>23</v>
      </c>
      <c r="R101" s="29">
        <v>0.22194</v>
      </c>
      <c r="S101" s="29"/>
      <c r="T101" s="29">
        <f t="shared" si="24"/>
        <v>23</v>
      </c>
      <c r="U101" s="23" t="s">
        <v>95</v>
      </c>
      <c r="V101" s="24" t="s">
        <v>22</v>
      </c>
      <c r="W101" s="29">
        <v>9.6710000000000004E-2</v>
      </c>
      <c r="X101" s="29"/>
      <c r="Y101" s="29">
        <f t="shared" si="30"/>
        <v>21</v>
      </c>
      <c r="Z101" s="23" t="s">
        <v>95</v>
      </c>
      <c r="AA101" s="24" t="s">
        <v>19</v>
      </c>
      <c r="AB101" s="29">
        <v>2.3609999999999999E-2</v>
      </c>
      <c r="AC101" s="29"/>
      <c r="AD101" s="29">
        <f t="shared" si="33"/>
        <v>4</v>
      </c>
      <c r="AE101" s="45" t="s">
        <v>19</v>
      </c>
      <c r="AF101" s="46">
        <f>SUMIF($AF$3:$AF$97," +ENSO",$AI$3:$AI$97)</f>
        <v>401</v>
      </c>
      <c r="AG101" s="47" t="s">
        <v>20</v>
      </c>
      <c r="AH101" s="55"/>
      <c r="AI101" s="56">
        <f>SUMIF($AF$3:$AF$97," -ENSO",$AI$3:$AI$97)</f>
        <v>876</v>
      </c>
      <c r="AJ101" s="33" t="s">
        <v>50</v>
      </c>
      <c r="AK101" s="24" t="s">
        <v>29</v>
      </c>
      <c r="AL101" s="29">
        <v>0.21209</v>
      </c>
      <c r="AM101" s="29"/>
      <c r="AN101" s="29">
        <f t="shared" si="27"/>
        <v>14</v>
      </c>
      <c r="AO101" s="33" t="s">
        <v>59</v>
      </c>
      <c r="AP101" s="24" t="s">
        <v>20</v>
      </c>
      <c r="AQ101" s="29">
        <v>0.27933999999999998</v>
      </c>
      <c r="AR101" s="29"/>
      <c r="AS101" s="29">
        <f t="shared" si="25"/>
        <v>17</v>
      </c>
      <c r="AT101" s="33" t="s">
        <v>98</v>
      </c>
      <c r="AU101" s="35" t="s">
        <v>25</v>
      </c>
      <c r="AV101" s="29">
        <v>0.24082000000000001</v>
      </c>
      <c r="AW101" s="29"/>
      <c r="AX101" s="29">
        <f t="shared" si="32"/>
        <v>35</v>
      </c>
      <c r="AY101" s="33" t="s">
        <v>38</v>
      </c>
      <c r="AZ101" s="24" t="s">
        <v>26</v>
      </c>
      <c r="BA101" s="29">
        <v>0.17261000000000001</v>
      </c>
      <c r="BB101" s="29"/>
      <c r="BC101" s="29">
        <f t="shared" si="31"/>
        <v>13</v>
      </c>
      <c r="BD101" s="23" t="s">
        <v>95</v>
      </c>
      <c r="BE101" s="24" t="s">
        <v>19</v>
      </c>
      <c r="BF101" s="29">
        <v>8.9499999999999996E-2</v>
      </c>
      <c r="BG101" s="29"/>
      <c r="BH101" s="79">
        <f t="shared" si="26"/>
        <v>9</v>
      </c>
      <c r="BI101" s="33" t="s">
        <v>77</v>
      </c>
      <c r="BJ101" s="24" t="s">
        <v>29</v>
      </c>
      <c r="BK101" s="29">
        <v>3.7200000000000002E-3</v>
      </c>
      <c r="BL101" s="29"/>
      <c r="BM101" s="29">
        <f>IF(BK101&gt;BK102,BM102+1,BM102)</f>
        <v>2</v>
      </c>
      <c r="BN101" s="23" t="s">
        <v>95</v>
      </c>
      <c r="BO101" s="24" t="s">
        <v>19</v>
      </c>
      <c r="BP101" s="29">
        <v>1.4749999999999999E-2</v>
      </c>
      <c r="BR101" s="29">
        <f t="shared" si="29"/>
        <v>7</v>
      </c>
    </row>
    <row r="102" spans="1:70" ht="17" thickBot="1" x14ac:dyDescent="0.25">
      <c r="A102" s="33" t="s">
        <v>21</v>
      </c>
      <c r="B102" s="24" t="s">
        <v>22</v>
      </c>
      <c r="C102" s="29">
        <v>0.10639</v>
      </c>
      <c r="D102" s="29"/>
      <c r="E102" s="29">
        <f t="shared" si="20"/>
        <v>10</v>
      </c>
      <c r="F102" s="33" t="s">
        <v>78</v>
      </c>
      <c r="G102" s="24" t="s">
        <v>23</v>
      </c>
      <c r="H102" s="29">
        <v>3.4459999999999998E-2</v>
      </c>
      <c r="I102" s="29"/>
      <c r="J102" s="29">
        <f t="shared" si="21"/>
        <v>5</v>
      </c>
      <c r="K102" s="48" t="s">
        <v>22</v>
      </c>
      <c r="L102" s="49">
        <f>SUMIF($L$3:$L$97," +AMO",$O$3:$O$97)</f>
        <v>918</v>
      </c>
      <c r="M102" s="50" t="s">
        <v>23</v>
      </c>
      <c r="N102" s="57"/>
      <c r="O102" s="67">
        <f>SUMIF($L$3:$L$97," -AMO",$O$3:$O$97)</f>
        <v>334</v>
      </c>
      <c r="P102" s="33" t="s">
        <v>63</v>
      </c>
      <c r="Q102" s="24" t="s">
        <v>20</v>
      </c>
      <c r="R102" s="29">
        <v>0.21611</v>
      </c>
      <c r="S102" s="29"/>
      <c r="T102" s="29">
        <f t="shared" si="24"/>
        <v>22</v>
      </c>
      <c r="U102" s="33" t="s">
        <v>45</v>
      </c>
      <c r="V102" s="24" t="s">
        <v>19</v>
      </c>
      <c r="W102" s="29">
        <v>9.2950000000000005E-2</v>
      </c>
      <c r="X102" s="29"/>
      <c r="Y102" s="29">
        <f t="shared" si="30"/>
        <v>20</v>
      </c>
      <c r="Z102" s="23" t="s">
        <v>95</v>
      </c>
      <c r="AA102" s="24" t="s">
        <v>29</v>
      </c>
      <c r="AB102" s="29">
        <v>1.6199999999999999E-2</v>
      </c>
      <c r="AC102" s="29"/>
      <c r="AD102" s="29">
        <f t="shared" si="33"/>
        <v>3</v>
      </c>
      <c r="AE102" s="48" t="s">
        <v>22</v>
      </c>
      <c r="AF102" s="49">
        <f>SUMIF($AF$3:$AF$97," +AMO",$AI$3:$AI$97)</f>
        <v>275</v>
      </c>
      <c r="AG102" s="50" t="s">
        <v>23</v>
      </c>
      <c r="AH102" s="57"/>
      <c r="AI102" s="58">
        <f>SUMIF($AF$3:$AF$97," -AMO",$AI$3:$AI$97)</f>
        <v>271</v>
      </c>
      <c r="AJ102" s="23" t="s">
        <v>95</v>
      </c>
      <c r="AK102" s="24" t="s">
        <v>26</v>
      </c>
      <c r="AL102" s="29">
        <v>0.20848</v>
      </c>
      <c r="AM102" s="29"/>
      <c r="AN102" s="29">
        <f t="shared" si="27"/>
        <v>13</v>
      </c>
      <c r="AO102" s="33" t="s">
        <v>71</v>
      </c>
      <c r="AP102" s="24" t="s">
        <v>29</v>
      </c>
      <c r="AQ102" s="29">
        <v>0.26841999999999999</v>
      </c>
      <c r="AR102" s="29"/>
      <c r="AS102" s="29">
        <f t="shared" si="25"/>
        <v>16</v>
      </c>
      <c r="AT102" s="33" t="s">
        <v>68</v>
      </c>
      <c r="AU102" s="24" t="s">
        <v>29</v>
      </c>
      <c r="AV102" s="29">
        <v>0.23832999999999999</v>
      </c>
      <c r="AW102" s="29"/>
      <c r="AX102" s="29">
        <f t="shared" si="32"/>
        <v>34</v>
      </c>
      <c r="AY102" s="33" t="s">
        <v>92</v>
      </c>
      <c r="AZ102" s="35" t="s">
        <v>23</v>
      </c>
      <c r="BA102" s="29">
        <v>0.16385</v>
      </c>
      <c r="BB102" s="29"/>
      <c r="BC102" s="29">
        <f t="shared" si="31"/>
        <v>12</v>
      </c>
      <c r="BD102" s="33" t="s">
        <v>101</v>
      </c>
      <c r="BE102" s="35" t="s">
        <v>102</v>
      </c>
      <c r="BF102" s="29">
        <v>8.4449999999999997E-2</v>
      </c>
      <c r="BG102" s="29"/>
      <c r="BH102" s="79">
        <f t="shared" si="26"/>
        <v>8</v>
      </c>
      <c r="BI102" s="33" t="s">
        <v>77</v>
      </c>
      <c r="BJ102" s="24" t="s">
        <v>22</v>
      </c>
      <c r="BK102" s="29">
        <v>2.3500000000000001E-3</v>
      </c>
      <c r="BL102" s="29"/>
      <c r="BM102" s="29">
        <v>1</v>
      </c>
      <c r="BN102" s="33" t="s">
        <v>71</v>
      </c>
      <c r="BO102" s="24" t="s">
        <v>20</v>
      </c>
      <c r="BP102" s="29">
        <v>1.3270000000000001E-2</v>
      </c>
      <c r="BR102" s="29">
        <f t="shared" si="29"/>
        <v>6</v>
      </c>
    </row>
    <row r="103" spans="1:70" ht="18" thickTop="1" thickBot="1" x14ac:dyDescent="0.25">
      <c r="A103" s="33" t="s">
        <v>64</v>
      </c>
      <c r="B103" s="24" t="s">
        <v>28</v>
      </c>
      <c r="C103" s="29">
        <v>9.8110000000000003E-2</v>
      </c>
      <c r="D103" s="29"/>
      <c r="E103" s="29">
        <f t="shared" si="20"/>
        <v>9</v>
      </c>
      <c r="F103" s="33" t="s">
        <v>61</v>
      </c>
      <c r="G103" s="24" t="s">
        <v>26</v>
      </c>
      <c r="H103" s="29">
        <v>2.53E-2</v>
      </c>
      <c r="I103" s="29"/>
      <c r="J103" s="29">
        <f t="shared" si="21"/>
        <v>4</v>
      </c>
      <c r="K103" s="112" t="s">
        <v>110</v>
      </c>
      <c r="L103" s="113"/>
      <c r="M103" s="113"/>
      <c r="N103" s="113"/>
      <c r="O103" s="114"/>
      <c r="P103" s="33" t="s">
        <v>79</v>
      </c>
      <c r="Q103" s="24" t="s">
        <v>29</v>
      </c>
      <c r="R103" s="29">
        <v>0.21276999999999999</v>
      </c>
      <c r="S103" s="29"/>
      <c r="T103" s="29">
        <f t="shared" si="24"/>
        <v>21</v>
      </c>
      <c r="U103" s="33" t="s">
        <v>60</v>
      </c>
      <c r="V103" s="24" t="s">
        <v>22</v>
      </c>
      <c r="W103" s="29">
        <v>8.1930000000000003E-2</v>
      </c>
      <c r="X103" s="29"/>
      <c r="Y103" s="29">
        <f t="shared" si="30"/>
        <v>19</v>
      </c>
      <c r="Z103" s="33" t="s">
        <v>60</v>
      </c>
      <c r="AA103" s="24" t="s">
        <v>19</v>
      </c>
      <c r="AB103" s="29">
        <v>5.2199999999999998E-3</v>
      </c>
      <c r="AC103" s="29"/>
      <c r="AD103" s="29">
        <f>IF(AB103&gt;AB104,AD104+1,AD104)</f>
        <v>2</v>
      </c>
      <c r="AE103" s="112" t="s">
        <v>110</v>
      </c>
      <c r="AF103" s="113"/>
      <c r="AG103" s="113"/>
      <c r="AH103" s="113"/>
      <c r="AI103" s="114"/>
      <c r="AJ103" s="33" t="s">
        <v>70</v>
      </c>
      <c r="AK103" s="24" t="s">
        <v>23</v>
      </c>
      <c r="AL103" s="29">
        <v>0.20762</v>
      </c>
      <c r="AM103" s="29"/>
      <c r="AN103" s="29">
        <f t="shared" si="27"/>
        <v>12</v>
      </c>
      <c r="AO103" s="33" t="s">
        <v>68</v>
      </c>
      <c r="AP103" s="24" t="s">
        <v>29</v>
      </c>
      <c r="AQ103" s="29">
        <v>0.24468000000000001</v>
      </c>
      <c r="AR103" s="29"/>
      <c r="AS103" s="29">
        <f t="shared" si="25"/>
        <v>15</v>
      </c>
      <c r="AT103" s="33" t="s">
        <v>61</v>
      </c>
      <c r="AU103" s="24" t="s">
        <v>19</v>
      </c>
      <c r="AV103" s="29">
        <v>0.21593999999999999</v>
      </c>
      <c r="AW103" s="29"/>
      <c r="AX103" s="29">
        <f t="shared" si="32"/>
        <v>33</v>
      </c>
      <c r="AY103" s="33" t="s">
        <v>90</v>
      </c>
      <c r="AZ103" s="35" t="s">
        <v>23</v>
      </c>
      <c r="BA103" s="29">
        <v>0.16106999999999999</v>
      </c>
      <c r="BB103" s="29"/>
      <c r="BC103" s="29">
        <f t="shared" si="31"/>
        <v>11</v>
      </c>
      <c r="BD103" s="33" t="s">
        <v>45</v>
      </c>
      <c r="BE103" s="24" t="s">
        <v>23</v>
      </c>
      <c r="BF103" s="29">
        <v>7.17E-2</v>
      </c>
      <c r="BG103" s="29"/>
      <c r="BH103" s="79">
        <f t="shared" si="26"/>
        <v>7</v>
      </c>
      <c r="BI103" s="112" t="s">
        <v>109</v>
      </c>
      <c r="BJ103" s="113"/>
      <c r="BK103" s="113"/>
      <c r="BL103" s="113"/>
      <c r="BM103" s="114"/>
      <c r="BN103" s="33" t="s">
        <v>73</v>
      </c>
      <c r="BO103" s="24" t="s">
        <v>29</v>
      </c>
      <c r="BP103" s="29">
        <v>1.3089999999999999E-2</v>
      </c>
      <c r="BR103" s="29">
        <f t="shared" si="29"/>
        <v>5</v>
      </c>
    </row>
    <row r="104" spans="1:70" ht="18" thickTop="1" thickBot="1" x14ac:dyDescent="0.25">
      <c r="A104" s="33" t="s">
        <v>43</v>
      </c>
      <c r="B104" s="24" t="s">
        <v>22</v>
      </c>
      <c r="C104" s="29">
        <v>8.8840000000000002E-2</v>
      </c>
      <c r="D104" s="29"/>
      <c r="E104" s="29">
        <f t="shared" si="20"/>
        <v>8</v>
      </c>
      <c r="F104" s="33" t="s">
        <v>72</v>
      </c>
      <c r="G104" s="24" t="s">
        <v>22</v>
      </c>
      <c r="H104" s="29">
        <v>8.8199999999999997E-3</v>
      </c>
      <c r="I104" s="29"/>
      <c r="J104" s="29">
        <f t="shared" si="21"/>
        <v>3</v>
      </c>
      <c r="K104" s="42" t="s">
        <v>25</v>
      </c>
      <c r="L104" s="51">
        <f>SUMIFS($O$3:$O$97,$L$3:$L$97," +PNA",$N$3:$N$97,"x")</f>
        <v>158</v>
      </c>
      <c r="M104" s="44" t="s">
        <v>26</v>
      </c>
      <c r="N104" s="54">
        <f>O3</f>
        <v>95</v>
      </c>
      <c r="O104" s="65">
        <f>SUMIFS($O$3:$O$97,$L$3:$L$97," -PNA",$N$3:$N$97,"x")</f>
        <v>1106</v>
      </c>
      <c r="P104" s="33" t="s">
        <v>53</v>
      </c>
      <c r="Q104" s="24" t="s">
        <v>23</v>
      </c>
      <c r="R104" s="29">
        <v>0.19161</v>
      </c>
      <c r="S104" s="29"/>
      <c r="T104" s="29">
        <f t="shared" si="24"/>
        <v>20</v>
      </c>
      <c r="U104" s="33" t="s">
        <v>18</v>
      </c>
      <c r="V104" s="24" t="s">
        <v>20</v>
      </c>
      <c r="W104" s="29">
        <v>7.9600000000000004E-2</v>
      </c>
      <c r="X104" s="29"/>
      <c r="Y104" s="29">
        <f t="shared" si="30"/>
        <v>18</v>
      </c>
      <c r="Z104" s="33" t="s">
        <v>46</v>
      </c>
      <c r="AA104" s="24" t="s">
        <v>22</v>
      </c>
      <c r="AB104" s="29">
        <v>1.49E-3</v>
      </c>
      <c r="AC104" s="29"/>
      <c r="AD104" s="29">
        <v>1</v>
      </c>
      <c r="AE104" s="42" t="s">
        <v>25</v>
      </c>
      <c r="AF104" s="51">
        <f>SUMIFS($AI$3:$AI$97,$AF$3:$AF$97," +PNA",$AH$3:$AH$97,"x")</f>
        <v>532</v>
      </c>
      <c r="AG104" s="44" t="s">
        <v>26</v>
      </c>
      <c r="AH104" s="54">
        <f>AI3</f>
        <v>95</v>
      </c>
      <c r="AI104" s="51">
        <f>SUMIFS($AI$3:$AI$97,$AF$3:$AF$97," -PNA",$AH$3:$AH$97,"x")</f>
        <v>81</v>
      </c>
      <c r="AJ104" s="33" t="s">
        <v>82</v>
      </c>
      <c r="AK104" s="24" t="s">
        <v>28</v>
      </c>
      <c r="AL104" s="29">
        <v>0.15340999999999999</v>
      </c>
      <c r="AM104" s="29"/>
      <c r="AN104" s="29">
        <f t="shared" si="27"/>
        <v>11</v>
      </c>
      <c r="AO104" s="33" t="s">
        <v>51</v>
      </c>
      <c r="AP104" s="24" t="s">
        <v>22</v>
      </c>
      <c r="AQ104" s="29">
        <v>0.19900999999999999</v>
      </c>
      <c r="AR104" s="29"/>
      <c r="AS104" s="29">
        <f t="shared" si="25"/>
        <v>14</v>
      </c>
      <c r="AT104" s="33" t="s">
        <v>80</v>
      </c>
      <c r="AU104" s="24" t="s">
        <v>25</v>
      </c>
      <c r="AV104" s="29">
        <v>0.21576999999999999</v>
      </c>
      <c r="AW104" s="29"/>
      <c r="AX104" s="29">
        <f t="shared" si="32"/>
        <v>32</v>
      </c>
      <c r="AY104" s="33" t="s">
        <v>64</v>
      </c>
      <c r="AZ104" s="24" t="s">
        <v>22</v>
      </c>
      <c r="BA104" s="29">
        <v>0.15543000000000001</v>
      </c>
      <c r="BB104" s="29"/>
      <c r="BC104" s="29">
        <f t="shared" si="31"/>
        <v>10</v>
      </c>
      <c r="BD104" s="33" t="s">
        <v>51</v>
      </c>
      <c r="BE104" s="24" t="s">
        <v>22</v>
      </c>
      <c r="BF104" s="29">
        <v>6.6930000000000003E-2</v>
      </c>
      <c r="BG104" s="29"/>
      <c r="BH104" s="79">
        <f t="shared" si="26"/>
        <v>6</v>
      </c>
      <c r="BI104" s="59" t="s">
        <v>25</v>
      </c>
      <c r="BJ104" s="43">
        <f>SUMIF($BJ$3:$BJ$103," +PNA",$BM$3:$BM$103)</f>
        <v>236</v>
      </c>
      <c r="BK104" s="44" t="s">
        <v>26</v>
      </c>
      <c r="BL104" s="54"/>
      <c r="BM104" s="65">
        <f>SUMIF($BJ$3:$BJ$103," -PNA",$BM$3:$BM$103)</f>
        <v>1077</v>
      </c>
      <c r="BN104" s="33" t="s">
        <v>77</v>
      </c>
      <c r="BO104" s="24" t="s">
        <v>22</v>
      </c>
      <c r="BP104" s="29">
        <v>8.3199999999999993E-3</v>
      </c>
      <c r="BR104" s="29">
        <f t="shared" si="29"/>
        <v>4</v>
      </c>
    </row>
    <row r="105" spans="1:70" ht="18" thickTop="1" thickBot="1" x14ac:dyDescent="0.25">
      <c r="A105" s="23" t="s">
        <v>95</v>
      </c>
      <c r="B105" s="24" t="s">
        <v>22</v>
      </c>
      <c r="C105" s="29">
        <v>7.5639999999999999E-2</v>
      </c>
      <c r="D105" s="29"/>
      <c r="E105" s="29">
        <f t="shared" si="20"/>
        <v>7</v>
      </c>
      <c r="F105" s="33" t="s">
        <v>34</v>
      </c>
      <c r="G105" s="24" t="s">
        <v>19</v>
      </c>
      <c r="H105" s="29">
        <v>5.6800000000000002E-3</v>
      </c>
      <c r="I105" s="29"/>
      <c r="J105" s="29">
        <f>IF(H105&gt;H106,J106+1,J106)</f>
        <v>2</v>
      </c>
      <c r="K105" s="45" t="s">
        <v>28</v>
      </c>
      <c r="L105" s="46">
        <f>SUMIFS($O$3:$O$97,$L$3:$L$97," +NAM",$N$3:$N$97,"x")</f>
        <v>803</v>
      </c>
      <c r="M105" s="47" t="s">
        <v>29</v>
      </c>
      <c r="N105" s="55"/>
      <c r="O105" s="66">
        <f>SUMIFS($O$3:$O$97,$L$3:$L$97," -NAM",$N$3:$N$97,"x")</f>
        <v>118</v>
      </c>
      <c r="P105" s="33" t="s">
        <v>67</v>
      </c>
      <c r="Q105" s="24" t="s">
        <v>20</v>
      </c>
      <c r="R105" s="29">
        <v>0.19114999999999999</v>
      </c>
      <c r="S105" s="29"/>
      <c r="T105" s="29">
        <f t="shared" si="24"/>
        <v>19</v>
      </c>
      <c r="U105" s="33" t="s">
        <v>27</v>
      </c>
      <c r="V105" s="24" t="s">
        <v>28</v>
      </c>
      <c r="W105" s="29">
        <v>7.9280000000000003E-2</v>
      </c>
      <c r="X105" s="29"/>
      <c r="Y105" s="29">
        <f t="shared" si="30"/>
        <v>17</v>
      </c>
      <c r="Z105" s="112" t="s">
        <v>109</v>
      </c>
      <c r="AA105" s="113"/>
      <c r="AB105" s="113"/>
      <c r="AC105" s="113"/>
      <c r="AD105" s="113"/>
      <c r="AE105" s="45" t="s">
        <v>28</v>
      </c>
      <c r="AF105" s="46">
        <f>SUMIFS($AI$3:$AI$97,$AF$3:$AF$97," +NAM",$AH$3:$AH$97,"x")</f>
        <v>0</v>
      </c>
      <c r="AG105" s="47" t="s">
        <v>29</v>
      </c>
      <c r="AH105" s="55"/>
      <c r="AI105" s="56">
        <f>SUMIFS($AI$3:$AI$97,$AF$3:$AF$97," -NAM",$AH$3:$AH$97,"x")</f>
        <v>150</v>
      </c>
      <c r="AJ105" s="33" t="s">
        <v>51</v>
      </c>
      <c r="AK105" s="24" t="s">
        <v>22</v>
      </c>
      <c r="AL105" s="29">
        <v>0.13272</v>
      </c>
      <c r="AM105" s="29"/>
      <c r="AN105" s="29">
        <f t="shared" si="27"/>
        <v>10</v>
      </c>
      <c r="AO105" s="33" t="s">
        <v>93</v>
      </c>
      <c r="AP105" s="35" t="s">
        <v>20</v>
      </c>
      <c r="AQ105" s="29">
        <v>0.15973999999999999</v>
      </c>
      <c r="AR105" s="29"/>
      <c r="AS105" s="29">
        <f t="shared" si="25"/>
        <v>13</v>
      </c>
      <c r="AT105" s="33" t="s">
        <v>34</v>
      </c>
      <c r="AU105" s="24" t="s">
        <v>26</v>
      </c>
      <c r="AV105" s="29">
        <v>0.19003</v>
      </c>
      <c r="AW105" s="29"/>
      <c r="AX105" s="29">
        <f t="shared" si="32"/>
        <v>31</v>
      </c>
      <c r="AY105" s="33" t="s">
        <v>34</v>
      </c>
      <c r="AZ105" s="24" t="s">
        <v>19</v>
      </c>
      <c r="BA105" s="29">
        <v>0.14198</v>
      </c>
      <c r="BB105" s="29"/>
      <c r="BC105" s="29">
        <f t="shared" si="31"/>
        <v>9</v>
      </c>
      <c r="BD105" s="23" t="s">
        <v>95</v>
      </c>
      <c r="BE105" s="24" t="s">
        <v>29</v>
      </c>
      <c r="BF105" s="29">
        <v>5.876E-2</v>
      </c>
      <c r="BG105" s="29"/>
      <c r="BH105" s="79">
        <f t="shared" si="26"/>
        <v>5</v>
      </c>
      <c r="BI105" s="61" t="s">
        <v>28</v>
      </c>
      <c r="BJ105" s="46">
        <f>SUMIF($BJ$3:$BJ$103," +NAM",$BM$3:$BM$103)</f>
        <v>649</v>
      </c>
      <c r="BK105" s="47" t="s">
        <v>29</v>
      </c>
      <c r="BL105" s="55"/>
      <c r="BM105" s="66">
        <f>SUMIF($BJ$3:$BJ$103," -NAM",$BM$3:$BM$103)</f>
        <v>163</v>
      </c>
      <c r="BN105" s="23" t="s">
        <v>95</v>
      </c>
      <c r="BO105" s="24" t="s">
        <v>29</v>
      </c>
      <c r="BP105" s="29">
        <v>6.1399999999999996E-3</v>
      </c>
      <c r="BR105" s="29">
        <f t="shared" si="29"/>
        <v>3</v>
      </c>
    </row>
    <row r="106" spans="1:70" ht="18" thickTop="1" thickBot="1" x14ac:dyDescent="0.25">
      <c r="A106" s="33" t="s">
        <v>47</v>
      </c>
      <c r="B106" s="24" t="s">
        <v>19</v>
      </c>
      <c r="C106" s="29">
        <v>5.8810000000000001E-2</v>
      </c>
      <c r="D106" s="29"/>
      <c r="E106" s="29">
        <f t="shared" si="20"/>
        <v>6</v>
      </c>
      <c r="F106" s="33" t="s">
        <v>78</v>
      </c>
      <c r="G106" s="24" t="s">
        <v>26</v>
      </c>
      <c r="H106" s="29">
        <v>3.6000000000000002E-4</v>
      </c>
      <c r="I106" s="29"/>
      <c r="J106" s="29">
        <v>1</v>
      </c>
      <c r="K106" s="45" t="s">
        <v>19</v>
      </c>
      <c r="L106" s="46">
        <f>SUMIFS($O$3:$O$97,$L$3:$L$97," +ENSO",$N$3:$N$97,"x")</f>
        <v>76</v>
      </c>
      <c r="M106" s="47" t="s">
        <v>20</v>
      </c>
      <c r="N106" s="55"/>
      <c r="O106" s="66">
        <f>SUMIFS($O$3:$O$97,$L$3:$L$97," -ENSO",$N$3:$N$97,"x")</f>
        <v>525</v>
      </c>
      <c r="P106" s="33" t="s">
        <v>46</v>
      </c>
      <c r="Q106" s="24" t="s">
        <v>20</v>
      </c>
      <c r="R106" s="29">
        <v>0.18784000000000001</v>
      </c>
      <c r="S106" s="29"/>
      <c r="T106" s="29">
        <f t="shared" si="24"/>
        <v>18</v>
      </c>
      <c r="U106" s="33" t="s">
        <v>94</v>
      </c>
      <c r="V106" s="35" t="s">
        <v>22</v>
      </c>
      <c r="W106" s="29">
        <v>7.6999999999999999E-2</v>
      </c>
      <c r="X106" s="29"/>
      <c r="Y106" s="29">
        <f t="shared" si="30"/>
        <v>16</v>
      </c>
      <c r="Z106" s="42" t="s">
        <v>25</v>
      </c>
      <c r="AA106" s="43">
        <f>SUMIF($AA$3:$AA$104," +PNA",$AD$3:$AD$104)</f>
        <v>1701</v>
      </c>
      <c r="AB106" s="44" t="s">
        <v>26</v>
      </c>
      <c r="AC106" s="54"/>
      <c r="AD106" s="60">
        <f>SUMIF($AA$3:$AA$104," -PNA",$AD$3:$AD$104)</f>
        <v>190</v>
      </c>
      <c r="AE106" s="45" t="s">
        <v>19</v>
      </c>
      <c r="AF106" s="46">
        <f>SUMIFS($AI$3:$AI$97,$AF$3:$AF$97," +ENSO",$AH$3:$AH$97,"x")</f>
        <v>0</v>
      </c>
      <c r="AG106" s="47" t="s">
        <v>20</v>
      </c>
      <c r="AH106" s="55"/>
      <c r="AI106" s="56">
        <f>SUMIFS($AI$3:$AI$97,$AF$3:$AF$97," -ENSO",$AH$3:$AH$97,"x")</f>
        <v>84</v>
      </c>
      <c r="AJ106" s="33" t="s">
        <v>59</v>
      </c>
      <c r="AK106" s="24" t="s">
        <v>23</v>
      </c>
      <c r="AL106" s="29">
        <v>0.11476</v>
      </c>
      <c r="AM106" s="29"/>
      <c r="AN106" s="29">
        <f t="shared" si="27"/>
        <v>9</v>
      </c>
      <c r="AO106" s="33" t="s">
        <v>92</v>
      </c>
      <c r="AP106" s="35" t="s">
        <v>23</v>
      </c>
      <c r="AQ106" s="29">
        <v>0.13944000000000001</v>
      </c>
      <c r="AR106" s="29"/>
      <c r="AS106" s="29">
        <f t="shared" si="25"/>
        <v>12</v>
      </c>
      <c r="AT106" s="33" t="s">
        <v>74</v>
      </c>
      <c r="AU106" s="24" t="s">
        <v>25</v>
      </c>
      <c r="AV106" s="29">
        <v>0.18720999999999999</v>
      </c>
      <c r="AW106" s="29"/>
      <c r="AX106" s="29">
        <f t="shared" si="32"/>
        <v>30</v>
      </c>
      <c r="AY106" s="33" t="s">
        <v>64</v>
      </c>
      <c r="AZ106" s="24" t="s">
        <v>28</v>
      </c>
      <c r="BA106" s="29">
        <v>0.11548</v>
      </c>
      <c r="BB106" s="29"/>
      <c r="BC106" s="29">
        <f t="shared" si="31"/>
        <v>8</v>
      </c>
      <c r="BD106" s="33" t="s">
        <v>51</v>
      </c>
      <c r="BE106" s="24" t="s">
        <v>28</v>
      </c>
      <c r="BF106" s="29">
        <v>5.8450000000000002E-2</v>
      </c>
      <c r="BG106" s="29"/>
      <c r="BH106" s="79">
        <f t="shared" si="26"/>
        <v>4</v>
      </c>
      <c r="BI106" s="61" t="s">
        <v>19</v>
      </c>
      <c r="BJ106" s="46">
        <f>SUMIF($BJ$3:$BJ$103," +ENSO",$BM$3:$BM$103)</f>
        <v>263</v>
      </c>
      <c r="BK106" s="47" t="s">
        <v>20</v>
      </c>
      <c r="BL106" s="55"/>
      <c r="BM106" s="66">
        <f>SUMIF($BJ$3:$BJ$103," -ENSO",$BM$3:$BM$103)</f>
        <v>1470</v>
      </c>
      <c r="BN106" s="33" t="s">
        <v>48</v>
      </c>
      <c r="BO106" s="24" t="s">
        <v>20</v>
      </c>
      <c r="BP106" s="29">
        <v>4.5399999999999998E-3</v>
      </c>
      <c r="BR106" s="29">
        <f>IF(BP106&gt;BP107,BR107+1,BR107)</f>
        <v>2</v>
      </c>
    </row>
    <row r="107" spans="1:70" ht="18" thickTop="1" thickBot="1" x14ac:dyDescent="0.25">
      <c r="A107" s="33" t="s">
        <v>59</v>
      </c>
      <c r="B107" s="24" t="s">
        <v>20</v>
      </c>
      <c r="C107" s="29">
        <v>5.7970000000000001E-2</v>
      </c>
      <c r="D107" s="29"/>
      <c r="E107" s="29">
        <f t="shared" si="20"/>
        <v>5</v>
      </c>
      <c r="F107" s="112" t="s">
        <v>109</v>
      </c>
      <c r="G107" s="113"/>
      <c r="H107" s="113"/>
      <c r="I107" s="113"/>
      <c r="J107" s="113"/>
      <c r="K107" s="48" t="s">
        <v>22</v>
      </c>
      <c r="L107" s="49">
        <f>SUMIFS($O$3:$O$97,$L$3:$L$97," +AMO",$N$3:$N$97,"x")</f>
        <v>613</v>
      </c>
      <c r="M107" s="50" t="s">
        <v>23</v>
      </c>
      <c r="N107" s="57"/>
      <c r="O107" s="67">
        <f>SUMIFS($O$3:$O$97,$L$3:$L$97," -AMO",$N$3:$N$97,"x")</f>
        <v>282</v>
      </c>
      <c r="P107" s="33" t="s">
        <v>67</v>
      </c>
      <c r="Q107" s="24" t="s">
        <v>23</v>
      </c>
      <c r="R107" s="29">
        <v>0.17476</v>
      </c>
      <c r="S107" s="29"/>
      <c r="T107" s="29">
        <f t="shared" si="24"/>
        <v>17</v>
      </c>
      <c r="U107" s="33" t="s">
        <v>101</v>
      </c>
      <c r="V107" s="35" t="s">
        <v>29</v>
      </c>
      <c r="W107" s="29">
        <v>7.5759999999999994E-2</v>
      </c>
      <c r="X107" s="29"/>
      <c r="Y107" s="29">
        <f t="shared" si="30"/>
        <v>15</v>
      </c>
      <c r="Z107" s="45" t="s">
        <v>28</v>
      </c>
      <c r="AA107" s="46">
        <f>SUMIF($AA$3:$AA$104," +NAM",$AD$3:$AD$104)</f>
        <v>552</v>
      </c>
      <c r="AB107" s="47" t="s">
        <v>29</v>
      </c>
      <c r="AC107" s="55"/>
      <c r="AD107" s="62">
        <f>SUMIF($AA$3:$AA$104," -NAM",$AD$3:$AD$104)</f>
        <v>484</v>
      </c>
      <c r="AE107" s="48" t="s">
        <v>22</v>
      </c>
      <c r="AF107" s="49">
        <f>SUMIFS($AI$3:$AI$97,$AF$3:$AF$97," +AMO",$AH$3:$AH$97,"x")</f>
        <v>0</v>
      </c>
      <c r="AG107" s="50" t="s">
        <v>23</v>
      </c>
      <c r="AH107" s="57"/>
      <c r="AI107" s="58">
        <f>SUMIFS($AI$3:$AI$97,$AF$3:$AF$97," -AMO",$AH$3:$AH$97,"x")</f>
        <v>0</v>
      </c>
      <c r="AJ107" s="33" t="s">
        <v>52</v>
      </c>
      <c r="AK107" s="24" t="s">
        <v>23</v>
      </c>
      <c r="AL107" s="29">
        <v>0.10446999999999999</v>
      </c>
      <c r="AM107" s="29"/>
      <c r="AN107" s="29">
        <f t="shared" si="27"/>
        <v>8</v>
      </c>
      <c r="AO107" s="33" t="s">
        <v>64</v>
      </c>
      <c r="AP107" s="24" t="s">
        <v>19</v>
      </c>
      <c r="AQ107" s="29">
        <v>0.13181000000000001</v>
      </c>
      <c r="AR107" s="29"/>
      <c r="AS107" s="29">
        <f t="shared" si="25"/>
        <v>11</v>
      </c>
      <c r="AT107" s="33" t="s">
        <v>48</v>
      </c>
      <c r="AU107" s="24" t="s">
        <v>29</v>
      </c>
      <c r="AV107" s="29">
        <v>0.17979999999999999</v>
      </c>
      <c r="AW107" s="29"/>
      <c r="AX107" s="29">
        <f t="shared" si="32"/>
        <v>29</v>
      </c>
      <c r="AY107" s="33" t="s">
        <v>82</v>
      </c>
      <c r="AZ107" s="24" t="s">
        <v>25</v>
      </c>
      <c r="BA107" s="29">
        <v>0.10692</v>
      </c>
      <c r="BB107" s="29"/>
      <c r="BC107" s="29">
        <f t="shared" si="31"/>
        <v>7</v>
      </c>
      <c r="BD107" s="33" t="s">
        <v>92</v>
      </c>
      <c r="BE107" s="35" t="s">
        <v>28</v>
      </c>
      <c r="BF107" s="29">
        <v>2.112E-2</v>
      </c>
      <c r="BG107" s="29"/>
      <c r="BH107" s="79">
        <f t="shared" si="26"/>
        <v>3</v>
      </c>
      <c r="BI107" s="63" t="s">
        <v>22</v>
      </c>
      <c r="BJ107" s="49">
        <f>SUMIF($BJ$3:$BJ$103," +AMO",$BM$3:$BM$103)</f>
        <v>831</v>
      </c>
      <c r="BK107" s="50" t="s">
        <v>23</v>
      </c>
      <c r="BL107" s="57"/>
      <c r="BM107" s="64">
        <f>SUMIF($BJ$3:$BJ$103," -AMO",$BM$3:$BM$103)</f>
        <v>317</v>
      </c>
      <c r="BN107" s="33" t="s">
        <v>36</v>
      </c>
      <c r="BO107" s="24" t="s">
        <v>23</v>
      </c>
      <c r="BP107" s="29">
        <v>4.0099999999999997E-3</v>
      </c>
      <c r="BR107">
        <v>1</v>
      </c>
    </row>
    <row r="108" spans="1:70" ht="18" thickTop="1" thickBot="1" x14ac:dyDescent="0.25">
      <c r="A108" s="33" t="s">
        <v>96</v>
      </c>
      <c r="B108" s="35" t="s">
        <v>23</v>
      </c>
      <c r="C108" s="29">
        <v>3.678E-2</v>
      </c>
      <c r="D108" s="29"/>
      <c r="E108" s="29">
        <f t="shared" si="20"/>
        <v>4</v>
      </c>
      <c r="F108" s="59" t="s">
        <v>25</v>
      </c>
      <c r="G108" s="43">
        <f>SUMIF($G$3:$G$106," +PNA",$J$3:$J$106)</f>
        <v>274</v>
      </c>
      <c r="H108" s="44" t="s">
        <v>26</v>
      </c>
      <c r="I108" s="54"/>
      <c r="J108" s="60">
        <f>SUMIF($G$3:$G$106," -PNA",$J$3:$J$106)</f>
        <v>1267</v>
      </c>
      <c r="K108" s="112" t="s">
        <v>111</v>
      </c>
      <c r="L108" s="113"/>
      <c r="M108" s="113"/>
      <c r="N108" s="113"/>
      <c r="O108" s="114"/>
      <c r="P108" s="33" t="s">
        <v>60</v>
      </c>
      <c r="Q108" s="24" t="s">
        <v>19</v>
      </c>
      <c r="R108" s="29">
        <v>0.15489</v>
      </c>
      <c r="S108" s="29"/>
      <c r="T108" s="29">
        <f t="shared" si="24"/>
        <v>16</v>
      </c>
      <c r="U108" s="33" t="s">
        <v>100</v>
      </c>
      <c r="V108" s="35" t="s">
        <v>28</v>
      </c>
      <c r="W108" s="29">
        <v>7.4520000000000003E-2</v>
      </c>
      <c r="X108" s="29"/>
      <c r="Y108" s="29">
        <f t="shared" si="30"/>
        <v>14</v>
      </c>
      <c r="Z108" s="45" t="s">
        <v>19</v>
      </c>
      <c r="AA108" s="46">
        <f>SUMIF($AA$3:$AA$104," +ENSO",$AD$3:$AD$104)</f>
        <v>1216</v>
      </c>
      <c r="AB108" s="47" t="s">
        <v>20</v>
      </c>
      <c r="AC108" s="55"/>
      <c r="AD108" s="62">
        <f>SUMIF($AA$3:$AA$104," -ENSO",$AD$3:$AD$104)</f>
        <v>339</v>
      </c>
      <c r="AE108" s="112" t="s">
        <v>111</v>
      </c>
      <c r="AF108" s="113"/>
      <c r="AG108" s="113"/>
      <c r="AH108" s="113"/>
      <c r="AI108" s="114"/>
      <c r="AJ108" s="33" t="s">
        <v>103</v>
      </c>
      <c r="AK108" s="35" t="s">
        <v>28</v>
      </c>
      <c r="AL108" s="29">
        <v>9.5740000000000006E-2</v>
      </c>
      <c r="AM108" s="29"/>
      <c r="AN108" s="29">
        <f t="shared" si="27"/>
        <v>7</v>
      </c>
      <c r="AO108" s="33" t="s">
        <v>59</v>
      </c>
      <c r="AP108" s="24" t="s">
        <v>23</v>
      </c>
      <c r="AQ108" s="29">
        <v>0.12642999999999999</v>
      </c>
      <c r="AR108" s="29"/>
      <c r="AS108" s="29">
        <f t="shared" si="25"/>
        <v>10</v>
      </c>
      <c r="AT108" s="33" t="s">
        <v>40</v>
      </c>
      <c r="AU108" s="24" t="s">
        <v>26</v>
      </c>
      <c r="AV108" s="29">
        <v>0.15212999999999999</v>
      </c>
      <c r="AW108" s="29"/>
      <c r="AX108" s="29">
        <f t="shared" si="32"/>
        <v>28</v>
      </c>
      <c r="AY108" s="33" t="s">
        <v>75</v>
      </c>
      <c r="AZ108" s="24" t="s">
        <v>23</v>
      </c>
      <c r="BA108" s="29">
        <v>0.10531</v>
      </c>
      <c r="BB108" s="29"/>
      <c r="BC108" s="29">
        <f t="shared" si="31"/>
        <v>6</v>
      </c>
      <c r="BD108" s="33" t="s">
        <v>59</v>
      </c>
      <c r="BE108" s="24" t="s">
        <v>20</v>
      </c>
      <c r="BF108" s="29">
        <v>1.6629999999999999E-2</v>
      </c>
      <c r="BG108" s="29"/>
      <c r="BH108" s="79">
        <f>IF(BF108&gt;BF109,BH109+1,BH109)</f>
        <v>2</v>
      </c>
      <c r="BI108" s="112" t="s">
        <v>110</v>
      </c>
      <c r="BJ108" s="113"/>
      <c r="BK108" s="113"/>
      <c r="BL108" s="113"/>
      <c r="BM108" s="113"/>
      <c r="BN108" s="112" t="s">
        <v>109</v>
      </c>
      <c r="BO108" s="113"/>
      <c r="BP108" s="113"/>
      <c r="BQ108" s="113"/>
      <c r="BR108" s="114"/>
    </row>
    <row r="109" spans="1:70" ht="18" thickTop="1" thickBot="1" x14ac:dyDescent="0.25">
      <c r="A109" s="33" t="s">
        <v>74</v>
      </c>
      <c r="B109" s="24" t="s">
        <v>28</v>
      </c>
      <c r="C109" s="29">
        <v>3.0880000000000001E-2</v>
      </c>
      <c r="D109" s="29"/>
      <c r="E109" s="29">
        <f t="shared" si="20"/>
        <v>3</v>
      </c>
      <c r="F109" s="61" t="s">
        <v>28</v>
      </c>
      <c r="G109" s="46">
        <f>SUMIF($G$3:$G$106," +NAM",$J$3:$J$106)</f>
        <v>1170</v>
      </c>
      <c r="H109" s="47" t="s">
        <v>29</v>
      </c>
      <c r="I109" s="55"/>
      <c r="J109" s="62">
        <f>SUMIF($G$3:$G$106," -NAM",$J$3:$J$106)</f>
        <v>178</v>
      </c>
      <c r="K109" s="42" t="s">
        <v>25</v>
      </c>
      <c r="L109" s="51">
        <f>SUMIFS($O$3:$O$97,$L$3:$L$97," +PNA",$N$3:$N$97,"x") + SUMIFS($O$3:$O$97,$L$3:$L$97," +PNA",$N$3:$N$97,"o")</f>
        <v>158</v>
      </c>
      <c r="M109" s="44" t="s">
        <v>26</v>
      </c>
      <c r="N109" s="54"/>
      <c r="O109" s="65">
        <f>SUMIFS($O$3:$O$97,$L$3:$L$97," -PNA",$N$3:$N$97,"x") + SUMIFS($O$3:$O$97,$L$3:$L$97," -PNA",$N$3:$N$97,"o")</f>
        <v>1106</v>
      </c>
      <c r="P109" s="33" t="s">
        <v>24</v>
      </c>
      <c r="Q109" s="24" t="s">
        <v>25</v>
      </c>
      <c r="R109" s="29">
        <v>0.15426999999999999</v>
      </c>
      <c r="S109" s="29"/>
      <c r="T109" s="29">
        <f t="shared" si="24"/>
        <v>15</v>
      </c>
      <c r="U109" s="33" t="s">
        <v>100</v>
      </c>
      <c r="V109" s="35" t="s">
        <v>23</v>
      </c>
      <c r="W109" s="29">
        <v>7.4359999999999996E-2</v>
      </c>
      <c r="X109" s="29"/>
      <c r="Y109" s="29">
        <f t="shared" si="30"/>
        <v>13</v>
      </c>
      <c r="Z109" s="48" t="s">
        <v>22</v>
      </c>
      <c r="AA109" s="49">
        <f>SUMIF($AA$3:$AA$104," +AMO",$AD$3:$AD$104)</f>
        <v>537</v>
      </c>
      <c r="AB109" s="50" t="s">
        <v>23</v>
      </c>
      <c r="AC109" s="57"/>
      <c r="AD109" s="64">
        <f>SUMIF($AA$3:$AA$104," -AMO",$AD$3:$AD$104)</f>
        <v>234</v>
      </c>
      <c r="AE109" s="42" t="s">
        <v>25</v>
      </c>
      <c r="AF109" s="51">
        <f>SUMIFS($AI$3:$AI$97,$AF$3:$AF$97," +PNA",$AH$3:$AH$97,"x") + SUMIFS($AI$3:$AI$97,$AF$3:$AF$97," +PNA",$AH$3:$AH$97,"o")</f>
        <v>768</v>
      </c>
      <c r="AG109" s="44" t="s">
        <v>26</v>
      </c>
      <c r="AH109" s="54"/>
      <c r="AI109" s="51">
        <f>SUMIFS($AI$3:$AI$97,$AF$3:$AF$97," -PNA",$AH$3:$AH$97,"x") + SUMIFS($AI$3:$AI$97,$AF$3:$AF$97," -PNA",$AH$3:$AH$97,"o")</f>
        <v>141</v>
      </c>
      <c r="AJ109" s="23" t="s">
        <v>95</v>
      </c>
      <c r="AK109" s="24" t="s">
        <v>19</v>
      </c>
      <c r="AL109" s="29">
        <v>9.2480000000000007E-2</v>
      </c>
      <c r="AM109" s="29"/>
      <c r="AN109" s="29">
        <f t="shared" si="27"/>
        <v>6</v>
      </c>
      <c r="AO109" s="33" t="s">
        <v>50</v>
      </c>
      <c r="AP109" s="24" t="s">
        <v>29</v>
      </c>
      <c r="AQ109" s="29">
        <v>0.10413</v>
      </c>
      <c r="AR109" s="29"/>
      <c r="AS109" s="29">
        <f t="shared" si="25"/>
        <v>9</v>
      </c>
      <c r="AT109" s="33" t="s">
        <v>91</v>
      </c>
      <c r="AU109" s="35" t="s">
        <v>28</v>
      </c>
      <c r="AV109" s="29">
        <v>0.14352999999999999</v>
      </c>
      <c r="AW109" s="29"/>
      <c r="AX109" s="29">
        <f t="shared" si="32"/>
        <v>27</v>
      </c>
      <c r="AY109" s="33" t="s">
        <v>52</v>
      </c>
      <c r="AZ109" s="24" t="s">
        <v>23</v>
      </c>
      <c r="BA109" s="29">
        <v>0.10036</v>
      </c>
      <c r="BB109" s="29"/>
      <c r="BC109" s="29">
        <f t="shared" si="31"/>
        <v>5</v>
      </c>
      <c r="BD109" s="33" t="s">
        <v>48</v>
      </c>
      <c r="BE109" s="24" t="s">
        <v>20</v>
      </c>
      <c r="BF109" s="29">
        <v>8.2000000000000007E-3</v>
      </c>
      <c r="BG109" s="29"/>
      <c r="BH109" s="79">
        <v>1</v>
      </c>
      <c r="BI109" s="59" t="s">
        <v>25</v>
      </c>
      <c r="BJ109" s="51">
        <f>SUMIFS($BM$3:$BM$103,$BJ$3:$BJ$103," +PNA",$BL$3:$BL$103,"x")</f>
        <v>183</v>
      </c>
      <c r="BK109" s="44" t="s">
        <v>26</v>
      </c>
      <c r="BL109" s="54">
        <f>BM3</f>
        <v>99</v>
      </c>
      <c r="BM109" s="60">
        <f>SUMIFS($BM$3:$BM$103,$BJ$3:$BJ$103," -PNA",$BL$3:$BL$103,"x")</f>
        <v>696</v>
      </c>
      <c r="BN109" s="42" t="s">
        <v>25</v>
      </c>
      <c r="BO109" s="43">
        <f>SUMIF($BO$3:$BO$107," +PNA",$BR$3:$BR$107)</f>
        <v>247</v>
      </c>
      <c r="BP109" s="44" t="s">
        <v>26</v>
      </c>
      <c r="BQ109" s="54"/>
      <c r="BR109" s="65">
        <f>SUMIF($BO$3:$BO$107," -PNA",$BR$3:$BR$107)</f>
        <v>1446</v>
      </c>
    </row>
    <row r="110" spans="1:70" ht="18" thickTop="1" thickBot="1" x14ac:dyDescent="0.25">
      <c r="A110" s="33" t="s">
        <v>70</v>
      </c>
      <c r="B110" s="24" t="s">
        <v>23</v>
      </c>
      <c r="C110" s="29">
        <v>3.0839999999999999E-2</v>
      </c>
      <c r="D110" s="29"/>
      <c r="E110" s="29">
        <f>IF(C110&gt;C111,E111+1,E111)</f>
        <v>2</v>
      </c>
      <c r="F110" s="61" t="s">
        <v>19</v>
      </c>
      <c r="G110" s="46">
        <f>SUMIF($G$3:$G$106," +ENSO",$J$3:$J$106)</f>
        <v>719</v>
      </c>
      <c r="H110" s="47" t="s">
        <v>20</v>
      </c>
      <c r="I110" s="55"/>
      <c r="J110" s="62">
        <f>SUMIF($G$3:$G$106," -ENSO",$J$3:$J$106)</f>
        <v>512</v>
      </c>
      <c r="K110" s="45" t="s">
        <v>28</v>
      </c>
      <c r="L110" s="46">
        <f>SUMIFS($O$3:$O$97,$L$3:$L$97," +NAM",$N$3:$N$97,"x") + SUMIFS($O$3:$O$97,$L$3:$L$97," +NAM",$N$3:$N$97,"o")</f>
        <v>803</v>
      </c>
      <c r="M110" s="47" t="s">
        <v>29</v>
      </c>
      <c r="N110" s="55"/>
      <c r="O110" s="66">
        <f>SUMIFS($O$3:$O$97,$L$3:$L$97," -NAM",$N$3:$N$97,"x") + SUMIFS($O$3:$O$97,$L$3:$L$97," -NAM",$N$3:$N$97,"o")</f>
        <v>118</v>
      </c>
      <c r="P110" s="33" t="s">
        <v>89</v>
      </c>
      <c r="Q110" s="35" t="s">
        <v>25</v>
      </c>
      <c r="R110" s="29">
        <v>0.15164</v>
      </c>
      <c r="S110" s="29"/>
      <c r="T110" s="29">
        <f t="shared" si="24"/>
        <v>14</v>
      </c>
      <c r="U110" s="33" t="s">
        <v>71</v>
      </c>
      <c r="V110" s="24" t="s">
        <v>20</v>
      </c>
      <c r="W110" s="29">
        <v>7.2220000000000006E-2</v>
      </c>
      <c r="X110" s="29"/>
      <c r="Y110" s="29">
        <f t="shared" si="30"/>
        <v>12</v>
      </c>
      <c r="Z110" s="112" t="s">
        <v>110</v>
      </c>
      <c r="AA110" s="113"/>
      <c r="AB110" s="113"/>
      <c r="AC110" s="113"/>
      <c r="AD110" s="113"/>
      <c r="AE110" s="45" t="s">
        <v>28</v>
      </c>
      <c r="AF110" s="46">
        <f>SUMIFS($AI$3:$AI$97,$AF$3:$AF$97," +NAM",$AH$3:$AH$97,"x") + SUMIFS($AI$3:$AI$97,$AF$3:$AF$97," +NAM",$AH$3:$AH$97,"o")</f>
        <v>57</v>
      </c>
      <c r="AG110" s="47" t="s">
        <v>29</v>
      </c>
      <c r="AH110" s="55"/>
      <c r="AI110" s="56">
        <f>SUMIFS($AI$3:$AI$97,$AF$3:$AF$97," -NAM",$AH$3:$AH$97,"x") + SUMIFS($AI$3:$AI$97,$AF$3:$AF$97," -NAM",$AH$3:$AH$97,"o")</f>
        <v>150</v>
      </c>
      <c r="AJ110" s="33" t="s">
        <v>59</v>
      </c>
      <c r="AK110" s="24" t="s">
        <v>20</v>
      </c>
      <c r="AL110" s="29">
        <v>7.8960000000000002E-2</v>
      </c>
      <c r="AM110" s="29"/>
      <c r="AN110" s="29">
        <f t="shared" si="27"/>
        <v>5</v>
      </c>
      <c r="AO110" s="33" t="s">
        <v>47</v>
      </c>
      <c r="AP110" s="24" t="s">
        <v>28</v>
      </c>
      <c r="AQ110" s="29">
        <v>9.7509999999999999E-2</v>
      </c>
      <c r="AR110" s="29"/>
      <c r="AS110" s="29">
        <f t="shared" si="25"/>
        <v>8</v>
      </c>
      <c r="AT110" s="33" t="s">
        <v>103</v>
      </c>
      <c r="AU110" s="35" t="s">
        <v>26</v>
      </c>
      <c r="AV110" s="29">
        <v>0.14013</v>
      </c>
      <c r="AW110" s="29"/>
      <c r="AX110" s="29">
        <f t="shared" si="32"/>
        <v>26</v>
      </c>
      <c r="AY110" s="33" t="s">
        <v>34</v>
      </c>
      <c r="AZ110" s="24" t="s">
        <v>26</v>
      </c>
      <c r="BA110" s="29">
        <v>9.8780000000000007E-2</v>
      </c>
      <c r="BB110" s="29"/>
      <c r="BC110" s="29">
        <f t="shared" si="31"/>
        <v>4</v>
      </c>
      <c r="BD110" s="112" t="s">
        <v>109</v>
      </c>
      <c r="BE110" s="113"/>
      <c r="BF110" s="113"/>
      <c r="BG110" s="113"/>
      <c r="BH110" s="113"/>
      <c r="BI110" s="61" t="s">
        <v>28</v>
      </c>
      <c r="BJ110" s="46">
        <f>SUMIFS($BM$3:$BM$103,$BJ$3:$BJ$103," +NAM",$BL$3:$BL$103,"x")</f>
        <v>78</v>
      </c>
      <c r="BK110" s="47" t="s">
        <v>29</v>
      </c>
      <c r="BL110" s="55"/>
      <c r="BM110" s="62">
        <f>SUMIFS($BM$3:$BM$103,$BJ$3:$BJ$103," -NAM",$BL$3:$BL$103,"x")</f>
        <v>0</v>
      </c>
      <c r="BN110" s="45" t="s">
        <v>28</v>
      </c>
      <c r="BO110" s="46">
        <f>SUMIF($BO$3:$BO$107," +NAM",$BR$3:$BR$107)</f>
        <v>1113</v>
      </c>
      <c r="BP110" s="47" t="s">
        <v>29</v>
      </c>
      <c r="BQ110" s="55"/>
      <c r="BR110" s="66">
        <f>SUMIF($BO$3:$BO$107," -NAM",$BR$3:$BR$107)</f>
        <v>403</v>
      </c>
    </row>
    <row r="111" spans="1:70" ht="18" thickTop="1" thickBot="1" x14ac:dyDescent="0.25">
      <c r="A111" s="33" t="s">
        <v>60</v>
      </c>
      <c r="B111" s="24" t="s">
        <v>19</v>
      </c>
      <c r="C111" s="29">
        <v>2.0840000000000001E-2</v>
      </c>
      <c r="D111" s="29"/>
      <c r="E111" s="29">
        <v>1</v>
      </c>
      <c r="F111" s="63" t="s">
        <v>22</v>
      </c>
      <c r="G111" s="49">
        <f>SUMIF($G$3:$G$106," +AMO",$J$3:$J$106)</f>
        <v>1257</v>
      </c>
      <c r="H111" s="50" t="s">
        <v>23</v>
      </c>
      <c r="I111" s="57"/>
      <c r="J111" s="64">
        <f>SUMIF($G$3:$G$106," -AMO",$J$3:$J$106)</f>
        <v>40</v>
      </c>
      <c r="K111" s="45" t="s">
        <v>19</v>
      </c>
      <c r="L111" s="46">
        <f>SUMIFS($O$3:$O$97,$L$3:$L$97," +ENSO",$N$3:$N$97,"x") + SUMIFS($O$3:$O$97,$L$3:$L$97," +ENSO",$N$3:$N$97,"o")</f>
        <v>76</v>
      </c>
      <c r="M111" s="47" t="s">
        <v>20</v>
      </c>
      <c r="N111" s="55"/>
      <c r="O111" s="66">
        <f>SUMIFS($O$3:$O$97,$L$3:$L$97," -ENSO",$N$3:$N$97,"x") + SUMIFS($O$3:$O$97,$L$3:$L$97," -ENSO",$N$3:$N$97,"o")</f>
        <v>525</v>
      </c>
      <c r="P111" s="33" t="s">
        <v>104</v>
      </c>
      <c r="Q111" s="35" t="s">
        <v>26</v>
      </c>
      <c r="R111" s="29">
        <v>0.14623</v>
      </c>
      <c r="S111" s="29"/>
      <c r="T111" s="29">
        <f t="shared" si="24"/>
        <v>13</v>
      </c>
      <c r="U111" s="33" t="s">
        <v>83</v>
      </c>
      <c r="V111" s="24" t="s">
        <v>20</v>
      </c>
      <c r="W111" s="29">
        <v>6.3920000000000005E-2</v>
      </c>
      <c r="X111" s="29"/>
      <c r="Y111" s="29">
        <f t="shared" si="30"/>
        <v>11</v>
      </c>
      <c r="Z111" s="42" t="s">
        <v>25</v>
      </c>
      <c r="AA111" s="51">
        <f>SUMIFS($AD$3:$AD$104,$AA$3:$AA$104," +PNA",$AC$3:$AC$104,"x")</f>
        <v>1157</v>
      </c>
      <c r="AB111" s="44" t="s">
        <v>26</v>
      </c>
      <c r="AC111" s="54">
        <f>AD3</f>
        <v>102</v>
      </c>
      <c r="AD111" s="60">
        <f>SUMIFS($AD$3:$AD$104,$AA$3:$AA$104," -PNA",$AC$3:$AC$104,"x")</f>
        <v>180</v>
      </c>
      <c r="AE111" s="45" t="s">
        <v>19</v>
      </c>
      <c r="AF111" s="46">
        <f>SUMIFS($AI$3:$AI$97,$AF$3:$AF$97," +ENSO",$AH$3:$AH$97,"x") + SUMIFS($AI$3:$AI$97,$AF$3:$AF$97," +ENSO",$AH$3:$AH$97,"o")</f>
        <v>58</v>
      </c>
      <c r="AG111" s="47" t="s">
        <v>20</v>
      </c>
      <c r="AH111" s="55"/>
      <c r="AI111" s="56">
        <f>SUMIFS($AI$3:$AI$97,$AF$3:$AF$97," -ENSO",$AH$3:$AH$97,"x") + SUMIFS($AI$3:$AI$97,$AF$3:$AF$97," -ENSO",$AH$3:$AH$97,"o")</f>
        <v>249</v>
      </c>
      <c r="AJ111" s="23" t="s">
        <v>95</v>
      </c>
      <c r="AK111" s="24" t="s">
        <v>29</v>
      </c>
      <c r="AL111" s="29">
        <v>6.25E-2</v>
      </c>
      <c r="AM111" s="29"/>
      <c r="AN111" s="29">
        <f t="shared" si="27"/>
        <v>4</v>
      </c>
      <c r="AO111" s="33" t="s">
        <v>93</v>
      </c>
      <c r="AP111" s="35" t="s">
        <v>23</v>
      </c>
      <c r="AQ111" s="29">
        <v>9.715E-2</v>
      </c>
      <c r="AR111" s="29"/>
      <c r="AS111" s="29">
        <f t="shared" si="25"/>
        <v>7</v>
      </c>
      <c r="AT111" s="33" t="s">
        <v>92</v>
      </c>
      <c r="AU111" s="35" t="s">
        <v>25</v>
      </c>
      <c r="AV111" s="29">
        <v>0.13361000000000001</v>
      </c>
      <c r="AW111" s="29"/>
      <c r="AX111" s="29">
        <f t="shared" si="32"/>
        <v>25</v>
      </c>
      <c r="AY111" s="33" t="s">
        <v>73</v>
      </c>
      <c r="AZ111" s="24" t="s">
        <v>23</v>
      </c>
      <c r="BA111" s="29">
        <v>9.3759999999999996E-2</v>
      </c>
      <c r="BB111" s="29"/>
      <c r="BC111" s="29">
        <f t="shared" si="31"/>
        <v>3</v>
      </c>
      <c r="BD111" s="42" t="s">
        <v>25</v>
      </c>
      <c r="BE111" s="43">
        <f>SUMIF($BE$3:$BE$110," +PNA",$BH$3:$BH$110)</f>
        <v>1613</v>
      </c>
      <c r="BF111" s="44" t="s">
        <v>26</v>
      </c>
      <c r="BG111" s="54"/>
      <c r="BH111" s="51">
        <f>SUMIF($BE$3:$BE$110," -PNA",$BH$3:$BH$110)</f>
        <v>191</v>
      </c>
      <c r="BI111" s="61" t="s">
        <v>19</v>
      </c>
      <c r="BJ111" s="46">
        <f>SUMIFS($BM$3:$BM$103,$BJ$3:$BJ$103," +ENSO",$BL$3:$BL$103,"x")</f>
        <v>93</v>
      </c>
      <c r="BK111" s="47" t="s">
        <v>20</v>
      </c>
      <c r="BL111" s="55"/>
      <c r="BM111" s="62">
        <f>SUMIFS($BM$3:$BM$103,$BJ$3:$BJ$103," -ENSO",$BL$3:$BL$103,"x")</f>
        <v>918</v>
      </c>
      <c r="BN111" s="45" t="s">
        <v>19</v>
      </c>
      <c r="BO111" s="46">
        <f>SUMIF($BO$3:$BO$107," +ENSO",$BR$3:$BR$107)</f>
        <v>428</v>
      </c>
      <c r="BP111" s="47" t="s">
        <v>20</v>
      </c>
      <c r="BQ111" s="55"/>
      <c r="BR111" s="66">
        <f>SUMIF($BO$3:$BO$107," -ENSO",$BR$3:$BR$107)</f>
        <v>786</v>
      </c>
    </row>
    <row r="112" spans="1:70" ht="18" thickTop="1" thickBot="1" x14ac:dyDescent="0.25">
      <c r="A112" s="112" t="s">
        <v>109</v>
      </c>
      <c r="B112" s="113"/>
      <c r="C112" s="113"/>
      <c r="D112" s="113"/>
      <c r="E112" s="113"/>
      <c r="F112" s="112" t="s">
        <v>110</v>
      </c>
      <c r="G112" s="113"/>
      <c r="H112" s="113"/>
      <c r="I112" s="113"/>
      <c r="J112" s="113"/>
      <c r="K112" s="48" t="s">
        <v>22</v>
      </c>
      <c r="L112" s="49">
        <f>SUMIFS($O$3:$O$97,$L$3:$L$97," +AMO",$N$3:$N$97,"x") + SUMIFS($O$3:$O$97,$L$3:$L$97," +AMO",$N$3:$N$97,"o")</f>
        <v>690</v>
      </c>
      <c r="M112" s="50" t="s">
        <v>23</v>
      </c>
      <c r="N112" s="57"/>
      <c r="O112" s="67">
        <f>SUMIFS($O$3:$O$97,$L$3:$L$97," -AMO",$N$3:$N$97,"x") + SUMIFS($O$3:$O$97,$L$3:$L$97," -AMO",$N$3:$N$97,"o")</f>
        <v>282</v>
      </c>
      <c r="P112" s="33" t="s">
        <v>58</v>
      </c>
      <c r="Q112" s="24" t="s">
        <v>20</v>
      </c>
      <c r="R112" s="29">
        <v>0.12321</v>
      </c>
      <c r="S112" s="29"/>
      <c r="T112" s="29">
        <f t="shared" si="24"/>
        <v>12</v>
      </c>
      <c r="U112" s="33" t="s">
        <v>60</v>
      </c>
      <c r="V112" s="24" t="s">
        <v>19</v>
      </c>
      <c r="W112" s="29">
        <v>6.1339999999999999E-2</v>
      </c>
      <c r="X112" s="29"/>
      <c r="Y112" s="29">
        <f t="shared" si="30"/>
        <v>10</v>
      </c>
      <c r="Z112" s="45" t="s">
        <v>28</v>
      </c>
      <c r="AA112" s="46">
        <f>SUMIFS($AD$3:$AD$104,$AA$3:$AA$104," +NAM",$AC$3:$AC$104,"x")</f>
        <v>63</v>
      </c>
      <c r="AB112" s="47" t="s">
        <v>29</v>
      </c>
      <c r="AC112" s="55"/>
      <c r="AD112" s="62">
        <f>SUMIFS($AD$3:$AD$104,$AA$3:$AA$104," -NAM",$AC$3:$AC$104,"x")</f>
        <v>207</v>
      </c>
      <c r="AE112" s="48" t="s">
        <v>22</v>
      </c>
      <c r="AF112" s="49">
        <f>SUMIFS($AI$3:$AI$97,$AF$3:$AF$97," +AMO",$AH$3:$AH$97,"x") + SUMIFS($AI$3:$AI$97,$AF$3:$AF$97," +AMO",$AH$3:$AH$97,"o")</f>
        <v>50</v>
      </c>
      <c r="AG112" s="50" t="s">
        <v>23</v>
      </c>
      <c r="AH112" s="57"/>
      <c r="AI112" s="58">
        <f>SUMIFS($AI$3:$AI$97,$AF$3:$AF$97," -AMO",$AH$3:$AH$97,"x") + SUMIFS($AI$3:$AI$97,$AF$3:$AF$97," -AMO",$AH$3:$AH$97,"o")</f>
        <v>53</v>
      </c>
      <c r="AJ112" s="33" t="s">
        <v>48</v>
      </c>
      <c r="AK112" s="24" t="s">
        <v>29</v>
      </c>
      <c r="AL112" s="29">
        <v>3.5770000000000003E-2</v>
      </c>
      <c r="AM112" s="29"/>
      <c r="AN112" s="29">
        <f t="shared" si="27"/>
        <v>3</v>
      </c>
      <c r="AO112" s="33" t="s">
        <v>27</v>
      </c>
      <c r="AP112" s="24" t="s">
        <v>29</v>
      </c>
      <c r="AQ112" s="29">
        <v>5.5939999999999997E-2</v>
      </c>
      <c r="AR112" s="29"/>
      <c r="AS112" s="29">
        <f t="shared" si="25"/>
        <v>6</v>
      </c>
      <c r="AT112" s="33" t="s">
        <v>58</v>
      </c>
      <c r="AU112" s="24" t="s">
        <v>25</v>
      </c>
      <c r="AV112" s="29">
        <v>0.13102</v>
      </c>
      <c r="AW112" s="29"/>
      <c r="AX112" s="29">
        <f t="shared" si="32"/>
        <v>24</v>
      </c>
      <c r="AY112" s="33" t="s">
        <v>90</v>
      </c>
      <c r="AZ112" s="35" t="s">
        <v>26</v>
      </c>
      <c r="BA112" s="29">
        <v>3.7060000000000003E-2</v>
      </c>
      <c r="BB112" s="29"/>
      <c r="BC112" s="29">
        <f>IF(BA112&gt;BA113,BC113+1,BC113)</f>
        <v>2</v>
      </c>
      <c r="BD112" s="45" t="s">
        <v>28</v>
      </c>
      <c r="BE112" s="46">
        <f>SUMIF($BE$3:$BE$110," +NAM",$BH$3:$BH$110)</f>
        <v>447</v>
      </c>
      <c r="BF112" s="47" t="s">
        <v>29</v>
      </c>
      <c r="BG112" s="55"/>
      <c r="BH112" s="56">
        <f>SUMIF($BE$3:$BE$110," -NAM",$BH$3:$BH$110)</f>
        <v>949</v>
      </c>
      <c r="BI112" s="63" t="s">
        <v>22</v>
      </c>
      <c r="BJ112" s="49">
        <f>SUMIFS($BM$3:$BM$103,$BJ$3:$BJ$103," +AMO",$BL$3:$BL$103,"x")</f>
        <v>81</v>
      </c>
      <c r="BK112" s="50" t="s">
        <v>23</v>
      </c>
      <c r="BL112" s="57"/>
      <c r="BM112" s="64">
        <f>SUMIFS($BM$3:$BM$103,$BJ$3:$BJ$103," -AMO",$BL$3:$BL$103,"x")</f>
        <v>0</v>
      </c>
      <c r="BN112" s="48" t="s">
        <v>22</v>
      </c>
      <c r="BO112" s="49">
        <f>SUMIF($BO$3:$BO$107," +AMO",$BR$3:$BR$107)</f>
        <v>1001</v>
      </c>
      <c r="BP112" s="50" t="s">
        <v>23</v>
      </c>
      <c r="BQ112" s="57"/>
      <c r="BR112" s="67">
        <f>SUMIF($BO$3:$BO$107," -AMO",$BR$3:$BR$107)</f>
        <v>141</v>
      </c>
    </row>
    <row r="113" spans="1:70" ht="18" thickTop="1" thickBot="1" x14ac:dyDescent="0.25">
      <c r="A113" s="42" t="s">
        <v>25</v>
      </c>
      <c r="B113" s="43">
        <f>SUMIF($B$3:$B$111," +PNA",$E$3:$E$111)</f>
        <v>1764</v>
      </c>
      <c r="C113" s="44" t="s">
        <v>26</v>
      </c>
      <c r="D113" s="54"/>
      <c r="E113" s="51">
        <f>SUMIF($B$3:$B$111," -PNA",$E$3:$E$111)</f>
        <v>209</v>
      </c>
      <c r="F113" s="59" t="s">
        <v>25</v>
      </c>
      <c r="G113" s="51">
        <f>SUMIFS($J$3:$J$106,$G$3:$G$106," +PNA",$I$3:$I$106,"x")</f>
        <v>0</v>
      </c>
      <c r="H113" s="44" t="s">
        <v>26</v>
      </c>
      <c r="I113" s="54">
        <f>J3</f>
        <v>104</v>
      </c>
      <c r="J113" s="65">
        <f>SUMIFS($J$3:$J$106,$G$3:$G$106," -PNA",$I$3:$I$106,"x")</f>
        <v>1025</v>
      </c>
      <c r="K113" s="33" t="s">
        <v>34</v>
      </c>
      <c r="L113" s="24" t="s">
        <v>19</v>
      </c>
      <c r="M113" s="29">
        <v>-5.7400000000000003E-3</v>
      </c>
      <c r="N113" s="29"/>
      <c r="O113" s="29">
        <v>1</v>
      </c>
      <c r="P113" s="23" t="s">
        <v>95</v>
      </c>
      <c r="Q113" s="24" t="s">
        <v>22</v>
      </c>
      <c r="R113" s="29">
        <v>0.11567</v>
      </c>
      <c r="S113" s="29"/>
      <c r="T113" s="29">
        <f t="shared" si="24"/>
        <v>11</v>
      </c>
      <c r="U113" s="33" t="s">
        <v>77</v>
      </c>
      <c r="V113" s="24" t="s">
        <v>29</v>
      </c>
      <c r="W113" s="29">
        <v>5.3129999999999997E-2</v>
      </c>
      <c r="X113" s="29"/>
      <c r="Y113" s="29">
        <f t="shared" si="30"/>
        <v>9</v>
      </c>
      <c r="Z113" s="45" t="s">
        <v>19</v>
      </c>
      <c r="AA113" s="46">
        <f>SUMIFS($AD$3:$AD$104,$AA$3:$AA$104," +ENSO",$AC$3:$AC$104,"x")</f>
        <v>750</v>
      </c>
      <c r="AB113" s="47" t="s">
        <v>20</v>
      </c>
      <c r="AC113" s="55"/>
      <c r="AD113" s="66">
        <f>SUMIFS($AD$3:$AD$104,$AA$3:$AA$104," -ENSO",$AC$3:$AC$104,"x")</f>
        <v>82</v>
      </c>
      <c r="AE113" s="33" t="s">
        <v>18</v>
      </c>
      <c r="AF113" s="24" t="s">
        <v>19</v>
      </c>
      <c r="AG113" s="29">
        <v>-2E-3</v>
      </c>
      <c r="AH113" s="29"/>
      <c r="AI113" s="79">
        <v>1</v>
      </c>
      <c r="AJ113" s="33" t="s">
        <v>92</v>
      </c>
      <c r="AK113" s="35" t="s">
        <v>28</v>
      </c>
      <c r="AL113" s="29">
        <v>3.2599999999999997E-2</v>
      </c>
      <c r="AM113" s="29"/>
      <c r="AN113" s="29">
        <f>IF(AL113&gt;AL114,AN114+1,AN114)</f>
        <v>2</v>
      </c>
      <c r="AO113" s="33" t="s">
        <v>53</v>
      </c>
      <c r="AP113" s="24" t="s">
        <v>28</v>
      </c>
      <c r="AQ113" s="29">
        <v>3.6940000000000001E-2</v>
      </c>
      <c r="AR113" s="29"/>
      <c r="AS113" s="29">
        <f t="shared" si="25"/>
        <v>5</v>
      </c>
      <c r="AT113" s="33" t="s">
        <v>39</v>
      </c>
      <c r="AU113" s="24" t="s">
        <v>25</v>
      </c>
      <c r="AV113" s="29">
        <v>0.12886</v>
      </c>
      <c r="AW113" s="29"/>
      <c r="AX113" s="29">
        <f t="shared" si="32"/>
        <v>23</v>
      </c>
      <c r="AY113" s="33" t="s">
        <v>51</v>
      </c>
      <c r="AZ113" s="24" t="s">
        <v>28</v>
      </c>
      <c r="BA113" s="29">
        <v>3.1789999999999999E-2</v>
      </c>
      <c r="BB113" s="29"/>
      <c r="BC113" s="29">
        <v>1</v>
      </c>
      <c r="BD113" s="45" t="s">
        <v>19</v>
      </c>
      <c r="BE113" s="46">
        <f>SUMIF($BE$3:$BE$110," +ENSO",$BH$3:$BH$110)</f>
        <v>840</v>
      </c>
      <c r="BF113" s="47" t="s">
        <v>20</v>
      </c>
      <c r="BG113" s="55"/>
      <c r="BH113" s="56">
        <f>SUMIF($BE$3:$BE$110," -ENSO",$BH$3:$BH$110)</f>
        <v>453</v>
      </c>
      <c r="BI113" s="112" t="s">
        <v>111</v>
      </c>
      <c r="BJ113" s="113"/>
      <c r="BK113" s="113"/>
      <c r="BL113" s="113"/>
      <c r="BM113" s="113"/>
      <c r="BN113" s="112" t="s">
        <v>110</v>
      </c>
      <c r="BO113" s="113"/>
      <c r="BP113" s="113"/>
      <c r="BQ113" s="113"/>
      <c r="BR113" s="114"/>
    </row>
    <row r="114" spans="1:70" ht="18" thickTop="1" thickBot="1" x14ac:dyDescent="0.25">
      <c r="A114" s="45" t="s">
        <v>28</v>
      </c>
      <c r="B114" s="46">
        <f>SUMIF($B$3:$B$111," +NAM",$E$3:$E$111)</f>
        <v>442</v>
      </c>
      <c r="C114" s="47" t="s">
        <v>29</v>
      </c>
      <c r="D114" s="55"/>
      <c r="E114" s="56">
        <f>SUMIF($B$3:$B$111," -NAM",$E$3:$E$111)</f>
        <v>965</v>
      </c>
      <c r="F114" s="61" t="s">
        <v>28</v>
      </c>
      <c r="G114" s="46">
        <f>SUMIFS($J$3:$J$106,$G$3:$G$106," +NAM",$I$3:$I$106,"x")</f>
        <v>538</v>
      </c>
      <c r="H114" s="47" t="s">
        <v>29</v>
      </c>
      <c r="I114" s="55"/>
      <c r="J114" s="66">
        <f>SUMIFS($J$3:$J$106,$G$3:$G$106," -NAM",$I$3:$I$106,"x")</f>
        <v>68</v>
      </c>
      <c r="K114" s="23" t="s">
        <v>95</v>
      </c>
      <c r="L114" s="24" t="s">
        <v>29</v>
      </c>
      <c r="M114" s="29">
        <v>-1.269E-2</v>
      </c>
      <c r="N114" s="29"/>
      <c r="O114" s="29">
        <f>IF(M114&lt;M113,O113+1,O113)</f>
        <v>2</v>
      </c>
      <c r="P114" s="33" t="s">
        <v>77</v>
      </c>
      <c r="Q114" s="24" t="s">
        <v>22</v>
      </c>
      <c r="R114" s="29">
        <v>9.3609999999999999E-2</v>
      </c>
      <c r="S114" s="29"/>
      <c r="T114" s="29">
        <f t="shared" si="24"/>
        <v>10</v>
      </c>
      <c r="U114" s="33" t="s">
        <v>103</v>
      </c>
      <c r="V114" s="35" t="s">
        <v>26</v>
      </c>
      <c r="W114" s="29">
        <v>5.2740000000000002E-2</v>
      </c>
      <c r="X114" s="29"/>
      <c r="Y114" s="29">
        <f t="shared" si="30"/>
        <v>8</v>
      </c>
      <c r="Z114" s="48" t="s">
        <v>22</v>
      </c>
      <c r="AA114" s="49">
        <f>SUMIFS($AD$3:$AD$104,$AA$3:$AA$104," +AMO",$AC$3:$AC$104,"x")</f>
        <v>207</v>
      </c>
      <c r="AB114" s="50" t="s">
        <v>23</v>
      </c>
      <c r="AC114" s="57"/>
      <c r="AD114" s="67">
        <f>SUMIFS($AD$3:$AD$104,$AA$3:$AA$104," -AMO",$AC$3:$AC$104,"x")</f>
        <v>69</v>
      </c>
      <c r="AE114" s="33" t="s">
        <v>71</v>
      </c>
      <c r="AF114" s="24" t="s">
        <v>29</v>
      </c>
      <c r="AG114" s="29">
        <v>-9.4199999999999996E-3</v>
      </c>
      <c r="AH114" s="29"/>
      <c r="AI114" s="79">
        <f>IF(AG114&lt;AG113,AI113+1,AI113)</f>
        <v>2</v>
      </c>
      <c r="AJ114" s="33" t="s">
        <v>47</v>
      </c>
      <c r="AK114" s="24" t="s">
        <v>28</v>
      </c>
      <c r="AL114" s="29">
        <v>1.159E-2</v>
      </c>
      <c r="AM114" s="29"/>
      <c r="AN114" s="29">
        <v>1</v>
      </c>
      <c r="AO114" s="33" t="s">
        <v>71</v>
      </c>
      <c r="AP114" s="24" t="s">
        <v>20</v>
      </c>
      <c r="AQ114" s="29">
        <v>3.3950000000000001E-2</v>
      </c>
      <c r="AR114" s="29"/>
      <c r="AS114" s="29">
        <f t="shared" si="25"/>
        <v>4</v>
      </c>
      <c r="AT114" s="33" t="s">
        <v>81</v>
      </c>
      <c r="AU114" s="24" t="s">
        <v>20</v>
      </c>
      <c r="AV114" s="29">
        <v>0.11355</v>
      </c>
      <c r="AW114" s="29"/>
      <c r="AX114" s="29">
        <f t="shared" si="32"/>
        <v>22</v>
      </c>
      <c r="AY114" s="112" t="s">
        <v>109</v>
      </c>
      <c r="AZ114" s="113"/>
      <c r="BA114" s="113"/>
      <c r="BB114" s="113"/>
      <c r="BC114" s="113"/>
      <c r="BD114" s="48" t="s">
        <v>22</v>
      </c>
      <c r="BE114" s="49">
        <f>SUMIF($BE$3:$BE$110," +AMO",$BH$3:$BH$110)</f>
        <v>906</v>
      </c>
      <c r="BF114" s="50" t="s">
        <v>23</v>
      </c>
      <c r="BG114" s="57"/>
      <c r="BH114" s="58">
        <f>SUMIF($BE$3:$BE$110," -AMO",$BH$3:$BH$110)</f>
        <v>371</v>
      </c>
      <c r="BI114" s="59" t="s">
        <v>25</v>
      </c>
      <c r="BJ114" s="51">
        <f>SUMIFS($BM$3:$BM$103,$BJ$3:$BJ$103," +PNA",$BL$3:$BL$103,"x") + SUMIFS($BM$3:$BM$103,$BJ$3:$BJ$103," +PNA",$BL$3:$BL$103,"o")</f>
        <v>183</v>
      </c>
      <c r="BK114" s="44" t="s">
        <v>26</v>
      </c>
      <c r="BL114" s="54"/>
      <c r="BM114" s="60">
        <f>SUMIFS($BM$3:$BM$103,$BJ$3:$BJ$103," -PNA",$BL$3:$BL$103,"x") + SUMIFS($BM$3:$BM$103,$BJ$3:$BJ$103," -PNA",$BL$3:$BL$103,"o")</f>
        <v>841</v>
      </c>
      <c r="BN114" s="42" t="s">
        <v>25</v>
      </c>
      <c r="BO114" s="51">
        <f>SUMIFS($BR$3:$BR$107,$BO$3:$BO$107," +PNA",$BQ$3:$BQ$107,"x")</f>
        <v>92</v>
      </c>
      <c r="BP114" s="44" t="s">
        <v>26</v>
      </c>
      <c r="BQ114" s="54">
        <f>BR3</f>
        <v>105</v>
      </c>
      <c r="BR114" s="65">
        <f>SUMIFS($BR$3:$BR$107,$BO$3:$BO$107," -PNA",$BQ$3:$BQ$107,"x")</f>
        <v>942</v>
      </c>
    </row>
    <row r="115" spans="1:70" ht="18" thickTop="1" thickBot="1" x14ac:dyDescent="0.25">
      <c r="A115" s="45" t="s">
        <v>19</v>
      </c>
      <c r="B115" s="46">
        <f>SUMIF($B$3:$B$111," +ENSO",$E$3:$E$111)</f>
        <v>948</v>
      </c>
      <c r="C115" s="47" t="s">
        <v>20</v>
      </c>
      <c r="D115" s="55"/>
      <c r="E115" s="56">
        <f>SUMIF($B$3:$B$111," -ENSO",$E$3:$E$111)</f>
        <v>374</v>
      </c>
      <c r="F115" s="61" t="s">
        <v>19</v>
      </c>
      <c r="G115" s="46">
        <f>SUMIFS($J$3:$J$106,$G$3:$G$106," +ENSO",$I$3:$I$106,"x")</f>
        <v>0</v>
      </c>
      <c r="H115" s="47" t="s">
        <v>20</v>
      </c>
      <c r="I115" s="55"/>
      <c r="J115" s="66">
        <f>SUMIFS($J$3:$J$106,$G$3:$G$106," -ENSO",$I$3:$I$106,"x")</f>
        <v>266</v>
      </c>
      <c r="K115" s="33" t="s">
        <v>39</v>
      </c>
      <c r="L115" s="24" t="s">
        <v>28</v>
      </c>
      <c r="M115" s="29">
        <v>-2.0490000000000001E-2</v>
      </c>
      <c r="N115" s="29"/>
      <c r="O115" s="29">
        <f t="shared" ref="O115:O178" si="34">IF(M115&lt;M114,O114+1,O114)</f>
        <v>3</v>
      </c>
      <c r="P115" s="33" t="s">
        <v>101</v>
      </c>
      <c r="Q115" s="35" t="s">
        <v>22</v>
      </c>
      <c r="R115" s="29">
        <v>8.8099999999999998E-2</v>
      </c>
      <c r="S115" s="29"/>
      <c r="T115" s="29">
        <f t="shared" si="24"/>
        <v>9</v>
      </c>
      <c r="U115" s="33" t="s">
        <v>59</v>
      </c>
      <c r="V115" s="24" t="s">
        <v>23</v>
      </c>
      <c r="W115" s="29">
        <v>4.8059999999999999E-2</v>
      </c>
      <c r="X115" s="29"/>
      <c r="Y115" s="29">
        <f t="shared" si="30"/>
        <v>7</v>
      </c>
      <c r="Z115" s="112" t="s">
        <v>111</v>
      </c>
      <c r="AA115" s="113"/>
      <c r="AB115" s="113"/>
      <c r="AC115" s="113"/>
      <c r="AD115" s="114"/>
      <c r="AE115" s="33" t="s">
        <v>99</v>
      </c>
      <c r="AF115" s="35" t="s">
        <v>19</v>
      </c>
      <c r="AG115" s="29">
        <v>-1.175E-2</v>
      </c>
      <c r="AH115" s="29"/>
      <c r="AI115" s="79">
        <f t="shared" ref="AI115:AI178" si="35">IF(AG115&lt;AG114,AI114+1,AI114)</f>
        <v>3</v>
      </c>
      <c r="AJ115" s="112" t="s">
        <v>109</v>
      </c>
      <c r="AK115" s="113"/>
      <c r="AL115" s="113"/>
      <c r="AM115" s="113"/>
      <c r="AN115" s="114"/>
      <c r="AO115" s="33" t="s">
        <v>27</v>
      </c>
      <c r="AP115" s="24" t="s">
        <v>28</v>
      </c>
      <c r="AQ115" s="29">
        <v>3.3790000000000001E-2</v>
      </c>
      <c r="AR115" s="29"/>
      <c r="AS115" s="29">
        <f t="shared" si="25"/>
        <v>3</v>
      </c>
      <c r="AT115" s="33" t="s">
        <v>93</v>
      </c>
      <c r="AU115" s="35" t="s">
        <v>29</v>
      </c>
      <c r="AV115" s="29">
        <v>0.10796</v>
      </c>
      <c r="AW115" s="29"/>
      <c r="AX115" s="29">
        <f t="shared" si="32"/>
        <v>21</v>
      </c>
      <c r="AY115" s="42" t="s">
        <v>25</v>
      </c>
      <c r="AZ115" s="43">
        <f>SUMIF($AZ$3:$AZ$113," +PNA",$BC$3:$BC$113)</f>
        <v>878</v>
      </c>
      <c r="BA115" s="44" t="s">
        <v>26</v>
      </c>
      <c r="BB115" s="54"/>
      <c r="BC115" s="60">
        <f>SUMIF($AZ$3:$AZ$113," -PNA",$BC$3:$BC$113)</f>
        <v>739</v>
      </c>
      <c r="BD115" s="112" t="s">
        <v>110</v>
      </c>
      <c r="BE115" s="113"/>
      <c r="BF115" s="113"/>
      <c r="BG115" s="113"/>
      <c r="BH115" s="113"/>
      <c r="BI115" s="61" t="s">
        <v>28</v>
      </c>
      <c r="BJ115" s="46">
        <f>SUMIFS($BM$3:$BM$103,$BJ$3:$BJ$103," +NAM",$BL$3:$BL$103,"x") + SUMIFS($BM$3:$BM$103,$BJ$3:$BJ$103," +NAM",$BL$3:$BL$103,"o")</f>
        <v>195</v>
      </c>
      <c r="BK115" s="47" t="s">
        <v>29</v>
      </c>
      <c r="BL115" s="55"/>
      <c r="BM115" s="62">
        <f>SUMIFS($BM$3:$BM$103,$BJ$3:$BJ$103," -NAM",$BL$3:$BL$103,"x") + SUMIFS($BM$3:$BM$103,$BJ$3:$BJ$103," -NAM",$BL$3:$BL$103,"o")</f>
        <v>67</v>
      </c>
      <c r="BN115" s="45" t="s">
        <v>28</v>
      </c>
      <c r="BO115" s="46">
        <f>SUMIFS($BR$3:$BR$107,$BO$3:$BO$107," +NAM",$BQ$3:$BQ$107,"x")</f>
        <v>524</v>
      </c>
      <c r="BP115" s="47" t="s">
        <v>29</v>
      </c>
      <c r="BQ115" s="55"/>
      <c r="BR115" s="66">
        <f>SUMIFS($BR$3:$BR$107,$BO$3:$BO$107," -NAM",$BQ$3:$BQ$107,"x")</f>
        <v>0</v>
      </c>
    </row>
    <row r="116" spans="1:70" ht="18" thickTop="1" thickBot="1" x14ac:dyDescent="0.25">
      <c r="A116" s="48" t="s">
        <v>22</v>
      </c>
      <c r="B116" s="49">
        <f>SUMIF($B$3:$B$111," +AMO",$E$3:$E$111)</f>
        <v>668</v>
      </c>
      <c r="C116" s="50" t="s">
        <v>23</v>
      </c>
      <c r="D116" s="57"/>
      <c r="E116" s="58">
        <f>SUMIF($B$3:$B$111," -AMO",$E$3:$E$111)</f>
        <v>625</v>
      </c>
      <c r="F116" s="63" t="s">
        <v>22</v>
      </c>
      <c r="G116" s="49">
        <f>SUMIFS($J$3:$J$106,$G$3:$G$106," +AMO",$I$3:$I$106,"x")</f>
        <v>330</v>
      </c>
      <c r="H116" s="50" t="s">
        <v>23</v>
      </c>
      <c r="I116" s="57"/>
      <c r="J116" s="67">
        <f>SUMIFS($J$3:$J$106,$G$3:$G$106," -AMO",$I$3:$I$106,"x")</f>
        <v>0</v>
      </c>
      <c r="K116" s="33" t="s">
        <v>81</v>
      </c>
      <c r="L116" s="24" t="s">
        <v>20</v>
      </c>
      <c r="M116" s="29">
        <v>-2.283E-2</v>
      </c>
      <c r="N116" s="29"/>
      <c r="O116" s="29">
        <f t="shared" si="34"/>
        <v>4</v>
      </c>
      <c r="P116" s="33" t="s">
        <v>100</v>
      </c>
      <c r="Q116" s="35" t="s">
        <v>20</v>
      </c>
      <c r="R116" s="29">
        <v>8.0329999999999999E-2</v>
      </c>
      <c r="S116" s="29"/>
      <c r="T116" s="29">
        <f t="shared" si="24"/>
        <v>8</v>
      </c>
      <c r="U116" s="33" t="s">
        <v>68</v>
      </c>
      <c r="V116" s="24" t="s">
        <v>29</v>
      </c>
      <c r="W116" s="29">
        <v>4.6629999999999998E-2</v>
      </c>
      <c r="X116" s="29"/>
      <c r="Y116" s="29">
        <f t="shared" si="30"/>
        <v>6</v>
      </c>
      <c r="Z116" s="42" t="s">
        <v>25</v>
      </c>
      <c r="AA116" s="51">
        <f>SUMIFS($AD$3:$AD$104,$AA$3:$AA$104," +PNA",$AC$3:$AC$104,"x") + SUMIFS($AD$3:$AD$104,$AA$3:$AA$104," +PNA",$AC$3:$AC$104,"o")</f>
        <v>1215</v>
      </c>
      <c r="AB116" s="44" t="s">
        <v>26</v>
      </c>
      <c r="AC116" s="51"/>
      <c r="AD116" s="65">
        <f>SUMIFS($AD$3:$AD$104,$AA$3:$AA$104," -PNA",$AC$3:$AC$104,"x") + SUMIFS($AD$3:$AD$104,$AA$3:$AA$104," -PNA",$AC$3:$AC$104,"o")</f>
        <v>180</v>
      </c>
      <c r="AE116" s="33" t="s">
        <v>67</v>
      </c>
      <c r="AF116" s="24" t="s">
        <v>28</v>
      </c>
      <c r="AG116" s="29">
        <v>-1.8700000000000001E-2</v>
      </c>
      <c r="AH116" s="29"/>
      <c r="AI116" s="79">
        <f t="shared" si="35"/>
        <v>4</v>
      </c>
      <c r="AJ116" s="59" t="s">
        <v>25</v>
      </c>
      <c r="AK116" s="43">
        <f>SUMIF($AK$3:$AK$114," +PNA",$AN$3:$AN$114)</f>
        <v>1846</v>
      </c>
      <c r="AL116" s="44" t="s">
        <v>26</v>
      </c>
      <c r="AM116" s="54"/>
      <c r="AN116" s="65">
        <f>SUMIF($AK$3:$AK$114," -PNA",$AN$3:$AN$114)</f>
        <v>221</v>
      </c>
      <c r="AO116" s="33" t="s">
        <v>51</v>
      </c>
      <c r="AP116" s="24" t="s">
        <v>28</v>
      </c>
      <c r="AQ116" s="29">
        <v>2.6450000000000001E-2</v>
      </c>
      <c r="AR116" s="29"/>
      <c r="AS116" s="29">
        <f>IF(AQ116&gt;AQ117,AS117+1,AS117)</f>
        <v>2</v>
      </c>
      <c r="AT116" s="33" t="s">
        <v>80</v>
      </c>
      <c r="AU116" s="24" t="s">
        <v>19</v>
      </c>
      <c r="AV116" s="29">
        <v>0.10536</v>
      </c>
      <c r="AW116" s="29"/>
      <c r="AX116" s="29">
        <f t="shared" si="32"/>
        <v>20</v>
      </c>
      <c r="AY116" s="45" t="s">
        <v>28</v>
      </c>
      <c r="AZ116" s="46">
        <f>SUMIF($AZ$3:$AZ$113," +NAM",$BC$3:$BC$113)</f>
        <v>220</v>
      </c>
      <c r="BA116" s="47" t="s">
        <v>29</v>
      </c>
      <c r="BB116" s="55"/>
      <c r="BC116" s="62">
        <f>SUMIF($AZ$3:$AZ$113," -NAM",$BC$3:$BC$113)</f>
        <v>1895</v>
      </c>
      <c r="BD116" s="42" t="s">
        <v>25</v>
      </c>
      <c r="BE116" s="51">
        <f>SUMIFS($BH$3:$BH$110,$BE$3:$BE$110," +PNA",$BG$3:$BG$110,"x")</f>
        <v>1081</v>
      </c>
      <c r="BF116" s="44" t="s">
        <v>26</v>
      </c>
      <c r="BG116" s="54">
        <f>BH3</f>
        <v>107</v>
      </c>
      <c r="BH116" s="51">
        <f>SUMIFS($BH$3:$BH$110,$BE$3:$BE$110," -PNA",$BG$3:$BG$110,"x")</f>
        <v>172</v>
      </c>
      <c r="BI116" s="61" t="s">
        <v>19</v>
      </c>
      <c r="BJ116" s="46">
        <f>SUMIFS($BM$3:$BM$103,$BJ$3:$BJ$103," +ENSO",$BL$3:$BL$103,"x") + SUMIFS($BM$3:$BM$103,$BJ$3:$BJ$103," +ENSO",$BL$3:$BL$103,"o")</f>
        <v>93</v>
      </c>
      <c r="BK116" s="47" t="s">
        <v>20</v>
      </c>
      <c r="BL116" s="55"/>
      <c r="BM116" s="62">
        <f>SUMIFS($BM$3:$BM$103,$BJ$3:$BJ$103," -ENSO",$BL$3:$BL$103,"x") + SUMIFS($BM$3:$BM$103,$BJ$3:$BJ$103," -ENSO",$BL$3:$BL$103,"o")</f>
        <v>918</v>
      </c>
      <c r="BN116" s="45" t="s">
        <v>19</v>
      </c>
      <c r="BO116" s="46">
        <f>SUMIFS($BR$3:$BR$107,$BO$3:$BO$107," +ENSO",$BQ$3:$BQ$107,"x")</f>
        <v>229</v>
      </c>
      <c r="BP116" s="47" t="s">
        <v>20</v>
      </c>
      <c r="BQ116" s="55"/>
      <c r="BR116" s="66">
        <f>SUMIFS($BR$3:$BR$107,$BO$3:$BO$107," -ENSO",$BQ$3:$BQ$107,"x")</f>
        <v>199</v>
      </c>
    </row>
    <row r="117" spans="1:70" ht="18" thickTop="1" thickBot="1" x14ac:dyDescent="0.25">
      <c r="A117" s="112" t="s">
        <v>110</v>
      </c>
      <c r="B117" s="113"/>
      <c r="C117" s="113"/>
      <c r="D117" s="113"/>
      <c r="E117" s="113"/>
      <c r="F117" s="112" t="s">
        <v>111</v>
      </c>
      <c r="G117" s="113"/>
      <c r="H117" s="113"/>
      <c r="I117" s="113"/>
      <c r="J117" s="114"/>
      <c r="K117" s="33" t="s">
        <v>90</v>
      </c>
      <c r="L117" s="35" t="s">
        <v>26</v>
      </c>
      <c r="M117" s="29">
        <v>-2.742E-2</v>
      </c>
      <c r="N117" s="29"/>
      <c r="O117" s="29">
        <f t="shared" si="34"/>
        <v>5</v>
      </c>
      <c r="P117" s="33" t="s">
        <v>101</v>
      </c>
      <c r="Q117" s="35" t="s">
        <v>29</v>
      </c>
      <c r="R117" s="29">
        <v>7.1400000000000005E-2</v>
      </c>
      <c r="S117" s="29"/>
      <c r="T117" s="29">
        <f t="shared" si="24"/>
        <v>7</v>
      </c>
      <c r="U117" s="33" t="s">
        <v>53</v>
      </c>
      <c r="V117" s="24" t="s">
        <v>23</v>
      </c>
      <c r="W117" s="29">
        <v>3.9300000000000002E-2</v>
      </c>
      <c r="X117" s="29"/>
      <c r="Y117" s="29">
        <f t="shared" si="30"/>
        <v>5</v>
      </c>
      <c r="Z117" s="45" t="s">
        <v>28</v>
      </c>
      <c r="AA117" s="46">
        <f>SUMIFS($AD$3:$AD$104,$AA$3:$AA$104," +NAM",$AC$3:$AC$104,"x") + SUMIFS($AD$3:$AD$104,$AA$3:$AA$104," +NAM",$AC$3:$AC$104,"o")</f>
        <v>63</v>
      </c>
      <c r="AB117" s="47" t="s">
        <v>29</v>
      </c>
      <c r="AC117" s="55"/>
      <c r="AD117" s="66">
        <f>SUMIFS($AD$3:$AD$104,$AA$3:$AA$104," -NAM",$AC$3:$AC$104,"x") + SUMIFS($AD$3:$AD$104,$AA$3:$AA$104," -NAM",$AC$3:$AC$104,"o")</f>
        <v>207</v>
      </c>
      <c r="AE117" s="33" t="s">
        <v>100</v>
      </c>
      <c r="AF117" s="35" t="s">
        <v>26</v>
      </c>
      <c r="AG117" s="29">
        <v>-1.8790000000000001E-2</v>
      </c>
      <c r="AH117" s="29"/>
      <c r="AI117" s="79">
        <f t="shared" si="35"/>
        <v>5</v>
      </c>
      <c r="AJ117" s="61" t="s">
        <v>28</v>
      </c>
      <c r="AK117" s="46">
        <f>SUMIF($AK$3:$AK$114," +NAM",$AN$3:$AN$114)</f>
        <v>608</v>
      </c>
      <c r="AL117" s="47" t="s">
        <v>29</v>
      </c>
      <c r="AM117" s="55"/>
      <c r="AN117" s="66">
        <f>SUMIF($AK$3:$AK$114," -NAM",$AN$3:$AN$114)</f>
        <v>663</v>
      </c>
      <c r="AO117" s="23" t="s">
        <v>95</v>
      </c>
      <c r="AP117" s="24" t="s">
        <v>19</v>
      </c>
      <c r="AQ117" s="29">
        <v>1.4019999999999999E-2</v>
      </c>
      <c r="AR117" s="29"/>
      <c r="AS117" s="29">
        <v>1</v>
      </c>
      <c r="AT117" s="33" t="s">
        <v>89</v>
      </c>
      <c r="AU117" s="35" t="s">
        <v>25</v>
      </c>
      <c r="AV117" s="29">
        <v>0.10306999999999999</v>
      </c>
      <c r="AW117" s="29"/>
      <c r="AX117" s="29">
        <f t="shared" si="32"/>
        <v>19</v>
      </c>
      <c r="AY117" s="45" t="s">
        <v>19</v>
      </c>
      <c r="AZ117" s="46">
        <f>SUMIF($AZ$3:$AZ$113," +ENSO",$BC$3:$BC$113)</f>
        <v>819</v>
      </c>
      <c r="BA117" s="47" t="s">
        <v>20</v>
      </c>
      <c r="BB117" s="55"/>
      <c r="BC117" s="62">
        <f>SUMIF($AZ$3:$AZ$113," -ENSO",$BC$3:$BC$113)</f>
        <v>467</v>
      </c>
      <c r="BD117" s="45" t="s">
        <v>28</v>
      </c>
      <c r="BE117" s="46">
        <f>SUMIFS($BH$3:$BH$110,$BE$3:$BE$110," +NAM",$BG$3:$BG$110,"x")</f>
        <v>153</v>
      </c>
      <c r="BF117" s="47" t="s">
        <v>29</v>
      </c>
      <c r="BG117" s="55"/>
      <c r="BH117" s="56">
        <f>SUMIFS($BH$3:$BH$110,$BE$3:$BE$110," -NAM",$BG$3:$BG$110,"x")</f>
        <v>586</v>
      </c>
      <c r="BI117" s="63" t="s">
        <v>22</v>
      </c>
      <c r="BJ117" s="49">
        <f>SUMIFS($BM$3:$BM$103,$BJ$3:$BJ$103," +AMO",$BL$3:$BL$103,"x") + SUMIFS($BM$3:$BM$103,$BJ$3:$BJ$103," +AMO",$BL$3:$BL$103,"o")</f>
        <v>296</v>
      </c>
      <c r="BK117" s="50" t="s">
        <v>23</v>
      </c>
      <c r="BL117" s="57"/>
      <c r="BM117" s="64">
        <f>SUMIFS($BM$3:$BM$103,$BJ$3:$BJ$103," -AMO",$BL$3:$BL$103,"x") + SUMIFS($BM$3:$BM$103,$BJ$3:$BJ$103," -AMO",$BL$3:$BL$103,"o")</f>
        <v>0</v>
      </c>
      <c r="BN117" s="48" t="s">
        <v>22</v>
      </c>
      <c r="BO117" s="49">
        <f>SUMIFS($BR$3:$BR$107,$BO$3:$BO$107," +AMO",$BQ$3:$BQ$107,"x")</f>
        <v>517</v>
      </c>
      <c r="BP117" s="50" t="s">
        <v>23</v>
      </c>
      <c r="BQ117" s="57"/>
      <c r="BR117" s="67">
        <f>SUMIFS($BR$3:$BR$107,$BO$3:$BO$107," -AMO",$BQ$3:$BQ$107,"x")</f>
        <v>0</v>
      </c>
    </row>
    <row r="118" spans="1:70" ht="18" thickTop="1" thickBot="1" x14ac:dyDescent="0.25">
      <c r="A118" s="42" t="s">
        <v>25</v>
      </c>
      <c r="B118" s="51">
        <f>SUMIFS($E$3:$E$111,$B$3:$B$111," +PNA",$D$3:$D$111,"x")</f>
        <v>1277</v>
      </c>
      <c r="C118" s="44" t="s">
        <v>26</v>
      </c>
      <c r="D118" s="54">
        <f>E3</f>
        <v>109</v>
      </c>
      <c r="E118" s="51">
        <f>SUMIFS($E$3:$E$111,$B$3:$B$111," -PNA",$D$3:$D$111,"x")</f>
        <v>173</v>
      </c>
      <c r="F118" s="59" t="s">
        <v>25</v>
      </c>
      <c r="G118" s="51">
        <f>SUMIFS($J$3:$J$106,$G$3:$G$106," +PNA",$I$3:$I$106,"x") + SUMIFS($J$3:$J$106,$G$3:$G$106," +PNA",$I$3:$I$106,"o")</f>
        <v>72</v>
      </c>
      <c r="H118" s="44" t="s">
        <v>26</v>
      </c>
      <c r="I118" s="54"/>
      <c r="J118" s="51">
        <f>SUMIFS($J$3:$J$106,$G$3:$G$106," -PNA",$I$3:$I$106,"x") + SUMIFS($J$3:$J$106,$G$3:$G$106," -PNA",$I$3:$I$106,"o")</f>
        <v>1088</v>
      </c>
      <c r="K118" s="33" t="s">
        <v>74</v>
      </c>
      <c r="L118" s="24" t="s">
        <v>28</v>
      </c>
      <c r="M118" s="29">
        <v>-2.8389999999999999E-2</v>
      </c>
      <c r="N118" s="29"/>
      <c r="O118" s="29">
        <f t="shared" si="34"/>
        <v>6</v>
      </c>
      <c r="P118" s="33" t="s">
        <v>92</v>
      </c>
      <c r="Q118" s="35" t="s">
        <v>23</v>
      </c>
      <c r="R118" s="29">
        <v>5.9089999999999997E-2</v>
      </c>
      <c r="S118" s="29"/>
      <c r="T118" s="29">
        <f t="shared" si="24"/>
        <v>6</v>
      </c>
      <c r="U118" s="33" t="s">
        <v>51</v>
      </c>
      <c r="V118" s="24" t="s">
        <v>28</v>
      </c>
      <c r="W118" s="29">
        <v>2.963E-2</v>
      </c>
      <c r="X118" s="29"/>
      <c r="Y118" s="29">
        <f t="shared" si="30"/>
        <v>4</v>
      </c>
      <c r="Z118" s="45" t="s">
        <v>19</v>
      </c>
      <c r="AA118" s="46">
        <f>SUMIFS($AD$3:$AD$104,$AA$3:$AA$104," +ENSO",$AC$3:$AC$104,"x") + SUMIFS($AD$3:$AD$104,$AA$3:$AA$104," +ENSO",$AC$3:$AC$104,"o")</f>
        <v>905</v>
      </c>
      <c r="AB118" s="47" t="s">
        <v>20</v>
      </c>
      <c r="AC118" s="55"/>
      <c r="AD118" s="66">
        <f>SUMIFS($AD$3:$AD$104,$AA$3:$AA$104," -ENSO",$AC$3:$AC$104,"x") + SUMIFS($AD$3:$AD$104,$AA$3:$AA$104," -ENSO",$AC$3:$AC$104,"o")</f>
        <v>134</v>
      </c>
      <c r="AE118" s="33" t="s">
        <v>27</v>
      </c>
      <c r="AF118" s="24" t="s">
        <v>29</v>
      </c>
      <c r="AG118" s="29">
        <v>-2.707E-2</v>
      </c>
      <c r="AH118" s="29"/>
      <c r="AI118" s="79">
        <f t="shared" si="35"/>
        <v>6</v>
      </c>
      <c r="AJ118" s="61" t="s">
        <v>19</v>
      </c>
      <c r="AK118" s="46">
        <f>SUMIF($AK$3:$AK$114," +ENSO",$AN$3:$AN$114)</f>
        <v>1277</v>
      </c>
      <c r="AL118" s="47" t="s">
        <v>20</v>
      </c>
      <c r="AM118" s="55"/>
      <c r="AN118" s="62">
        <f>SUMIF($AK$3:$AK$114," -ENSO",$AN$3:$AN$114)</f>
        <v>304</v>
      </c>
      <c r="AO118" s="112" t="s">
        <v>109</v>
      </c>
      <c r="AP118" s="113"/>
      <c r="AQ118" s="113"/>
      <c r="AR118" s="113"/>
      <c r="AS118" s="114"/>
      <c r="AT118" s="33" t="s">
        <v>91</v>
      </c>
      <c r="AU118" s="35" t="s">
        <v>20</v>
      </c>
      <c r="AV118" s="29">
        <v>9.1499999999999998E-2</v>
      </c>
      <c r="AW118" s="29"/>
      <c r="AX118" s="29">
        <f t="shared" si="32"/>
        <v>18</v>
      </c>
      <c r="AY118" s="48" t="s">
        <v>22</v>
      </c>
      <c r="AZ118" s="49">
        <f>SUMIF($AZ$3:$AZ$113," +AMO",$BC$3:$BC$113)</f>
        <v>934</v>
      </c>
      <c r="BA118" s="50" t="s">
        <v>23</v>
      </c>
      <c r="BB118" s="57"/>
      <c r="BC118" s="64">
        <f>SUMIF($AZ$3:$AZ$113," -AMO",$BC$3:$BC$113)</f>
        <v>158</v>
      </c>
      <c r="BD118" s="45" t="s">
        <v>19</v>
      </c>
      <c r="BE118" s="46">
        <f>SUMIFS($BH$3:$BH$110,$BE$3:$BE$110," +ENSO",$BG$3:$BG$110,"x")</f>
        <v>643</v>
      </c>
      <c r="BF118" s="47" t="s">
        <v>20</v>
      </c>
      <c r="BG118" s="55"/>
      <c r="BH118" s="56">
        <f>SUMIFS($BH$3:$BH$110,$BE$3:$BE$110," -ENSO",$BG$3:$BG$110,"x")</f>
        <v>81</v>
      </c>
      <c r="BI118" s="33" t="s">
        <v>84</v>
      </c>
      <c r="BJ118" s="24" t="s">
        <v>19</v>
      </c>
      <c r="BK118" s="29">
        <v>-1.0300000000000001E-3</v>
      </c>
      <c r="BL118" s="29"/>
      <c r="BM118" s="29">
        <v>1</v>
      </c>
      <c r="BN118" s="112" t="s">
        <v>111</v>
      </c>
      <c r="BO118" s="113"/>
      <c r="BP118" s="113"/>
      <c r="BQ118" s="113"/>
      <c r="BR118" s="114"/>
    </row>
    <row r="119" spans="1:70" ht="18" thickTop="1" thickBot="1" x14ac:dyDescent="0.25">
      <c r="A119" s="45" t="s">
        <v>28</v>
      </c>
      <c r="B119" s="46">
        <f>SUMIFS($E$3:$E$111,$B$3:$B$111," +NAM",$D$3:$D$111,"x")</f>
        <v>69</v>
      </c>
      <c r="C119" s="47" t="s">
        <v>29</v>
      </c>
      <c r="D119" s="55"/>
      <c r="E119" s="56">
        <f>SUMIFS($E$3:$E$111,$B$3:$B$111," -NAM",$D$3:$D$111,"x")</f>
        <v>495</v>
      </c>
      <c r="F119" s="61" t="s">
        <v>28</v>
      </c>
      <c r="G119" s="46">
        <f>SUMIFS($J$3:$J$106,$G$3:$G$106," +NAM",$I$3:$I$106,"x") + SUMIFS($J$3:$J$106,$G$3:$G$106," +NAM",$I$3:$I$106,"o")</f>
        <v>678</v>
      </c>
      <c r="H119" s="47" t="s">
        <v>29</v>
      </c>
      <c r="I119" s="55"/>
      <c r="J119" s="66">
        <f>SUMIFS($J$3:$J$106,$G$3:$G$106," -NAM",$I$3:$I$106,"x") + SUMIFS($J$3:$J$106,$G$3:$G$106," -NAM",$I$3:$I$106,"o")</f>
        <v>68</v>
      </c>
      <c r="K119" s="33" t="s">
        <v>21</v>
      </c>
      <c r="L119" s="24" t="s">
        <v>23</v>
      </c>
      <c r="M119" s="29">
        <v>-6.0409999999999998E-2</v>
      </c>
      <c r="N119" s="29"/>
      <c r="O119" s="29">
        <f t="shared" si="34"/>
        <v>7</v>
      </c>
      <c r="P119" s="33" t="s">
        <v>105</v>
      </c>
      <c r="Q119" s="35" t="s">
        <v>20</v>
      </c>
      <c r="R119" s="29">
        <v>5.3690000000000002E-2</v>
      </c>
      <c r="S119" s="29"/>
      <c r="T119" s="29">
        <f t="shared" si="24"/>
        <v>5</v>
      </c>
      <c r="U119" s="33" t="s">
        <v>83</v>
      </c>
      <c r="V119" s="24" t="s">
        <v>29</v>
      </c>
      <c r="W119" s="29">
        <v>1.4999999999999999E-2</v>
      </c>
      <c r="X119" s="29"/>
      <c r="Y119" s="29">
        <f t="shared" si="30"/>
        <v>3</v>
      </c>
      <c r="Z119" s="48" t="s">
        <v>22</v>
      </c>
      <c r="AA119" s="49">
        <f>SUMIFS($AD$3:$AD$104,$AA$3:$AA$104," +AMO",$AC$3:$AC$104,"x") + SUMIFS($AD$3:$AD$104,$AA$3:$AA$104," +AMO",$AC$3:$AC$104,"o")</f>
        <v>271</v>
      </c>
      <c r="AB119" s="50" t="s">
        <v>23</v>
      </c>
      <c r="AC119" s="57"/>
      <c r="AD119" s="67">
        <f>SUMIFS($AD$3:$AD$104,$AA$3:$AA$104," -AMO",$AC$3:$AC$104,"x") + SUMIFS($AD$3:$AD$104,$AA$3:$AA$104," -AMO",$AC$3:$AC$104,"o")</f>
        <v>69</v>
      </c>
      <c r="AE119" s="33" t="s">
        <v>21</v>
      </c>
      <c r="AF119" s="24" t="s">
        <v>22</v>
      </c>
      <c r="AG119" s="29">
        <v>-3.7990000000000003E-2</v>
      </c>
      <c r="AH119" s="29"/>
      <c r="AI119" s="79">
        <f t="shared" si="35"/>
        <v>7</v>
      </c>
      <c r="AJ119" s="63" t="s">
        <v>22</v>
      </c>
      <c r="AK119" s="49">
        <f>SUMIF($AK$3:$AK$114," +AMO",$AN$3:$AN$114)</f>
        <v>903</v>
      </c>
      <c r="AL119" s="50" t="s">
        <v>23</v>
      </c>
      <c r="AM119" s="57"/>
      <c r="AN119" s="64">
        <f>SUMIF($AK$3:$AK$114," -AMO",$AN$3:$AN$114)</f>
        <v>506</v>
      </c>
      <c r="AO119" s="42" t="s">
        <v>25</v>
      </c>
      <c r="AP119" s="43">
        <f>SUMIF($AP$3:$AP$117," +PNA",$AS$3:$AS$117)</f>
        <v>1921</v>
      </c>
      <c r="AQ119" s="44" t="s">
        <v>26</v>
      </c>
      <c r="AR119" s="54"/>
      <c r="AS119" s="65">
        <f>SUMIF($AP$3:$AP$117," -PNA",$AS$3:$AS$117)</f>
        <v>215</v>
      </c>
      <c r="AT119" s="33" t="s">
        <v>34</v>
      </c>
      <c r="AU119" s="24" t="s">
        <v>19</v>
      </c>
      <c r="AV119" s="29">
        <v>8.9109999999999995E-2</v>
      </c>
      <c r="AW119" s="29"/>
      <c r="AX119" s="29">
        <f t="shared" si="32"/>
        <v>17</v>
      </c>
      <c r="AY119" s="112" t="s">
        <v>110</v>
      </c>
      <c r="AZ119" s="113"/>
      <c r="BA119" s="113"/>
      <c r="BB119" s="113"/>
      <c r="BC119" s="113"/>
      <c r="BD119" s="48" t="s">
        <v>22</v>
      </c>
      <c r="BE119" s="49">
        <f>SUMIFS($BH$3:$BH$110,$BE$3:$BE$110," +AMO",$BG$3:$BG$110,"x")</f>
        <v>386</v>
      </c>
      <c r="BF119" s="50" t="s">
        <v>23</v>
      </c>
      <c r="BG119" s="57"/>
      <c r="BH119" s="58">
        <f>SUMIFS($BH$3:$BH$110,$BE$3:$BE$110," -AMO",$BG$3:$BG$110,"x")</f>
        <v>191</v>
      </c>
      <c r="BI119" s="33" t="s">
        <v>93</v>
      </c>
      <c r="BJ119" s="35" t="s">
        <v>29</v>
      </c>
      <c r="BK119" s="29">
        <v>-1.56E-3</v>
      </c>
      <c r="BL119" s="29"/>
      <c r="BM119" s="29">
        <f>IF(BK119&lt;BK118,BM118+1,BM118)</f>
        <v>2</v>
      </c>
      <c r="BN119" s="42" t="s">
        <v>25</v>
      </c>
      <c r="BO119" s="51">
        <f>SUMIFS($BR$3:$BR$107,$BO$3:$BO$107," +PNA",$BQ$3:$BQ$107,"x") + SUMIFS($BR$3:$BR$107,$BO$3:$BO$107," +PNA",$BQ$3:$BQ$107,"o")</f>
        <v>166</v>
      </c>
      <c r="BP119" s="44" t="s">
        <v>26</v>
      </c>
      <c r="BQ119" s="54"/>
      <c r="BR119" s="65">
        <f>SUMIFS($BR$3:$BR$107,$BO$3:$BO$107," -PNA",$BQ$3:$BQ$107,"x") + SUMIFS($BR$3:$BR$107,$BO$3:$BO$107," -PNA",$BQ$3:$BQ$107,"o")</f>
        <v>1231</v>
      </c>
    </row>
    <row r="120" spans="1:70" ht="18" thickTop="1" thickBot="1" x14ac:dyDescent="0.25">
      <c r="A120" s="45" t="s">
        <v>19</v>
      </c>
      <c r="B120" s="46">
        <f>SUMIFS($E$3:$E$111,$B$3:$B$111," +ENSO",$D$3:$D$111,"x")</f>
        <v>645</v>
      </c>
      <c r="C120" s="47" t="s">
        <v>20</v>
      </c>
      <c r="D120" s="55"/>
      <c r="E120" s="56">
        <f>SUMIFS($E$3:$E$111,$B$3:$B$111," -ENSO",$D$3:$D$111,"x")</f>
        <v>85</v>
      </c>
      <c r="F120" s="61" t="s">
        <v>19</v>
      </c>
      <c r="G120" s="46">
        <f>SUMIFS($J$3:$J$106,$G$3:$G$106," +ENSO",$I$3:$I$106,"x") + SUMIFS($J$3:$J$106,$G$3:$G$106," +ENSO",$I$3:$I$106,"o")</f>
        <v>0</v>
      </c>
      <c r="H120" s="47" t="s">
        <v>20</v>
      </c>
      <c r="I120" s="55"/>
      <c r="J120" s="66">
        <f>SUMIFS($J$3:$J$106,$G$3:$G$106," -ENSO",$I$3:$I$106,"x") + SUMIFS($J$3:$J$106,$G$3:$G$106," -ENSO",$I$3:$I$106,"o")</f>
        <v>333</v>
      </c>
      <c r="K120" s="23" t="s">
        <v>95</v>
      </c>
      <c r="L120" s="24" t="s">
        <v>19</v>
      </c>
      <c r="M120" s="29">
        <v>-6.4390000000000003E-2</v>
      </c>
      <c r="N120" s="29"/>
      <c r="O120" s="29">
        <f t="shared" si="34"/>
        <v>8</v>
      </c>
      <c r="P120" s="33" t="s">
        <v>77</v>
      </c>
      <c r="Q120" s="24" t="s">
        <v>29</v>
      </c>
      <c r="R120" s="29">
        <v>4.4679999999999997E-2</v>
      </c>
      <c r="S120" s="29"/>
      <c r="T120" s="29">
        <f t="shared" si="24"/>
        <v>4</v>
      </c>
      <c r="U120" s="33" t="s">
        <v>37</v>
      </c>
      <c r="V120" s="24" t="s">
        <v>23</v>
      </c>
      <c r="W120" s="29">
        <v>1.247E-2</v>
      </c>
      <c r="X120" s="29"/>
      <c r="Y120" s="29">
        <f>IF(W120&gt;W121,Y121+1,Y121)</f>
        <v>2</v>
      </c>
      <c r="Z120" s="33" t="s">
        <v>94</v>
      </c>
      <c r="AA120" s="35" t="s">
        <v>19</v>
      </c>
      <c r="AB120" s="29">
        <v>-9.1E-4</v>
      </c>
      <c r="AC120" s="29"/>
      <c r="AD120" s="29">
        <v>1</v>
      </c>
      <c r="AE120" s="33" t="s">
        <v>49</v>
      </c>
      <c r="AF120" s="24" t="s">
        <v>28</v>
      </c>
      <c r="AG120" s="29">
        <v>-4.6609999999999999E-2</v>
      </c>
      <c r="AH120" s="29"/>
      <c r="AI120" s="79">
        <f t="shared" si="35"/>
        <v>8</v>
      </c>
      <c r="AJ120" s="112" t="s">
        <v>110</v>
      </c>
      <c r="AK120" s="113"/>
      <c r="AL120" s="113"/>
      <c r="AM120" s="113"/>
      <c r="AN120" s="113"/>
      <c r="AO120" s="45" t="s">
        <v>28</v>
      </c>
      <c r="AP120" s="46">
        <f>SUMIF($AP$3:$AP$117," +NAM",$AS$3:$AS$117)</f>
        <v>694</v>
      </c>
      <c r="AQ120" s="47" t="s">
        <v>29</v>
      </c>
      <c r="AR120" s="55"/>
      <c r="AS120" s="66">
        <f>SUMIF($AP$3:$AP$117," -NAM",$AS$3:$AS$117)</f>
        <v>586</v>
      </c>
      <c r="AT120" s="33" t="s">
        <v>61</v>
      </c>
      <c r="AU120" s="24" t="s">
        <v>26</v>
      </c>
      <c r="AV120" s="29">
        <v>8.4769999999999998E-2</v>
      </c>
      <c r="AW120" s="29"/>
      <c r="AX120" s="29">
        <f t="shared" si="32"/>
        <v>16</v>
      </c>
      <c r="AY120" s="42" t="s">
        <v>25</v>
      </c>
      <c r="AZ120" s="51">
        <f>SUMIFS($BC$3:$BC$113,$AZ$3:$AZ$113," +PNA",$BB$3:$BB$113,"x")</f>
        <v>610</v>
      </c>
      <c r="BA120" s="44" t="s">
        <v>26</v>
      </c>
      <c r="BB120" s="54">
        <f>BC3</f>
        <v>111</v>
      </c>
      <c r="BC120" s="60">
        <f>SUMIFS($BC$3:$BC$113,$AZ$3:$AZ$113," -PNA",$BB$3:$BB$113,"x")</f>
        <v>446</v>
      </c>
      <c r="BD120" s="112" t="s">
        <v>111</v>
      </c>
      <c r="BE120" s="113"/>
      <c r="BF120" s="113"/>
      <c r="BG120" s="113"/>
      <c r="BH120" s="114"/>
      <c r="BI120" s="33" t="s">
        <v>54</v>
      </c>
      <c r="BJ120" s="24" t="s">
        <v>22</v>
      </c>
      <c r="BK120" s="29">
        <v>-4.1999999999999997E-3</v>
      </c>
      <c r="BL120" s="29"/>
      <c r="BM120" s="29">
        <f t="shared" ref="BM120:BM183" si="36">IF(BK120&lt;BK119,BM119+1,BM119)</f>
        <v>3</v>
      </c>
      <c r="BN120" s="45" t="s">
        <v>28</v>
      </c>
      <c r="BO120" s="46">
        <f>SUMIFS($BR$3:$BR$107,$BO$3:$BO$107," +NAM",$BQ$3:$BQ$107,"x") + SUMIFS($BR$3:$BR$107,$BO$3:$BO$107," +NAM",$BQ$3:$BQ$107,"o")</f>
        <v>765</v>
      </c>
      <c r="BP120" s="47" t="s">
        <v>29</v>
      </c>
      <c r="BQ120" s="55"/>
      <c r="BR120" s="66">
        <f>SUMIFS($BR$3:$BR$107,$BO$3:$BO$107," -NAM",$BQ$3:$BQ$107,"x") + SUMIFS($BR$3:$BR$107,$BO$3:$BO$107," -NAM",$BQ$3:$BQ$107,"o")</f>
        <v>64</v>
      </c>
    </row>
    <row r="121" spans="1:70" ht="18" thickTop="1" thickBot="1" x14ac:dyDescent="0.25">
      <c r="A121" s="48" t="s">
        <v>22</v>
      </c>
      <c r="B121" s="49">
        <f>SUMIFS($E$3:$E$111,$B$3:$B$111," +AMO",$D$3:$D$111,"x")</f>
        <v>345</v>
      </c>
      <c r="C121" s="50" t="s">
        <v>23</v>
      </c>
      <c r="D121" s="57"/>
      <c r="E121" s="58">
        <f>SUMIFS($E$3:$E$111,$B$3:$B$111," -AMO",$D$3:$D$111,"x")</f>
        <v>361</v>
      </c>
      <c r="F121" s="63" t="s">
        <v>22</v>
      </c>
      <c r="G121" s="49">
        <f>SUMIFS($J$3:$J$106,$G$3:$G$106," +AMO",$I$3:$I$106,"x") + SUMIFS($J$3:$J$106,$G$3:$G$106," +AMO",$I$3:$I$106,"o")</f>
        <v>485</v>
      </c>
      <c r="H121" s="50" t="s">
        <v>23</v>
      </c>
      <c r="I121" s="57"/>
      <c r="J121" s="67">
        <f>SUMIFS($J$3:$J$106,$G$3:$G$106," -AMO",$I$3:$I$106,"x") + SUMIFS($J$3:$J$106,$G$3:$G$106," -AMO",$I$3:$I$106,"o")</f>
        <v>0</v>
      </c>
      <c r="K121" s="33" t="s">
        <v>70</v>
      </c>
      <c r="L121" s="24" t="s">
        <v>23</v>
      </c>
      <c r="M121" s="29">
        <v>-6.4990000000000006E-2</v>
      </c>
      <c r="N121" s="29"/>
      <c r="O121" s="29">
        <f t="shared" si="34"/>
        <v>9</v>
      </c>
      <c r="P121" s="33" t="s">
        <v>84</v>
      </c>
      <c r="Q121" s="24" t="s">
        <v>28</v>
      </c>
      <c r="R121" s="29">
        <v>2.2519999999999998E-2</v>
      </c>
      <c r="S121" s="29"/>
      <c r="T121" s="29">
        <f t="shared" si="24"/>
        <v>3</v>
      </c>
      <c r="U121" s="33" t="s">
        <v>83</v>
      </c>
      <c r="V121" s="24" t="s">
        <v>25</v>
      </c>
      <c r="W121" s="29">
        <v>1.141E-2</v>
      </c>
      <c r="X121" s="29"/>
      <c r="Y121" s="29">
        <v>1</v>
      </c>
      <c r="Z121" s="33" t="s">
        <v>91</v>
      </c>
      <c r="AA121" s="35" t="s">
        <v>20</v>
      </c>
      <c r="AB121" s="29">
        <v>-1.201E-2</v>
      </c>
      <c r="AC121" s="29"/>
      <c r="AD121" s="29">
        <f>IF(AB121&lt;AB120,AD120+1,AD120)</f>
        <v>2</v>
      </c>
      <c r="AE121" s="33" t="s">
        <v>74</v>
      </c>
      <c r="AF121" s="24" t="s">
        <v>23</v>
      </c>
      <c r="AG121" s="29">
        <v>-4.7149999999999997E-2</v>
      </c>
      <c r="AH121" s="29"/>
      <c r="AI121" s="79">
        <f t="shared" si="35"/>
        <v>9</v>
      </c>
      <c r="AJ121" s="59" t="s">
        <v>25</v>
      </c>
      <c r="AK121" s="51">
        <f>SUMIFS($AN$3:$AN$114,$AK$3:$AK$114," +PNA",$AM$3:$AM$114,"x")</f>
        <v>1541</v>
      </c>
      <c r="AL121" s="44" t="s">
        <v>26</v>
      </c>
      <c r="AM121" s="54">
        <f>AN3</f>
        <v>112</v>
      </c>
      <c r="AN121" s="60">
        <f>SUMIFS($AN$3:$AN$114,$AK$3:$AK$114," -PNA",$AM$3:$AM$114,"x")</f>
        <v>208</v>
      </c>
      <c r="AO121" s="45" t="s">
        <v>19</v>
      </c>
      <c r="AP121" s="46">
        <f>SUMIF($AP$3:$AP$117," +ENSO",$AS$3:$AS$117)</f>
        <v>1363</v>
      </c>
      <c r="AQ121" s="47" t="s">
        <v>20</v>
      </c>
      <c r="AR121" s="55"/>
      <c r="AS121" s="66">
        <f>SUMIF($AP$3:$AP$117," -ENSO",$AS$3:$AS$117)</f>
        <v>393</v>
      </c>
      <c r="AT121" s="33" t="s">
        <v>69</v>
      </c>
      <c r="AU121" s="24" t="s">
        <v>23</v>
      </c>
      <c r="AV121" s="29">
        <v>7.7649999999999997E-2</v>
      </c>
      <c r="AW121" s="29"/>
      <c r="AX121" s="29">
        <f t="shared" si="32"/>
        <v>15</v>
      </c>
      <c r="AY121" s="45" t="s">
        <v>28</v>
      </c>
      <c r="AZ121" s="46">
        <f>SUMIFS($BC$3:$BC$113,$AZ$3:$AZ$113," +NAM",$BB$3:$BB$113,"x")</f>
        <v>160</v>
      </c>
      <c r="BA121" s="47" t="s">
        <v>29</v>
      </c>
      <c r="BB121" s="55"/>
      <c r="BC121" s="62">
        <f>SUMIFS($BC$3:$BC$113,$AZ$3:$AZ$113," -NAM",$BB$3:$BB$113,"x")</f>
        <v>1427</v>
      </c>
      <c r="BD121" s="42" t="s">
        <v>25</v>
      </c>
      <c r="BE121" s="51">
        <f>SUMIFS($BH$3:$BH$110,$BE$3:$BE$110," +PNA",$BG$3:$BG$110,"x") + SUMIFS($BH$3:$BH$110,$BE$3:$BE$110," +PNA",$BG$3:$BG$110,"o")</f>
        <v>1275</v>
      </c>
      <c r="BF121" s="44" t="s">
        <v>26</v>
      </c>
      <c r="BG121" s="54"/>
      <c r="BH121" s="51">
        <f>SUMIFS($BH$3:$BH$110,$BE$3:$BE$110," -PNA",$BG$3:$BG$110,"x") + SUMIFS($BH$3:$BH$110,$BE$3:$BE$110," -PNA",$BG$3:$BG$110,"o")</f>
        <v>172</v>
      </c>
      <c r="BI121" s="33" t="s">
        <v>83</v>
      </c>
      <c r="BJ121" s="24" t="s">
        <v>25</v>
      </c>
      <c r="BK121" s="29">
        <v>-9.6399999999999993E-3</v>
      </c>
      <c r="BL121" s="29"/>
      <c r="BM121" s="29">
        <f t="shared" si="36"/>
        <v>4</v>
      </c>
      <c r="BN121" s="45" t="s">
        <v>19</v>
      </c>
      <c r="BO121" s="46">
        <f>SUMIFS($BR$3:$BR$107,$BO$3:$BO$107," +ENSO",$BQ$3:$BQ$107,"x") + SUMIFS($BR$3:$BR$107,$BO$3:$BO$107," +ENSO",$BQ$3:$BQ$107,"o")</f>
        <v>229</v>
      </c>
      <c r="BP121" s="47" t="s">
        <v>20</v>
      </c>
      <c r="BQ121" s="55"/>
      <c r="BR121" s="66">
        <f>SUMIFS($BR$3:$BR$107,$BO$3:$BO$107," -ENSO",$BQ$3:$BQ$107,"x") + SUMIFS($BR$3:$BR$107,$BO$3:$BO$107," -ENSO",$BQ$3:$BQ$107,"o")</f>
        <v>448</v>
      </c>
    </row>
    <row r="122" spans="1:70" ht="18" thickTop="1" thickBot="1" x14ac:dyDescent="0.25">
      <c r="A122" s="112" t="s">
        <v>111</v>
      </c>
      <c r="B122" s="113"/>
      <c r="C122" s="113"/>
      <c r="D122" s="113"/>
      <c r="E122" s="114"/>
      <c r="F122" s="33" t="s">
        <v>100</v>
      </c>
      <c r="G122" s="35" t="s">
        <v>23</v>
      </c>
      <c r="H122" s="29">
        <v>-6.9999999999999999E-4</v>
      </c>
      <c r="I122" s="29"/>
      <c r="J122" s="29">
        <v>1</v>
      </c>
      <c r="K122" s="33" t="s">
        <v>101</v>
      </c>
      <c r="L122" s="35" t="s">
        <v>102</v>
      </c>
      <c r="M122" s="29">
        <v>-8.3220000000000002E-2</v>
      </c>
      <c r="N122" s="29"/>
      <c r="O122" s="29">
        <f t="shared" si="34"/>
        <v>10</v>
      </c>
      <c r="P122" s="33" t="s">
        <v>62</v>
      </c>
      <c r="Q122" s="24" t="s">
        <v>25</v>
      </c>
      <c r="R122" s="29">
        <v>1.7760000000000001E-2</v>
      </c>
      <c r="S122" s="29"/>
      <c r="T122" s="29">
        <f>IF(R122&gt;R123,T123+1,T123)</f>
        <v>2</v>
      </c>
      <c r="U122" s="112" t="s">
        <v>109</v>
      </c>
      <c r="V122" s="113"/>
      <c r="W122" s="113"/>
      <c r="X122" s="113"/>
      <c r="Y122" s="114"/>
      <c r="Z122" s="33" t="s">
        <v>91</v>
      </c>
      <c r="AA122" s="35" t="s">
        <v>28</v>
      </c>
      <c r="AB122" s="29">
        <v>-1.239E-2</v>
      </c>
      <c r="AC122" s="29"/>
      <c r="AD122" s="29">
        <f t="shared" ref="AD122:AD185" si="37">IF(AB122&lt;AB121,AD121+1,AD121)</f>
        <v>3</v>
      </c>
      <c r="AE122" s="23" t="s">
        <v>95</v>
      </c>
      <c r="AF122" s="24" t="s">
        <v>29</v>
      </c>
      <c r="AG122" s="29">
        <v>-4.8890000000000003E-2</v>
      </c>
      <c r="AH122" s="29"/>
      <c r="AI122" s="79">
        <f t="shared" si="35"/>
        <v>10</v>
      </c>
      <c r="AJ122" s="61" t="s">
        <v>28</v>
      </c>
      <c r="AK122" s="46">
        <f>SUMIFS($AN$3:$AN$114,$AK$3:$AK$114," +NAM",$AM$3:$AM$114,"x")</f>
        <v>277</v>
      </c>
      <c r="AL122" s="47" t="s">
        <v>29</v>
      </c>
      <c r="AM122" s="55"/>
      <c r="AN122" s="62">
        <f>SUMIFS($AN$3:$AN$114,$AK$3:$AK$114," -NAM",$AM$3:$AM$114,"x")</f>
        <v>478</v>
      </c>
      <c r="AO122" s="48" t="s">
        <v>22</v>
      </c>
      <c r="AP122" s="49">
        <f>SUMIF($AP$3:$AP$117," +AMO",$AS$3:$AS$117)</f>
        <v>993</v>
      </c>
      <c r="AQ122" s="50" t="s">
        <v>23</v>
      </c>
      <c r="AR122" s="57"/>
      <c r="AS122" s="67">
        <f>SUMIF($AP$3:$AP$117," -AMO",$AS$3:$AS$117)</f>
        <v>505</v>
      </c>
      <c r="AT122" s="33" t="s">
        <v>98</v>
      </c>
      <c r="AU122" s="35" t="s">
        <v>19</v>
      </c>
      <c r="AV122" s="29">
        <v>7.3410000000000003E-2</v>
      </c>
      <c r="AW122" s="29"/>
      <c r="AX122" s="29">
        <f t="shared" si="32"/>
        <v>14</v>
      </c>
      <c r="AY122" s="45" t="s">
        <v>19</v>
      </c>
      <c r="AZ122" s="46">
        <f>SUMIFS($BC$3:$BC$113,$AZ$3:$AZ$113," +ENSO",$BB$3:$BB$113,"x")</f>
        <v>638</v>
      </c>
      <c r="BA122" s="47" t="s">
        <v>20</v>
      </c>
      <c r="BB122" s="55"/>
      <c r="BC122" s="62">
        <f>SUMIFS($BC$3:$BC$113,$AZ$3:$AZ$113," -ENSO",$BB$3:$BB$113,"x")</f>
        <v>281</v>
      </c>
      <c r="BD122" s="45" t="s">
        <v>28</v>
      </c>
      <c r="BE122" s="46">
        <f>SUMIFS($BH$3:$BH$110,$BE$3:$BE$110," +NAM",$BG$3:$BG$110,"x") + SUMIFS($BH$3:$BH$110,$BE$3:$BE$110," +NAM",$BG$3:$BG$110,"o")</f>
        <v>153</v>
      </c>
      <c r="BF122" s="47" t="s">
        <v>29</v>
      </c>
      <c r="BG122" s="55"/>
      <c r="BH122" s="56">
        <f>SUMIFS($BH$3:$BH$110,$BE$3:$BE$110," -NAM",$BG$3:$BG$110,"x") + SUMIFS($BH$3:$BH$110,$BE$3:$BE$110," -NAM",$BG$3:$BG$110,"o")</f>
        <v>748</v>
      </c>
      <c r="BI122" s="33" t="s">
        <v>59</v>
      </c>
      <c r="BJ122" s="24" t="s">
        <v>25</v>
      </c>
      <c r="BK122" s="29">
        <v>-1.093E-2</v>
      </c>
      <c r="BL122" s="29"/>
      <c r="BM122" s="29">
        <f t="shared" si="36"/>
        <v>5</v>
      </c>
      <c r="BN122" s="48" t="s">
        <v>22</v>
      </c>
      <c r="BO122" s="49">
        <f>SUMIFS($BR$3:$BR$107,$BO$3:$BO$107," +AMO",$BQ$3:$BQ$107,"x") + SUMIFS($BR$3:$BR$107,$BO$3:$BO$107," +AMO",$BQ$3:$BQ$107,"o")</f>
        <v>596</v>
      </c>
      <c r="BP122" s="50" t="s">
        <v>23</v>
      </c>
      <c r="BQ122" s="57"/>
      <c r="BR122" s="67">
        <f>SUMIFS($BR$3:$BR$107,$BO$3:$BO$107," -AMO",$BQ$3:$BQ$107,"x") + SUMIFS($BR$3:$BR$107,$BO$3:$BO$107," -AMO",$BQ$3:$BQ$107,"o")</f>
        <v>0</v>
      </c>
    </row>
    <row r="123" spans="1:70" ht="18" thickTop="1" thickBot="1" x14ac:dyDescent="0.25">
      <c r="A123" s="42" t="s">
        <v>25</v>
      </c>
      <c r="B123" s="51">
        <f>SUMIFS($E$3:$E$111,$B$3:$B$111," +PNA",$D$3:$D$111,"x") + SUMIFS($E$3:$E$111,$B$3:$B$111," +PNA",$D$3:$D$111,"o")</f>
        <v>1373</v>
      </c>
      <c r="C123" s="44" t="s">
        <v>26</v>
      </c>
      <c r="D123" s="54"/>
      <c r="E123" s="51">
        <f>SUMIFS($E$3:$E$111,$B$3:$B$111," -PNA",$D$3:$D$111,"x") + SUMIFS($E$3:$E$111,$B$3:$B$111," -PNA",$D$3:$D$111,"o")</f>
        <v>173</v>
      </c>
      <c r="F123" s="33" t="s">
        <v>81</v>
      </c>
      <c r="G123" s="24" t="s">
        <v>29</v>
      </c>
      <c r="H123" s="29">
        <v>-4.9699999999999996E-3</v>
      </c>
      <c r="I123" s="29"/>
      <c r="J123" s="29">
        <f>IF(H123&lt;H122,J122+1,J122)</f>
        <v>2</v>
      </c>
      <c r="K123" s="33" t="s">
        <v>98</v>
      </c>
      <c r="L123" s="35" t="s">
        <v>28</v>
      </c>
      <c r="M123" s="29">
        <v>-0.10038999999999999</v>
      </c>
      <c r="N123" s="29"/>
      <c r="O123" s="29">
        <f t="shared" si="34"/>
        <v>11</v>
      </c>
      <c r="P123" s="33" t="s">
        <v>79</v>
      </c>
      <c r="Q123" s="24" t="s">
        <v>22</v>
      </c>
      <c r="R123" s="29">
        <v>1.7100000000000001E-2</v>
      </c>
      <c r="S123" s="29"/>
      <c r="T123" s="29">
        <v>1</v>
      </c>
      <c r="U123" s="42" t="s">
        <v>25</v>
      </c>
      <c r="V123" s="43">
        <f>SUMIF($V$3:$V$121,U123,$Y$3:$Y$121)</f>
        <v>1763</v>
      </c>
      <c r="X123" s="44" t="s">
        <v>26</v>
      </c>
      <c r="Y123" s="43">
        <f>SUMIF($V$3:$V$121,X123,$Y$3:$Y$121)</f>
        <v>227</v>
      </c>
      <c r="Z123" s="33" t="s">
        <v>59</v>
      </c>
      <c r="AA123" s="24" t="s">
        <v>23</v>
      </c>
      <c r="AB123" s="29">
        <v>-1.2540000000000001E-2</v>
      </c>
      <c r="AC123" s="29"/>
      <c r="AD123" s="29">
        <f t="shared" si="37"/>
        <v>4</v>
      </c>
      <c r="AE123" s="33" t="s">
        <v>62</v>
      </c>
      <c r="AF123" s="24" t="s">
        <v>19</v>
      </c>
      <c r="AG123" s="29">
        <v>-5.6399999999999999E-2</v>
      </c>
      <c r="AH123" s="29"/>
      <c r="AI123" s="79">
        <f t="shared" si="35"/>
        <v>11</v>
      </c>
      <c r="AJ123" s="61" t="s">
        <v>19</v>
      </c>
      <c r="AK123" s="46">
        <f>SUMIFS($AN$3:$AN$114,$AK$3:$AK$114," +ENSO",$AM$3:$AM$114,"x")</f>
        <v>1033</v>
      </c>
      <c r="AL123" s="47" t="s">
        <v>20</v>
      </c>
      <c r="AM123" s="55"/>
      <c r="AN123" s="62">
        <f>SUMIFS($AN$3:$AN$114,$AK$3:$AK$114," -ENSO",$AM$3:$AM$114,"x")</f>
        <v>99</v>
      </c>
      <c r="AO123" s="112" t="s">
        <v>110</v>
      </c>
      <c r="AP123" s="113"/>
      <c r="AQ123" s="113"/>
      <c r="AR123" s="113"/>
      <c r="AS123" s="114"/>
      <c r="AT123" s="33" t="s">
        <v>81</v>
      </c>
      <c r="AU123" s="24" t="s">
        <v>29</v>
      </c>
      <c r="AV123" s="29">
        <v>5.3789999999999998E-2</v>
      </c>
      <c r="AW123" s="29"/>
      <c r="AX123" s="29">
        <f t="shared" si="32"/>
        <v>13</v>
      </c>
      <c r="AY123" s="48" t="s">
        <v>22</v>
      </c>
      <c r="AZ123" s="49">
        <f>SUMIFS($BC$3:$BC$113,$AZ$3:$AZ$113," +AMO",$BB$3:$BB$113,"x")</f>
        <v>526</v>
      </c>
      <c r="BA123" s="50" t="s">
        <v>23</v>
      </c>
      <c r="BB123" s="57"/>
      <c r="BC123" s="64">
        <f>SUMIFS($BC$3:$BC$113,$AZ$3:$AZ$113," -AMO",$BB$3:$BB$113,"x")</f>
        <v>73</v>
      </c>
      <c r="BD123" s="45" t="s">
        <v>19</v>
      </c>
      <c r="BE123" s="46">
        <f>SUMIFS($BH$3:$BH$110,$BE$3:$BE$110," +ENSO",$BG$3:$BG$110,"x") + SUMIFS($BH$3:$BH$110,$BE$3:$BE$110," +ENSO",$BG$3:$BG$110,"o")</f>
        <v>643</v>
      </c>
      <c r="BF123" s="47" t="s">
        <v>20</v>
      </c>
      <c r="BG123" s="55"/>
      <c r="BH123" s="56">
        <f>SUMIFS($BH$3:$BH$110,$BE$3:$BE$110," -ENSO",$BG$3:$BG$110,"x") + SUMIFS($BH$3:$BH$110,$BE$3:$BE$110," -ENSO",$BG$3:$BG$110,"o")</f>
        <v>81</v>
      </c>
      <c r="BI123" s="33" t="s">
        <v>89</v>
      </c>
      <c r="BJ123" s="35" t="s">
        <v>28</v>
      </c>
      <c r="BK123" s="29">
        <v>-1.389E-2</v>
      </c>
      <c r="BL123" s="29"/>
      <c r="BM123" s="29">
        <f t="shared" si="36"/>
        <v>6</v>
      </c>
      <c r="BN123" s="33" t="s">
        <v>80</v>
      </c>
      <c r="BO123" s="24" t="s">
        <v>28</v>
      </c>
      <c r="BP123" s="29">
        <v>-2.6800000000000001E-3</v>
      </c>
      <c r="BR123">
        <v>1</v>
      </c>
    </row>
    <row r="124" spans="1:70" ht="18" thickTop="1" thickBot="1" x14ac:dyDescent="0.25">
      <c r="A124" s="45" t="s">
        <v>28</v>
      </c>
      <c r="B124" s="46">
        <f>SUMIFS($E$3:$E$111,$B$3:$B$111," +NAM",$D$3:$D$111,"x") + SUMIFS($E$3:$E$111,$B$3:$B$111," +NAM",$D$3:$D$111,"o")</f>
        <v>149</v>
      </c>
      <c r="C124" s="47" t="s">
        <v>29</v>
      </c>
      <c r="D124" s="55"/>
      <c r="E124" s="56">
        <f>SUMIFS($E$3:$E$111,$B$3:$B$111," -NAM",$D$3:$D$111,"x") + SUMIFS($E$3:$E$111,$B$3:$B$111," -NAM",$D$3:$D$111,"o")</f>
        <v>611</v>
      </c>
      <c r="F124" s="33" t="s">
        <v>96</v>
      </c>
      <c r="G124" s="35" t="s">
        <v>19</v>
      </c>
      <c r="H124" s="29">
        <v>-8.0700000000000008E-3</v>
      </c>
      <c r="I124" s="29"/>
      <c r="J124" s="29">
        <f t="shared" ref="J124:J187" si="38">IF(H124&lt;H123,J123+1,J123)</f>
        <v>3</v>
      </c>
      <c r="K124" s="33" t="s">
        <v>80</v>
      </c>
      <c r="L124" s="24" t="s">
        <v>28</v>
      </c>
      <c r="M124" s="29">
        <v>-0.10299</v>
      </c>
      <c r="N124" s="29"/>
      <c r="O124" s="29">
        <f t="shared" si="34"/>
        <v>12</v>
      </c>
      <c r="P124" s="112" t="s">
        <v>109</v>
      </c>
      <c r="Q124" s="113"/>
      <c r="R124" s="113"/>
      <c r="S124" s="113"/>
      <c r="T124" s="113"/>
      <c r="U124" s="45" t="s">
        <v>28</v>
      </c>
      <c r="V124" s="46">
        <f t="shared" ref="V124:V126" si="39">SUMIF($V$3:$V$121,U124,$Y$3:$Y$121)</f>
        <v>1004</v>
      </c>
      <c r="X124" s="47" t="s">
        <v>29</v>
      </c>
      <c r="Y124" s="46">
        <f t="shared" ref="Y124:Y126" si="40">SUMIF($V$3:$V$121,X124,$Y$3:$Y$121)</f>
        <v>134</v>
      </c>
      <c r="Z124" s="23" t="s">
        <v>95</v>
      </c>
      <c r="AA124" s="24" t="s">
        <v>22</v>
      </c>
      <c r="AB124" s="29">
        <v>-1.9560000000000001E-2</v>
      </c>
      <c r="AC124" s="29"/>
      <c r="AD124" s="29">
        <f t="shared" si="37"/>
        <v>5</v>
      </c>
      <c r="AE124" s="33" t="s">
        <v>52</v>
      </c>
      <c r="AF124" s="24" t="s">
        <v>29</v>
      </c>
      <c r="AG124" s="29">
        <v>-5.774E-2</v>
      </c>
      <c r="AH124" s="29"/>
      <c r="AI124" s="79">
        <f t="shared" si="35"/>
        <v>12</v>
      </c>
      <c r="AJ124" s="63" t="s">
        <v>22</v>
      </c>
      <c r="AK124" s="49">
        <f>SUMIFS($AN$3:$AN$114,$AK$3:$AK$114," +AMO",$AM$3:$AM$114,"x")</f>
        <v>489</v>
      </c>
      <c r="AL124" s="50" t="s">
        <v>23</v>
      </c>
      <c r="AM124" s="57"/>
      <c r="AN124" s="64">
        <f>SUMIFS($AN$3:$AN$114,$AK$3:$AK$114," -AMO",$AM$3:$AM$114,"x")</f>
        <v>300</v>
      </c>
      <c r="AO124" s="42" t="s">
        <v>25</v>
      </c>
      <c r="AP124" s="51">
        <f>SUMIFS($AS$3:$AS$117,$AP$3:$AP$117," +PNA",$AR$3:$AR$117,"x")</f>
        <v>1427</v>
      </c>
      <c r="AQ124" s="44" t="s">
        <v>26</v>
      </c>
      <c r="AR124" s="54">
        <f>AS3</f>
        <v>115</v>
      </c>
      <c r="AS124" s="65">
        <f>SUMIFS($AS$3:$AS$117,$AP$3:$AP$117," -PNA",$AR$3:$AR$117,"x")</f>
        <v>215</v>
      </c>
      <c r="AT124" s="33" t="s">
        <v>82</v>
      </c>
      <c r="AU124" s="24" t="s">
        <v>25</v>
      </c>
      <c r="AV124" s="29">
        <v>4.1939999999999998E-2</v>
      </c>
      <c r="AW124" s="29"/>
      <c r="AX124" s="29">
        <f t="shared" si="32"/>
        <v>12</v>
      </c>
      <c r="AY124" s="112" t="s">
        <v>111</v>
      </c>
      <c r="AZ124" s="113"/>
      <c r="BA124" s="113"/>
      <c r="BB124" s="113"/>
      <c r="BC124" s="113"/>
      <c r="BD124" s="48" t="s">
        <v>22</v>
      </c>
      <c r="BE124" s="49">
        <f>SUMIFS($BH$3:$BH$110,$BE$3:$BE$110," +AMO",$BG$3:$BG$110,"x") + SUMIFS($BH$3:$BH$110,$BE$3:$BE$110," +AMO",$BG$3:$BG$110,"o")</f>
        <v>386</v>
      </c>
      <c r="BF124" s="50" t="s">
        <v>23</v>
      </c>
      <c r="BG124" s="57"/>
      <c r="BH124" s="58">
        <f>SUMIFS($BH$3:$BH$110,$BE$3:$BE$110," -AMO",$BG$3:$BG$110,"x") + SUMIFS($BH$3:$BH$110,$BE$3:$BE$110," -AMO",$BG$3:$BG$110,"o")</f>
        <v>191</v>
      </c>
      <c r="BI124" s="33" t="s">
        <v>65</v>
      </c>
      <c r="BJ124" s="24" t="s">
        <v>23</v>
      </c>
      <c r="BK124" s="29">
        <v>-1.444E-2</v>
      </c>
      <c r="BL124" s="29"/>
      <c r="BM124" s="29">
        <f t="shared" si="36"/>
        <v>7</v>
      </c>
      <c r="BN124" s="33" t="s">
        <v>78</v>
      </c>
      <c r="BO124" s="24" t="s">
        <v>23</v>
      </c>
      <c r="BP124" s="29">
        <v>-5.2399999999999999E-3</v>
      </c>
      <c r="BR124" s="29">
        <f>IF(BP124&lt;BP123,BR123+1,BR123)</f>
        <v>2</v>
      </c>
    </row>
    <row r="125" spans="1:70" ht="18" thickTop="1" thickBot="1" x14ac:dyDescent="0.25">
      <c r="A125" s="45" t="s">
        <v>19</v>
      </c>
      <c r="B125" s="46">
        <f>SUMIFS($E$3:$E$111,$B$3:$B$111," +ENSO",$D$3:$D$111,"x") + SUMIFS($E$3:$E$111,$B$3:$B$111," +ENSO",$D$3:$D$111,"o")</f>
        <v>645</v>
      </c>
      <c r="C125" s="47" t="s">
        <v>20</v>
      </c>
      <c r="D125" s="55"/>
      <c r="E125" s="56">
        <f>SUMIFS($E$3:$E$111,$B$3:$B$111," -ENSO",$D$3:$D$111,"x") + SUMIFS($E$3:$E$111,$B$3:$B$111," -ENSO",$D$3:$D$111,"o")</f>
        <v>85</v>
      </c>
      <c r="F125" s="33" t="s">
        <v>71</v>
      </c>
      <c r="G125" s="24" t="s">
        <v>29</v>
      </c>
      <c r="H125" s="29">
        <v>-1.703E-2</v>
      </c>
      <c r="I125" s="29"/>
      <c r="J125" s="29">
        <f t="shared" si="38"/>
        <v>4</v>
      </c>
      <c r="K125" s="33" t="s">
        <v>89</v>
      </c>
      <c r="L125" s="35" t="s">
        <v>28</v>
      </c>
      <c r="M125" s="29">
        <v>-0.11469</v>
      </c>
      <c r="N125" s="29"/>
      <c r="O125" s="29">
        <f t="shared" si="34"/>
        <v>13</v>
      </c>
      <c r="P125" s="42" t="s">
        <v>25</v>
      </c>
      <c r="Q125" s="43">
        <f>SUMIF($Q$3:$Q$123,P125,$T$3:$T$123)</f>
        <v>982</v>
      </c>
      <c r="R125" s="44"/>
      <c r="S125" s="44" t="s">
        <v>26</v>
      </c>
      <c r="T125" s="43">
        <f>SUMIF($Q$3:$Q$123,S125,$T$3:$T$123)</f>
        <v>760</v>
      </c>
      <c r="U125" s="45" t="s">
        <v>19</v>
      </c>
      <c r="V125" s="46">
        <f t="shared" si="39"/>
        <v>1331</v>
      </c>
      <c r="X125" s="47" t="s">
        <v>20</v>
      </c>
      <c r="Y125" s="46">
        <f t="shared" si="40"/>
        <v>977</v>
      </c>
      <c r="Z125" s="33" t="s">
        <v>67</v>
      </c>
      <c r="AA125" s="24" t="s">
        <v>20</v>
      </c>
      <c r="AB125" s="29">
        <v>-3.5060000000000001E-2</v>
      </c>
      <c r="AC125" s="29"/>
      <c r="AD125" s="29">
        <f t="shared" si="37"/>
        <v>6</v>
      </c>
      <c r="AE125" s="33" t="s">
        <v>79</v>
      </c>
      <c r="AF125" s="24" t="s">
        <v>25</v>
      </c>
      <c r="AG125" s="29">
        <v>-5.96E-2</v>
      </c>
      <c r="AH125" s="29"/>
      <c r="AI125" s="79">
        <f t="shared" si="35"/>
        <v>13</v>
      </c>
      <c r="AJ125" s="112" t="s">
        <v>111</v>
      </c>
      <c r="AK125" s="113"/>
      <c r="AL125" s="113"/>
      <c r="AM125" s="113"/>
      <c r="AN125" s="113"/>
      <c r="AO125" s="45" t="s">
        <v>28</v>
      </c>
      <c r="AP125" s="46">
        <f>SUMIFS($AS$3:$AS$117,$AP$3:$AP$117," +NAM",$AR$3:$AR$117,"x")</f>
        <v>201</v>
      </c>
      <c r="AQ125" s="47" t="s">
        <v>29</v>
      </c>
      <c r="AR125" s="55"/>
      <c r="AS125" s="66">
        <f>SUMIFS($AS$3:$AS$117,$AP$3:$AP$117," -NAM",$AR$3:$AR$117,"x")</f>
        <v>401</v>
      </c>
      <c r="AT125" s="33" t="s">
        <v>84</v>
      </c>
      <c r="AU125" s="24" t="s">
        <v>26</v>
      </c>
      <c r="AV125" s="29">
        <v>4.122E-2</v>
      </c>
      <c r="AW125" s="29"/>
      <c r="AX125" s="29">
        <f t="shared" si="32"/>
        <v>11</v>
      </c>
      <c r="AY125" s="42" t="s">
        <v>25</v>
      </c>
      <c r="AZ125" s="51">
        <f>SUMIFS($BC$3:$BC$113,$AZ$3:$AZ$113," +PNA",$BB$3:$BB$113,"x") + SUMIFS($BC$3:$BC$113,$AZ$3:$AZ$113," +PNA",$BB$3:$BB$113,"o")</f>
        <v>610</v>
      </c>
      <c r="BA125" s="44" t="s">
        <v>26</v>
      </c>
      <c r="BB125" s="54"/>
      <c r="BC125" s="60">
        <f>SUMIFS($BC$3:$BC$113,$AZ$3:$AZ$113," -PNA",$BB$3:$BB$113,"x") + SUMIFS($BC$3:$BC$113,$AZ$3:$AZ$113," -PNA",$BB$3:$BB$113,"o")</f>
        <v>597</v>
      </c>
      <c r="BD125" s="33" t="s">
        <v>63</v>
      </c>
      <c r="BE125" s="24" t="s">
        <v>20</v>
      </c>
      <c r="BF125" s="29">
        <v>-1.8689999999999998E-2</v>
      </c>
      <c r="BG125" s="29"/>
      <c r="BH125" s="79">
        <v>1</v>
      </c>
      <c r="BI125" s="33" t="s">
        <v>101</v>
      </c>
      <c r="BJ125" s="35" t="s">
        <v>102</v>
      </c>
      <c r="BK125" s="29">
        <v>-1.6039999999999999E-2</v>
      </c>
      <c r="BL125" s="29"/>
      <c r="BM125" s="29">
        <f t="shared" si="36"/>
        <v>8</v>
      </c>
      <c r="BN125" s="33" t="s">
        <v>72</v>
      </c>
      <c r="BO125" s="24" t="s">
        <v>25</v>
      </c>
      <c r="BP125" s="29">
        <v>-5.5100000000000001E-3</v>
      </c>
      <c r="BR125" s="29">
        <f t="shared" ref="BR125:BR188" si="41">IF(BP125&lt;BP124,BR124+1,BR124)</f>
        <v>3</v>
      </c>
    </row>
    <row r="126" spans="1:70" ht="18" thickTop="1" thickBot="1" x14ac:dyDescent="0.25">
      <c r="A126" s="48" t="s">
        <v>22</v>
      </c>
      <c r="B126" s="49">
        <f>SUMIFS($E$3:$E$111,$B$3:$B$111," +AMO",$D$3:$D$111,"x") + SUMIFS($E$3:$E$111,$B$3:$B$111," +AMO",$D$3:$D$111,"o")</f>
        <v>345</v>
      </c>
      <c r="C126" s="50" t="s">
        <v>23</v>
      </c>
      <c r="D126" s="57"/>
      <c r="E126" s="58">
        <f t="shared" ref="E126" si="42">SUMIFS($E$3:$E$111,$B$3:$B$111," -PNA",$D$3:$D$111,"x") + SUMIFS($E$3:$E$111,$B$3:$B$111," -PNA",$D$3:$D$111,"o")</f>
        <v>173</v>
      </c>
      <c r="F126" s="33" t="s">
        <v>92</v>
      </c>
      <c r="G126" s="35" t="s">
        <v>20</v>
      </c>
      <c r="H126" s="29">
        <v>-2.461E-2</v>
      </c>
      <c r="I126" s="29"/>
      <c r="J126" s="29">
        <f t="shared" si="38"/>
        <v>5</v>
      </c>
      <c r="K126" s="33" t="s">
        <v>71</v>
      </c>
      <c r="L126" s="24" t="s">
        <v>22</v>
      </c>
      <c r="M126" s="29">
        <v>-0.11785</v>
      </c>
      <c r="N126" s="29"/>
      <c r="O126" s="29">
        <f t="shared" si="34"/>
        <v>14</v>
      </c>
      <c r="P126" s="45" t="s">
        <v>28</v>
      </c>
      <c r="Q126" s="46">
        <f t="shared" ref="Q126:Q128" si="43">SUMIF($Q$3:$Q$123,P126,$T$3:$T$123)</f>
        <v>1509</v>
      </c>
      <c r="R126" s="47"/>
      <c r="S126" s="47" t="s">
        <v>29</v>
      </c>
      <c r="T126" s="46">
        <f t="shared" ref="T126:T128" si="44">SUMIF($Q$3:$Q$123,S126,$T$3:$T$123)</f>
        <v>108</v>
      </c>
      <c r="U126" s="48" t="s">
        <v>22</v>
      </c>
      <c r="V126" s="49">
        <f t="shared" si="39"/>
        <v>1444</v>
      </c>
      <c r="X126" s="50" t="s">
        <v>23</v>
      </c>
      <c r="Y126" s="49">
        <f t="shared" si="40"/>
        <v>260</v>
      </c>
      <c r="Z126" s="33" t="s">
        <v>49</v>
      </c>
      <c r="AA126" s="24" t="s">
        <v>20</v>
      </c>
      <c r="AB126" s="29">
        <v>-3.7859999999999998E-2</v>
      </c>
      <c r="AC126" s="29"/>
      <c r="AD126" s="29">
        <f t="shared" si="37"/>
        <v>7</v>
      </c>
      <c r="AE126" s="33" t="s">
        <v>60</v>
      </c>
      <c r="AF126" s="24" t="s">
        <v>22</v>
      </c>
      <c r="AG126" s="29">
        <v>-6.1109999999999998E-2</v>
      </c>
      <c r="AH126" s="29"/>
      <c r="AI126" s="79">
        <f t="shared" si="35"/>
        <v>14</v>
      </c>
      <c r="AJ126" s="59" t="s">
        <v>25</v>
      </c>
      <c r="AK126" s="51">
        <f>SUMIFS($AN$3:$AN$114,$AK$3:$AK$114," +PNA",$AM$3:$AM$114,"x") + SUMIFS($AN$3:$AN$114,$AK$3:$AK$114," +PNA",$AM$3:$AM$114,"o")</f>
        <v>1738</v>
      </c>
      <c r="AL126" s="44" t="s">
        <v>26</v>
      </c>
      <c r="AM126" s="54"/>
      <c r="AN126" s="60">
        <f>SUMIFS($AN$3:$AN$114,$AK$3:$AK$114," -PNA",$AM$3:$AM$114,"x") + SUMIFS($AN$3:$AN$114,$AK$3:$AK$114," -PNA",$AM$3:$AM$114,"o")</f>
        <v>208</v>
      </c>
      <c r="AO126" s="45" t="s">
        <v>19</v>
      </c>
      <c r="AP126" s="46">
        <f>SUMIFS($AS$3:$AS$117,$AP$3:$AP$117," +ENSO",$AR$3:$AR$117,"x")</f>
        <v>1305</v>
      </c>
      <c r="AQ126" s="47" t="s">
        <v>20</v>
      </c>
      <c r="AR126" s="55"/>
      <c r="AS126" s="66">
        <f>SUMIFS($AS$3:$AS$117,$AP$3:$AP$117," -ENSO",$AR$3:$AR$117,"x")</f>
        <v>108</v>
      </c>
      <c r="AT126" s="33" t="s">
        <v>33</v>
      </c>
      <c r="AU126" s="24" t="s">
        <v>25</v>
      </c>
      <c r="AV126" s="29">
        <v>3.5090000000000003E-2</v>
      </c>
      <c r="AW126" s="29"/>
      <c r="AX126" s="29">
        <f t="shared" si="32"/>
        <v>10</v>
      </c>
      <c r="AY126" s="45" t="s">
        <v>28</v>
      </c>
      <c r="AZ126" s="46">
        <f>SUMIFS($BC$3:$BC$113,$AZ$3:$AZ$113," +NAM",$BB$3:$BB$113,"x") + SUMIFS($BC$3:$BC$113,$AZ$3:$AZ$113," +NAM",$BB$3:$BB$113,"o")</f>
        <v>160</v>
      </c>
      <c r="BA126" s="47" t="s">
        <v>29</v>
      </c>
      <c r="BB126" s="55"/>
      <c r="BC126" s="66">
        <f>SUMIFS($BC$3:$BC$113,$AZ$3:$AZ$113," -NAM",$BB$3:$BB$113,"x") + SUMIFS($BC$3:$BC$113,$AZ$3:$AZ$113," -NAM",$BB$3:$BB$113,"o")</f>
        <v>1829</v>
      </c>
      <c r="BD126" s="33" t="s">
        <v>66</v>
      </c>
      <c r="BE126" s="24" t="s">
        <v>20</v>
      </c>
      <c r="BF126" s="29">
        <v>-3.5380000000000002E-2</v>
      </c>
      <c r="BG126" s="29"/>
      <c r="BH126" s="79">
        <f>IF(BF126&lt;BF125,BH125+1,BH125)</f>
        <v>2</v>
      </c>
      <c r="BI126" s="33" t="s">
        <v>104</v>
      </c>
      <c r="BJ126" s="35" t="s">
        <v>28</v>
      </c>
      <c r="BK126" s="29">
        <v>-1.6039999999999999E-2</v>
      </c>
      <c r="BL126" s="29"/>
      <c r="BM126" s="29">
        <f t="shared" si="36"/>
        <v>8</v>
      </c>
      <c r="BN126" s="33" t="s">
        <v>65</v>
      </c>
      <c r="BO126" s="24" t="s">
        <v>20</v>
      </c>
      <c r="BP126" s="29">
        <v>-5.77E-3</v>
      </c>
      <c r="BR126" s="29">
        <f t="shared" si="41"/>
        <v>4</v>
      </c>
    </row>
    <row r="127" spans="1:70" ht="18" thickTop="1" thickBot="1" x14ac:dyDescent="0.25">
      <c r="A127" s="33" t="s">
        <v>94</v>
      </c>
      <c r="B127" s="35" t="s">
        <v>19</v>
      </c>
      <c r="C127" s="29">
        <v>-2.2880000000000001E-2</v>
      </c>
      <c r="D127" s="29"/>
      <c r="E127" s="29">
        <v>1</v>
      </c>
      <c r="F127" s="33" t="s">
        <v>82</v>
      </c>
      <c r="G127" s="24" t="s">
        <v>20</v>
      </c>
      <c r="H127" s="29">
        <v>-2.9420000000000002E-2</v>
      </c>
      <c r="I127" s="29"/>
      <c r="J127" s="29">
        <f t="shared" si="38"/>
        <v>6</v>
      </c>
      <c r="K127" s="33" t="s">
        <v>70</v>
      </c>
      <c r="L127" s="24" t="s">
        <v>19</v>
      </c>
      <c r="M127" s="29">
        <v>-0.12595000000000001</v>
      </c>
      <c r="N127" s="29"/>
      <c r="O127" s="29">
        <f t="shared" si="34"/>
        <v>15</v>
      </c>
      <c r="P127" s="45" t="s">
        <v>19</v>
      </c>
      <c r="Q127" s="46">
        <f t="shared" si="43"/>
        <v>1384</v>
      </c>
      <c r="R127" s="47"/>
      <c r="S127" s="47" t="s">
        <v>20</v>
      </c>
      <c r="T127" s="46">
        <f t="shared" si="44"/>
        <v>510</v>
      </c>
      <c r="U127" s="112" t="s">
        <v>110</v>
      </c>
      <c r="V127" s="113"/>
      <c r="W127" s="113"/>
      <c r="X127" s="113"/>
      <c r="Y127" s="114"/>
      <c r="Z127" s="33" t="s">
        <v>66</v>
      </c>
      <c r="AA127" s="24" t="s">
        <v>20</v>
      </c>
      <c r="AB127" s="29">
        <v>-4.5409999999999999E-2</v>
      </c>
      <c r="AC127" s="29"/>
      <c r="AD127" s="29">
        <f t="shared" si="37"/>
        <v>8</v>
      </c>
      <c r="AE127" s="33" t="s">
        <v>47</v>
      </c>
      <c r="AF127" s="24" t="s">
        <v>19</v>
      </c>
      <c r="AG127" s="29">
        <v>-6.3960000000000003E-2</v>
      </c>
      <c r="AH127" s="29"/>
      <c r="AI127" s="79">
        <f t="shared" si="35"/>
        <v>15</v>
      </c>
      <c r="AJ127" s="61" t="s">
        <v>28</v>
      </c>
      <c r="AK127" s="46">
        <f>SUMIFS($AN$3:$AN$114,$AK$3:$AK$114," +NAM",$AM$3:$AM$114,"x") + SUMIFS($AN$3:$AN$114,$AK$3:$AK$114," +NAM",$AM$3:$AM$114,"o")</f>
        <v>320</v>
      </c>
      <c r="AL127" s="47" t="s">
        <v>29</v>
      </c>
      <c r="AM127" s="55"/>
      <c r="AN127" s="62">
        <f>SUMIFS($AN$3:$AN$114,$AK$3:$AK$114," -NAM",$AM$3:$AM$114,"x") + SUMIFS($AN$3:$AN$114,$AK$3:$AK$114," -NAM",$AM$3:$AM$114,"o")</f>
        <v>536</v>
      </c>
      <c r="AO127" s="48" t="s">
        <v>22</v>
      </c>
      <c r="AP127" s="49">
        <f>SUMIFS($AS$3:$AS$117,$AP$3:$AP$117," +AMO",$AR$3:$AR$117,"x")</f>
        <v>296</v>
      </c>
      <c r="AQ127" s="50" t="s">
        <v>23</v>
      </c>
      <c r="AR127" s="57"/>
      <c r="AS127" s="67">
        <f>SUMIFS($AS$3:$AS$117,$AP$3:$AP$117," -AMO",$AR$3:$AR$117,"x")</f>
        <v>267</v>
      </c>
      <c r="AT127" s="33" t="s">
        <v>83</v>
      </c>
      <c r="AU127" s="24" t="s">
        <v>25</v>
      </c>
      <c r="AV127" s="29">
        <v>2.6710000000000001E-2</v>
      </c>
      <c r="AW127" s="29"/>
      <c r="AX127" s="29">
        <f t="shared" si="32"/>
        <v>9</v>
      </c>
      <c r="AY127" s="45" t="s">
        <v>19</v>
      </c>
      <c r="AZ127" s="46">
        <f>SUMIFS($BC$3:$BC$113,$AZ$3:$AZ$113," +ENSO",$BB$3:$BB$113,"x") + SUMIFS($BC$3:$BC$113,$AZ$3:$AZ$113," +ENSO",$BB$3:$BB$113,"o")</f>
        <v>724</v>
      </c>
      <c r="BA127" s="47" t="s">
        <v>20</v>
      </c>
      <c r="BB127" s="55"/>
      <c r="BC127" s="66">
        <f>SUMIFS($BC$3:$BC$113,$AZ$3:$AZ$113," -ENSO",$BB$3:$BB$113,"x") + SUMIFS($BC$3:$BC$113,$AZ$3:$AZ$113," -ENSO",$BB$3:$BB$113,"o")</f>
        <v>325</v>
      </c>
      <c r="BD127" s="33" t="s">
        <v>77</v>
      </c>
      <c r="BE127" s="24" t="s">
        <v>29</v>
      </c>
      <c r="BF127" s="29">
        <v>-4.4630000000000003E-2</v>
      </c>
      <c r="BG127" s="29"/>
      <c r="BH127" s="79">
        <f t="shared" ref="BH127:BH190" si="45">IF(BF127&lt;BF126,BH126+1,BH126)</f>
        <v>3</v>
      </c>
      <c r="BI127" s="33" t="s">
        <v>71</v>
      </c>
      <c r="BJ127" s="24" t="s">
        <v>22</v>
      </c>
      <c r="BK127" s="29">
        <v>-1.9220000000000001E-2</v>
      </c>
      <c r="BL127" s="29"/>
      <c r="BM127" s="29">
        <f t="shared" si="36"/>
        <v>9</v>
      </c>
      <c r="BN127" s="23" t="s">
        <v>95</v>
      </c>
      <c r="BO127" s="24" t="s">
        <v>26</v>
      </c>
      <c r="BP127" s="29">
        <v>-7.0899999999999999E-3</v>
      </c>
      <c r="BR127" s="29">
        <f t="shared" si="41"/>
        <v>5</v>
      </c>
    </row>
    <row r="128" spans="1:70" ht="18" thickTop="1" thickBot="1" x14ac:dyDescent="0.25">
      <c r="A128" s="33" t="s">
        <v>82</v>
      </c>
      <c r="B128" s="24" t="s">
        <v>28</v>
      </c>
      <c r="C128" s="29">
        <v>-3.492E-2</v>
      </c>
      <c r="D128" s="29"/>
      <c r="E128" s="29">
        <f>IF(C128&lt;C127,E127+1,E127)</f>
        <v>2</v>
      </c>
      <c r="F128" s="33" t="s">
        <v>74</v>
      </c>
      <c r="G128" s="24" t="s">
        <v>23</v>
      </c>
      <c r="H128" s="29">
        <v>-3.4279999999999998E-2</v>
      </c>
      <c r="I128" s="29"/>
      <c r="J128" s="29">
        <f t="shared" si="38"/>
        <v>7</v>
      </c>
      <c r="K128" s="33" t="s">
        <v>90</v>
      </c>
      <c r="L128" s="35" t="s">
        <v>23</v>
      </c>
      <c r="M128" s="29">
        <v>-0.12858</v>
      </c>
      <c r="N128" s="29"/>
      <c r="O128" s="29">
        <f t="shared" si="34"/>
        <v>16</v>
      </c>
      <c r="P128" s="48" t="s">
        <v>22</v>
      </c>
      <c r="Q128" s="49">
        <f t="shared" si="43"/>
        <v>1813</v>
      </c>
      <c r="R128" s="50"/>
      <c r="S128" s="50" t="s">
        <v>23</v>
      </c>
      <c r="T128" s="49">
        <f t="shared" si="44"/>
        <v>315</v>
      </c>
      <c r="U128" s="42" t="s">
        <v>25</v>
      </c>
      <c r="V128" s="51">
        <f>SUMIFS($Y$3:$Y$121,$V$3:$V$121,U128,$X$3:$X$121,"x")</f>
        <v>595</v>
      </c>
      <c r="W128" s="54">
        <f>Y3</f>
        <v>119</v>
      </c>
      <c r="X128" s="44" t="s">
        <v>26</v>
      </c>
      <c r="Y128" s="51">
        <f>SUMIFS($Y$3:$Y$121,$V$3:$V$121,X128,$X$3:$X$121,"x")</f>
        <v>115</v>
      </c>
      <c r="Z128" s="33" t="s">
        <v>103</v>
      </c>
      <c r="AA128" s="35" t="s">
        <v>20</v>
      </c>
      <c r="AB128" s="29">
        <v>-5.3769999999999998E-2</v>
      </c>
      <c r="AC128" s="29"/>
      <c r="AD128" s="29">
        <f t="shared" si="37"/>
        <v>9</v>
      </c>
      <c r="AE128" s="33" t="s">
        <v>98</v>
      </c>
      <c r="AF128" s="35" t="s">
        <v>28</v>
      </c>
      <c r="AG128" s="29">
        <v>-6.6210000000000005E-2</v>
      </c>
      <c r="AH128" s="29"/>
      <c r="AI128" s="79">
        <f t="shared" si="35"/>
        <v>16</v>
      </c>
      <c r="AJ128" s="61" t="s">
        <v>19</v>
      </c>
      <c r="AK128" s="46">
        <f>SUMIFS($AN$3:$AN$114,$AK$3:$AK$114," +ENSO",$AM$3:$AM$114,"x") + SUMIFS($AN$3:$AN$114,$AK$3:$AK$114," +ENSO",$AM$3:$AM$114,"o")</f>
        <v>1224</v>
      </c>
      <c r="AL128" s="47" t="s">
        <v>20</v>
      </c>
      <c r="AM128" s="55"/>
      <c r="AN128" s="62">
        <f>SUMIFS($AN$3:$AN$114,$AK$3:$AK$114," -ENSO",$AM$3:$AM$114,"x") + SUMIFS($AN$3:$AN$114,$AK$3:$AK$114," -ENSO",$AM$3:$AM$114,"o")</f>
        <v>99</v>
      </c>
      <c r="AO128" s="112" t="s">
        <v>111</v>
      </c>
      <c r="AP128" s="113"/>
      <c r="AQ128" s="113"/>
      <c r="AR128" s="113"/>
      <c r="AS128" s="114"/>
      <c r="AT128" s="33" t="s">
        <v>94</v>
      </c>
      <c r="AU128" s="35" t="s">
        <v>22</v>
      </c>
      <c r="AV128" s="29">
        <v>2.1149999999999999E-2</v>
      </c>
      <c r="AW128" s="29"/>
      <c r="AX128" s="29">
        <f t="shared" si="32"/>
        <v>8</v>
      </c>
      <c r="AY128" s="48" t="s">
        <v>22</v>
      </c>
      <c r="AZ128" s="49">
        <f>SUMIFS($BC$3:$BC$113,$AZ$3:$AZ$113," +AMO",$BB$3:$BB$113,"x") + SUMIFS($BC$3:$BC$113,$AZ$3:$AZ$113," +AMO",$BB$3:$BB$113,"o")</f>
        <v>526</v>
      </c>
      <c r="BA128" s="50" t="s">
        <v>23</v>
      </c>
      <c r="BB128" s="57"/>
      <c r="BC128" s="67">
        <f>SUMIFS($BC$3:$BC$113,$AZ$3:$AZ$113," -AMO",$BB$3:$BB$113,"x") + SUMIFS($BC$3:$BC$113,$AZ$3:$AZ$113," -AMO",$BB$3:$BB$113,"o")</f>
        <v>103</v>
      </c>
      <c r="BD128" s="33" t="s">
        <v>74</v>
      </c>
      <c r="BE128" s="24" t="s">
        <v>28</v>
      </c>
      <c r="BF128" s="29">
        <v>-4.4839999999999998E-2</v>
      </c>
      <c r="BG128" s="29"/>
      <c r="BH128" s="79">
        <f t="shared" si="45"/>
        <v>4</v>
      </c>
      <c r="BI128" s="33" t="s">
        <v>78</v>
      </c>
      <c r="BJ128" s="24" t="s">
        <v>28</v>
      </c>
      <c r="BK128" s="29">
        <v>-2.317E-2</v>
      </c>
      <c r="BL128" s="29"/>
      <c r="BM128" s="29">
        <f t="shared" si="36"/>
        <v>10</v>
      </c>
      <c r="BN128" s="33" t="s">
        <v>35</v>
      </c>
      <c r="BO128" s="24" t="s">
        <v>22</v>
      </c>
      <c r="BP128" s="29">
        <v>-9.2099999999999994E-3</v>
      </c>
      <c r="BR128" s="29">
        <f t="shared" si="41"/>
        <v>6</v>
      </c>
    </row>
    <row r="129" spans="1:70" ht="18" thickTop="1" thickBot="1" x14ac:dyDescent="0.25">
      <c r="A129" s="33" t="s">
        <v>90</v>
      </c>
      <c r="B129" s="35" t="s">
        <v>29</v>
      </c>
      <c r="C129" s="29">
        <v>-4.4380000000000003E-2</v>
      </c>
      <c r="D129" s="29"/>
      <c r="E129" s="29">
        <f t="shared" ref="E129:E192" si="46">IF(C129&lt;C128,E128+1,E128)</f>
        <v>3</v>
      </c>
      <c r="F129" s="33" t="s">
        <v>35</v>
      </c>
      <c r="G129" s="24" t="s">
        <v>25</v>
      </c>
      <c r="H129" s="29">
        <v>-3.9010000000000003E-2</v>
      </c>
      <c r="I129" s="29"/>
      <c r="J129" s="29">
        <f t="shared" si="38"/>
        <v>8</v>
      </c>
      <c r="K129" s="33" t="s">
        <v>68</v>
      </c>
      <c r="L129" s="24" t="s">
        <v>22</v>
      </c>
      <c r="M129" s="29">
        <v>-0.13305</v>
      </c>
      <c r="N129" s="29"/>
      <c r="O129" s="29">
        <f t="shared" si="34"/>
        <v>17</v>
      </c>
      <c r="P129" s="112" t="s">
        <v>110</v>
      </c>
      <c r="Q129" s="113"/>
      <c r="R129" s="113"/>
      <c r="S129" s="113"/>
      <c r="T129" s="113"/>
      <c r="U129" s="45" t="s">
        <v>28</v>
      </c>
      <c r="V129" s="46">
        <f t="shared" ref="V129:V131" si="47">SUMIFS($Y$3:$Y$121,$V$3:$V$121,U129,$X$3:$X$121,"x")</f>
        <v>0</v>
      </c>
      <c r="W129" s="47"/>
      <c r="X129" s="47" t="s">
        <v>29</v>
      </c>
      <c r="Y129" s="46">
        <f t="shared" ref="Y129:Y131" si="48">SUMIFS($Y$3:$Y$121,$V$3:$V$121,X129,$X$3:$X$121,"x")</f>
        <v>0</v>
      </c>
      <c r="Z129" s="33" t="s">
        <v>45</v>
      </c>
      <c r="AA129" s="24" t="s">
        <v>23</v>
      </c>
      <c r="AB129" s="29">
        <v>-5.8319999999999997E-2</v>
      </c>
      <c r="AC129" s="29"/>
      <c r="AD129" s="29">
        <f t="shared" si="37"/>
        <v>10</v>
      </c>
      <c r="AE129" s="33" t="s">
        <v>48</v>
      </c>
      <c r="AF129" s="24" t="s">
        <v>20</v>
      </c>
      <c r="AG129" s="29">
        <v>-6.8640000000000007E-2</v>
      </c>
      <c r="AH129" s="29"/>
      <c r="AI129" s="79">
        <f t="shared" si="35"/>
        <v>17</v>
      </c>
      <c r="AJ129" s="63" t="s">
        <v>22</v>
      </c>
      <c r="AK129" s="49">
        <f>SUMIFS($AN$3:$AN$114,$AK$3:$AK$114," +AMO",$AM$3:$AM$114,"x") + SUMIFS($AN$3:$AN$114,$AK$3:$AK$114," +AMO",$AM$3:$AM$114,"o")</f>
        <v>574</v>
      </c>
      <c r="AL129" s="50" t="s">
        <v>23</v>
      </c>
      <c r="AM129" s="57"/>
      <c r="AN129" s="64">
        <f>SUMIFS($AN$3:$AN$114,$AK$3:$AK$114," -AMO",$AM$3:$AM$114,"x") + SUMIFS($AN$3:$AN$114,$AK$3:$AK$114," -AMO",$AM$3:$AM$114,"o")</f>
        <v>300</v>
      </c>
      <c r="AO129" s="42" t="s">
        <v>25</v>
      </c>
      <c r="AP129" s="51">
        <f>SUMIFS($AS$3:$AS$117,$AP$3:$AP$117," +PNA",$AR$3:$AR$117,"x") + SUMIFS($AS$3:$AS$117,$AP$3:$AP$117," +PNA",$AR$3:$AR$117,"o")</f>
        <v>1697</v>
      </c>
      <c r="AQ129" s="44" t="s">
        <v>26</v>
      </c>
      <c r="AR129" s="54"/>
      <c r="AS129" s="65">
        <f>SUMIFS($AS$3:$AS$117,$AP$3:$AP$117," -PNA",$AR$3:$AR$117,"x") + SUMIFS($AS$3:$AS$117,$AP$3:$AP$117," -PNA",$AR$3:$AR$117,"o")</f>
        <v>215</v>
      </c>
      <c r="AT129" s="33" t="s">
        <v>60</v>
      </c>
      <c r="AU129" s="24" t="s">
        <v>22</v>
      </c>
      <c r="AV129" s="29">
        <v>1.9779999999999999E-2</v>
      </c>
      <c r="AW129" s="29"/>
      <c r="AX129" s="29">
        <f t="shared" si="32"/>
        <v>7</v>
      </c>
      <c r="AY129" s="33" t="s">
        <v>96</v>
      </c>
      <c r="AZ129" s="35" t="s">
        <v>23</v>
      </c>
      <c r="BA129" s="29">
        <v>-4.6999999999999999E-4</v>
      </c>
      <c r="BB129" s="29"/>
      <c r="BC129" s="29">
        <v>1</v>
      </c>
      <c r="BD129" s="33" t="s">
        <v>80</v>
      </c>
      <c r="BE129" s="24" t="s">
        <v>19</v>
      </c>
      <c r="BF129" s="29">
        <v>-4.6059999999999997E-2</v>
      </c>
      <c r="BG129" s="29"/>
      <c r="BH129" s="79">
        <f t="shared" si="45"/>
        <v>5</v>
      </c>
      <c r="BI129" s="23" t="s">
        <v>95</v>
      </c>
      <c r="BJ129" s="24" t="s">
        <v>29</v>
      </c>
      <c r="BK129" s="29">
        <v>-2.4219999999999998E-2</v>
      </c>
      <c r="BL129" s="29"/>
      <c r="BM129" s="29">
        <f t="shared" si="36"/>
        <v>11</v>
      </c>
      <c r="BN129" s="33" t="s">
        <v>90</v>
      </c>
      <c r="BO129" s="35" t="s">
        <v>23</v>
      </c>
      <c r="BP129" s="29">
        <v>-1.405E-2</v>
      </c>
      <c r="BR129" s="29">
        <f t="shared" si="41"/>
        <v>7</v>
      </c>
    </row>
    <row r="130" spans="1:70" ht="18" thickTop="1" thickBot="1" x14ac:dyDescent="0.25">
      <c r="A130" s="33" t="s">
        <v>65</v>
      </c>
      <c r="B130" s="24" t="s">
        <v>23</v>
      </c>
      <c r="C130" s="29">
        <v>-4.7230000000000001E-2</v>
      </c>
      <c r="D130" s="29"/>
      <c r="E130" s="29">
        <f t="shared" si="46"/>
        <v>4</v>
      </c>
      <c r="F130" s="33" t="s">
        <v>57</v>
      </c>
      <c r="G130" s="24" t="s">
        <v>20</v>
      </c>
      <c r="H130" s="29">
        <v>-4.181E-2</v>
      </c>
      <c r="I130" s="29"/>
      <c r="J130" s="29">
        <f t="shared" si="38"/>
        <v>9</v>
      </c>
      <c r="K130" s="33" t="s">
        <v>90</v>
      </c>
      <c r="L130" s="35" t="s">
        <v>29</v>
      </c>
      <c r="M130" s="29">
        <v>-0.15533</v>
      </c>
      <c r="N130" s="29"/>
      <c r="O130" s="29">
        <f t="shared" si="34"/>
        <v>18</v>
      </c>
      <c r="P130" s="42" t="s">
        <v>25</v>
      </c>
      <c r="Q130" s="51">
        <f>SUMIFS($T$3:$T$123,$Q$3:$Q$123,P130,$S$3:$S$123,"x")</f>
        <v>0</v>
      </c>
      <c r="R130" s="54">
        <f>T3</f>
        <v>121</v>
      </c>
      <c r="S130" s="44" t="s">
        <v>26</v>
      </c>
      <c r="T130" s="51">
        <f>SUMIFS($T$3:$T$123,$Q$3:$Q$123,S130,$S$3:$S$123,"x")</f>
        <v>0</v>
      </c>
      <c r="U130" s="45" t="s">
        <v>19</v>
      </c>
      <c r="V130" s="46">
        <f t="shared" si="47"/>
        <v>335</v>
      </c>
      <c r="W130" s="47"/>
      <c r="X130" s="47" t="s">
        <v>20</v>
      </c>
      <c r="Y130" s="46">
        <f t="shared" si="48"/>
        <v>0</v>
      </c>
      <c r="Z130" s="33" t="s">
        <v>66</v>
      </c>
      <c r="AA130" s="24" t="s">
        <v>28</v>
      </c>
      <c r="AB130" s="29">
        <v>-5.8549999999999998E-2</v>
      </c>
      <c r="AC130" s="29"/>
      <c r="AD130" s="29">
        <f t="shared" si="37"/>
        <v>11</v>
      </c>
      <c r="AE130" s="33" t="s">
        <v>44</v>
      </c>
      <c r="AF130" s="24" t="s">
        <v>23</v>
      </c>
      <c r="AG130" s="29">
        <v>-7.0569999999999994E-2</v>
      </c>
      <c r="AH130" s="29"/>
      <c r="AI130" s="79">
        <f t="shared" si="35"/>
        <v>18</v>
      </c>
      <c r="AJ130" s="33" t="s">
        <v>82</v>
      </c>
      <c r="AK130" s="24" t="s">
        <v>20</v>
      </c>
      <c r="AL130" s="29">
        <v>-5.0909999999999997E-2</v>
      </c>
      <c r="AM130" s="29"/>
      <c r="AN130" s="29">
        <v>1</v>
      </c>
      <c r="AO130" s="45" t="s">
        <v>28</v>
      </c>
      <c r="AP130" s="46">
        <f>SUMIFS($AS$3:$AS$117,$AP$3:$AP$117," +NAM",$AR$3:$AR$117,"x") + SUMIFS($AS$3:$AS$117,$AP$3:$AP$117," +NAM",$AR$3:$AR$117,"o")</f>
        <v>354</v>
      </c>
      <c r="AQ130" s="47" t="s">
        <v>29</v>
      </c>
      <c r="AR130" s="55"/>
      <c r="AS130" s="66">
        <f>SUMIFS($AS$3:$AS$117,$AP$3:$AP$117," -NAM",$AR$3:$AR$117,"x") + SUMIFS($AS$3:$AS$117,$AP$3:$AP$117," -NAM",$AR$3:$AR$117,"o")</f>
        <v>401</v>
      </c>
      <c r="AT130" s="23" t="s">
        <v>95</v>
      </c>
      <c r="AU130" s="24" t="s">
        <v>22</v>
      </c>
      <c r="AV130" s="29">
        <v>1.567E-2</v>
      </c>
      <c r="AW130" s="29"/>
      <c r="AX130" s="29">
        <f t="shared" si="32"/>
        <v>6</v>
      </c>
      <c r="AY130" s="33" t="s">
        <v>94</v>
      </c>
      <c r="AZ130" s="35" t="s">
        <v>28</v>
      </c>
      <c r="BA130" s="29">
        <v>-8.8599999999999998E-3</v>
      </c>
      <c r="BB130" s="29"/>
      <c r="BC130" s="29">
        <f>IF(BA130&lt;BA129,BC129+1,BC129)</f>
        <v>2</v>
      </c>
      <c r="BD130" s="33" t="s">
        <v>101</v>
      </c>
      <c r="BE130" s="35" t="s">
        <v>29</v>
      </c>
      <c r="BF130" s="29">
        <v>-7.0480000000000001E-2</v>
      </c>
      <c r="BG130" s="29"/>
      <c r="BH130" s="79">
        <f t="shared" si="45"/>
        <v>6</v>
      </c>
      <c r="BI130" s="33" t="s">
        <v>34</v>
      </c>
      <c r="BJ130" s="24" t="s">
        <v>26</v>
      </c>
      <c r="BK130" s="29">
        <v>-2.5919999999999999E-2</v>
      </c>
      <c r="BL130" s="29"/>
      <c r="BM130" s="29">
        <f t="shared" si="36"/>
        <v>12</v>
      </c>
      <c r="BN130" s="33" t="s">
        <v>91</v>
      </c>
      <c r="BO130" s="35" t="s">
        <v>20</v>
      </c>
      <c r="BP130" s="29">
        <v>-1.5630000000000002E-2</v>
      </c>
      <c r="BR130" s="29">
        <f t="shared" si="41"/>
        <v>8</v>
      </c>
    </row>
    <row r="131" spans="1:70" ht="17" thickBot="1" x14ac:dyDescent="0.25">
      <c r="A131" s="33" t="s">
        <v>74</v>
      </c>
      <c r="B131" s="24" t="s">
        <v>23</v>
      </c>
      <c r="C131" s="29">
        <v>-5.5530000000000003E-2</v>
      </c>
      <c r="D131" s="29"/>
      <c r="E131" s="29">
        <f t="shared" si="46"/>
        <v>5</v>
      </c>
      <c r="F131" s="23" t="s">
        <v>95</v>
      </c>
      <c r="G131" s="24" t="s">
        <v>22</v>
      </c>
      <c r="H131" s="29">
        <v>-4.6460000000000001E-2</v>
      </c>
      <c r="I131" s="29"/>
      <c r="J131" s="29">
        <f t="shared" si="38"/>
        <v>10</v>
      </c>
      <c r="K131" s="33" t="s">
        <v>71</v>
      </c>
      <c r="L131" s="24" t="s">
        <v>20</v>
      </c>
      <c r="M131" s="29">
        <v>-0.19128000000000001</v>
      </c>
      <c r="N131" s="29"/>
      <c r="O131" s="29">
        <f t="shared" si="34"/>
        <v>19</v>
      </c>
      <c r="P131" s="45" t="s">
        <v>28</v>
      </c>
      <c r="Q131" s="46">
        <f t="shared" ref="Q131:Q133" si="49">SUMIFS($T$3:$T$123,$Q$3:$Q$123,P131,$S$3:$S$123,"x")</f>
        <v>85</v>
      </c>
      <c r="R131" s="47"/>
      <c r="S131" s="47" t="s">
        <v>29</v>
      </c>
      <c r="T131" s="46">
        <f t="shared" ref="T131:T133" si="50">SUMIFS($T$3:$T$123,$Q$3:$Q$123,S131,$S$3:$S$123,"x")</f>
        <v>0</v>
      </c>
      <c r="U131" s="48" t="s">
        <v>22</v>
      </c>
      <c r="V131" s="49">
        <f t="shared" si="47"/>
        <v>296</v>
      </c>
      <c r="W131" s="50"/>
      <c r="X131" s="50" t="s">
        <v>23</v>
      </c>
      <c r="Y131" s="49">
        <f t="shared" si="48"/>
        <v>99</v>
      </c>
      <c r="Z131" s="33" t="s">
        <v>77</v>
      </c>
      <c r="AA131" s="24" t="s">
        <v>29</v>
      </c>
      <c r="AB131" s="29">
        <v>-6.522E-2</v>
      </c>
      <c r="AC131" s="29"/>
      <c r="AD131" s="29">
        <f t="shared" si="37"/>
        <v>12</v>
      </c>
      <c r="AE131" s="23" t="s">
        <v>95</v>
      </c>
      <c r="AF131" s="24" t="s">
        <v>19</v>
      </c>
      <c r="AG131" s="29">
        <v>-7.8219999999999998E-2</v>
      </c>
      <c r="AH131" s="29"/>
      <c r="AI131" s="79">
        <f t="shared" si="35"/>
        <v>19</v>
      </c>
      <c r="AJ131" s="33" t="s">
        <v>69</v>
      </c>
      <c r="AK131" s="24" t="s">
        <v>29</v>
      </c>
      <c r="AL131" s="29">
        <v>-6.2719999999999998E-2</v>
      </c>
      <c r="AM131" s="29"/>
      <c r="AN131" s="29">
        <f>IF(AL131&lt;AL130,AN130+1,AN130)</f>
        <v>2</v>
      </c>
      <c r="AO131" s="45" t="s">
        <v>19</v>
      </c>
      <c r="AP131" s="46">
        <f>SUMIFS($AS$3:$AS$117,$AP$3:$AP$117," +ENSO",$AR$3:$AR$117,"x") + SUMIFS($AS$3:$AS$117,$AP$3:$AP$117," +ENSO",$AR$3:$AR$117,"o")</f>
        <v>1305</v>
      </c>
      <c r="AQ131" s="47" t="s">
        <v>20</v>
      </c>
      <c r="AR131" s="55"/>
      <c r="AS131" s="66">
        <f>SUMIFS($AS$3:$AS$117,$AP$3:$AP$117," -ENSO",$AR$3:$AR$117,"x") + SUMIFS($AS$3:$AS$117,$AP$3:$AP$117," -ENSO",$AR$3:$AR$117,"o")</f>
        <v>108</v>
      </c>
      <c r="AT131" s="33" t="s">
        <v>81</v>
      </c>
      <c r="AU131" s="24" t="s">
        <v>26</v>
      </c>
      <c r="AV131" s="29">
        <v>1.54E-2</v>
      </c>
      <c r="AW131" s="29"/>
      <c r="AX131" s="29">
        <f t="shared" si="32"/>
        <v>5</v>
      </c>
      <c r="AY131" s="33" t="s">
        <v>89</v>
      </c>
      <c r="AZ131" s="35" t="s">
        <v>19</v>
      </c>
      <c r="BA131" s="29">
        <v>-9.0699999999999999E-3</v>
      </c>
      <c r="BB131" s="29"/>
      <c r="BC131" s="29">
        <f t="shared" ref="BC131:BC194" si="51">IF(BA131&lt;BA130,BC130+1,BC130)</f>
        <v>3</v>
      </c>
      <c r="BD131" s="33" t="s">
        <v>64</v>
      </c>
      <c r="BE131" s="24" t="s">
        <v>28</v>
      </c>
      <c r="BF131" s="29">
        <v>-8.4559999999999996E-2</v>
      </c>
      <c r="BG131" s="29"/>
      <c r="BH131" s="79">
        <f t="shared" si="45"/>
        <v>7</v>
      </c>
      <c r="BI131" s="33" t="s">
        <v>56</v>
      </c>
      <c r="BJ131" s="24" t="s">
        <v>22</v>
      </c>
      <c r="BK131" s="29">
        <v>-3.3160000000000002E-2</v>
      </c>
      <c r="BL131" s="29"/>
      <c r="BM131" s="29">
        <f t="shared" si="36"/>
        <v>13</v>
      </c>
      <c r="BN131" s="33" t="s">
        <v>58</v>
      </c>
      <c r="BO131" s="24" t="s">
        <v>25</v>
      </c>
      <c r="BP131" s="29">
        <v>-1.8530000000000001E-2</v>
      </c>
      <c r="BR131" s="29">
        <f t="shared" si="41"/>
        <v>9</v>
      </c>
    </row>
    <row r="132" spans="1:70" ht="18" thickTop="1" thickBot="1" x14ac:dyDescent="0.25">
      <c r="A132" s="33" t="s">
        <v>47</v>
      </c>
      <c r="B132" s="24" t="s">
        <v>28</v>
      </c>
      <c r="C132" s="29">
        <v>-7.8869999999999996E-2</v>
      </c>
      <c r="D132" s="29"/>
      <c r="E132" s="29">
        <f t="shared" si="46"/>
        <v>6</v>
      </c>
      <c r="F132" s="33" t="s">
        <v>91</v>
      </c>
      <c r="G132" s="35" t="s">
        <v>20</v>
      </c>
      <c r="H132" s="29">
        <v>-5.108E-2</v>
      </c>
      <c r="I132" s="29"/>
      <c r="J132" s="29">
        <f t="shared" si="38"/>
        <v>11</v>
      </c>
      <c r="K132" s="33" t="s">
        <v>89</v>
      </c>
      <c r="L132" s="35" t="s">
        <v>25</v>
      </c>
      <c r="M132" s="29">
        <v>-0.19878000000000001</v>
      </c>
      <c r="N132" s="29"/>
      <c r="O132" s="29">
        <f t="shared" si="34"/>
        <v>20</v>
      </c>
      <c r="P132" s="45" t="s">
        <v>19</v>
      </c>
      <c r="Q132" s="46">
        <f t="shared" si="49"/>
        <v>462</v>
      </c>
      <c r="R132" s="47"/>
      <c r="S132" s="47" t="s">
        <v>20</v>
      </c>
      <c r="T132" s="46">
        <f t="shared" si="50"/>
        <v>0</v>
      </c>
      <c r="U132" s="112" t="s">
        <v>111</v>
      </c>
      <c r="V132" s="113"/>
      <c r="W132" s="113"/>
      <c r="X132" s="113"/>
      <c r="Y132" s="114"/>
      <c r="Z132" s="33" t="s">
        <v>66</v>
      </c>
      <c r="AA132" s="24" t="s">
        <v>22</v>
      </c>
      <c r="AB132" s="29">
        <v>-6.7070000000000005E-2</v>
      </c>
      <c r="AC132" s="29"/>
      <c r="AD132" s="29">
        <f t="shared" si="37"/>
        <v>13</v>
      </c>
      <c r="AE132" s="33" t="s">
        <v>53</v>
      </c>
      <c r="AF132" s="24" t="s">
        <v>23</v>
      </c>
      <c r="AG132" s="29">
        <v>-9.0859999999999996E-2</v>
      </c>
      <c r="AH132" s="29"/>
      <c r="AI132" s="79">
        <f t="shared" si="35"/>
        <v>20</v>
      </c>
      <c r="AJ132" s="33" t="s">
        <v>103</v>
      </c>
      <c r="AK132" s="35" t="s">
        <v>22</v>
      </c>
      <c r="AL132" s="29">
        <v>-8.1509999999999999E-2</v>
      </c>
      <c r="AM132" s="29"/>
      <c r="AN132" s="29">
        <f t="shared" ref="AN132:AN195" si="52">IF(AL132&lt;AL131,AN131+1,AN131)</f>
        <v>3</v>
      </c>
      <c r="AO132" s="48" t="s">
        <v>22</v>
      </c>
      <c r="AP132" s="49">
        <f>SUMIFS($AS$3:$AS$117,$AP$3:$AP$117," +AMO",$AR$3:$AR$117,"x") + SUMIFS($AS$3:$AS$117,$AP$3:$AP$117," +AMO",$AR$3:$AR$117,"o")</f>
        <v>536</v>
      </c>
      <c r="AQ132" s="50" t="s">
        <v>23</v>
      </c>
      <c r="AR132" s="57"/>
      <c r="AS132" s="67">
        <f>SUMIFS($AS$3:$AS$117,$AP$3:$AP$117," -AMO",$AR$3:$AR$117,"x") + SUMIFS($AS$3:$AS$117,$AP$3:$AP$117," -AMO",$AR$3:$AR$117,"o")</f>
        <v>330</v>
      </c>
      <c r="AT132" s="33" t="s">
        <v>48</v>
      </c>
      <c r="AU132" s="24" t="s">
        <v>20</v>
      </c>
      <c r="AV132" s="29">
        <v>1.154E-2</v>
      </c>
      <c r="AW132" s="29"/>
      <c r="AX132" s="29">
        <f t="shared" si="32"/>
        <v>4</v>
      </c>
      <c r="AY132" s="33" t="s">
        <v>76</v>
      </c>
      <c r="AZ132" s="24" t="s">
        <v>28</v>
      </c>
      <c r="BA132" s="29">
        <v>-1.745E-2</v>
      </c>
      <c r="BB132" s="29"/>
      <c r="BC132" s="29">
        <f t="shared" si="51"/>
        <v>4</v>
      </c>
      <c r="BD132" s="33" t="s">
        <v>98</v>
      </c>
      <c r="BE132" s="35" t="s">
        <v>25</v>
      </c>
      <c r="BF132" s="29">
        <v>-9.6009999999999998E-2</v>
      </c>
      <c r="BG132" s="29"/>
      <c r="BH132" s="79">
        <f t="shared" si="45"/>
        <v>8</v>
      </c>
      <c r="BI132" s="33" t="s">
        <v>73</v>
      </c>
      <c r="BJ132" s="24" t="s">
        <v>23</v>
      </c>
      <c r="BK132" s="29">
        <v>-3.4950000000000002E-2</v>
      </c>
      <c r="BL132" s="29"/>
      <c r="BM132" s="29">
        <f t="shared" si="36"/>
        <v>14</v>
      </c>
      <c r="BN132" s="33" t="s">
        <v>83</v>
      </c>
      <c r="BO132" s="24" t="s">
        <v>29</v>
      </c>
      <c r="BP132" s="29">
        <v>-2.563E-2</v>
      </c>
      <c r="BR132" s="29">
        <f t="shared" si="41"/>
        <v>10</v>
      </c>
    </row>
    <row r="133" spans="1:70" ht="18" thickTop="1" thickBot="1" x14ac:dyDescent="0.25">
      <c r="A133" s="33" t="s">
        <v>61</v>
      </c>
      <c r="B133" s="24" t="s">
        <v>23</v>
      </c>
      <c r="C133" s="29">
        <v>-9.9150000000000002E-2</v>
      </c>
      <c r="D133" s="29"/>
      <c r="E133" s="29">
        <f t="shared" si="46"/>
        <v>7</v>
      </c>
      <c r="F133" s="33" t="s">
        <v>85</v>
      </c>
      <c r="G133" s="24" t="s">
        <v>19</v>
      </c>
      <c r="H133" s="29">
        <v>-7.492E-2</v>
      </c>
      <c r="I133" s="29"/>
      <c r="J133" s="29">
        <f t="shared" si="38"/>
        <v>12</v>
      </c>
      <c r="K133" s="33" t="s">
        <v>61</v>
      </c>
      <c r="L133" s="24" t="s">
        <v>23</v>
      </c>
      <c r="M133" s="29">
        <v>-0.20546</v>
      </c>
      <c r="N133" s="29"/>
      <c r="O133" s="29">
        <f t="shared" si="34"/>
        <v>21</v>
      </c>
      <c r="P133" s="48" t="s">
        <v>22</v>
      </c>
      <c r="Q133" s="49">
        <f t="shared" si="49"/>
        <v>295</v>
      </c>
      <c r="R133" s="50"/>
      <c r="S133" s="50" t="s">
        <v>23</v>
      </c>
      <c r="T133" s="49">
        <f t="shared" si="50"/>
        <v>0</v>
      </c>
      <c r="U133" s="42" t="s">
        <v>25</v>
      </c>
      <c r="V133" s="51">
        <f>SUMIFS($Y$3:$Y$121,$V$3:$V$121,U133,$X$3:$X$121,"x") + SUMIFS($Y$3:$Y$121,$V$3:$V$121,U133,$X$3:$X$121,"o")</f>
        <v>1096</v>
      </c>
      <c r="W133" s="44"/>
      <c r="X133" s="44" t="s">
        <v>26</v>
      </c>
      <c r="Y133" s="51">
        <f>SUMIFS($Y$3:$Y$121,$V$3:$V$121,X133,$X$3:$X$121,"x") + SUMIFS($Y$3:$Y$121,$V$3:$V$121,X133,$X$3:$X$121,"o")</f>
        <v>219</v>
      </c>
      <c r="Z133" s="33" t="s">
        <v>103</v>
      </c>
      <c r="AA133" s="35" t="s">
        <v>28</v>
      </c>
      <c r="AB133" s="29">
        <v>-7.009E-2</v>
      </c>
      <c r="AC133" s="29"/>
      <c r="AD133" s="29">
        <f t="shared" si="37"/>
        <v>14</v>
      </c>
      <c r="AE133" s="33" t="s">
        <v>64</v>
      </c>
      <c r="AF133" s="24" t="s">
        <v>22</v>
      </c>
      <c r="AG133" s="29">
        <v>-9.5839999999999995E-2</v>
      </c>
      <c r="AH133" s="29"/>
      <c r="AI133" s="79">
        <f t="shared" si="35"/>
        <v>21</v>
      </c>
      <c r="AJ133" s="23" t="s">
        <v>95</v>
      </c>
      <c r="AK133" s="24" t="s">
        <v>22</v>
      </c>
      <c r="AL133" s="29">
        <v>-9.239E-2</v>
      </c>
      <c r="AM133" s="29"/>
      <c r="AN133" s="29">
        <f t="shared" si="52"/>
        <v>4</v>
      </c>
      <c r="AO133" s="23" t="s">
        <v>95</v>
      </c>
      <c r="AP133" s="24" t="s">
        <v>29</v>
      </c>
      <c r="AQ133" s="29">
        <v>-2.1099999999999999E-3</v>
      </c>
      <c r="AR133" s="29"/>
      <c r="AS133" s="29">
        <v>1</v>
      </c>
      <c r="AT133" s="33" t="s">
        <v>62</v>
      </c>
      <c r="AU133" s="24" t="s">
        <v>23</v>
      </c>
      <c r="AV133" s="29">
        <v>7.3400000000000002E-3</v>
      </c>
      <c r="AW133" s="29"/>
      <c r="AX133" s="29">
        <f t="shared" si="32"/>
        <v>3</v>
      </c>
      <c r="AY133" s="33" t="s">
        <v>51</v>
      </c>
      <c r="AZ133" s="24" t="s">
        <v>22</v>
      </c>
      <c r="BA133" s="29">
        <v>-1.796E-2</v>
      </c>
      <c r="BB133" s="29"/>
      <c r="BC133" s="29">
        <f t="shared" si="51"/>
        <v>5</v>
      </c>
      <c r="BD133" s="33" t="s">
        <v>98</v>
      </c>
      <c r="BE133" s="35" t="s">
        <v>28</v>
      </c>
      <c r="BF133" s="29">
        <v>-0.11079</v>
      </c>
      <c r="BG133" s="29"/>
      <c r="BH133" s="79">
        <f t="shared" si="45"/>
        <v>9</v>
      </c>
      <c r="BI133" s="33" t="s">
        <v>48</v>
      </c>
      <c r="BJ133" s="24" t="s">
        <v>29</v>
      </c>
      <c r="BK133" s="29">
        <v>-4.956E-2</v>
      </c>
      <c r="BL133" s="29"/>
      <c r="BM133" s="29">
        <f t="shared" si="36"/>
        <v>15</v>
      </c>
      <c r="BN133" s="33" t="s">
        <v>91</v>
      </c>
      <c r="BO133" s="35" t="s">
        <v>28</v>
      </c>
      <c r="BP133" s="29">
        <v>-2.6409999999999999E-2</v>
      </c>
      <c r="BR133" s="29">
        <f t="shared" si="41"/>
        <v>11</v>
      </c>
    </row>
    <row r="134" spans="1:70" ht="18" thickTop="1" thickBot="1" x14ac:dyDescent="0.25">
      <c r="A134" s="33" t="s">
        <v>70</v>
      </c>
      <c r="B134" s="24" t="s">
        <v>19</v>
      </c>
      <c r="C134" s="29">
        <v>-0.13092999999999999</v>
      </c>
      <c r="D134" s="29"/>
      <c r="E134" s="29">
        <f t="shared" si="46"/>
        <v>8</v>
      </c>
      <c r="F134" s="33" t="s">
        <v>36</v>
      </c>
      <c r="G134" s="24" t="s">
        <v>26</v>
      </c>
      <c r="H134" s="29">
        <v>-8.4379999999999997E-2</v>
      </c>
      <c r="I134" s="29"/>
      <c r="J134" s="29">
        <f t="shared" si="38"/>
        <v>13</v>
      </c>
      <c r="K134" s="33" t="s">
        <v>80</v>
      </c>
      <c r="L134" s="24" t="s">
        <v>25</v>
      </c>
      <c r="M134" s="29">
        <v>-0.20566000000000001</v>
      </c>
      <c r="N134" s="29"/>
      <c r="O134" s="29">
        <f t="shared" si="34"/>
        <v>22</v>
      </c>
      <c r="P134" s="112" t="s">
        <v>111</v>
      </c>
      <c r="Q134" s="113"/>
      <c r="R134" s="113"/>
      <c r="S134" s="113"/>
      <c r="T134" s="113"/>
      <c r="U134" s="45" t="s">
        <v>28</v>
      </c>
      <c r="V134" s="46">
        <f t="shared" ref="V134:V136" si="53">SUMIFS($Y$3:$Y$121,$V$3:$V$121,U134,$X$3:$X$121,"x") + SUMIFS($Y$3:$Y$121,$V$3:$V$121,U134,$X$3:$X$121,"o")</f>
        <v>140</v>
      </c>
      <c r="W134" s="47"/>
      <c r="X134" s="47" t="s">
        <v>29</v>
      </c>
      <c r="Y134" s="46">
        <f t="shared" ref="Y134:Y136" si="54">SUMIFS($Y$3:$Y$121,$V$3:$V$121,X134,$X$3:$X$121,"x") + SUMIFS($Y$3:$Y$121,$V$3:$V$121,X134,$X$3:$X$121,"o")</f>
        <v>0</v>
      </c>
      <c r="Z134" s="33" t="s">
        <v>101</v>
      </c>
      <c r="AA134" s="35" t="s">
        <v>29</v>
      </c>
      <c r="AB134" s="29">
        <v>-8.5580000000000003E-2</v>
      </c>
      <c r="AC134" s="29"/>
      <c r="AD134" s="29">
        <f t="shared" si="37"/>
        <v>15</v>
      </c>
      <c r="AE134" s="33" t="s">
        <v>103</v>
      </c>
      <c r="AF134" s="35" t="s">
        <v>28</v>
      </c>
      <c r="AG134" s="29">
        <v>-0.10699</v>
      </c>
      <c r="AH134" s="29"/>
      <c r="AI134" s="79">
        <f t="shared" si="35"/>
        <v>22</v>
      </c>
      <c r="AJ134" s="33" t="s">
        <v>104</v>
      </c>
      <c r="AK134" s="35" t="s">
        <v>26</v>
      </c>
      <c r="AL134" s="29">
        <v>-9.7449999999999995E-2</v>
      </c>
      <c r="AM134" s="29"/>
      <c r="AN134" s="29">
        <f t="shared" si="52"/>
        <v>5</v>
      </c>
      <c r="AO134" s="33" t="s">
        <v>69</v>
      </c>
      <c r="AP134" s="24" t="s">
        <v>29</v>
      </c>
      <c r="AQ134" s="29">
        <v>-3.3500000000000001E-3</v>
      </c>
      <c r="AR134" s="29"/>
      <c r="AS134" s="29">
        <f>IF(AQ134&lt;AQ133,AS133+1,AS133)</f>
        <v>2</v>
      </c>
      <c r="AT134" s="33" t="s">
        <v>64</v>
      </c>
      <c r="AU134" s="24" t="s">
        <v>19</v>
      </c>
      <c r="AV134" s="29">
        <v>4.3499999999999997E-3</v>
      </c>
      <c r="AW134" s="29"/>
      <c r="AX134" s="29">
        <f>IF(AV134&gt;AV135,AX135+1,AX135)</f>
        <v>2</v>
      </c>
      <c r="AY134" s="33" t="s">
        <v>90</v>
      </c>
      <c r="AZ134" s="35" t="s">
        <v>20</v>
      </c>
      <c r="BA134" s="29">
        <v>-2.3779999999999999E-2</v>
      </c>
      <c r="BB134" s="29"/>
      <c r="BC134" s="29">
        <f t="shared" si="51"/>
        <v>6</v>
      </c>
      <c r="BD134" s="23" t="s">
        <v>95</v>
      </c>
      <c r="BE134" s="24" t="s">
        <v>22</v>
      </c>
      <c r="BF134" s="29">
        <v>-0.11731</v>
      </c>
      <c r="BG134" s="29"/>
      <c r="BH134" s="79">
        <f t="shared" si="45"/>
        <v>10</v>
      </c>
      <c r="BI134" s="23" t="s">
        <v>95</v>
      </c>
      <c r="BJ134" s="24" t="s">
        <v>19</v>
      </c>
      <c r="BK134" s="29">
        <v>-5.8389999999999997E-2</v>
      </c>
      <c r="BL134" s="29"/>
      <c r="BM134" s="29">
        <f t="shared" si="36"/>
        <v>16</v>
      </c>
      <c r="BN134" s="33" t="s">
        <v>57</v>
      </c>
      <c r="BO134" s="24" t="s">
        <v>23</v>
      </c>
      <c r="BP134" s="29">
        <v>-2.7189999999999999E-2</v>
      </c>
      <c r="BR134" s="29">
        <f t="shared" si="41"/>
        <v>12</v>
      </c>
    </row>
    <row r="135" spans="1:70" ht="18" thickTop="1" thickBot="1" x14ac:dyDescent="0.25">
      <c r="A135" s="33" t="s">
        <v>51</v>
      </c>
      <c r="B135" s="24" t="s">
        <v>28</v>
      </c>
      <c r="C135" s="29">
        <v>-0.16628000000000001</v>
      </c>
      <c r="D135" s="29"/>
      <c r="E135" s="29">
        <f t="shared" si="46"/>
        <v>9</v>
      </c>
      <c r="F135" s="33" t="s">
        <v>50</v>
      </c>
      <c r="G135" s="24" t="s">
        <v>19</v>
      </c>
      <c r="H135" s="29">
        <v>-8.9529999999999998E-2</v>
      </c>
      <c r="I135" s="29"/>
      <c r="J135" s="29">
        <f t="shared" si="38"/>
        <v>14</v>
      </c>
      <c r="K135" s="33" t="s">
        <v>98</v>
      </c>
      <c r="L135" s="35" t="s">
        <v>25</v>
      </c>
      <c r="M135" s="29">
        <v>-0.20718</v>
      </c>
      <c r="N135" s="29"/>
      <c r="O135" s="29">
        <f t="shared" si="34"/>
        <v>23</v>
      </c>
      <c r="P135" s="42" t="s">
        <v>25</v>
      </c>
      <c r="Q135" s="51">
        <f>SUMIFS($T$3:$T$123,$Q$3:$Q$123,P135,$S$3:$S$123,"x") + SUMIFS($T$3:$T$123,$Q$3:$Q$123,P135,$S$3:$S$123,"o")</f>
        <v>380</v>
      </c>
      <c r="R135" s="44"/>
      <c r="S135" s="44" t="s">
        <v>26</v>
      </c>
      <c r="T135" s="51">
        <f>SUMIFS($T$3:$T$123,$Q$3:$Q$123,S135,$S$3:$S$123,"x") + SUMIFS($T$3:$T$123,$Q$3:$Q$123,S135,$S$3:$S$123,"o")</f>
        <v>381</v>
      </c>
      <c r="U135" s="45" t="s">
        <v>19</v>
      </c>
      <c r="V135" s="46">
        <f t="shared" si="53"/>
        <v>666</v>
      </c>
      <c r="W135" s="47"/>
      <c r="X135" s="47" t="s">
        <v>20</v>
      </c>
      <c r="Y135" s="46">
        <f t="shared" si="54"/>
        <v>101</v>
      </c>
      <c r="Z135" s="33" t="s">
        <v>63</v>
      </c>
      <c r="AA135" s="24" t="s">
        <v>20</v>
      </c>
      <c r="AB135" s="29">
        <v>-9.1350000000000001E-2</v>
      </c>
      <c r="AC135" s="29"/>
      <c r="AD135" s="29">
        <f t="shared" si="37"/>
        <v>16</v>
      </c>
      <c r="AE135" s="33" t="s">
        <v>100</v>
      </c>
      <c r="AF135" s="35" t="s">
        <v>23</v>
      </c>
      <c r="AG135" s="29">
        <v>-0.11158999999999999</v>
      </c>
      <c r="AH135" s="29"/>
      <c r="AI135" s="79">
        <f t="shared" si="35"/>
        <v>23</v>
      </c>
      <c r="AJ135" s="33" t="s">
        <v>51</v>
      </c>
      <c r="AK135" s="24" t="s">
        <v>28</v>
      </c>
      <c r="AL135" s="29">
        <v>-9.8419999999999994E-2</v>
      </c>
      <c r="AM135" s="29"/>
      <c r="AN135" s="29">
        <f t="shared" si="52"/>
        <v>6</v>
      </c>
      <c r="AO135" s="33" t="s">
        <v>49</v>
      </c>
      <c r="AP135" s="24" t="s">
        <v>28</v>
      </c>
      <c r="AQ135" s="29">
        <v>-5.8100000000000001E-3</v>
      </c>
      <c r="AR135" s="29"/>
      <c r="AS135" s="29">
        <f t="shared" ref="AS135:AS198" si="55">IF(AQ135&lt;AQ134,AS134+1,AS134)</f>
        <v>3</v>
      </c>
      <c r="AT135" s="33" t="s">
        <v>92</v>
      </c>
      <c r="AU135" s="35" t="s">
        <v>23</v>
      </c>
      <c r="AV135" s="29">
        <v>2.5000000000000001E-3</v>
      </c>
      <c r="AW135" s="29"/>
      <c r="AX135" s="29">
        <v>1</v>
      </c>
      <c r="AY135" s="33" t="s">
        <v>103</v>
      </c>
      <c r="AZ135" s="35" t="s">
        <v>28</v>
      </c>
      <c r="BA135" s="29">
        <v>-2.3900000000000001E-2</v>
      </c>
      <c r="BB135" s="29"/>
      <c r="BC135" s="29">
        <f t="shared" si="51"/>
        <v>7</v>
      </c>
      <c r="BD135" s="33" t="s">
        <v>47</v>
      </c>
      <c r="BE135" s="24" t="s">
        <v>28</v>
      </c>
      <c r="BF135" s="29">
        <v>-0.11953</v>
      </c>
      <c r="BG135" s="29"/>
      <c r="BH135" s="79">
        <f t="shared" si="45"/>
        <v>11</v>
      </c>
      <c r="BI135" s="33" t="s">
        <v>92</v>
      </c>
      <c r="BJ135" s="35" t="s">
        <v>23</v>
      </c>
      <c r="BK135" s="29">
        <v>-6.2E-2</v>
      </c>
      <c r="BL135" s="29"/>
      <c r="BM135" s="29">
        <f t="shared" si="36"/>
        <v>17</v>
      </c>
      <c r="BN135" s="33" t="s">
        <v>77</v>
      </c>
      <c r="BO135" s="24" t="s">
        <v>26</v>
      </c>
      <c r="BP135" s="29">
        <v>-3.0159999999999999E-2</v>
      </c>
      <c r="BR135" s="29">
        <f t="shared" si="41"/>
        <v>13</v>
      </c>
    </row>
    <row r="136" spans="1:70" ht="18" thickTop="1" thickBot="1" x14ac:dyDescent="0.25">
      <c r="A136" s="33" t="s">
        <v>70</v>
      </c>
      <c r="B136" s="24" t="s">
        <v>28</v>
      </c>
      <c r="C136" s="29">
        <v>-0.17327000000000001</v>
      </c>
      <c r="D136" s="29"/>
      <c r="E136" s="29">
        <f t="shared" si="46"/>
        <v>10</v>
      </c>
      <c r="F136" s="33" t="s">
        <v>91</v>
      </c>
      <c r="G136" s="35" t="s">
        <v>28</v>
      </c>
      <c r="H136" s="29">
        <v>-8.9899999999999994E-2</v>
      </c>
      <c r="I136" s="29"/>
      <c r="J136" s="29">
        <f t="shared" si="38"/>
        <v>15</v>
      </c>
      <c r="K136" s="33" t="s">
        <v>89</v>
      </c>
      <c r="L136" s="35" t="s">
        <v>19</v>
      </c>
      <c r="M136" s="29">
        <v>-0.21471999999999999</v>
      </c>
      <c r="N136" s="29"/>
      <c r="O136" s="29">
        <f t="shared" si="34"/>
        <v>24</v>
      </c>
      <c r="P136" s="45" t="s">
        <v>28</v>
      </c>
      <c r="Q136" s="46">
        <f t="shared" ref="Q136:Q138" si="56">SUMIFS($T$3:$T$123,$Q$3:$Q$123,P136,$S$3:$S$123,"x") + SUMIFS($T$3:$T$123,$Q$3:$Q$123,P136,$S$3:$S$123,"o")</f>
        <v>295</v>
      </c>
      <c r="R136" s="47"/>
      <c r="S136" s="47" t="s">
        <v>29</v>
      </c>
      <c r="T136" s="46">
        <f t="shared" ref="T136:T138" si="57">SUMIFS($T$3:$T$123,$Q$3:$Q$123,S136,$S$3:$S$123,"x") + SUMIFS($T$3:$T$123,$Q$3:$Q$123,S136,$S$3:$S$123,"o")</f>
        <v>76</v>
      </c>
      <c r="U136" s="48" t="s">
        <v>22</v>
      </c>
      <c r="V136" s="49">
        <f t="shared" si="53"/>
        <v>539</v>
      </c>
      <c r="W136" s="50"/>
      <c r="X136" s="50" t="s">
        <v>23</v>
      </c>
      <c r="Y136" s="49">
        <f t="shared" si="54"/>
        <v>99</v>
      </c>
      <c r="Z136" s="33" t="s">
        <v>51</v>
      </c>
      <c r="AA136" s="24" t="s">
        <v>22</v>
      </c>
      <c r="AB136" s="29">
        <v>-0.11844</v>
      </c>
      <c r="AC136" s="29"/>
      <c r="AD136" s="29">
        <f t="shared" si="37"/>
        <v>17</v>
      </c>
      <c r="AE136" s="33" t="s">
        <v>32</v>
      </c>
      <c r="AF136" s="24" t="s">
        <v>20</v>
      </c>
      <c r="AG136" s="29">
        <v>-0.11318</v>
      </c>
      <c r="AH136" s="29"/>
      <c r="AI136" s="79">
        <f t="shared" si="35"/>
        <v>24</v>
      </c>
      <c r="AJ136" s="33" t="s">
        <v>71</v>
      </c>
      <c r="AK136" s="24" t="s">
        <v>20</v>
      </c>
      <c r="AL136" s="29">
        <v>-0.15551999999999999</v>
      </c>
      <c r="AM136" s="29"/>
      <c r="AN136" s="29">
        <f t="shared" si="52"/>
        <v>7</v>
      </c>
      <c r="AO136" s="33" t="s">
        <v>104</v>
      </c>
      <c r="AP136" s="35" t="s">
        <v>26</v>
      </c>
      <c r="AQ136" s="29">
        <v>-6.0789999999999997E-2</v>
      </c>
      <c r="AR136" s="29"/>
      <c r="AS136" s="29">
        <f t="shared" si="55"/>
        <v>4</v>
      </c>
      <c r="AT136" s="112" t="s">
        <v>109</v>
      </c>
      <c r="AU136" s="113"/>
      <c r="AV136" s="113"/>
      <c r="AW136" s="113"/>
      <c r="AX136" s="114"/>
      <c r="AY136" s="33" t="s">
        <v>66</v>
      </c>
      <c r="AZ136" s="24" t="s">
        <v>28</v>
      </c>
      <c r="BA136" s="29">
        <v>-3.517E-2</v>
      </c>
      <c r="BB136" s="29"/>
      <c r="BC136" s="29">
        <f t="shared" si="51"/>
        <v>8</v>
      </c>
      <c r="BD136" s="33" t="s">
        <v>104</v>
      </c>
      <c r="BE136" s="35" t="s">
        <v>23</v>
      </c>
      <c r="BF136" s="29">
        <v>-0.12042</v>
      </c>
      <c r="BG136" s="29"/>
      <c r="BH136" s="79">
        <f t="shared" si="45"/>
        <v>12</v>
      </c>
      <c r="BI136" s="33" t="s">
        <v>59</v>
      </c>
      <c r="BJ136" s="24" t="s">
        <v>23</v>
      </c>
      <c r="BK136" s="29">
        <v>-6.2530000000000002E-2</v>
      </c>
      <c r="BL136" s="29"/>
      <c r="BM136" s="29">
        <f t="shared" si="36"/>
        <v>18</v>
      </c>
      <c r="BN136" s="33" t="s">
        <v>61</v>
      </c>
      <c r="BO136" s="24" t="s">
        <v>19</v>
      </c>
      <c r="BP136" s="29">
        <v>-3.1899999999999998E-2</v>
      </c>
      <c r="BR136" s="29">
        <f t="shared" si="41"/>
        <v>14</v>
      </c>
    </row>
    <row r="137" spans="1:70" ht="18" thickTop="1" thickBot="1" x14ac:dyDescent="0.25">
      <c r="A137" s="33" t="s">
        <v>92</v>
      </c>
      <c r="B137" s="35" t="s">
        <v>28</v>
      </c>
      <c r="C137" s="29">
        <v>-0.18042</v>
      </c>
      <c r="D137" s="29"/>
      <c r="E137" s="29">
        <f t="shared" si="46"/>
        <v>11</v>
      </c>
      <c r="F137" s="33" t="s">
        <v>40</v>
      </c>
      <c r="G137" s="24" t="s">
        <v>29</v>
      </c>
      <c r="H137" s="29">
        <v>-9.3920000000000003E-2</v>
      </c>
      <c r="I137" s="29"/>
      <c r="J137" s="29">
        <f t="shared" si="38"/>
        <v>16</v>
      </c>
      <c r="K137" s="33" t="s">
        <v>59</v>
      </c>
      <c r="L137" s="24" t="s">
        <v>20</v>
      </c>
      <c r="M137" s="29">
        <v>-0.22495000000000001</v>
      </c>
      <c r="N137" s="29"/>
      <c r="O137" s="29">
        <f t="shared" si="34"/>
        <v>25</v>
      </c>
      <c r="P137" s="45" t="s">
        <v>19</v>
      </c>
      <c r="Q137" s="46">
        <f t="shared" si="56"/>
        <v>1059</v>
      </c>
      <c r="R137" s="47"/>
      <c r="S137" s="47" t="s">
        <v>20</v>
      </c>
      <c r="T137" s="46">
        <f t="shared" si="57"/>
        <v>0</v>
      </c>
      <c r="U137" s="33" t="s">
        <v>99</v>
      </c>
      <c r="V137" s="35" t="s">
        <v>25</v>
      </c>
      <c r="W137" s="29">
        <v>-4.3299999999999996E-3</v>
      </c>
      <c r="X137" s="29"/>
      <c r="Y137" s="29">
        <v>1</v>
      </c>
      <c r="Z137" s="33" t="s">
        <v>103</v>
      </c>
      <c r="AA137" s="35" t="s">
        <v>22</v>
      </c>
      <c r="AB137" s="29">
        <v>-0.12590000000000001</v>
      </c>
      <c r="AC137" s="29"/>
      <c r="AD137" s="29">
        <f t="shared" si="37"/>
        <v>18</v>
      </c>
      <c r="AE137" s="33" t="s">
        <v>91</v>
      </c>
      <c r="AF137" s="35" t="s">
        <v>20</v>
      </c>
      <c r="AG137" s="29">
        <v>-0.11436</v>
      </c>
      <c r="AH137" s="29"/>
      <c r="AI137" s="79">
        <f t="shared" si="35"/>
        <v>25</v>
      </c>
      <c r="AJ137" s="33" t="s">
        <v>92</v>
      </c>
      <c r="AK137" s="35" t="s">
        <v>20</v>
      </c>
      <c r="AL137" s="29">
        <v>-0.15772</v>
      </c>
      <c r="AM137" s="29"/>
      <c r="AN137" s="29">
        <f t="shared" si="52"/>
        <v>8</v>
      </c>
      <c r="AO137" s="23" t="s">
        <v>95</v>
      </c>
      <c r="AP137" s="24" t="s">
        <v>26</v>
      </c>
      <c r="AQ137" s="29">
        <v>-9.0590000000000004E-2</v>
      </c>
      <c r="AR137" s="29"/>
      <c r="AS137" s="29">
        <f t="shared" si="55"/>
        <v>5</v>
      </c>
      <c r="AT137" s="42" t="s">
        <v>25</v>
      </c>
      <c r="AU137" s="43">
        <f>SUMIF($AU$3:$AU$135," +PNA",$AX$3:$AX$135)</f>
        <v>1241</v>
      </c>
      <c r="AV137" s="44" t="s">
        <v>26</v>
      </c>
      <c r="AW137" s="54"/>
      <c r="AX137" s="65">
        <f>SUMIF($AU$3:$AU$135," -PNA",$AX$3:$AX$135)</f>
        <v>996</v>
      </c>
      <c r="AY137" s="33" t="s">
        <v>94</v>
      </c>
      <c r="AZ137" s="35" t="s">
        <v>26</v>
      </c>
      <c r="BA137" s="29">
        <v>-4.122E-2</v>
      </c>
      <c r="BB137" s="29"/>
      <c r="BC137" s="29">
        <f t="shared" si="51"/>
        <v>9</v>
      </c>
      <c r="BD137" s="33" t="s">
        <v>103</v>
      </c>
      <c r="BE137" s="35" t="s">
        <v>20</v>
      </c>
      <c r="BF137" s="29">
        <v>-0.12182999999999999</v>
      </c>
      <c r="BG137" s="29"/>
      <c r="BH137" s="79">
        <f t="shared" si="45"/>
        <v>13</v>
      </c>
      <c r="BI137" s="33" t="s">
        <v>93</v>
      </c>
      <c r="BJ137" s="35" t="s">
        <v>23</v>
      </c>
      <c r="BK137" s="29">
        <v>-6.3719999999999999E-2</v>
      </c>
      <c r="BL137" s="29"/>
      <c r="BM137" s="29">
        <f t="shared" si="36"/>
        <v>19</v>
      </c>
      <c r="BN137" s="33" t="s">
        <v>100</v>
      </c>
      <c r="BO137" s="35" t="s">
        <v>23</v>
      </c>
      <c r="BP137" s="29">
        <v>-3.2300000000000002E-2</v>
      </c>
      <c r="BR137" s="29">
        <f t="shared" si="41"/>
        <v>15</v>
      </c>
    </row>
    <row r="138" spans="1:70" ht="17" thickBot="1" x14ac:dyDescent="0.25">
      <c r="A138" s="33" t="s">
        <v>64</v>
      </c>
      <c r="B138" s="24" t="s">
        <v>22</v>
      </c>
      <c r="C138" s="29">
        <v>-0.18412999999999999</v>
      </c>
      <c r="D138" s="29"/>
      <c r="E138" s="29">
        <f t="shared" si="46"/>
        <v>12</v>
      </c>
      <c r="F138" s="33" t="s">
        <v>86</v>
      </c>
      <c r="G138" s="24" t="s">
        <v>20</v>
      </c>
      <c r="H138" s="29">
        <v>-9.3979999999999994E-2</v>
      </c>
      <c r="I138" s="29"/>
      <c r="J138" s="29">
        <f t="shared" si="38"/>
        <v>17</v>
      </c>
      <c r="K138" s="33" t="s">
        <v>33</v>
      </c>
      <c r="L138" s="24" t="s">
        <v>20</v>
      </c>
      <c r="M138" s="29">
        <v>-0.22783999999999999</v>
      </c>
      <c r="N138" s="29"/>
      <c r="O138" s="29">
        <f t="shared" si="34"/>
        <v>26</v>
      </c>
      <c r="P138" s="48" t="s">
        <v>22</v>
      </c>
      <c r="Q138" s="49">
        <f t="shared" si="56"/>
        <v>666</v>
      </c>
      <c r="R138" s="50"/>
      <c r="S138" s="50" t="s">
        <v>23</v>
      </c>
      <c r="T138" s="49">
        <f t="shared" si="57"/>
        <v>0</v>
      </c>
      <c r="U138" s="33" t="s">
        <v>41</v>
      </c>
      <c r="V138" s="24" t="s">
        <v>29</v>
      </c>
      <c r="W138" s="29">
        <v>-6.8799999999999998E-3</v>
      </c>
      <c r="X138" s="29"/>
      <c r="Y138" s="29">
        <f>IF(W138&lt;W137,Y137+1,Y137)</f>
        <v>2</v>
      </c>
      <c r="Z138" s="33" t="s">
        <v>18</v>
      </c>
      <c r="AA138" s="24" t="s">
        <v>20</v>
      </c>
      <c r="AB138" s="29">
        <v>-0.12795000000000001</v>
      </c>
      <c r="AC138" s="29"/>
      <c r="AD138" s="29">
        <f t="shared" si="37"/>
        <v>19</v>
      </c>
      <c r="AE138" s="33" t="s">
        <v>98</v>
      </c>
      <c r="AF138" s="35" t="s">
        <v>19</v>
      </c>
      <c r="AG138" s="29">
        <v>-0.11593000000000001</v>
      </c>
      <c r="AH138" s="29"/>
      <c r="AI138" s="79">
        <f t="shared" si="35"/>
        <v>26</v>
      </c>
      <c r="AJ138" s="33" t="s">
        <v>92</v>
      </c>
      <c r="AK138" s="35" t="s">
        <v>23</v>
      </c>
      <c r="AL138" s="29">
        <v>-0.15820000000000001</v>
      </c>
      <c r="AM138" s="29"/>
      <c r="AN138" s="29">
        <f t="shared" si="52"/>
        <v>9</v>
      </c>
      <c r="AO138" s="33" t="s">
        <v>103</v>
      </c>
      <c r="AP138" s="35" t="s">
        <v>22</v>
      </c>
      <c r="AQ138" s="29">
        <v>-0.10397000000000001</v>
      </c>
      <c r="AR138" s="29"/>
      <c r="AS138" s="29">
        <f t="shared" si="55"/>
        <v>6</v>
      </c>
      <c r="AT138" s="45" t="s">
        <v>28</v>
      </c>
      <c r="AU138" s="46">
        <f>SUMIF($AU$3:$AU$135," +NAM",$AX$3:$AX$135)</f>
        <v>759</v>
      </c>
      <c r="AV138" s="47" t="s">
        <v>29</v>
      </c>
      <c r="AW138" s="55"/>
      <c r="AX138" s="66">
        <f>SUMIF($AU$3:$AU$135," -NAM",$AX$3:$AX$135)</f>
        <v>1661</v>
      </c>
      <c r="AY138" s="33" t="s">
        <v>91</v>
      </c>
      <c r="AZ138" s="35" t="s">
        <v>20</v>
      </c>
      <c r="BA138" s="29">
        <v>-4.7210000000000002E-2</v>
      </c>
      <c r="BB138" s="29"/>
      <c r="BC138" s="29">
        <f t="shared" si="51"/>
        <v>10</v>
      </c>
      <c r="BD138" s="33" t="s">
        <v>92</v>
      </c>
      <c r="BE138" s="35" t="s">
        <v>23</v>
      </c>
      <c r="BF138" s="29">
        <v>-0.12459000000000001</v>
      </c>
      <c r="BG138" s="29"/>
      <c r="BH138" s="79">
        <f t="shared" si="45"/>
        <v>14</v>
      </c>
      <c r="BI138" s="33" t="s">
        <v>68</v>
      </c>
      <c r="BJ138" s="24" t="s">
        <v>29</v>
      </c>
      <c r="BK138" s="29">
        <v>-6.3880000000000006E-2</v>
      </c>
      <c r="BL138" s="29"/>
      <c r="BM138" s="29">
        <f t="shared" si="36"/>
        <v>20</v>
      </c>
      <c r="BN138" s="33" t="s">
        <v>33</v>
      </c>
      <c r="BO138" s="24" t="s">
        <v>20</v>
      </c>
      <c r="BP138" s="29">
        <v>-3.3529999999999997E-2</v>
      </c>
      <c r="BR138" s="29">
        <f t="shared" si="41"/>
        <v>16</v>
      </c>
    </row>
    <row r="139" spans="1:70" ht="17" thickBot="1" x14ac:dyDescent="0.25">
      <c r="A139" s="33" t="s">
        <v>51</v>
      </c>
      <c r="B139" s="24" t="s">
        <v>22</v>
      </c>
      <c r="C139" s="29">
        <v>-0.18681</v>
      </c>
      <c r="D139" s="29"/>
      <c r="E139" s="29">
        <f t="shared" si="46"/>
        <v>13</v>
      </c>
      <c r="F139" s="33" t="s">
        <v>58</v>
      </c>
      <c r="G139" s="24" t="s">
        <v>20</v>
      </c>
      <c r="H139" s="29">
        <v>-9.7140000000000004E-2</v>
      </c>
      <c r="I139" s="29"/>
      <c r="J139" s="29">
        <f t="shared" si="38"/>
        <v>18</v>
      </c>
      <c r="K139" s="33" t="s">
        <v>58</v>
      </c>
      <c r="L139" s="24" t="s">
        <v>20</v>
      </c>
      <c r="M139" s="29">
        <v>-0.23322999999999999</v>
      </c>
      <c r="N139" s="29"/>
      <c r="O139" s="29">
        <f t="shared" si="34"/>
        <v>27</v>
      </c>
      <c r="P139" s="33" t="s">
        <v>71</v>
      </c>
      <c r="Q139" s="24" t="s">
        <v>22</v>
      </c>
      <c r="R139" s="29">
        <v>-8.3000000000000001E-4</v>
      </c>
      <c r="S139" s="29"/>
      <c r="T139" s="29">
        <v>1</v>
      </c>
      <c r="U139" s="33" t="s">
        <v>62</v>
      </c>
      <c r="V139" s="24" t="s">
        <v>23</v>
      </c>
      <c r="W139" s="29">
        <v>-9.5600000000000008E-3</v>
      </c>
      <c r="X139" s="29"/>
      <c r="Y139" s="29">
        <f t="shared" ref="Y139:Y202" si="58">IF(W139&lt;W138,Y138+1,Y138)</f>
        <v>3</v>
      </c>
      <c r="Z139" s="33" t="s">
        <v>101</v>
      </c>
      <c r="AA139" s="35" t="s">
        <v>102</v>
      </c>
      <c r="AB139" s="29">
        <v>-0.12892999999999999</v>
      </c>
      <c r="AC139" s="29"/>
      <c r="AD139" s="29">
        <f t="shared" si="37"/>
        <v>20</v>
      </c>
      <c r="AE139" s="33" t="s">
        <v>66</v>
      </c>
      <c r="AF139" s="24" t="s">
        <v>28</v>
      </c>
      <c r="AG139" s="29">
        <v>-0.12194000000000001</v>
      </c>
      <c r="AH139" s="29"/>
      <c r="AI139" s="79">
        <f t="shared" si="35"/>
        <v>27</v>
      </c>
      <c r="AJ139" s="33" t="s">
        <v>27</v>
      </c>
      <c r="AK139" s="24" t="s">
        <v>28</v>
      </c>
      <c r="AL139" s="29">
        <v>-0.19753000000000001</v>
      </c>
      <c r="AM139" s="29"/>
      <c r="AN139" s="29">
        <f t="shared" si="52"/>
        <v>10</v>
      </c>
      <c r="AO139" s="33" t="s">
        <v>67</v>
      </c>
      <c r="AP139" s="24" t="s">
        <v>28</v>
      </c>
      <c r="AQ139" s="29">
        <v>-0.16211999999999999</v>
      </c>
      <c r="AR139" s="29"/>
      <c r="AS139" s="29">
        <f t="shared" si="55"/>
        <v>7</v>
      </c>
      <c r="AT139" s="45" t="s">
        <v>19</v>
      </c>
      <c r="AU139" s="46">
        <f>SUMIF($AU$3:$AU$135," +ENSO",$AX$3:$AX$135)</f>
        <v>1513</v>
      </c>
      <c r="AV139" s="47" t="s">
        <v>20</v>
      </c>
      <c r="AW139" s="55"/>
      <c r="AX139" s="66">
        <f>SUMIF($AU$3:$AU$135," -ENSO",$AX$3:$AX$135)</f>
        <v>601</v>
      </c>
      <c r="AY139" s="33" t="s">
        <v>33</v>
      </c>
      <c r="AZ139" s="24" t="s">
        <v>20</v>
      </c>
      <c r="BA139" s="29">
        <v>-4.8419999999999998E-2</v>
      </c>
      <c r="BB139" s="29"/>
      <c r="BC139" s="29">
        <f t="shared" si="51"/>
        <v>11</v>
      </c>
      <c r="BD139" s="33" t="s">
        <v>47</v>
      </c>
      <c r="BE139" s="24" t="s">
        <v>19</v>
      </c>
      <c r="BF139" s="29">
        <v>-0.12853000000000001</v>
      </c>
      <c r="BG139" s="29"/>
      <c r="BH139" s="79">
        <f t="shared" si="45"/>
        <v>15</v>
      </c>
      <c r="BI139" s="33" t="s">
        <v>35</v>
      </c>
      <c r="BJ139" s="24" t="s">
        <v>22</v>
      </c>
      <c r="BK139" s="29">
        <v>-6.9769999999999999E-2</v>
      </c>
      <c r="BL139" s="29"/>
      <c r="BM139" s="29">
        <f t="shared" si="36"/>
        <v>21</v>
      </c>
      <c r="BN139" s="33" t="s">
        <v>48</v>
      </c>
      <c r="BO139" s="24" t="s">
        <v>29</v>
      </c>
      <c r="BP139" s="29">
        <v>-3.5380000000000002E-2</v>
      </c>
      <c r="BR139" s="29">
        <f t="shared" si="41"/>
        <v>17</v>
      </c>
    </row>
    <row r="140" spans="1:70" ht="17" thickBot="1" x14ac:dyDescent="0.25">
      <c r="A140" s="33" t="s">
        <v>66</v>
      </c>
      <c r="B140" s="24" t="s">
        <v>22</v>
      </c>
      <c r="C140" s="29">
        <v>-0.18895000000000001</v>
      </c>
      <c r="D140" s="29"/>
      <c r="E140" s="29">
        <f t="shared" si="46"/>
        <v>14</v>
      </c>
      <c r="F140" s="33" t="s">
        <v>39</v>
      </c>
      <c r="G140" s="24" t="s">
        <v>25</v>
      </c>
      <c r="H140" s="29">
        <v>-9.7919999999999993E-2</v>
      </c>
      <c r="I140" s="29"/>
      <c r="J140" s="29">
        <f t="shared" si="38"/>
        <v>19</v>
      </c>
      <c r="K140" s="33" t="s">
        <v>54</v>
      </c>
      <c r="L140" s="24" t="s">
        <v>22</v>
      </c>
      <c r="M140" s="29">
        <v>-0.23433000000000001</v>
      </c>
      <c r="N140" s="29"/>
      <c r="O140" s="29">
        <f t="shared" si="34"/>
        <v>28</v>
      </c>
      <c r="P140" s="33" t="s">
        <v>58</v>
      </c>
      <c r="Q140" s="24" t="s">
        <v>25</v>
      </c>
      <c r="R140" s="29">
        <v>-5.5300000000000002E-3</v>
      </c>
      <c r="S140" s="29"/>
      <c r="T140" s="29">
        <f>IF(R140&lt;R139,T139+1,T139)</f>
        <v>2</v>
      </c>
      <c r="U140" s="33" t="s">
        <v>77</v>
      </c>
      <c r="V140" s="24" t="s">
        <v>22</v>
      </c>
      <c r="W140" s="29">
        <v>-9.6699999999999998E-3</v>
      </c>
      <c r="X140" s="29"/>
      <c r="Y140" s="29">
        <f t="shared" si="58"/>
        <v>4</v>
      </c>
      <c r="Z140" s="33" t="s">
        <v>85</v>
      </c>
      <c r="AA140" s="24" t="s">
        <v>19</v>
      </c>
      <c r="AB140" s="29">
        <v>-0.14777000000000001</v>
      </c>
      <c r="AC140" s="29"/>
      <c r="AD140" s="29">
        <f t="shared" si="37"/>
        <v>21</v>
      </c>
      <c r="AE140" s="33" t="s">
        <v>79</v>
      </c>
      <c r="AF140" s="24" t="s">
        <v>22</v>
      </c>
      <c r="AG140" s="29">
        <v>-0.12365</v>
      </c>
      <c r="AH140" s="29"/>
      <c r="AI140" s="79">
        <f t="shared" si="35"/>
        <v>28</v>
      </c>
      <c r="AJ140" s="33" t="s">
        <v>52</v>
      </c>
      <c r="AK140" s="24" t="s">
        <v>29</v>
      </c>
      <c r="AL140" s="29">
        <v>-0.20341999999999999</v>
      </c>
      <c r="AM140" s="29"/>
      <c r="AN140" s="29">
        <f t="shared" si="52"/>
        <v>11</v>
      </c>
      <c r="AO140" s="33" t="s">
        <v>104</v>
      </c>
      <c r="AP140" s="35" t="s">
        <v>23</v>
      </c>
      <c r="AQ140" s="29">
        <v>-0.16502</v>
      </c>
      <c r="AR140" s="29"/>
      <c r="AS140" s="29">
        <f t="shared" si="55"/>
        <v>8</v>
      </c>
      <c r="AT140" s="48" t="s">
        <v>22</v>
      </c>
      <c r="AU140" s="49">
        <f>SUMIF($AU$3:$AU$135," +AMO",$AX$3:$AX$135)</f>
        <v>1846</v>
      </c>
      <c r="AV140" s="50" t="s">
        <v>23</v>
      </c>
      <c r="AW140" s="57"/>
      <c r="AX140" s="67">
        <f>SUMIF($AU$3:$AU$135," -AMO",$AX$3:$AX$135)</f>
        <v>173</v>
      </c>
      <c r="AY140" s="23" t="s">
        <v>95</v>
      </c>
      <c r="AZ140" s="24" t="s">
        <v>29</v>
      </c>
      <c r="BA140" s="29">
        <v>-5.2929999999999998E-2</v>
      </c>
      <c r="BB140" s="29"/>
      <c r="BC140" s="29">
        <f t="shared" si="51"/>
        <v>12</v>
      </c>
      <c r="BD140" s="33" t="s">
        <v>82</v>
      </c>
      <c r="BE140" s="24" t="s">
        <v>20</v>
      </c>
      <c r="BF140" s="29">
        <v>-0.13128000000000001</v>
      </c>
      <c r="BG140" s="29"/>
      <c r="BH140" s="79">
        <f t="shared" si="45"/>
        <v>16</v>
      </c>
      <c r="BI140" s="33" t="s">
        <v>101</v>
      </c>
      <c r="BJ140" s="35" t="s">
        <v>22</v>
      </c>
      <c r="BK140" s="29">
        <v>-7.3279999999999998E-2</v>
      </c>
      <c r="BL140" s="29"/>
      <c r="BM140" s="29">
        <f t="shared" si="36"/>
        <v>22</v>
      </c>
      <c r="BN140" s="33" t="s">
        <v>81</v>
      </c>
      <c r="BO140" s="24" t="s">
        <v>20</v>
      </c>
      <c r="BP140" s="29">
        <v>-3.5389999999999998E-2</v>
      </c>
      <c r="BR140" s="29">
        <f t="shared" si="41"/>
        <v>18</v>
      </c>
    </row>
    <row r="141" spans="1:70" ht="18" thickTop="1" thickBot="1" x14ac:dyDescent="0.25">
      <c r="A141" s="33" t="s">
        <v>104</v>
      </c>
      <c r="B141" s="35" t="s">
        <v>23</v>
      </c>
      <c r="C141" s="29">
        <v>-0.21242</v>
      </c>
      <c r="D141" s="29"/>
      <c r="E141" s="29">
        <f t="shared" si="46"/>
        <v>15</v>
      </c>
      <c r="F141" s="33" t="s">
        <v>67</v>
      </c>
      <c r="G141" s="24" t="s">
        <v>23</v>
      </c>
      <c r="H141" s="29">
        <v>-9.8669999999999994E-2</v>
      </c>
      <c r="I141" s="29"/>
      <c r="J141" s="29">
        <f t="shared" si="38"/>
        <v>20</v>
      </c>
      <c r="K141" s="33" t="s">
        <v>61</v>
      </c>
      <c r="L141" s="24" t="s">
        <v>19</v>
      </c>
      <c r="M141" s="29">
        <v>-0.24487</v>
      </c>
      <c r="N141" s="29"/>
      <c r="O141" s="29">
        <f t="shared" si="34"/>
        <v>29</v>
      </c>
      <c r="P141" s="33" t="s">
        <v>62</v>
      </c>
      <c r="Q141" s="24" t="s">
        <v>23</v>
      </c>
      <c r="R141" s="29">
        <v>-6.6499999999999997E-3</v>
      </c>
      <c r="S141" s="29"/>
      <c r="T141" s="29">
        <f t="shared" ref="T141:T204" si="59">IF(R141&lt;R140,T140+1,T140)</f>
        <v>3</v>
      </c>
      <c r="U141" s="33" t="s">
        <v>86</v>
      </c>
      <c r="V141" s="24" t="s">
        <v>28</v>
      </c>
      <c r="W141" s="29">
        <v>-1.5440000000000001E-2</v>
      </c>
      <c r="X141" s="29"/>
      <c r="Y141" s="29">
        <f t="shared" si="58"/>
        <v>5</v>
      </c>
      <c r="Z141" s="33" t="s">
        <v>96</v>
      </c>
      <c r="AA141" s="35" t="s">
        <v>23</v>
      </c>
      <c r="AB141" s="29">
        <v>-0.15873000000000001</v>
      </c>
      <c r="AC141" s="29"/>
      <c r="AD141" s="29">
        <f t="shared" si="37"/>
        <v>22</v>
      </c>
      <c r="AE141" s="33" t="s">
        <v>94</v>
      </c>
      <c r="AF141" s="35" t="s">
        <v>22</v>
      </c>
      <c r="AG141" s="29">
        <v>-0.12895000000000001</v>
      </c>
      <c r="AH141" s="29"/>
      <c r="AI141" s="79">
        <f t="shared" si="35"/>
        <v>29</v>
      </c>
      <c r="AJ141" s="33" t="s">
        <v>60</v>
      </c>
      <c r="AK141" s="24" t="s">
        <v>19</v>
      </c>
      <c r="AL141" s="29">
        <v>-0.20816999999999999</v>
      </c>
      <c r="AM141" s="29"/>
      <c r="AN141" s="29">
        <f t="shared" si="52"/>
        <v>12</v>
      </c>
      <c r="AO141" s="33" t="s">
        <v>48</v>
      </c>
      <c r="AP141" s="24" t="s">
        <v>29</v>
      </c>
      <c r="AQ141" s="29">
        <v>-0.18582000000000001</v>
      </c>
      <c r="AR141" s="29"/>
      <c r="AS141" s="29">
        <f t="shared" si="55"/>
        <v>9</v>
      </c>
      <c r="AT141" s="112" t="s">
        <v>110</v>
      </c>
      <c r="AU141" s="113"/>
      <c r="AV141" s="113"/>
      <c r="AW141" s="113"/>
      <c r="AX141" s="114"/>
      <c r="AY141" s="23" t="s">
        <v>95</v>
      </c>
      <c r="AZ141" s="24" t="s">
        <v>19</v>
      </c>
      <c r="BA141" s="29">
        <v>-5.357E-2</v>
      </c>
      <c r="BB141" s="29"/>
      <c r="BC141" s="29">
        <f t="shared" si="51"/>
        <v>13</v>
      </c>
      <c r="BD141" s="33" t="s">
        <v>68</v>
      </c>
      <c r="BE141" s="24" t="s">
        <v>29</v>
      </c>
      <c r="BF141" s="29">
        <v>-0.13546</v>
      </c>
      <c r="BG141" s="29"/>
      <c r="BH141" s="79">
        <f t="shared" si="45"/>
        <v>17</v>
      </c>
      <c r="BI141" s="33" t="s">
        <v>72</v>
      </c>
      <c r="BJ141" s="24" t="s">
        <v>28</v>
      </c>
      <c r="BK141" s="29">
        <v>-7.3679999999999995E-2</v>
      </c>
      <c r="BL141" s="29"/>
      <c r="BM141" s="29">
        <f t="shared" si="36"/>
        <v>23</v>
      </c>
      <c r="BN141" s="33" t="s">
        <v>101</v>
      </c>
      <c r="BO141" s="35" t="s">
        <v>26</v>
      </c>
      <c r="BP141" s="29">
        <v>-3.5929999999999997E-2</v>
      </c>
      <c r="BR141" s="29">
        <f t="shared" si="41"/>
        <v>19</v>
      </c>
    </row>
    <row r="142" spans="1:70" ht="18" thickTop="1" thickBot="1" x14ac:dyDescent="0.25">
      <c r="A142" s="33" t="s">
        <v>21</v>
      </c>
      <c r="B142" s="24" t="s">
        <v>23</v>
      </c>
      <c r="C142" s="29">
        <v>-0.22273999999999999</v>
      </c>
      <c r="D142" s="29"/>
      <c r="E142" s="29">
        <f t="shared" si="46"/>
        <v>16</v>
      </c>
      <c r="F142" s="33" t="s">
        <v>61</v>
      </c>
      <c r="G142" s="24" t="s">
        <v>19</v>
      </c>
      <c r="H142" s="29">
        <v>-9.887E-2</v>
      </c>
      <c r="I142" s="29"/>
      <c r="J142" s="29">
        <f t="shared" si="38"/>
        <v>21</v>
      </c>
      <c r="K142" s="33" t="s">
        <v>80</v>
      </c>
      <c r="L142" s="24" t="s">
        <v>19</v>
      </c>
      <c r="M142" s="29">
        <v>-0.25756000000000001</v>
      </c>
      <c r="N142" s="29"/>
      <c r="O142" s="29">
        <f t="shared" si="34"/>
        <v>30</v>
      </c>
      <c r="P142" s="33" t="s">
        <v>32</v>
      </c>
      <c r="Q142" s="24" t="s">
        <v>26</v>
      </c>
      <c r="R142" s="29">
        <v>-4.4330000000000001E-2</v>
      </c>
      <c r="S142" s="29"/>
      <c r="T142" s="29">
        <f t="shared" si="59"/>
        <v>4</v>
      </c>
      <c r="U142" s="33" t="s">
        <v>44</v>
      </c>
      <c r="V142" s="24" t="s">
        <v>20</v>
      </c>
      <c r="W142" s="29">
        <v>-3.2599999999999997E-2</v>
      </c>
      <c r="X142" s="29"/>
      <c r="Y142" s="29">
        <f t="shared" si="58"/>
        <v>6</v>
      </c>
      <c r="Z142" s="33" t="s">
        <v>63</v>
      </c>
      <c r="AA142" s="24" t="s">
        <v>22</v>
      </c>
      <c r="AB142" s="29">
        <v>-0.16613</v>
      </c>
      <c r="AC142" s="29"/>
      <c r="AD142" s="29">
        <f t="shared" si="37"/>
        <v>23</v>
      </c>
      <c r="AE142" s="23" t="s">
        <v>95</v>
      </c>
      <c r="AF142" s="24" t="s">
        <v>26</v>
      </c>
      <c r="AG142" s="29">
        <v>-0.13444</v>
      </c>
      <c r="AH142" s="29"/>
      <c r="AI142" s="79">
        <f t="shared" si="35"/>
        <v>30</v>
      </c>
      <c r="AJ142" s="33" t="s">
        <v>77</v>
      </c>
      <c r="AK142" s="24" t="s">
        <v>29</v>
      </c>
      <c r="AL142" s="29">
        <v>-0.21029999999999999</v>
      </c>
      <c r="AM142" s="29"/>
      <c r="AN142" s="29">
        <f t="shared" si="52"/>
        <v>13</v>
      </c>
      <c r="AO142" s="33" t="s">
        <v>87</v>
      </c>
      <c r="AP142" s="24" t="s">
        <v>29</v>
      </c>
      <c r="AQ142" s="29">
        <v>-0.20063</v>
      </c>
      <c r="AR142" s="29"/>
      <c r="AS142" s="29">
        <f t="shared" si="55"/>
        <v>10</v>
      </c>
      <c r="AT142" s="42" t="s">
        <v>25</v>
      </c>
      <c r="AU142" s="51">
        <f>SUMIFS($AX$3:$AX$135,$AU$3:$AU$135," +PNA",$AW$3:$AW$135,"x")</f>
        <v>689</v>
      </c>
      <c r="AV142" s="44" t="s">
        <v>26</v>
      </c>
      <c r="AW142" s="54">
        <f>AX3</f>
        <v>133</v>
      </c>
      <c r="AX142" s="65">
        <f>SUMIFS($AX$3:$AX$135,$AU$3:$AU$135," -PNA",$AW$3:$AW$135,"x")</f>
        <v>332</v>
      </c>
      <c r="AY142" s="33" t="s">
        <v>64</v>
      </c>
      <c r="AZ142" s="24" t="s">
        <v>19</v>
      </c>
      <c r="BA142" s="29">
        <v>-5.654E-2</v>
      </c>
      <c r="BB142" s="29"/>
      <c r="BC142" s="29">
        <f t="shared" si="51"/>
        <v>14</v>
      </c>
      <c r="BD142" s="33" t="s">
        <v>70</v>
      </c>
      <c r="BE142" s="24" t="s">
        <v>28</v>
      </c>
      <c r="BF142" s="29">
        <v>-0.13818</v>
      </c>
      <c r="BG142" s="29"/>
      <c r="BH142" s="79">
        <f t="shared" si="45"/>
        <v>18</v>
      </c>
      <c r="BI142" s="33" t="s">
        <v>77</v>
      </c>
      <c r="BJ142" s="24" t="s">
        <v>26</v>
      </c>
      <c r="BK142" s="29">
        <v>-7.5480000000000005E-2</v>
      </c>
      <c r="BL142" s="29"/>
      <c r="BM142" s="29">
        <f t="shared" si="36"/>
        <v>24</v>
      </c>
      <c r="BN142" s="33" t="s">
        <v>81</v>
      </c>
      <c r="BO142" s="24" t="s">
        <v>29</v>
      </c>
      <c r="BP142" s="29">
        <v>-4.122E-2</v>
      </c>
      <c r="BR142" s="29">
        <f t="shared" si="41"/>
        <v>20</v>
      </c>
    </row>
    <row r="143" spans="1:70" ht="17" thickBot="1" x14ac:dyDescent="0.25">
      <c r="A143" s="33" t="s">
        <v>65</v>
      </c>
      <c r="B143" s="24" t="s">
        <v>20</v>
      </c>
      <c r="C143" s="29">
        <v>-0.25957000000000002</v>
      </c>
      <c r="D143" s="29"/>
      <c r="E143" s="29">
        <f t="shared" si="46"/>
        <v>17</v>
      </c>
      <c r="F143" s="33" t="s">
        <v>89</v>
      </c>
      <c r="G143" s="35" t="s">
        <v>19</v>
      </c>
      <c r="H143" s="29">
        <v>-0.1017</v>
      </c>
      <c r="I143" s="29"/>
      <c r="J143" s="29">
        <f t="shared" si="38"/>
        <v>22</v>
      </c>
      <c r="K143" s="33" t="s">
        <v>98</v>
      </c>
      <c r="L143" s="35" t="s">
        <v>19</v>
      </c>
      <c r="M143" s="29">
        <v>-0.26706999999999997</v>
      </c>
      <c r="N143" s="29"/>
      <c r="O143" s="29">
        <f t="shared" si="34"/>
        <v>31</v>
      </c>
      <c r="P143" s="23" t="s">
        <v>95</v>
      </c>
      <c r="Q143" s="24" t="s">
        <v>29</v>
      </c>
      <c r="R143" s="29">
        <v>-6.2199999999999998E-2</v>
      </c>
      <c r="S143" s="29"/>
      <c r="T143" s="29">
        <f t="shared" si="59"/>
        <v>5</v>
      </c>
      <c r="U143" s="33" t="s">
        <v>101</v>
      </c>
      <c r="V143" s="35" t="s">
        <v>22</v>
      </c>
      <c r="W143" s="29">
        <v>-3.6269999999999997E-2</v>
      </c>
      <c r="X143" s="29"/>
      <c r="Y143" s="29">
        <f t="shared" si="58"/>
        <v>7</v>
      </c>
      <c r="Z143" s="33" t="s">
        <v>77</v>
      </c>
      <c r="AA143" s="24" t="s">
        <v>22</v>
      </c>
      <c r="AB143" s="29">
        <v>-0.16899</v>
      </c>
      <c r="AC143" s="29"/>
      <c r="AD143" s="29">
        <f t="shared" si="37"/>
        <v>24</v>
      </c>
      <c r="AE143" s="33" t="s">
        <v>53</v>
      </c>
      <c r="AF143" s="24" t="s">
        <v>28</v>
      </c>
      <c r="AG143" s="29">
        <v>-0.13661999999999999</v>
      </c>
      <c r="AH143" s="29"/>
      <c r="AI143" s="79">
        <f t="shared" si="35"/>
        <v>31</v>
      </c>
      <c r="AJ143" s="33" t="s">
        <v>53</v>
      </c>
      <c r="AK143" s="24" t="s">
        <v>28</v>
      </c>
      <c r="AL143" s="29">
        <v>-0.24001</v>
      </c>
      <c r="AM143" s="29"/>
      <c r="AN143" s="29">
        <f t="shared" si="52"/>
        <v>14</v>
      </c>
      <c r="AO143" s="23" t="s">
        <v>95</v>
      </c>
      <c r="AP143" s="24" t="s">
        <v>22</v>
      </c>
      <c r="AQ143" s="29">
        <v>-0.20144000000000001</v>
      </c>
      <c r="AR143" s="29"/>
      <c r="AS143" s="29">
        <f t="shared" si="55"/>
        <v>11</v>
      </c>
      <c r="AT143" s="45" t="s">
        <v>28</v>
      </c>
      <c r="AU143" s="46">
        <f>SUMIFS($AX$3:$AX$135,$AU$3:$AU$135," +NAM",$AW$3:$AW$135,"x")</f>
        <v>126</v>
      </c>
      <c r="AV143" s="47" t="s">
        <v>29</v>
      </c>
      <c r="AW143" s="55"/>
      <c r="AX143" s="66">
        <f>SUMIFS($AX$3:$AX$135,$AU$3:$AU$135," -NAM",$AW$3:$AW$135,"x")</f>
        <v>401</v>
      </c>
      <c r="AY143" s="33" t="s">
        <v>60</v>
      </c>
      <c r="AZ143" s="24" t="s">
        <v>19</v>
      </c>
      <c r="BA143" s="29">
        <v>-6.7659999999999998E-2</v>
      </c>
      <c r="BB143" s="29"/>
      <c r="BC143" s="29">
        <f t="shared" si="51"/>
        <v>15</v>
      </c>
      <c r="BD143" s="33" t="s">
        <v>103</v>
      </c>
      <c r="BE143" s="35" t="s">
        <v>22</v>
      </c>
      <c r="BF143" s="29">
        <v>-0.14724999999999999</v>
      </c>
      <c r="BG143" s="29"/>
      <c r="BH143" s="79">
        <f t="shared" si="45"/>
        <v>19</v>
      </c>
      <c r="BI143" s="33" t="s">
        <v>91</v>
      </c>
      <c r="BJ143" s="35" t="s">
        <v>20</v>
      </c>
      <c r="BK143" s="29">
        <v>-7.9939999999999997E-2</v>
      </c>
      <c r="BL143" s="29"/>
      <c r="BM143" s="29">
        <f t="shared" si="36"/>
        <v>25</v>
      </c>
      <c r="BN143" s="33" t="s">
        <v>56</v>
      </c>
      <c r="BO143" s="24" t="s">
        <v>22</v>
      </c>
      <c r="BP143" s="29">
        <v>-4.4819999999999999E-2</v>
      </c>
      <c r="BR143" s="29">
        <f t="shared" si="41"/>
        <v>21</v>
      </c>
    </row>
    <row r="144" spans="1:70" ht="17" thickBot="1" x14ac:dyDescent="0.25">
      <c r="A144" s="33" t="s">
        <v>104</v>
      </c>
      <c r="B144" s="35" t="s">
        <v>26</v>
      </c>
      <c r="C144" s="29">
        <v>-0.27045000000000002</v>
      </c>
      <c r="D144" s="29"/>
      <c r="E144" s="29">
        <f t="shared" si="46"/>
        <v>18</v>
      </c>
      <c r="F144" s="33" t="s">
        <v>53</v>
      </c>
      <c r="G144" s="24" t="s">
        <v>23</v>
      </c>
      <c r="H144" s="29">
        <v>-0.10815</v>
      </c>
      <c r="I144" s="29"/>
      <c r="J144" s="29">
        <f t="shared" si="38"/>
        <v>23</v>
      </c>
      <c r="K144" s="33" t="s">
        <v>61</v>
      </c>
      <c r="L144" s="24" t="s">
        <v>26</v>
      </c>
      <c r="M144" s="29">
        <v>-0.27611999999999998</v>
      </c>
      <c r="N144" s="29"/>
      <c r="O144" s="29">
        <f t="shared" si="34"/>
        <v>32</v>
      </c>
      <c r="P144" s="33" t="s">
        <v>24</v>
      </c>
      <c r="Q144" s="24" t="s">
        <v>26</v>
      </c>
      <c r="R144" s="29">
        <v>-7.4609999999999996E-2</v>
      </c>
      <c r="S144" s="29"/>
      <c r="T144" s="29">
        <f t="shared" si="59"/>
        <v>6</v>
      </c>
      <c r="U144" s="23" t="s">
        <v>95</v>
      </c>
      <c r="V144" s="24" t="s">
        <v>29</v>
      </c>
      <c r="W144" s="29">
        <v>-3.7420000000000002E-2</v>
      </c>
      <c r="X144" s="29"/>
      <c r="Y144" s="29">
        <f t="shared" si="58"/>
        <v>8</v>
      </c>
      <c r="Z144" s="33" t="s">
        <v>64</v>
      </c>
      <c r="AA144" s="24" t="s">
        <v>22</v>
      </c>
      <c r="AB144" s="29">
        <v>-0.18265000000000001</v>
      </c>
      <c r="AC144" s="29"/>
      <c r="AD144" s="29">
        <f t="shared" si="37"/>
        <v>25</v>
      </c>
      <c r="AE144" s="33" t="s">
        <v>69</v>
      </c>
      <c r="AF144" s="24" t="s">
        <v>19</v>
      </c>
      <c r="AG144" s="29">
        <v>-0.13955999999999999</v>
      </c>
      <c r="AH144" s="29"/>
      <c r="AI144" s="79">
        <f t="shared" si="35"/>
        <v>32</v>
      </c>
      <c r="AJ144" s="33" t="s">
        <v>63</v>
      </c>
      <c r="AK144" s="24" t="s">
        <v>22</v>
      </c>
      <c r="AL144" s="29">
        <v>-0.24762999999999999</v>
      </c>
      <c r="AM144" s="29"/>
      <c r="AN144" s="29">
        <f t="shared" si="52"/>
        <v>15</v>
      </c>
      <c r="AO144" s="33" t="s">
        <v>46</v>
      </c>
      <c r="AP144" s="24" t="s">
        <v>20</v>
      </c>
      <c r="AQ144" s="29">
        <v>-0.21009</v>
      </c>
      <c r="AR144" s="29"/>
      <c r="AS144" s="29">
        <f t="shared" si="55"/>
        <v>12</v>
      </c>
      <c r="AT144" s="45" t="s">
        <v>19</v>
      </c>
      <c r="AU144" s="46">
        <f>SUMIFS($AX$3:$AX$135,$AU$3:$AU$135," +ENSO",$AW$3:$AW$135,"x")</f>
        <v>1036</v>
      </c>
      <c r="AV144" s="47" t="s">
        <v>20</v>
      </c>
      <c r="AW144" s="55"/>
      <c r="AX144" s="66">
        <f>SUMIFS($AX$3:$AX$135,$AU$3:$AU$135," -ENSO",$AW$3:$AW$135,"x")</f>
        <v>220</v>
      </c>
      <c r="AY144" s="33" t="s">
        <v>94</v>
      </c>
      <c r="AZ144" s="35" t="s">
        <v>19</v>
      </c>
      <c r="BA144" s="29">
        <v>-7.2359999999999994E-2</v>
      </c>
      <c r="BB144" s="29"/>
      <c r="BC144" s="29">
        <f t="shared" si="51"/>
        <v>16</v>
      </c>
      <c r="BD144" s="33" t="s">
        <v>60</v>
      </c>
      <c r="BE144" s="24" t="s">
        <v>19</v>
      </c>
      <c r="BF144" s="29">
        <v>-0.14910999999999999</v>
      </c>
      <c r="BG144" s="29"/>
      <c r="BH144" s="79">
        <f t="shared" si="45"/>
        <v>20</v>
      </c>
      <c r="BI144" s="33" t="s">
        <v>33</v>
      </c>
      <c r="BJ144" s="24" t="s">
        <v>25</v>
      </c>
      <c r="BK144" s="29">
        <v>-8.6860000000000007E-2</v>
      </c>
      <c r="BL144" s="29"/>
      <c r="BM144" s="29">
        <f t="shared" si="36"/>
        <v>26</v>
      </c>
      <c r="BN144" s="33" t="s">
        <v>54</v>
      </c>
      <c r="BO144" s="24" t="s">
        <v>22</v>
      </c>
      <c r="BP144" s="29">
        <v>-4.9590000000000002E-2</v>
      </c>
      <c r="BR144" s="29">
        <f t="shared" si="41"/>
        <v>22</v>
      </c>
    </row>
    <row r="145" spans="1:70" ht="17" thickBot="1" x14ac:dyDescent="0.25">
      <c r="A145" s="33" t="s">
        <v>81</v>
      </c>
      <c r="B145" s="24" t="s">
        <v>29</v>
      </c>
      <c r="C145" s="29">
        <v>-0.27772999999999998</v>
      </c>
      <c r="D145" s="29"/>
      <c r="E145" s="29">
        <f t="shared" si="46"/>
        <v>19</v>
      </c>
      <c r="F145" s="33" t="s">
        <v>105</v>
      </c>
      <c r="G145" s="35" t="s">
        <v>20</v>
      </c>
      <c r="H145" s="29">
        <v>-0.11556</v>
      </c>
      <c r="I145" s="29"/>
      <c r="J145" s="29">
        <f t="shared" si="38"/>
        <v>24</v>
      </c>
      <c r="K145" s="33" t="s">
        <v>92</v>
      </c>
      <c r="L145" s="35" t="s">
        <v>23</v>
      </c>
      <c r="M145" s="29">
        <v>-0.28250999999999998</v>
      </c>
      <c r="N145" s="29"/>
      <c r="O145" s="29">
        <f t="shared" si="34"/>
        <v>33</v>
      </c>
      <c r="P145" s="33" t="s">
        <v>41</v>
      </c>
      <c r="Q145" s="24" t="s">
        <v>25</v>
      </c>
      <c r="R145" s="29">
        <v>-8.6019999999999999E-2</v>
      </c>
      <c r="S145" s="29"/>
      <c r="T145" s="29">
        <f t="shared" si="59"/>
        <v>7</v>
      </c>
      <c r="U145" s="33" t="s">
        <v>32</v>
      </c>
      <c r="V145" s="24" t="s">
        <v>20</v>
      </c>
      <c r="W145" s="29">
        <v>-4.3200000000000002E-2</v>
      </c>
      <c r="X145" s="29"/>
      <c r="Y145" s="29">
        <f t="shared" si="58"/>
        <v>9</v>
      </c>
      <c r="Z145" s="33" t="s">
        <v>70</v>
      </c>
      <c r="AA145" s="24" t="s">
        <v>23</v>
      </c>
      <c r="AB145" s="29">
        <v>-0.18543000000000001</v>
      </c>
      <c r="AC145" s="29"/>
      <c r="AD145" s="29">
        <f t="shared" si="37"/>
        <v>26</v>
      </c>
      <c r="AE145" s="33" t="s">
        <v>71</v>
      </c>
      <c r="AF145" s="24" t="s">
        <v>22</v>
      </c>
      <c r="AG145" s="29">
        <v>-0.14118</v>
      </c>
      <c r="AH145" s="29"/>
      <c r="AI145" s="79">
        <f t="shared" si="35"/>
        <v>33</v>
      </c>
      <c r="AJ145" s="33" t="s">
        <v>46</v>
      </c>
      <c r="AK145" s="24" t="s">
        <v>20</v>
      </c>
      <c r="AL145" s="29">
        <v>-0.25579000000000002</v>
      </c>
      <c r="AM145" s="29"/>
      <c r="AN145" s="29">
        <f t="shared" si="52"/>
        <v>16</v>
      </c>
      <c r="AO145" s="33" t="s">
        <v>60</v>
      </c>
      <c r="AP145" s="24" t="s">
        <v>19</v>
      </c>
      <c r="AQ145" s="29">
        <v>-0.24279999999999999</v>
      </c>
      <c r="AR145" s="29"/>
      <c r="AS145" s="29">
        <f t="shared" si="55"/>
        <v>13</v>
      </c>
      <c r="AT145" s="48" t="s">
        <v>22</v>
      </c>
      <c r="AU145" s="49">
        <f>SUMIFS($AX$3:$AX$135,$AU$3:$AU$135," +AMO",$AW$3:$AW$135,"x")</f>
        <v>622</v>
      </c>
      <c r="AV145" s="50" t="s">
        <v>23</v>
      </c>
      <c r="AW145" s="57"/>
      <c r="AX145" s="67">
        <f>SUMIFS($AX$3:$AX$135,$AU$3:$AU$135," -AMO",$AW$3:$AW$135,"x")</f>
        <v>105</v>
      </c>
      <c r="AY145" s="33" t="s">
        <v>91</v>
      </c>
      <c r="AZ145" s="35" t="s">
        <v>28</v>
      </c>
      <c r="BA145" s="29">
        <v>-8.0269999999999994E-2</v>
      </c>
      <c r="BB145" s="29"/>
      <c r="BC145" s="29">
        <f t="shared" si="51"/>
        <v>17</v>
      </c>
      <c r="BD145" s="33" t="s">
        <v>63</v>
      </c>
      <c r="BE145" s="24" t="s">
        <v>22</v>
      </c>
      <c r="BF145" s="29">
        <v>-0.16167999999999999</v>
      </c>
      <c r="BG145" s="29"/>
      <c r="BH145" s="79">
        <f t="shared" si="45"/>
        <v>21</v>
      </c>
      <c r="BI145" s="33" t="s">
        <v>34</v>
      </c>
      <c r="BJ145" s="24" t="s">
        <v>19</v>
      </c>
      <c r="BK145" s="29">
        <v>-9.0160000000000004E-2</v>
      </c>
      <c r="BL145" s="29"/>
      <c r="BM145" s="29">
        <f t="shared" si="36"/>
        <v>27</v>
      </c>
      <c r="BN145" s="33" t="s">
        <v>47</v>
      </c>
      <c r="BO145" s="24" t="s">
        <v>19</v>
      </c>
      <c r="BP145" s="29">
        <v>-5.3120000000000001E-2</v>
      </c>
      <c r="BR145" s="29">
        <f t="shared" si="41"/>
        <v>23</v>
      </c>
    </row>
    <row r="146" spans="1:70" ht="18" thickTop="1" thickBot="1" x14ac:dyDescent="0.25">
      <c r="A146" s="33" t="s">
        <v>92</v>
      </c>
      <c r="B146" s="35" t="s">
        <v>23</v>
      </c>
      <c r="C146" s="29">
        <v>-0.30407000000000001</v>
      </c>
      <c r="D146" s="29"/>
      <c r="E146" s="29">
        <f t="shared" si="46"/>
        <v>20</v>
      </c>
      <c r="F146" s="33" t="s">
        <v>81</v>
      </c>
      <c r="G146" s="24" t="s">
        <v>20</v>
      </c>
      <c r="H146" s="29">
        <v>-0.11804000000000001</v>
      </c>
      <c r="I146" s="29"/>
      <c r="J146" s="29">
        <f t="shared" si="38"/>
        <v>25</v>
      </c>
      <c r="K146" s="33" t="s">
        <v>74</v>
      </c>
      <c r="L146" s="24" t="s">
        <v>23</v>
      </c>
      <c r="M146" s="29">
        <v>-0.2848</v>
      </c>
      <c r="N146" s="29"/>
      <c r="O146" s="29">
        <f t="shared" si="34"/>
        <v>34</v>
      </c>
      <c r="P146" s="23" t="s">
        <v>95</v>
      </c>
      <c r="Q146" s="24" t="s">
        <v>19</v>
      </c>
      <c r="R146" s="29">
        <v>-9.4020000000000006E-2</v>
      </c>
      <c r="S146" s="29"/>
      <c r="T146" s="29">
        <f t="shared" si="59"/>
        <v>8</v>
      </c>
      <c r="U146" s="23" t="s">
        <v>95</v>
      </c>
      <c r="V146" s="24" t="s">
        <v>19</v>
      </c>
      <c r="W146" s="29">
        <v>-5.883E-2</v>
      </c>
      <c r="X146" s="29"/>
      <c r="Y146" s="29">
        <f t="shared" si="58"/>
        <v>10</v>
      </c>
      <c r="Z146" s="33" t="s">
        <v>87</v>
      </c>
      <c r="AA146" s="24" t="s">
        <v>19</v>
      </c>
      <c r="AB146" s="29">
        <v>-0.18901999999999999</v>
      </c>
      <c r="AC146" s="29"/>
      <c r="AD146" s="29">
        <f t="shared" si="37"/>
        <v>27</v>
      </c>
      <c r="AE146" s="33" t="s">
        <v>21</v>
      </c>
      <c r="AF146" s="24" t="s">
        <v>23</v>
      </c>
      <c r="AG146" s="29">
        <v>-0.14996000000000001</v>
      </c>
      <c r="AH146" s="29"/>
      <c r="AI146" s="79">
        <f t="shared" si="35"/>
        <v>34</v>
      </c>
      <c r="AJ146" s="33" t="s">
        <v>101</v>
      </c>
      <c r="AK146" s="35" t="s">
        <v>29</v>
      </c>
      <c r="AL146" s="29">
        <v>-0.27850000000000003</v>
      </c>
      <c r="AM146" s="29"/>
      <c r="AN146" s="29">
        <f t="shared" si="52"/>
        <v>17</v>
      </c>
      <c r="AO146" s="33" t="s">
        <v>64</v>
      </c>
      <c r="AP146" s="24" t="s">
        <v>22</v>
      </c>
      <c r="AQ146" s="29">
        <v>-0.25796999999999998</v>
      </c>
      <c r="AR146" s="29"/>
      <c r="AS146" s="29">
        <f t="shared" si="55"/>
        <v>14</v>
      </c>
      <c r="AT146" s="112" t="s">
        <v>111</v>
      </c>
      <c r="AU146" s="113"/>
      <c r="AV146" s="113"/>
      <c r="AW146" s="113"/>
      <c r="AX146" s="114"/>
      <c r="AY146" s="33" t="s">
        <v>59</v>
      </c>
      <c r="AZ146" s="24" t="s">
        <v>23</v>
      </c>
      <c r="BA146" s="29">
        <v>-8.4610000000000005E-2</v>
      </c>
      <c r="BB146" s="29"/>
      <c r="BC146" s="29">
        <f t="shared" si="51"/>
        <v>18</v>
      </c>
      <c r="BD146" s="33" t="s">
        <v>77</v>
      </c>
      <c r="BE146" s="24" t="s">
        <v>22</v>
      </c>
      <c r="BF146" s="29">
        <v>-0.16435</v>
      </c>
      <c r="BG146" s="29"/>
      <c r="BH146" s="79">
        <f t="shared" si="45"/>
        <v>22</v>
      </c>
      <c r="BI146" s="33" t="s">
        <v>93</v>
      </c>
      <c r="BJ146" s="35" t="s">
        <v>25</v>
      </c>
      <c r="BK146" s="29">
        <v>-9.0840000000000004E-2</v>
      </c>
      <c r="BL146" s="29"/>
      <c r="BM146" s="29">
        <f t="shared" si="36"/>
        <v>28</v>
      </c>
      <c r="BN146" s="33" t="s">
        <v>79</v>
      </c>
      <c r="BO146" s="24" t="s">
        <v>22</v>
      </c>
      <c r="BP146" s="29">
        <v>-5.4300000000000001E-2</v>
      </c>
      <c r="BR146" s="29">
        <f t="shared" si="41"/>
        <v>24</v>
      </c>
    </row>
    <row r="147" spans="1:70" ht="18" thickTop="1" thickBot="1" x14ac:dyDescent="0.25">
      <c r="A147" s="33" t="s">
        <v>48</v>
      </c>
      <c r="B147" s="24" t="s">
        <v>20</v>
      </c>
      <c r="C147" s="29">
        <v>-0.31474999999999997</v>
      </c>
      <c r="D147" s="29"/>
      <c r="E147" s="29">
        <f t="shared" si="46"/>
        <v>21</v>
      </c>
      <c r="F147" s="33" t="s">
        <v>70</v>
      </c>
      <c r="G147" s="24" t="s">
        <v>23</v>
      </c>
      <c r="H147" s="29">
        <v>-0.12520999999999999</v>
      </c>
      <c r="I147" s="29"/>
      <c r="J147" s="29">
        <f t="shared" si="38"/>
        <v>26</v>
      </c>
      <c r="K147" s="33" t="s">
        <v>98</v>
      </c>
      <c r="L147" s="35" t="s">
        <v>23</v>
      </c>
      <c r="M147" s="29">
        <v>-0.28709000000000001</v>
      </c>
      <c r="N147" s="29"/>
      <c r="O147" s="29">
        <f t="shared" si="34"/>
        <v>35</v>
      </c>
      <c r="P147" s="33" t="s">
        <v>79</v>
      </c>
      <c r="Q147" s="24" t="s">
        <v>25</v>
      </c>
      <c r="R147" s="29">
        <v>-9.4420000000000004E-2</v>
      </c>
      <c r="S147" s="29"/>
      <c r="T147" s="29">
        <f t="shared" si="59"/>
        <v>9</v>
      </c>
      <c r="U147" s="33" t="s">
        <v>75</v>
      </c>
      <c r="V147" s="24" t="s">
        <v>25</v>
      </c>
      <c r="W147" s="29">
        <v>-5.96E-2</v>
      </c>
      <c r="X147" s="29"/>
      <c r="Y147" s="29">
        <f t="shared" si="58"/>
        <v>11</v>
      </c>
      <c r="Z147" s="33" t="s">
        <v>38</v>
      </c>
      <c r="AA147" s="24" t="s">
        <v>22</v>
      </c>
      <c r="AB147" s="29">
        <v>-0.19023999999999999</v>
      </c>
      <c r="AC147" s="29"/>
      <c r="AD147" s="29">
        <f t="shared" si="37"/>
        <v>28</v>
      </c>
      <c r="AE147" s="33" t="s">
        <v>76</v>
      </c>
      <c r="AF147" s="24" t="s">
        <v>22</v>
      </c>
      <c r="AG147" s="29">
        <v>-0.15967999999999999</v>
      </c>
      <c r="AH147" s="29"/>
      <c r="AI147" s="79">
        <f t="shared" si="35"/>
        <v>35</v>
      </c>
      <c r="AJ147" s="33" t="s">
        <v>94</v>
      </c>
      <c r="AK147" s="35" t="s">
        <v>19</v>
      </c>
      <c r="AL147" s="29">
        <v>-0.30839</v>
      </c>
      <c r="AM147" s="29"/>
      <c r="AN147" s="29">
        <f t="shared" si="52"/>
        <v>18</v>
      </c>
      <c r="AO147" s="33" t="s">
        <v>77</v>
      </c>
      <c r="AP147" s="24" t="s">
        <v>29</v>
      </c>
      <c r="AQ147" s="29">
        <v>-0.26490000000000002</v>
      </c>
      <c r="AR147" s="29"/>
      <c r="AS147" s="29">
        <f t="shared" si="55"/>
        <v>15</v>
      </c>
      <c r="AT147" s="42" t="s">
        <v>25</v>
      </c>
      <c r="AU147" s="51">
        <f>SUMIFS($AX$3:$AX$135,$AU$3:$AU$135," +PNA",$AW$3:$AW$135,"x") + SUMIFS($AX$3:$AX$135,$AU$3:$AU$135," +PNA",$AW$3:$AW$135,"o")</f>
        <v>869</v>
      </c>
      <c r="AV147" s="44" t="s">
        <v>26</v>
      </c>
      <c r="AW147" s="54"/>
      <c r="AX147" s="65">
        <f>SUMIFS($AX$3:$AX$135,$AU$3:$AU$135," -PNA",$AW$3:$AW$135,"x") + SUMIFS($AX$3:$AX$135,$AU$3:$AU$135," -PNA",$AW$3:$AW$135,"o")</f>
        <v>557</v>
      </c>
      <c r="AY147" s="33" t="s">
        <v>103</v>
      </c>
      <c r="AZ147" s="35" t="s">
        <v>22</v>
      </c>
      <c r="BA147" s="29">
        <v>-8.7359999999999993E-2</v>
      </c>
      <c r="BB147" s="29"/>
      <c r="BC147" s="29">
        <f t="shared" si="51"/>
        <v>19</v>
      </c>
      <c r="BD147" s="33" t="s">
        <v>64</v>
      </c>
      <c r="BE147" s="24" t="s">
        <v>22</v>
      </c>
      <c r="BF147" s="29">
        <v>-0.16566</v>
      </c>
      <c r="BG147" s="29"/>
      <c r="BH147" s="79">
        <f t="shared" si="45"/>
        <v>23</v>
      </c>
      <c r="BI147" s="33" t="s">
        <v>39</v>
      </c>
      <c r="BJ147" s="24" t="s">
        <v>28</v>
      </c>
      <c r="BK147" s="29">
        <v>-9.3289999999999998E-2</v>
      </c>
      <c r="BL147" s="29"/>
      <c r="BM147" s="29">
        <f t="shared" si="36"/>
        <v>29</v>
      </c>
      <c r="BN147" s="33" t="s">
        <v>78</v>
      </c>
      <c r="BO147" s="24" t="s">
        <v>28</v>
      </c>
      <c r="BP147" s="29">
        <v>-6.9419999999999996E-2</v>
      </c>
      <c r="BR147" s="29">
        <f t="shared" si="41"/>
        <v>25</v>
      </c>
    </row>
    <row r="148" spans="1:70" ht="17" thickBot="1" x14ac:dyDescent="0.25">
      <c r="A148" s="33" t="s">
        <v>77</v>
      </c>
      <c r="B148" s="24" t="s">
        <v>22</v>
      </c>
      <c r="C148" s="29">
        <v>-0.33326</v>
      </c>
      <c r="D148" s="29"/>
      <c r="E148" s="29">
        <f t="shared" si="46"/>
        <v>22</v>
      </c>
      <c r="F148" s="33" t="s">
        <v>82</v>
      </c>
      <c r="G148" s="24" t="s">
        <v>28</v>
      </c>
      <c r="H148" s="29">
        <v>-0.12934999999999999</v>
      </c>
      <c r="I148" s="29"/>
      <c r="J148" s="29">
        <f t="shared" si="38"/>
        <v>27</v>
      </c>
      <c r="K148" s="33" t="s">
        <v>56</v>
      </c>
      <c r="L148" s="24" t="s">
        <v>22</v>
      </c>
      <c r="M148" s="29">
        <v>-0.29587000000000002</v>
      </c>
      <c r="N148" s="29"/>
      <c r="O148" s="29">
        <f t="shared" si="34"/>
        <v>36</v>
      </c>
      <c r="P148" s="33" t="s">
        <v>84</v>
      </c>
      <c r="Q148" s="24" t="s">
        <v>19</v>
      </c>
      <c r="R148" s="29">
        <v>-9.7239999999999993E-2</v>
      </c>
      <c r="S148" s="29"/>
      <c r="T148" s="29">
        <f t="shared" si="59"/>
        <v>10</v>
      </c>
      <c r="U148" s="33" t="s">
        <v>63</v>
      </c>
      <c r="V148" s="24" t="s">
        <v>26</v>
      </c>
      <c r="W148" s="29">
        <v>-8.2409999999999997E-2</v>
      </c>
      <c r="X148" s="29"/>
      <c r="Y148" s="29">
        <f t="shared" si="58"/>
        <v>12</v>
      </c>
      <c r="Z148" s="33" t="s">
        <v>93</v>
      </c>
      <c r="AA148" s="35" t="s">
        <v>20</v>
      </c>
      <c r="AB148" s="29">
        <v>-0.19353000000000001</v>
      </c>
      <c r="AC148" s="29"/>
      <c r="AD148" s="29">
        <f t="shared" si="37"/>
        <v>29</v>
      </c>
      <c r="AE148" s="33" t="s">
        <v>104</v>
      </c>
      <c r="AF148" s="35" t="s">
        <v>23</v>
      </c>
      <c r="AG148" s="29">
        <v>-0.15983</v>
      </c>
      <c r="AH148" s="29"/>
      <c r="AI148" s="79">
        <f t="shared" si="35"/>
        <v>36</v>
      </c>
      <c r="AJ148" s="33" t="s">
        <v>64</v>
      </c>
      <c r="AK148" s="24" t="s">
        <v>22</v>
      </c>
      <c r="AL148" s="29">
        <v>-0.31580000000000003</v>
      </c>
      <c r="AM148" s="29"/>
      <c r="AN148" s="29">
        <f t="shared" si="52"/>
        <v>19</v>
      </c>
      <c r="AO148" s="33" t="s">
        <v>52</v>
      </c>
      <c r="AP148" s="24" t="s">
        <v>29</v>
      </c>
      <c r="AQ148" s="29">
        <v>-0.28594000000000003</v>
      </c>
      <c r="AR148" s="29"/>
      <c r="AS148" s="29">
        <f t="shared" si="55"/>
        <v>16</v>
      </c>
      <c r="AT148" s="45" t="s">
        <v>28</v>
      </c>
      <c r="AU148" s="46">
        <f>SUMIFS($AX$3:$AX$135,$AU$3:$AU$135," +NAM",$AW$3:$AW$135,"x") + SUMIFS($AX$3:$AX$135,$AU$3:$AU$135," +NAM",$AW$3:$AW$135,"o")</f>
        <v>201</v>
      </c>
      <c r="AV148" s="47" t="s">
        <v>29</v>
      </c>
      <c r="AW148" s="55"/>
      <c r="AX148" s="66">
        <f>SUMIFS($AX$3:$AX$135,$AU$3:$AU$135," -NAM",$AW$3:$AW$135,"x") + SUMIFS($AX$3:$AX$135,$AU$3:$AU$135," -NAM",$AW$3:$AW$135,"o")</f>
        <v>528</v>
      </c>
      <c r="AY148" s="33" t="s">
        <v>76</v>
      </c>
      <c r="AZ148" s="24" t="s">
        <v>22</v>
      </c>
      <c r="BA148" s="29">
        <v>-9.5229999999999995E-2</v>
      </c>
      <c r="BB148" s="29"/>
      <c r="BC148" s="29">
        <f t="shared" si="51"/>
        <v>20</v>
      </c>
      <c r="BD148" s="33" t="s">
        <v>101</v>
      </c>
      <c r="BE148" s="35" t="s">
        <v>22</v>
      </c>
      <c r="BF148" s="29">
        <v>-0.17610999999999999</v>
      </c>
      <c r="BG148" s="29"/>
      <c r="BH148" s="79">
        <f t="shared" si="45"/>
        <v>24</v>
      </c>
      <c r="BI148" s="33" t="s">
        <v>74</v>
      </c>
      <c r="BJ148" s="24" t="s">
        <v>28</v>
      </c>
      <c r="BK148" s="29">
        <v>-9.7640000000000005E-2</v>
      </c>
      <c r="BL148" s="29"/>
      <c r="BM148" s="29">
        <f t="shared" si="36"/>
        <v>30</v>
      </c>
      <c r="BN148" s="33" t="s">
        <v>68</v>
      </c>
      <c r="BO148" s="24" t="s">
        <v>22</v>
      </c>
      <c r="BP148" s="29">
        <v>-7.0139999999999994E-2</v>
      </c>
      <c r="BR148" s="29">
        <f t="shared" si="41"/>
        <v>26</v>
      </c>
    </row>
    <row r="149" spans="1:70" ht="17" thickBot="1" x14ac:dyDescent="0.25">
      <c r="A149" s="33" t="s">
        <v>60</v>
      </c>
      <c r="B149" s="24" t="s">
        <v>22</v>
      </c>
      <c r="C149" s="29">
        <v>-0.36099999999999999</v>
      </c>
      <c r="D149" s="29"/>
      <c r="E149" s="29">
        <f t="shared" si="46"/>
        <v>23</v>
      </c>
      <c r="F149" s="33" t="s">
        <v>57</v>
      </c>
      <c r="G149" s="24" t="s">
        <v>26</v>
      </c>
      <c r="H149" s="29">
        <v>-0.13264000000000001</v>
      </c>
      <c r="I149" s="29"/>
      <c r="J149" s="29">
        <f t="shared" si="38"/>
        <v>28</v>
      </c>
      <c r="K149" s="33" t="s">
        <v>48</v>
      </c>
      <c r="L149" s="24" t="s">
        <v>20</v>
      </c>
      <c r="M149" s="29">
        <v>-0.29758000000000001</v>
      </c>
      <c r="N149" s="29"/>
      <c r="O149" s="29">
        <f t="shared" si="34"/>
        <v>37</v>
      </c>
      <c r="P149" s="33" t="s">
        <v>32</v>
      </c>
      <c r="Q149" s="24" t="s">
        <v>20</v>
      </c>
      <c r="R149" s="29">
        <v>-9.887E-2</v>
      </c>
      <c r="S149" s="29"/>
      <c r="T149" s="29">
        <f t="shared" si="59"/>
        <v>11</v>
      </c>
      <c r="U149" s="33" t="s">
        <v>70</v>
      </c>
      <c r="V149" s="24" t="s">
        <v>23</v>
      </c>
      <c r="W149" s="29">
        <v>-8.2669999999999993E-2</v>
      </c>
      <c r="X149" s="29"/>
      <c r="Y149" s="29">
        <f t="shared" si="58"/>
        <v>13</v>
      </c>
      <c r="Z149" s="33" t="s">
        <v>93</v>
      </c>
      <c r="AA149" s="35" t="s">
        <v>25</v>
      </c>
      <c r="AB149" s="29">
        <v>-0.20479</v>
      </c>
      <c r="AC149" s="29"/>
      <c r="AD149" s="29">
        <f t="shared" si="37"/>
        <v>30</v>
      </c>
      <c r="AE149" s="33" t="s">
        <v>48</v>
      </c>
      <c r="AF149" s="24" t="s">
        <v>29</v>
      </c>
      <c r="AG149" s="29">
        <v>-0.17249</v>
      </c>
      <c r="AH149" s="29"/>
      <c r="AI149" s="79">
        <f t="shared" si="35"/>
        <v>37</v>
      </c>
      <c r="AJ149" s="33" t="s">
        <v>84</v>
      </c>
      <c r="AK149" s="24" t="s">
        <v>19</v>
      </c>
      <c r="AL149" s="29">
        <v>-0.31872</v>
      </c>
      <c r="AM149" s="29"/>
      <c r="AN149" s="29">
        <f t="shared" si="52"/>
        <v>20</v>
      </c>
      <c r="AO149" s="33" t="s">
        <v>52</v>
      </c>
      <c r="AP149" s="24" t="s">
        <v>23</v>
      </c>
      <c r="AQ149" s="29">
        <v>-0.28928999999999999</v>
      </c>
      <c r="AR149" s="29"/>
      <c r="AS149" s="29">
        <f t="shared" si="55"/>
        <v>17</v>
      </c>
      <c r="AT149" s="45" t="s">
        <v>19</v>
      </c>
      <c r="AU149" s="46">
        <f>SUMIFS($AX$3:$AX$135,$AU$3:$AU$135," +ENSO",$AW$3:$AW$135,"x") + SUMIFS($AX$3:$AX$135,$AU$3:$AU$135," +ENSO",$AW$3:$AW$135,"o")</f>
        <v>1269</v>
      </c>
      <c r="AV149" s="47" t="s">
        <v>20</v>
      </c>
      <c r="AW149" s="55"/>
      <c r="AX149" s="66">
        <f>SUMIFS($AX$3:$AX$135,$AU$3:$AU$135," -ENSO",$AW$3:$AW$135,"x") + SUMIFS($AX$3:$AX$135,$AU$3:$AU$135," -ENSO",$AW$3:$AW$135,"o")</f>
        <v>396</v>
      </c>
      <c r="AY149" s="33" t="s">
        <v>65</v>
      </c>
      <c r="AZ149" s="24" t="s">
        <v>20</v>
      </c>
      <c r="BA149" s="29">
        <v>-9.597E-2</v>
      </c>
      <c r="BB149" s="29"/>
      <c r="BC149" s="29">
        <f t="shared" si="51"/>
        <v>21</v>
      </c>
      <c r="BD149" s="33" t="s">
        <v>104</v>
      </c>
      <c r="BE149" s="35" t="s">
        <v>28</v>
      </c>
      <c r="BF149" s="29">
        <v>-0.17926</v>
      </c>
      <c r="BG149" s="29"/>
      <c r="BH149" s="79">
        <f t="shared" si="45"/>
        <v>25</v>
      </c>
      <c r="BI149" s="33" t="s">
        <v>101</v>
      </c>
      <c r="BJ149" s="35" t="s">
        <v>26</v>
      </c>
      <c r="BK149" s="29">
        <v>-0.10163</v>
      </c>
      <c r="BL149" s="29"/>
      <c r="BM149" s="29">
        <f t="shared" si="36"/>
        <v>31</v>
      </c>
      <c r="BN149" s="33" t="s">
        <v>39</v>
      </c>
      <c r="BO149" s="24" t="s">
        <v>28</v>
      </c>
      <c r="BP149" s="29">
        <v>-7.0730000000000001E-2</v>
      </c>
      <c r="BR149" s="29">
        <f t="shared" si="41"/>
        <v>27</v>
      </c>
    </row>
    <row r="150" spans="1:70" ht="17" thickBot="1" x14ac:dyDescent="0.25">
      <c r="A150" s="33" t="s">
        <v>71</v>
      </c>
      <c r="B150" s="24" t="s">
        <v>20</v>
      </c>
      <c r="C150" s="29">
        <v>-0.36144999999999999</v>
      </c>
      <c r="D150" s="29"/>
      <c r="E150" s="29">
        <f t="shared" si="46"/>
        <v>24</v>
      </c>
      <c r="F150" s="33" t="s">
        <v>92</v>
      </c>
      <c r="G150" s="35" t="s">
        <v>28</v>
      </c>
      <c r="H150" s="29">
        <v>-0.13811000000000001</v>
      </c>
      <c r="I150" s="29"/>
      <c r="J150" s="29">
        <f t="shared" si="38"/>
        <v>29</v>
      </c>
      <c r="K150" s="33" t="s">
        <v>74</v>
      </c>
      <c r="L150" s="24" t="s">
        <v>25</v>
      </c>
      <c r="M150" s="29">
        <v>-0.30419000000000002</v>
      </c>
      <c r="N150" s="29"/>
      <c r="O150" s="29">
        <f t="shared" si="34"/>
        <v>38</v>
      </c>
      <c r="P150" s="33" t="s">
        <v>34</v>
      </c>
      <c r="Q150" s="24" t="s">
        <v>19</v>
      </c>
      <c r="R150" s="29">
        <v>-0.10995000000000001</v>
      </c>
      <c r="S150" s="29"/>
      <c r="T150" s="29">
        <f t="shared" si="59"/>
        <v>12</v>
      </c>
      <c r="U150" s="33" t="s">
        <v>99</v>
      </c>
      <c r="V150" s="35" t="s">
        <v>19</v>
      </c>
      <c r="W150" s="29">
        <v>-8.3909999999999998E-2</v>
      </c>
      <c r="X150" s="29"/>
      <c r="Y150" s="29">
        <f t="shared" si="58"/>
        <v>14</v>
      </c>
      <c r="Z150" s="33" t="s">
        <v>76</v>
      </c>
      <c r="AA150" s="24" t="s">
        <v>22</v>
      </c>
      <c r="AB150" s="29">
        <v>-0.20541000000000001</v>
      </c>
      <c r="AC150" s="29"/>
      <c r="AD150" s="29">
        <f t="shared" si="37"/>
        <v>31</v>
      </c>
      <c r="AE150" s="33" t="s">
        <v>99</v>
      </c>
      <c r="AF150" s="35" t="s">
        <v>23</v>
      </c>
      <c r="AG150" s="29">
        <v>-0.18154999999999999</v>
      </c>
      <c r="AH150" s="29"/>
      <c r="AI150" s="79">
        <f t="shared" si="35"/>
        <v>38</v>
      </c>
      <c r="AJ150" s="33" t="s">
        <v>49</v>
      </c>
      <c r="AK150" s="24" t="s">
        <v>28</v>
      </c>
      <c r="AL150" s="29">
        <v>-0.32751999999999998</v>
      </c>
      <c r="AM150" s="29"/>
      <c r="AN150" s="29">
        <f t="shared" si="52"/>
        <v>21</v>
      </c>
      <c r="AO150" s="33" t="s">
        <v>104</v>
      </c>
      <c r="AP150" s="35" t="s">
        <v>28</v>
      </c>
      <c r="AQ150" s="29">
        <v>-0.32529999999999998</v>
      </c>
      <c r="AR150" s="29"/>
      <c r="AS150" s="29">
        <f t="shared" si="55"/>
        <v>18</v>
      </c>
      <c r="AT150" s="48" t="s">
        <v>22</v>
      </c>
      <c r="AU150" s="49">
        <f>SUMIFS($AX$3:$AX$135,$AU$3:$AU$135," +AMO",$AW$3:$AW$135,"x") + SUMIFS($AX$3:$AX$135,$AU$3:$AU$135," +AMO",$AW$3:$AW$135,"o")</f>
        <v>792</v>
      </c>
      <c r="AV150" s="50" t="s">
        <v>23</v>
      </c>
      <c r="AW150" s="57"/>
      <c r="AX150" s="67">
        <f>SUMIFS($AX$3:$AX$135,$AU$3:$AU$135," -AMO",$AW$3:$AW$135,"x") + SUMIFS($AX$3:$AX$135,$AU$3:$AU$135," -AMO",$AW$3:$AW$135,"o")</f>
        <v>105</v>
      </c>
      <c r="AY150" s="33" t="s">
        <v>89</v>
      </c>
      <c r="AZ150" s="35" t="s">
        <v>25</v>
      </c>
      <c r="BA150" s="29">
        <v>-9.7089999999999996E-2</v>
      </c>
      <c r="BB150" s="29"/>
      <c r="BC150" s="29">
        <f t="shared" si="51"/>
        <v>22</v>
      </c>
      <c r="BD150" s="33" t="s">
        <v>104</v>
      </c>
      <c r="BE150" s="35" t="s">
        <v>19</v>
      </c>
      <c r="BF150" s="29">
        <v>-0.17960999999999999</v>
      </c>
      <c r="BG150" s="29"/>
      <c r="BH150" s="79">
        <f t="shared" si="45"/>
        <v>26</v>
      </c>
      <c r="BI150" s="33" t="s">
        <v>96</v>
      </c>
      <c r="BJ150" s="35" t="s">
        <v>23</v>
      </c>
      <c r="BK150" s="29">
        <v>-0.10308</v>
      </c>
      <c r="BL150" s="29"/>
      <c r="BM150" s="29">
        <f t="shared" si="36"/>
        <v>32</v>
      </c>
      <c r="BN150" s="33" t="s">
        <v>104</v>
      </c>
      <c r="BO150" s="35" t="s">
        <v>19</v>
      </c>
      <c r="BP150" s="29">
        <v>-7.2720000000000007E-2</v>
      </c>
      <c r="BR150" s="29">
        <f t="shared" si="41"/>
        <v>28</v>
      </c>
    </row>
    <row r="151" spans="1:70" ht="17" thickBot="1" x14ac:dyDescent="0.25">
      <c r="A151" s="33" t="s">
        <v>77</v>
      </c>
      <c r="B151" s="24" t="s">
        <v>29</v>
      </c>
      <c r="C151" s="29">
        <v>-0.36218</v>
      </c>
      <c r="D151" s="29"/>
      <c r="E151" s="29">
        <f t="shared" si="46"/>
        <v>25</v>
      </c>
      <c r="F151" s="33" t="s">
        <v>89</v>
      </c>
      <c r="G151" s="35" t="s">
        <v>25</v>
      </c>
      <c r="H151" s="29">
        <v>-0.14157</v>
      </c>
      <c r="I151" s="29"/>
      <c r="J151" s="29">
        <f t="shared" si="38"/>
        <v>30</v>
      </c>
      <c r="K151" s="33" t="s">
        <v>40</v>
      </c>
      <c r="L151" s="24" t="s">
        <v>29</v>
      </c>
      <c r="M151" s="29">
        <v>-0.32328000000000001</v>
      </c>
      <c r="N151" s="29"/>
      <c r="O151" s="29">
        <f t="shared" si="34"/>
        <v>39</v>
      </c>
      <c r="P151" s="33" t="s">
        <v>18</v>
      </c>
      <c r="Q151" s="24" t="s">
        <v>20</v>
      </c>
      <c r="R151" s="29">
        <v>-0.11570999999999999</v>
      </c>
      <c r="S151" s="29"/>
      <c r="T151" s="29">
        <f t="shared" si="59"/>
        <v>13</v>
      </c>
      <c r="U151" s="33" t="s">
        <v>99</v>
      </c>
      <c r="V151" s="35" t="s">
        <v>29</v>
      </c>
      <c r="W151" s="29">
        <v>-8.6349999999999996E-2</v>
      </c>
      <c r="X151" s="29"/>
      <c r="Y151" s="29">
        <f t="shared" si="58"/>
        <v>15</v>
      </c>
      <c r="Z151" s="33" t="s">
        <v>101</v>
      </c>
      <c r="AA151" s="35" t="s">
        <v>22</v>
      </c>
      <c r="AB151" s="29">
        <v>-0.20635000000000001</v>
      </c>
      <c r="AC151" s="29"/>
      <c r="AD151" s="29">
        <f t="shared" si="37"/>
        <v>32</v>
      </c>
      <c r="AE151" s="33" t="s">
        <v>91</v>
      </c>
      <c r="AF151" s="35" t="s">
        <v>28</v>
      </c>
      <c r="AG151" s="29">
        <v>-0.18176999999999999</v>
      </c>
      <c r="AH151" s="29"/>
      <c r="AI151" s="79">
        <f t="shared" si="35"/>
        <v>39</v>
      </c>
      <c r="AJ151" s="33" t="s">
        <v>104</v>
      </c>
      <c r="AK151" s="35" t="s">
        <v>19</v>
      </c>
      <c r="AL151" s="29">
        <v>-0.32905000000000001</v>
      </c>
      <c r="AM151" s="29"/>
      <c r="AN151" s="29">
        <f t="shared" si="52"/>
        <v>22</v>
      </c>
      <c r="AO151" s="33" t="s">
        <v>63</v>
      </c>
      <c r="AP151" s="24" t="s">
        <v>22</v>
      </c>
      <c r="AQ151" s="29">
        <v>-0.32565</v>
      </c>
      <c r="AR151" s="29"/>
      <c r="AS151" s="29">
        <f t="shared" si="55"/>
        <v>19</v>
      </c>
      <c r="AT151" s="33" t="s">
        <v>82</v>
      </c>
      <c r="AU151" s="24" t="s">
        <v>28</v>
      </c>
      <c r="AV151" s="29">
        <v>-8.2799999999999992E-3</v>
      </c>
      <c r="AW151" s="29"/>
      <c r="AX151" s="29">
        <v>1</v>
      </c>
      <c r="AY151" s="33" t="s">
        <v>18</v>
      </c>
      <c r="AZ151" s="24" t="s">
        <v>20</v>
      </c>
      <c r="BA151" s="29">
        <v>-0.10299999999999999</v>
      </c>
      <c r="BB151" s="29"/>
      <c r="BC151" s="29">
        <f t="shared" si="51"/>
        <v>23</v>
      </c>
      <c r="BD151" s="33" t="s">
        <v>84</v>
      </c>
      <c r="BE151" s="24" t="s">
        <v>19</v>
      </c>
      <c r="BF151" s="29">
        <v>-0.20413000000000001</v>
      </c>
      <c r="BG151" s="29"/>
      <c r="BH151" s="79">
        <f t="shared" si="45"/>
        <v>27</v>
      </c>
      <c r="BI151" s="33" t="s">
        <v>81</v>
      </c>
      <c r="BJ151" s="24" t="s">
        <v>29</v>
      </c>
      <c r="BK151" s="29">
        <v>-0.10630000000000001</v>
      </c>
      <c r="BL151" s="29"/>
      <c r="BM151" s="29">
        <f t="shared" si="36"/>
        <v>33</v>
      </c>
      <c r="BN151" s="33" t="s">
        <v>43</v>
      </c>
      <c r="BO151" s="24" t="s">
        <v>19</v>
      </c>
      <c r="BP151" s="29">
        <v>-7.3730000000000004E-2</v>
      </c>
      <c r="BR151" s="29">
        <f t="shared" si="41"/>
        <v>29</v>
      </c>
    </row>
    <row r="152" spans="1:70" ht="17" thickBot="1" x14ac:dyDescent="0.25">
      <c r="A152" s="33" t="s">
        <v>27</v>
      </c>
      <c r="B152" s="24" t="s">
        <v>28</v>
      </c>
      <c r="C152" s="29">
        <v>-0.37519999999999998</v>
      </c>
      <c r="D152" s="29"/>
      <c r="E152" s="29">
        <f t="shared" si="46"/>
        <v>26</v>
      </c>
      <c r="F152" s="33" t="s">
        <v>57</v>
      </c>
      <c r="G152" s="24" t="s">
        <v>23</v>
      </c>
      <c r="H152" s="29">
        <v>-0.16048000000000001</v>
      </c>
      <c r="I152" s="29"/>
      <c r="J152" s="29">
        <f t="shared" si="38"/>
        <v>31</v>
      </c>
      <c r="K152" s="33" t="s">
        <v>35</v>
      </c>
      <c r="L152" s="24" t="s">
        <v>22</v>
      </c>
      <c r="M152" s="29">
        <v>-0.33187</v>
      </c>
      <c r="N152" s="29"/>
      <c r="O152" s="29">
        <f t="shared" si="34"/>
        <v>40</v>
      </c>
      <c r="P152" s="33" t="s">
        <v>71</v>
      </c>
      <c r="Q152" s="24" t="s">
        <v>29</v>
      </c>
      <c r="R152" s="29">
        <v>-0.12551000000000001</v>
      </c>
      <c r="S152" s="29"/>
      <c r="T152" s="29">
        <f t="shared" si="59"/>
        <v>14</v>
      </c>
      <c r="U152" s="33" t="s">
        <v>79</v>
      </c>
      <c r="V152" s="24" t="s">
        <v>22</v>
      </c>
      <c r="W152" s="29">
        <v>-9.2429999999999998E-2</v>
      </c>
      <c r="X152" s="29"/>
      <c r="Y152" s="29">
        <f t="shared" si="58"/>
        <v>16</v>
      </c>
      <c r="Z152" s="33" t="s">
        <v>96</v>
      </c>
      <c r="AA152" s="35" t="s">
        <v>19</v>
      </c>
      <c r="AB152" s="29">
        <v>-0.21631</v>
      </c>
      <c r="AC152" s="29"/>
      <c r="AD152" s="29">
        <f t="shared" si="37"/>
        <v>33</v>
      </c>
      <c r="AE152" s="33" t="s">
        <v>104</v>
      </c>
      <c r="AF152" s="35" t="s">
        <v>26</v>
      </c>
      <c r="AG152" s="29">
        <v>-0.18204000000000001</v>
      </c>
      <c r="AH152" s="29"/>
      <c r="AI152" s="79">
        <f t="shared" si="35"/>
        <v>40</v>
      </c>
      <c r="AJ152" s="33" t="s">
        <v>77</v>
      </c>
      <c r="AK152" s="24" t="s">
        <v>22</v>
      </c>
      <c r="AL152" s="29">
        <v>-0.34949000000000002</v>
      </c>
      <c r="AM152" s="29"/>
      <c r="AN152" s="29">
        <f t="shared" si="52"/>
        <v>23</v>
      </c>
      <c r="AO152" s="33" t="s">
        <v>94</v>
      </c>
      <c r="AP152" s="35" t="s">
        <v>19</v>
      </c>
      <c r="AQ152" s="29">
        <v>-0.32840000000000003</v>
      </c>
      <c r="AR152" s="29"/>
      <c r="AS152" s="29">
        <f t="shared" si="55"/>
        <v>20</v>
      </c>
      <c r="AT152" s="33" t="s">
        <v>59</v>
      </c>
      <c r="AU152" s="24" t="s">
        <v>25</v>
      </c>
      <c r="AV152" s="29">
        <v>-1.6570000000000001E-2</v>
      </c>
      <c r="AW152" s="29"/>
      <c r="AX152" s="29">
        <f>IF(AV152&lt;AV151,AX151+1,AX151)</f>
        <v>2</v>
      </c>
      <c r="AY152" s="33" t="s">
        <v>60</v>
      </c>
      <c r="AZ152" s="24" t="s">
        <v>26</v>
      </c>
      <c r="BA152" s="29">
        <v>-0.10521</v>
      </c>
      <c r="BB152" s="29"/>
      <c r="BC152" s="29">
        <f t="shared" si="51"/>
        <v>24</v>
      </c>
      <c r="BD152" s="33" t="s">
        <v>27</v>
      </c>
      <c r="BE152" s="24" t="s">
        <v>28</v>
      </c>
      <c r="BF152" s="29">
        <v>-0.20552000000000001</v>
      </c>
      <c r="BG152" s="29"/>
      <c r="BH152" s="79">
        <f t="shared" si="45"/>
        <v>28</v>
      </c>
      <c r="BI152" s="33" t="s">
        <v>40</v>
      </c>
      <c r="BJ152" s="24" t="s">
        <v>26</v>
      </c>
      <c r="BK152" s="29">
        <v>-0.10940999999999999</v>
      </c>
      <c r="BL152" s="29"/>
      <c r="BM152" s="29">
        <f t="shared" si="36"/>
        <v>34</v>
      </c>
      <c r="BN152" s="23" t="s">
        <v>95</v>
      </c>
      <c r="BO152" s="24" t="s">
        <v>22</v>
      </c>
      <c r="BP152" s="29">
        <v>-7.6609999999999998E-2</v>
      </c>
      <c r="BR152" s="29">
        <f t="shared" si="41"/>
        <v>30</v>
      </c>
    </row>
    <row r="153" spans="1:70" ht="17" thickBot="1" x14ac:dyDescent="0.25">
      <c r="A153" s="33" t="s">
        <v>66</v>
      </c>
      <c r="B153" s="24" t="s">
        <v>28</v>
      </c>
      <c r="C153" s="29">
        <v>-0.37779000000000001</v>
      </c>
      <c r="D153" s="29"/>
      <c r="E153" s="29">
        <f t="shared" si="46"/>
        <v>27</v>
      </c>
      <c r="F153" s="33" t="s">
        <v>79</v>
      </c>
      <c r="G153" s="24" t="s">
        <v>22</v>
      </c>
      <c r="H153" s="29">
        <v>-0.16355</v>
      </c>
      <c r="I153" s="29"/>
      <c r="J153" s="29">
        <f t="shared" si="38"/>
        <v>32</v>
      </c>
      <c r="K153" s="33" t="s">
        <v>39</v>
      </c>
      <c r="L153" s="24" t="s">
        <v>25</v>
      </c>
      <c r="M153" s="29">
        <v>-0.34139999999999998</v>
      </c>
      <c r="N153" s="29"/>
      <c r="O153" s="29">
        <f t="shared" si="34"/>
        <v>41</v>
      </c>
      <c r="P153" s="33" t="s">
        <v>71</v>
      </c>
      <c r="Q153" s="24" t="s">
        <v>20</v>
      </c>
      <c r="R153" s="29">
        <v>-0.12839999999999999</v>
      </c>
      <c r="S153" s="29"/>
      <c r="T153" s="29">
        <f t="shared" si="59"/>
        <v>15</v>
      </c>
      <c r="U153" s="33" t="s">
        <v>76</v>
      </c>
      <c r="V153" s="24" t="s">
        <v>28</v>
      </c>
      <c r="W153" s="29">
        <v>-0.10074</v>
      </c>
      <c r="X153" s="29"/>
      <c r="Y153" s="29">
        <f t="shared" si="58"/>
        <v>17</v>
      </c>
      <c r="Z153" s="33" t="s">
        <v>52</v>
      </c>
      <c r="AA153" s="24" t="s">
        <v>29</v>
      </c>
      <c r="AB153" s="29">
        <v>-0.22137999999999999</v>
      </c>
      <c r="AC153" s="29"/>
      <c r="AD153" s="29">
        <f t="shared" si="37"/>
        <v>34</v>
      </c>
      <c r="AE153" s="33" t="s">
        <v>103</v>
      </c>
      <c r="AF153" s="35" t="s">
        <v>22</v>
      </c>
      <c r="AG153" s="29">
        <v>-0.18271999999999999</v>
      </c>
      <c r="AH153" s="29"/>
      <c r="AI153" s="79">
        <f t="shared" si="35"/>
        <v>41</v>
      </c>
      <c r="AJ153" s="33" t="s">
        <v>21</v>
      </c>
      <c r="AK153" s="24" t="s">
        <v>23</v>
      </c>
      <c r="AL153" s="29">
        <v>-0.35593999999999998</v>
      </c>
      <c r="AM153" s="29"/>
      <c r="AN153" s="29">
        <f t="shared" si="52"/>
        <v>24</v>
      </c>
      <c r="AO153" s="33" t="s">
        <v>101</v>
      </c>
      <c r="AP153" s="35" t="s">
        <v>29</v>
      </c>
      <c r="AQ153" s="29">
        <v>-0.3306</v>
      </c>
      <c r="AR153" s="29"/>
      <c r="AS153" s="29">
        <f t="shared" si="55"/>
        <v>21</v>
      </c>
      <c r="AT153" s="33" t="s">
        <v>92</v>
      </c>
      <c r="AU153" s="35" t="s">
        <v>28</v>
      </c>
      <c r="AV153" s="29">
        <v>-4.2009999999999999E-2</v>
      </c>
      <c r="AW153" s="29"/>
      <c r="AX153" s="29">
        <f t="shared" ref="AX153:AX216" si="60">IF(AV153&lt;AV152,AX152+1,AX152)</f>
        <v>3</v>
      </c>
      <c r="AY153" s="33" t="s">
        <v>94</v>
      </c>
      <c r="AZ153" s="35" t="s">
        <v>22</v>
      </c>
      <c r="BA153" s="29">
        <v>-0.10571</v>
      </c>
      <c r="BB153" s="29"/>
      <c r="BC153" s="29">
        <f t="shared" si="51"/>
        <v>25</v>
      </c>
      <c r="BD153" s="33" t="s">
        <v>94</v>
      </c>
      <c r="BE153" s="35" t="s">
        <v>19</v>
      </c>
      <c r="BF153" s="29">
        <v>-0.22864000000000001</v>
      </c>
      <c r="BG153" s="29"/>
      <c r="BH153" s="79">
        <f t="shared" si="45"/>
        <v>29</v>
      </c>
      <c r="BI153" s="33" t="s">
        <v>47</v>
      </c>
      <c r="BJ153" s="24" t="s">
        <v>28</v>
      </c>
      <c r="BK153" s="29">
        <v>-0.13284000000000001</v>
      </c>
      <c r="BL153" s="29"/>
      <c r="BM153" s="29">
        <f t="shared" si="36"/>
        <v>35</v>
      </c>
      <c r="BN153" s="33" t="s">
        <v>97</v>
      </c>
      <c r="BO153" s="35" t="s">
        <v>22</v>
      </c>
      <c r="BP153" s="29">
        <v>-8.1100000000000005E-2</v>
      </c>
      <c r="BR153" s="29">
        <f t="shared" si="41"/>
        <v>31</v>
      </c>
    </row>
    <row r="154" spans="1:70" ht="17" thickBot="1" x14ac:dyDescent="0.25">
      <c r="A154" s="33" t="s">
        <v>82</v>
      </c>
      <c r="B154" s="24" t="s">
        <v>20</v>
      </c>
      <c r="C154" s="29">
        <v>-0.39399000000000001</v>
      </c>
      <c r="D154" s="29"/>
      <c r="E154" s="29">
        <f t="shared" si="46"/>
        <v>28</v>
      </c>
      <c r="F154" s="33" t="s">
        <v>104</v>
      </c>
      <c r="G154" s="35" t="s">
        <v>19</v>
      </c>
      <c r="H154" s="29">
        <v>-0.17454</v>
      </c>
      <c r="I154" s="29"/>
      <c r="J154" s="29">
        <f t="shared" si="38"/>
        <v>33</v>
      </c>
      <c r="K154" s="33" t="s">
        <v>71</v>
      </c>
      <c r="L154" s="24" t="s">
        <v>29</v>
      </c>
      <c r="M154" s="29">
        <v>-0.35364000000000001</v>
      </c>
      <c r="N154" s="29"/>
      <c r="O154" s="29">
        <f t="shared" si="34"/>
        <v>42</v>
      </c>
      <c r="P154" s="33" t="s">
        <v>85</v>
      </c>
      <c r="Q154" s="24" t="s">
        <v>19</v>
      </c>
      <c r="R154" s="29">
        <v>-0.13173000000000001</v>
      </c>
      <c r="S154" s="29"/>
      <c r="T154" s="29">
        <f t="shared" si="59"/>
        <v>16</v>
      </c>
      <c r="U154" s="23" t="s">
        <v>95</v>
      </c>
      <c r="V154" s="24" t="s">
        <v>26</v>
      </c>
      <c r="W154" s="29">
        <v>-0.10789</v>
      </c>
      <c r="X154" s="29"/>
      <c r="Y154" s="29">
        <f t="shared" si="58"/>
        <v>18</v>
      </c>
      <c r="Z154" s="33" t="s">
        <v>44</v>
      </c>
      <c r="AA154" s="24" t="s">
        <v>20</v>
      </c>
      <c r="AB154" s="29">
        <v>-0.22563</v>
      </c>
      <c r="AC154" s="29"/>
      <c r="AD154" s="29">
        <f t="shared" si="37"/>
        <v>35</v>
      </c>
      <c r="AE154" s="33" t="s">
        <v>57</v>
      </c>
      <c r="AF154" s="24" t="s">
        <v>26</v>
      </c>
      <c r="AG154" s="29">
        <v>-0.18912000000000001</v>
      </c>
      <c r="AH154" s="29"/>
      <c r="AI154" s="79">
        <f t="shared" si="35"/>
        <v>42</v>
      </c>
      <c r="AJ154" s="33" t="s">
        <v>66</v>
      </c>
      <c r="AK154" s="24" t="s">
        <v>20</v>
      </c>
      <c r="AL154" s="29">
        <v>-0.38613999999999998</v>
      </c>
      <c r="AM154" s="29"/>
      <c r="AN154" s="29">
        <f t="shared" si="52"/>
        <v>25</v>
      </c>
      <c r="AO154" s="33" t="s">
        <v>84</v>
      </c>
      <c r="AP154" s="24" t="s">
        <v>19</v>
      </c>
      <c r="AQ154" s="29">
        <v>-0.33498</v>
      </c>
      <c r="AR154" s="29"/>
      <c r="AS154" s="29">
        <f t="shared" si="55"/>
        <v>22</v>
      </c>
      <c r="AT154" s="33" t="s">
        <v>39</v>
      </c>
      <c r="AU154" s="24" t="s">
        <v>28</v>
      </c>
      <c r="AV154" s="29">
        <v>-6.2960000000000002E-2</v>
      </c>
      <c r="AW154" s="29"/>
      <c r="AX154" s="29">
        <f t="shared" si="60"/>
        <v>4</v>
      </c>
      <c r="AY154" s="33" t="s">
        <v>32</v>
      </c>
      <c r="AZ154" s="24" t="s">
        <v>20</v>
      </c>
      <c r="BA154" s="29">
        <v>-0.12962000000000001</v>
      </c>
      <c r="BB154" s="29"/>
      <c r="BC154" s="29">
        <f t="shared" si="51"/>
        <v>26</v>
      </c>
      <c r="BD154" s="33" t="s">
        <v>92</v>
      </c>
      <c r="BE154" s="35" t="s">
        <v>20</v>
      </c>
      <c r="BF154" s="29">
        <v>-0.22944000000000001</v>
      </c>
      <c r="BG154" s="29"/>
      <c r="BH154" s="79">
        <f t="shared" si="45"/>
        <v>30</v>
      </c>
      <c r="BI154" s="33" t="s">
        <v>91</v>
      </c>
      <c r="BJ154" s="35" t="s">
        <v>28</v>
      </c>
      <c r="BK154" s="29">
        <v>-0.13347999999999999</v>
      </c>
      <c r="BL154" s="29"/>
      <c r="BM154" s="29">
        <f t="shared" si="36"/>
        <v>36</v>
      </c>
      <c r="BN154" s="33" t="s">
        <v>65</v>
      </c>
      <c r="BO154" s="24" t="s">
        <v>23</v>
      </c>
      <c r="BP154" s="29">
        <v>-9.4189999999999996E-2</v>
      </c>
      <c r="BR154" s="29">
        <f t="shared" si="41"/>
        <v>32</v>
      </c>
    </row>
    <row r="155" spans="1:70" ht="18" customHeight="1" thickBot="1" x14ac:dyDescent="0.25">
      <c r="A155" s="33" t="s">
        <v>84</v>
      </c>
      <c r="B155" s="24" t="s">
        <v>19</v>
      </c>
      <c r="C155" s="29">
        <v>-0.39673000000000003</v>
      </c>
      <c r="D155" s="29"/>
      <c r="E155" s="29">
        <f t="shared" si="46"/>
        <v>29</v>
      </c>
      <c r="F155" s="33" t="s">
        <v>44</v>
      </c>
      <c r="G155" s="24" t="s">
        <v>20</v>
      </c>
      <c r="H155" s="29">
        <v>-0.17901</v>
      </c>
      <c r="I155" s="29"/>
      <c r="J155" s="29">
        <f t="shared" si="38"/>
        <v>34</v>
      </c>
      <c r="K155" s="33" t="s">
        <v>97</v>
      </c>
      <c r="L155" s="35" t="s">
        <v>22</v>
      </c>
      <c r="M155" s="29">
        <v>-0.36369000000000001</v>
      </c>
      <c r="N155" s="29"/>
      <c r="O155" s="29">
        <f t="shared" si="34"/>
        <v>43</v>
      </c>
      <c r="P155" s="33" t="s">
        <v>34</v>
      </c>
      <c r="Q155" s="24" t="s">
        <v>26</v>
      </c>
      <c r="R155" s="29">
        <v>-0.13996</v>
      </c>
      <c r="S155" s="29"/>
      <c r="T155" s="29">
        <f t="shared" si="59"/>
        <v>17</v>
      </c>
      <c r="U155" s="33" t="s">
        <v>70</v>
      </c>
      <c r="V155" s="24" t="s">
        <v>28</v>
      </c>
      <c r="W155" s="29">
        <v>-0.12335</v>
      </c>
      <c r="X155" s="29"/>
      <c r="Y155" s="29">
        <f t="shared" si="58"/>
        <v>19</v>
      </c>
      <c r="Z155" s="33" t="s">
        <v>53</v>
      </c>
      <c r="AA155" s="24" t="s">
        <v>23</v>
      </c>
      <c r="AB155" s="29">
        <v>-0.22822000000000001</v>
      </c>
      <c r="AC155" s="29"/>
      <c r="AD155" s="29">
        <f t="shared" si="37"/>
        <v>36</v>
      </c>
      <c r="AE155" s="33" t="s">
        <v>87</v>
      </c>
      <c r="AF155" s="24" t="s">
        <v>29</v>
      </c>
      <c r="AG155" s="29">
        <v>-0.18967999999999999</v>
      </c>
      <c r="AH155" s="29"/>
      <c r="AI155" s="79">
        <f t="shared" si="35"/>
        <v>43</v>
      </c>
      <c r="AJ155" s="33" t="s">
        <v>38</v>
      </c>
      <c r="AK155" s="24" t="s">
        <v>22</v>
      </c>
      <c r="AL155" s="29">
        <v>-0.39957999999999999</v>
      </c>
      <c r="AM155" s="29"/>
      <c r="AN155" s="29">
        <f t="shared" si="52"/>
        <v>26</v>
      </c>
      <c r="AO155" s="33" t="s">
        <v>104</v>
      </c>
      <c r="AP155" s="35" t="s">
        <v>19</v>
      </c>
      <c r="AQ155" s="29">
        <v>-0.34155999999999997</v>
      </c>
      <c r="AR155" s="29"/>
      <c r="AS155" s="29">
        <f t="shared" si="55"/>
        <v>23</v>
      </c>
      <c r="AT155" s="33" t="s">
        <v>94</v>
      </c>
      <c r="AU155" s="35" t="s">
        <v>19</v>
      </c>
      <c r="AV155" s="29">
        <v>-7.7249999999999999E-2</v>
      </c>
      <c r="AW155" s="29"/>
      <c r="AX155" s="29">
        <f t="shared" si="60"/>
        <v>5</v>
      </c>
      <c r="AY155" s="33" t="s">
        <v>65</v>
      </c>
      <c r="AZ155" s="24" t="s">
        <v>23</v>
      </c>
      <c r="BA155" s="29">
        <v>-0.13156000000000001</v>
      </c>
      <c r="BB155" s="29"/>
      <c r="BC155" s="29">
        <f t="shared" si="51"/>
        <v>27</v>
      </c>
      <c r="BD155" s="33" t="s">
        <v>18</v>
      </c>
      <c r="BE155" s="24" t="s">
        <v>20</v>
      </c>
      <c r="BF155" s="29">
        <v>-0.25196000000000002</v>
      </c>
      <c r="BG155" s="29"/>
      <c r="BH155" s="79">
        <f t="shared" si="45"/>
        <v>31</v>
      </c>
      <c r="BI155" s="33" t="s">
        <v>73</v>
      </c>
      <c r="BJ155" s="24" t="s">
        <v>26</v>
      </c>
      <c r="BK155" s="29">
        <v>-0.13769000000000001</v>
      </c>
      <c r="BL155" s="29"/>
      <c r="BM155" s="29">
        <f t="shared" si="36"/>
        <v>37</v>
      </c>
      <c r="BN155" s="33" t="s">
        <v>98</v>
      </c>
      <c r="BO155" s="35" t="s">
        <v>28</v>
      </c>
      <c r="BP155" s="29">
        <v>-9.5420000000000005E-2</v>
      </c>
      <c r="BR155" s="29">
        <f t="shared" si="41"/>
        <v>33</v>
      </c>
    </row>
    <row r="156" spans="1:70" ht="17" thickBot="1" x14ac:dyDescent="0.25">
      <c r="A156" s="33" t="s">
        <v>101</v>
      </c>
      <c r="B156" s="35" t="s">
        <v>22</v>
      </c>
      <c r="C156" s="29">
        <v>-0.43548999999999999</v>
      </c>
      <c r="D156" s="29"/>
      <c r="E156" s="29">
        <f t="shared" si="46"/>
        <v>30</v>
      </c>
      <c r="F156" s="23" t="s">
        <v>95</v>
      </c>
      <c r="G156" s="24" t="s">
        <v>29</v>
      </c>
      <c r="H156" s="29">
        <v>-0.18142</v>
      </c>
      <c r="I156" s="29"/>
      <c r="J156" s="29">
        <f t="shared" si="38"/>
        <v>35</v>
      </c>
      <c r="K156" s="33" t="s">
        <v>105</v>
      </c>
      <c r="L156" s="35" t="s">
        <v>20</v>
      </c>
      <c r="M156" s="29">
        <v>-0.36416999999999999</v>
      </c>
      <c r="N156" s="29"/>
      <c r="O156" s="29">
        <f t="shared" si="34"/>
        <v>44</v>
      </c>
      <c r="P156" s="33" t="s">
        <v>105</v>
      </c>
      <c r="Q156" s="35" t="s">
        <v>22</v>
      </c>
      <c r="R156" s="29">
        <v>-0.14313000000000001</v>
      </c>
      <c r="S156" s="29"/>
      <c r="T156" s="29">
        <f t="shared" si="59"/>
        <v>18</v>
      </c>
      <c r="U156" s="33" t="s">
        <v>75</v>
      </c>
      <c r="V156" s="24" t="s">
        <v>29</v>
      </c>
      <c r="W156" s="29">
        <v>-0.13023000000000001</v>
      </c>
      <c r="X156" s="29"/>
      <c r="Y156" s="29">
        <f t="shared" si="58"/>
        <v>20</v>
      </c>
      <c r="Z156" s="33" t="s">
        <v>60</v>
      </c>
      <c r="AA156" s="24" t="s">
        <v>22</v>
      </c>
      <c r="AB156" s="29">
        <v>-0.23845</v>
      </c>
      <c r="AC156" s="29"/>
      <c r="AD156" s="29">
        <f t="shared" si="37"/>
        <v>37</v>
      </c>
      <c r="AE156" s="33" t="s">
        <v>51</v>
      </c>
      <c r="AF156" s="24" t="s">
        <v>22</v>
      </c>
      <c r="AG156" s="29">
        <v>-0.19178999999999999</v>
      </c>
      <c r="AH156" s="29"/>
      <c r="AI156" s="79">
        <f t="shared" si="35"/>
        <v>44</v>
      </c>
      <c r="AJ156" s="33" t="s">
        <v>48</v>
      </c>
      <c r="AK156" s="24" t="s">
        <v>20</v>
      </c>
      <c r="AL156" s="29">
        <v>-0.40533999999999998</v>
      </c>
      <c r="AM156" s="29"/>
      <c r="AN156" s="29">
        <f t="shared" si="52"/>
        <v>27</v>
      </c>
      <c r="AO156" s="33" t="s">
        <v>76</v>
      </c>
      <c r="AP156" s="24" t="s">
        <v>22</v>
      </c>
      <c r="AQ156" s="29">
        <v>-0.38754</v>
      </c>
      <c r="AR156" s="29"/>
      <c r="AS156" s="29">
        <f t="shared" si="55"/>
        <v>24</v>
      </c>
      <c r="AT156" s="23" t="s">
        <v>95</v>
      </c>
      <c r="AU156" s="24" t="s">
        <v>29</v>
      </c>
      <c r="AV156" s="29">
        <v>-7.9689999999999997E-2</v>
      </c>
      <c r="AW156" s="29"/>
      <c r="AX156" s="29">
        <f t="shared" si="60"/>
        <v>6</v>
      </c>
      <c r="AY156" s="33" t="s">
        <v>60</v>
      </c>
      <c r="AZ156" s="24" t="s">
        <v>22</v>
      </c>
      <c r="BA156" s="29">
        <v>-0.13355</v>
      </c>
      <c r="BB156" s="29"/>
      <c r="BC156" s="29">
        <f t="shared" si="51"/>
        <v>28</v>
      </c>
      <c r="BD156" s="33" t="s">
        <v>34</v>
      </c>
      <c r="BE156" s="24" t="s">
        <v>19</v>
      </c>
      <c r="BF156" s="29">
        <v>-0.25387999999999999</v>
      </c>
      <c r="BG156" s="29"/>
      <c r="BH156" s="79">
        <f t="shared" si="45"/>
        <v>32</v>
      </c>
      <c r="BI156" s="33" t="s">
        <v>58</v>
      </c>
      <c r="BJ156" s="24" t="s">
        <v>22</v>
      </c>
      <c r="BK156" s="29">
        <v>-0.13775999999999999</v>
      </c>
      <c r="BL156" s="29"/>
      <c r="BM156" s="29">
        <f t="shared" si="36"/>
        <v>38</v>
      </c>
      <c r="BN156" s="33" t="s">
        <v>83</v>
      </c>
      <c r="BO156" s="24" t="s">
        <v>25</v>
      </c>
      <c r="BP156" s="29">
        <v>-0.10005</v>
      </c>
      <c r="BR156" s="29">
        <f t="shared" si="41"/>
        <v>34</v>
      </c>
    </row>
    <row r="157" spans="1:70" ht="17" thickBot="1" x14ac:dyDescent="0.25">
      <c r="A157" s="33" t="s">
        <v>53</v>
      </c>
      <c r="B157" s="24" t="s">
        <v>28</v>
      </c>
      <c r="C157" s="30">
        <v>-0.46473999999999999</v>
      </c>
      <c r="D157" s="30" t="s">
        <v>108</v>
      </c>
      <c r="E157" s="29">
        <f t="shared" si="46"/>
        <v>31</v>
      </c>
      <c r="F157" s="33" t="s">
        <v>31</v>
      </c>
      <c r="G157" s="24" t="s">
        <v>25</v>
      </c>
      <c r="H157" s="29">
        <v>-0.20230000000000001</v>
      </c>
      <c r="I157" s="29"/>
      <c r="J157" s="29">
        <f t="shared" si="38"/>
        <v>36</v>
      </c>
      <c r="K157" s="33" t="s">
        <v>78</v>
      </c>
      <c r="L157" s="24" t="s">
        <v>23</v>
      </c>
      <c r="M157" s="29">
        <v>-0.39518999999999999</v>
      </c>
      <c r="N157" s="29"/>
      <c r="O157" s="29">
        <f t="shared" si="34"/>
        <v>45</v>
      </c>
      <c r="P157" s="33" t="s">
        <v>37</v>
      </c>
      <c r="Q157" s="24" t="s">
        <v>25</v>
      </c>
      <c r="R157" s="29">
        <v>-0.14449000000000001</v>
      </c>
      <c r="S157" s="29"/>
      <c r="T157" s="29">
        <f t="shared" si="59"/>
        <v>19</v>
      </c>
      <c r="U157" s="33" t="s">
        <v>104</v>
      </c>
      <c r="V157" s="35" t="s">
        <v>26</v>
      </c>
      <c r="W157" s="29">
        <v>-0.15706999999999999</v>
      </c>
      <c r="X157" s="29"/>
      <c r="Y157" s="29">
        <f t="shared" si="58"/>
        <v>21</v>
      </c>
      <c r="Z157" s="33" t="s">
        <v>70</v>
      </c>
      <c r="AA157" s="24" t="s">
        <v>28</v>
      </c>
      <c r="AB157" s="29">
        <v>-0.24037</v>
      </c>
      <c r="AC157" s="29"/>
      <c r="AD157" s="29">
        <f t="shared" si="37"/>
        <v>38</v>
      </c>
      <c r="AE157" s="33" t="s">
        <v>101</v>
      </c>
      <c r="AF157" s="35" t="s">
        <v>102</v>
      </c>
      <c r="AG157" s="29">
        <v>-0.19256000000000001</v>
      </c>
      <c r="AH157" s="29"/>
      <c r="AI157" s="79">
        <f t="shared" si="35"/>
        <v>45</v>
      </c>
      <c r="AJ157" s="33" t="s">
        <v>101</v>
      </c>
      <c r="AK157" s="35" t="s">
        <v>22</v>
      </c>
      <c r="AL157" s="29">
        <v>-0.41376000000000002</v>
      </c>
      <c r="AM157" s="29"/>
      <c r="AN157" s="29">
        <f t="shared" si="52"/>
        <v>28</v>
      </c>
      <c r="AO157" s="33" t="s">
        <v>76</v>
      </c>
      <c r="AP157" s="24" t="s">
        <v>28</v>
      </c>
      <c r="AQ157" s="29">
        <v>-0.40306999999999998</v>
      </c>
      <c r="AR157" s="29"/>
      <c r="AS157" s="29">
        <f t="shared" si="55"/>
        <v>25</v>
      </c>
      <c r="AT157" s="33" t="s">
        <v>60</v>
      </c>
      <c r="AU157" s="24" t="s">
        <v>19</v>
      </c>
      <c r="AV157" s="29">
        <v>-8.5279999999999995E-2</v>
      </c>
      <c r="AW157" s="29"/>
      <c r="AX157" s="29">
        <f t="shared" si="60"/>
        <v>7</v>
      </c>
      <c r="AY157" s="33" t="s">
        <v>45</v>
      </c>
      <c r="AZ157" s="24" t="s">
        <v>19</v>
      </c>
      <c r="BA157" s="29">
        <v>-0.14935000000000001</v>
      </c>
      <c r="BB157" s="29"/>
      <c r="BC157" s="29">
        <f t="shared" si="51"/>
        <v>29</v>
      </c>
      <c r="BD157" s="33" t="s">
        <v>49</v>
      </c>
      <c r="BE157" s="24" t="s">
        <v>28</v>
      </c>
      <c r="BF157" s="29">
        <v>-0.25896999999999998</v>
      </c>
      <c r="BG157" s="29"/>
      <c r="BH157" s="79">
        <f t="shared" si="45"/>
        <v>33</v>
      </c>
      <c r="BI157" s="33" t="s">
        <v>54</v>
      </c>
      <c r="BJ157" s="24" t="s">
        <v>29</v>
      </c>
      <c r="BK157" s="29">
        <v>-0.14856</v>
      </c>
      <c r="BL157" s="29"/>
      <c r="BM157" s="29">
        <f t="shared" si="36"/>
        <v>39</v>
      </c>
      <c r="BN157" s="33" t="s">
        <v>93</v>
      </c>
      <c r="BO157" s="35" t="s">
        <v>20</v>
      </c>
      <c r="BP157" s="29">
        <v>-0.10242999999999999</v>
      </c>
      <c r="BR157" s="29">
        <f t="shared" si="41"/>
        <v>35</v>
      </c>
    </row>
    <row r="158" spans="1:70" ht="17" thickBot="1" x14ac:dyDescent="0.25">
      <c r="A158" s="33" t="s">
        <v>101</v>
      </c>
      <c r="B158" s="35" t="s">
        <v>29</v>
      </c>
      <c r="C158" s="29">
        <v>-0.48191000000000001</v>
      </c>
      <c r="D158" s="29"/>
      <c r="E158" s="29">
        <f t="shared" si="46"/>
        <v>32</v>
      </c>
      <c r="F158" s="33" t="s">
        <v>48</v>
      </c>
      <c r="G158" s="24" t="s">
        <v>29</v>
      </c>
      <c r="H158" s="29">
        <v>-0.21890000000000001</v>
      </c>
      <c r="I158" s="29"/>
      <c r="J158" s="29">
        <f t="shared" si="38"/>
        <v>37</v>
      </c>
      <c r="K158" s="33" t="s">
        <v>73</v>
      </c>
      <c r="L158" s="24" t="s">
        <v>23</v>
      </c>
      <c r="M158" s="29">
        <v>-0.39742</v>
      </c>
      <c r="N158" s="29"/>
      <c r="O158" s="29">
        <f t="shared" si="34"/>
        <v>46</v>
      </c>
      <c r="P158" s="33" t="s">
        <v>96</v>
      </c>
      <c r="Q158" s="35" t="s">
        <v>19</v>
      </c>
      <c r="R158" s="29">
        <v>-0.14682000000000001</v>
      </c>
      <c r="S158" s="29"/>
      <c r="T158" s="29">
        <f t="shared" si="59"/>
        <v>20</v>
      </c>
      <c r="U158" s="33" t="s">
        <v>42</v>
      </c>
      <c r="V158" s="24" t="s">
        <v>28</v>
      </c>
      <c r="W158" s="29">
        <v>-0.17443</v>
      </c>
      <c r="X158" s="29"/>
      <c r="Y158" s="29">
        <f t="shared" si="58"/>
        <v>22</v>
      </c>
      <c r="Z158" s="33" t="s">
        <v>100</v>
      </c>
      <c r="AA158" s="35" t="s">
        <v>20</v>
      </c>
      <c r="AB158" s="29">
        <v>-0.24912999999999999</v>
      </c>
      <c r="AC158" s="29"/>
      <c r="AD158" s="29">
        <f t="shared" si="37"/>
        <v>39</v>
      </c>
      <c r="AE158" s="33" t="s">
        <v>45</v>
      </c>
      <c r="AF158" s="24" t="s">
        <v>19</v>
      </c>
      <c r="AG158" s="29">
        <v>-0.19331000000000001</v>
      </c>
      <c r="AH158" s="29"/>
      <c r="AI158" s="79">
        <f t="shared" si="35"/>
        <v>46</v>
      </c>
      <c r="AJ158" s="33" t="s">
        <v>65</v>
      </c>
      <c r="AK158" s="24" t="s">
        <v>29</v>
      </c>
      <c r="AL158" s="29">
        <v>-0.42085</v>
      </c>
      <c r="AM158" s="29"/>
      <c r="AN158" s="29">
        <f t="shared" si="52"/>
        <v>29</v>
      </c>
      <c r="AO158" s="33" t="s">
        <v>42</v>
      </c>
      <c r="AP158" s="24" t="s">
        <v>28</v>
      </c>
      <c r="AQ158" s="29">
        <v>-0.40325</v>
      </c>
      <c r="AR158" s="29"/>
      <c r="AS158" s="29">
        <f t="shared" si="55"/>
        <v>26</v>
      </c>
      <c r="AT158" s="33" t="s">
        <v>82</v>
      </c>
      <c r="AU158" s="24" t="s">
        <v>20</v>
      </c>
      <c r="AV158" s="29">
        <v>-9.4789999999999999E-2</v>
      </c>
      <c r="AW158" s="29"/>
      <c r="AX158" s="29">
        <f t="shared" si="60"/>
        <v>8</v>
      </c>
      <c r="AY158" s="33" t="s">
        <v>66</v>
      </c>
      <c r="AZ158" s="24" t="s">
        <v>22</v>
      </c>
      <c r="BA158" s="29">
        <v>-0.15668000000000001</v>
      </c>
      <c r="BB158" s="29"/>
      <c r="BC158" s="29">
        <f t="shared" si="51"/>
        <v>30</v>
      </c>
      <c r="BD158" s="33" t="s">
        <v>104</v>
      </c>
      <c r="BE158" s="35" t="s">
        <v>26</v>
      </c>
      <c r="BF158" s="29">
        <v>-0.27304</v>
      </c>
      <c r="BG158" s="29"/>
      <c r="BH158" s="79">
        <f t="shared" si="45"/>
        <v>34</v>
      </c>
      <c r="BI158" s="33" t="s">
        <v>82</v>
      </c>
      <c r="BJ158" s="24" t="s">
        <v>25</v>
      </c>
      <c r="BK158" s="29">
        <v>-0.15004000000000001</v>
      </c>
      <c r="BL158" s="29"/>
      <c r="BM158" s="29">
        <f t="shared" si="36"/>
        <v>40</v>
      </c>
      <c r="BN158" s="33" t="s">
        <v>101</v>
      </c>
      <c r="BO158" s="35" t="s">
        <v>102</v>
      </c>
      <c r="BP158" s="29">
        <v>-0.10964</v>
      </c>
      <c r="BR158" s="29">
        <f t="shared" si="41"/>
        <v>36</v>
      </c>
    </row>
    <row r="159" spans="1:70" ht="17" thickBot="1" x14ac:dyDescent="0.25">
      <c r="A159" s="33" t="s">
        <v>73</v>
      </c>
      <c r="B159" s="24" t="s">
        <v>23</v>
      </c>
      <c r="C159" s="29">
        <v>-0.48325000000000001</v>
      </c>
      <c r="D159" s="29"/>
      <c r="E159" s="29">
        <f t="shared" si="46"/>
        <v>33</v>
      </c>
      <c r="F159" s="23" t="s">
        <v>95</v>
      </c>
      <c r="G159" s="24" t="s">
        <v>19</v>
      </c>
      <c r="H159" s="29">
        <v>-0.24206</v>
      </c>
      <c r="I159" s="29"/>
      <c r="J159" s="29">
        <f t="shared" si="38"/>
        <v>38</v>
      </c>
      <c r="K159" s="33" t="s">
        <v>58</v>
      </c>
      <c r="L159" s="24" t="s">
        <v>22</v>
      </c>
      <c r="M159" s="29">
        <v>-0.39872999999999997</v>
      </c>
      <c r="N159" s="29"/>
      <c r="O159" s="29">
        <f t="shared" si="34"/>
        <v>47</v>
      </c>
      <c r="P159" s="33" t="s">
        <v>33</v>
      </c>
      <c r="Q159" s="24" t="s">
        <v>20</v>
      </c>
      <c r="R159" s="29">
        <v>-0.15024000000000001</v>
      </c>
      <c r="S159" s="29"/>
      <c r="T159" s="29">
        <f t="shared" si="59"/>
        <v>21</v>
      </c>
      <c r="U159" s="33" t="s">
        <v>87</v>
      </c>
      <c r="V159" s="24" t="s">
        <v>25</v>
      </c>
      <c r="W159" s="29">
        <v>-0.18357999999999999</v>
      </c>
      <c r="X159" s="29"/>
      <c r="Y159" s="29">
        <f t="shared" si="58"/>
        <v>23</v>
      </c>
      <c r="Z159" s="33" t="s">
        <v>67</v>
      </c>
      <c r="AA159" s="24" t="s">
        <v>23</v>
      </c>
      <c r="AB159" s="29">
        <v>-0.25198999999999999</v>
      </c>
      <c r="AC159" s="29"/>
      <c r="AD159" s="29">
        <f t="shared" si="37"/>
        <v>40</v>
      </c>
      <c r="AE159" s="33" t="s">
        <v>46</v>
      </c>
      <c r="AF159" s="24" t="s">
        <v>22</v>
      </c>
      <c r="AG159" s="29">
        <v>-0.19656000000000001</v>
      </c>
      <c r="AH159" s="29"/>
      <c r="AI159" s="79">
        <f t="shared" si="35"/>
        <v>47</v>
      </c>
      <c r="AJ159" s="33" t="s">
        <v>76</v>
      </c>
      <c r="AK159" s="24" t="s">
        <v>22</v>
      </c>
      <c r="AL159" s="29">
        <v>-0.43536000000000002</v>
      </c>
      <c r="AM159" s="29"/>
      <c r="AN159" s="29">
        <f t="shared" si="52"/>
        <v>30</v>
      </c>
      <c r="AO159" s="33" t="s">
        <v>79</v>
      </c>
      <c r="AP159" s="24" t="s">
        <v>29</v>
      </c>
      <c r="AQ159" s="29">
        <v>-0.40336</v>
      </c>
      <c r="AR159" s="29"/>
      <c r="AS159" s="29">
        <f t="shared" si="55"/>
        <v>27</v>
      </c>
      <c r="AT159" s="33" t="s">
        <v>75</v>
      </c>
      <c r="AU159" s="24" t="s">
        <v>23</v>
      </c>
      <c r="AV159" s="29">
        <v>-9.9400000000000002E-2</v>
      </c>
      <c r="AW159" s="29"/>
      <c r="AX159" s="29">
        <f t="shared" si="60"/>
        <v>9</v>
      </c>
      <c r="AY159" s="33" t="s">
        <v>82</v>
      </c>
      <c r="AZ159" s="24" t="s">
        <v>28</v>
      </c>
      <c r="BA159" s="29">
        <v>-0.1762</v>
      </c>
      <c r="BB159" s="29"/>
      <c r="BC159" s="29">
        <f t="shared" si="51"/>
        <v>31</v>
      </c>
      <c r="BD159" s="33" t="s">
        <v>74</v>
      </c>
      <c r="BE159" s="24" t="s">
        <v>23</v>
      </c>
      <c r="BF159" s="29">
        <v>-0.28349000000000002</v>
      </c>
      <c r="BG159" s="29"/>
      <c r="BH159" s="79">
        <f t="shared" si="45"/>
        <v>35</v>
      </c>
      <c r="BI159" s="33" t="s">
        <v>65</v>
      </c>
      <c r="BJ159" s="24" t="s">
        <v>29</v>
      </c>
      <c r="BK159" s="29">
        <v>-0.15331</v>
      </c>
      <c r="BL159" s="29"/>
      <c r="BM159" s="29">
        <f t="shared" si="36"/>
        <v>41</v>
      </c>
      <c r="BN159" s="33" t="s">
        <v>44</v>
      </c>
      <c r="BO159" s="24" t="s">
        <v>23</v>
      </c>
      <c r="BP159" s="29">
        <v>-0.11049</v>
      </c>
      <c r="BR159" s="29">
        <f t="shared" si="41"/>
        <v>37</v>
      </c>
    </row>
    <row r="160" spans="1:70" ht="17" thickBot="1" x14ac:dyDescent="0.25">
      <c r="A160" s="33" t="s">
        <v>94</v>
      </c>
      <c r="B160" s="35" t="s">
        <v>22</v>
      </c>
      <c r="C160" s="29">
        <v>-0.50653999999999999</v>
      </c>
      <c r="D160" s="29"/>
      <c r="E160" s="29">
        <f t="shared" si="46"/>
        <v>34</v>
      </c>
      <c r="F160" s="33" t="s">
        <v>104</v>
      </c>
      <c r="G160" s="35" t="s">
        <v>28</v>
      </c>
      <c r="H160" s="29">
        <v>-0.27268999999999999</v>
      </c>
      <c r="I160" s="29"/>
      <c r="J160" s="29">
        <f t="shared" si="38"/>
        <v>39</v>
      </c>
      <c r="K160" s="33" t="s">
        <v>92</v>
      </c>
      <c r="L160" s="35" t="s">
        <v>25</v>
      </c>
      <c r="M160" s="29">
        <v>-0.40118999999999999</v>
      </c>
      <c r="N160" s="29"/>
      <c r="O160" s="29">
        <f t="shared" si="34"/>
        <v>48</v>
      </c>
      <c r="P160" s="33" t="s">
        <v>69</v>
      </c>
      <c r="Q160" s="24" t="s">
        <v>19</v>
      </c>
      <c r="R160" s="29">
        <v>-0.15976000000000001</v>
      </c>
      <c r="S160" s="29"/>
      <c r="T160" s="29">
        <f t="shared" si="59"/>
        <v>22</v>
      </c>
      <c r="U160" s="33" t="s">
        <v>101</v>
      </c>
      <c r="V160" s="35" t="s">
        <v>102</v>
      </c>
      <c r="W160" s="29">
        <v>-0.18834000000000001</v>
      </c>
      <c r="X160" s="29"/>
      <c r="Y160" s="29">
        <f t="shared" si="58"/>
        <v>24</v>
      </c>
      <c r="Z160" s="33" t="s">
        <v>34</v>
      </c>
      <c r="AA160" s="24" t="s">
        <v>19</v>
      </c>
      <c r="AB160" s="29">
        <v>-0.25259999999999999</v>
      </c>
      <c r="AC160" s="29"/>
      <c r="AD160" s="29">
        <f t="shared" si="37"/>
        <v>41</v>
      </c>
      <c r="AE160" s="33" t="s">
        <v>84</v>
      </c>
      <c r="AF160" s="24" t="s">
        <v>19</v>
      </c>
      <c r="AG160" s="29">
        <v>-0.20004</v>
      </c>
      <c r="AH160" s="29"/>
      <c r="AI160" s="79">
        <f t="shared" si="35"/>
        <v>48</v>
      </c>
      <c r="AJ160" s="33" t="s">
        <v>18</v>
      </c>
      <c r="AK160" s="24" t="s">
        <v>20</v>
      </c>
      <c r="AL160" s="30">
        <v>-0.48846000000000001</v>
      </c>
      <c r="AM160" s="30" t="s">
        <v>108</v>
      </c>
      <c r="AN160" s="29">
        <f t="shared" si="52"/>
        <v>31</v>
      </c>
      <c r="AO160" s="33" t="s">
        <v>38</v>
      </c>
      <c r="AP160" s="24" t="s">
        <v>22</v>
      </c>
      <c r="AQ160" s="29">
        <v>-0.42530000000000001</v>
      </c>
      <c r="AR160" s="29"/>
      <c r="AS160" s="29">
        <f t="shared" si="55"/>
        <v>28</v>
      </c>
      <c r="AT160" s="23" t="s">
        <v>95</v>
      </c>
      <c r="AU160" s="24" t="s">
        <v>19</v>
      </c>
      <c r="AV160" s="29">
        <v>-0.10936</v>
      </c>
      <c r="AW160" s="29"/>
      <c r="AX160" s="29">
        <f t="shared" si="60"/>
        <v>10</v>
      </c>
      <c r="AY160" s="33" t="s">
        <v>92</v>
      </c>
      <c r="AZ160" s="35" t="s">
        <v>28</v>
      </c>
      <c r="BA160" s="29">
        <v>-0.19752</v>
      </c>
      <c r="BB160" s="29"/>
      <c r="BC160" s="29">
        <f t="shared" si="51"/>
        <v>32</v>
      </c>
      <c r="BD160" s="33" t="s">
        <v>38</v>
      </c>
      <c r="BE160" s="24" t="s">
        <v>22</v>
      </c>
      <c r="BF160" s="29">
        <v>-0.29387000000000002</v>
      </c>
      <c r="BG160" s="29"/>
      <c r="BH160" s="79">
        <f t="shared" si="45"/>
        <v>36</v>
      </c>
      <c r="BI160" s="33" t="s">
        <v>21</v>
      </c>
      <c r="BJ160" s="24" t="s">
        <v>23</v>
      </c>
      <c r="BK160" s="29">
        <v>-0.15340000000000001</v>
      </c>
      <c r="BL160" s="29"/>
      <c r="BM160" s="29">
        <f t="shared" si="36"/>
        <v>42</v>
      </c>
      <c r="BN160" s="33" t="s">
        <v>67</v>
      </c>
      <c r="BO160" s="24" t="s">
        <v>23</v>
      </c>
      <c r="BP160" s="29">
        <v>-0.11713999999999999</v>
      </c>
      <c r="BR160" s="29">
        <f t="shared" si="41"/>
        <v>38</v>
      </c>
    </row>
    <row r="161" spans="1:70" ht="17" thickBot="1" x14ac:dyDescent="0.25">
      <c r="A161" s="33" t="s">
        <v>38</v>
      </c>
      <c r="B161" s="24" t="s">
        <v>22</v>
      </c>
      <c r="C161" s="30">
        <v>-0.55047000000000001</v>
      </c>
      <c r="D161" s="30" t="s">
        <v>108</v>
      </c>
      <c r="E161" s="29">
        <f t="shared" si="46"/>
        <v>35</v>
      </c>
      <c r="F161" s="33" t="s">
        <v>54</v>
      </c>
      <c r="G161" s="24" t="s">
        <v>29</v>
      </c>
      <c r="H161" s="29">
        <v>-0.27454000000000001</v>
      </c>
      <c r="I161" s="29"/>
      <c r="J161" s="29">
        <f t="shared" si="38"/>
        <v>40</v>
      </c>
      <c r="K161" s="33" t="s">
        <v>65</v>
      </c>
      <c r="L161" s="24" t="s">
        <v>20</v>
      </c>
      <c r="M161" s="29">
        <v>-0.42321999999999999</v>
      </c>
      <c r="N161" s="29"/>
      <c r="O161" s="29">
        <f t="shared" si="34"/>
        <v>49</v>
      </c>
      <c r="P161" s="33" t="s">
        <v>99</v>
      </c>
      <c r="Q161" s="35" t="s">
        <v>19</v>
      </c>
      <c r="R161" s="29">
        <v>-0.16514999999999999</v>
      </c>
      <c r="S161" s="29"/>
      <c r="T161" s="29">
        <f t="shared" si="59"/>
        <v>23</v>
      </c>
      <c r="U161" s="33" t="s">
        <v>77</v>
      </c>
      <c r="V161" s="24" t="s">
        <v>26</v>
      </c>
      <c r="W161" s="29">
        <v>-0.19561999999999999</v>
      </c>
      <c r="X161" s="29"/>
      <c r="Y161" s="29">
        <f t="shared" si="58"/>
        <v>25</v>
      </c>
      <c r="Z161" s="33" t="s">
        <v>93</v>
      </c>
      <c r="AA161" s="35" t="s">
        <v>29</v>
      </c>
      <c r="AB161" s="29">
        <v>-0.26457000000000003</v>
      </c>
      <c r="AC161" s="29"/>
      <c r="AD161" s="29">
        <f t="shared" si="37"/>
        <v>42</v>
      </c>
      <c r="AE161" s="33" t="s">
        <v>27</v>
      </c>
      <c r="AF161" s="24" t="s">
        <v>28</v>
      </c>
      <c r="AG161" s="29">
        <v>-0.20124</v>
      </c>
      <c r="AH161" s="29"/>
      <c r="AI161" s="79">
        <f t="shared" si="35"/>
        <v>49</v>
      </c>
      <c r="AJ161" s="33" t="s">
        <v>64</v>
      </c>
      <c r="AK161" s="24" t="s">
        <v>28</v>
      </c>
      <c r="AL161" s="29">
        <v>-0.49142999999999998</v>
      </c>
      <c r="AM161" s="29"/>
      <c r="AN161" s="29">
        <f t="shared" si="52"/>
        <v>32</v>
      </c>
      <c r="AO161" s="33" t="s">
        <v>67</v>
      </c>
      <c r="AP161" s="24" t="s">
        <v>20</v>
      </c>
      <c r="AQ161" s="29">
        <v>-0.42870999999999998</v>
      </c>
      <c r="AR161" s="29"/>
      <c r="AS161" s="29">
        <f t="shared" si="55"/>
        <v>29</v>
      </c>
      <c r="AT161" s="33" t="s">
        <v>49</v>
      </c>
      <c r="AU161" s="24" t="s">
        <v>28</v>
      </c>
      <c r="AV161" s="29">
        <v>-0.11192000000000001</v>
      </c>
      <c r="AW161" s="29"/>
      <c r="AX161" s="29">
        <f t="shared" si="60"/>
        <v>11</v>
      </c>
      <c r="AY161" s="33" t="s">
        <v>74</v>
      </c>
      <c r="AZ161" s="24" t="s">
        <v>25</v>
      </c>
      <c r="BA161" s="29">
        <v>-0.21468000000000001</v>
      </c>
      <c r="BB161" s="29"/>
      <c r="BC161" s="29">
        <f t="shared" si="51"/>
        <v>33</v>
      </c>
      <c r="BD161" s="33" t="s">
        <v>81</v>
      </c>
      <c r="BE161" s="24" t="s">
        <v>29</v>
      </c>
      <c r="BF161" s="29">
        <v>-0.30037999999999998</v>
      </c>
      <c r="BG161" s="29"/>
      <c r="BH161" s="79">
        <f t="shared" si="45"/>
        <v>37</v>
      </c>
      <c r="BI161" s="33" t="s">
        <v>78</v>
      </c>
      <c r="BJ161" s="24" t="s">
        <v>26</v>
      </c>
      <c r="BK161" s="29">
        <v>-0.15423999999999999</v>
      </c>
      <c r="BL161" s="29"/>
      <c r="BM161" s="29">
        <f t="shared" si="36"/>
        <v>43</v>
      </c>
      <c r="BN161" s="33" t="s">
        <v>82</v>
      </c>
      <c r="BO161" s="24" t="s">
        <v>20</v>
      </c>
      <c r="BP161" s="29">
        <v>-0.11914</v>
      </c>
      <c r="BR161" s="29">
        <f t="shared" si="41"/>
        <v>39</v>
      </c>
    </row>
    <row r="162" spans="1:70" ht="17" thickBot="1" x14ac:dyDescent="0.25">
      <c r="A162" s="33" t="s">
        <v>34</v>
      </c>
      <c r="B162" s="24" t="s">
        <v>19</v>
      </c>
      <c r="C162" s="30">
        <v>-0.55540999999999996</v>
      </c>
      <c r="D162" s="30" t="s">
        <v>108</v>
      </c>
      <c r="E162" s="29">
        <f t="shared" si="46"/>
        <v>36</v>
      </c>
      <c r="F162" s="33" t="s">
        <v>62</v>
      </c>
      <c r="G162" s="24" t="s">
        <v>23</v>
      </c>
      <c r="H162" s="29">
        <v>-0.27831</v>
      </c>
      <c r="I162" s="29"/>
      <c r="J162" s="29">
        <f t="shared" si="38"/>
        <v>41</v>
      </c>
      <c r="K162" s="33" t="s">
        <v>73</v>
      </c>
      <c r="L162" s="24" t="s">
        <v>26</v>
      </c>
      <c r="M162" s="29">
        <v>-0.42893999999999999</v>
      </c>
      <c r="N162" s="29"/>
      <c r="O162" s="29">
        <f t="shared" si="34"/>
        <v>50</v>
      </c>
      <c r="P162" s="33" t="s">
        <v>100</v>
      </c>
      <c r="Q162" s="35" t="s">
        <v>26</v>
      </c>
      <c r="R162" s="29">
        <v>-0.17463999999999999</v>
      </c>
      <c r="S162" s="29"/>
      <c r="T162" s="29">
        <f t="shared" si="59"/>
        <v>24</v>
      </c>
      <c r="U162" s="33" t="s">
        <v>57</v>
      </c>
      <c r="V162" s="24" t="s">
        <v>20</v>
      </c>
      <c r="W162" s="29">
        <v>-0.20499000000000001</v>
      </c>
      <c r="X162" s="29"/>
      <c r="Y162" s="29">
        <f t="shared" si="58"/>
        <v>26</v>
      </c>
      <c r="Z162" s="33" t="s">
        <v>49</v>
      </c>
      <c r="AA162" s="24" t="s">
        <v>28</v>
      </c>
      <c r="AB162" s="29">
        <v>-0.26526</v>
      </c>
      <c r="AC162" s="29"/>
      <c r="AD162" s="29">
        <f t="shared" si="37"/>
        <v>43</v>
      </c>
      <c r="AE162" s="33" t="s">
        <v>57</v>
      </c>
      <c r="AF162" s="24" t="s">
        <v>20</v>
      </c>
      <c r="AG162" s="29">
        <v>-0.20963999999999999</v>
      </c>
      <c r="AH162" s="29"/>
      <c r="AI162" s="79">
        <f t="shared" si="35"/>
        <v>50</v>
      </c>
      <c r="AJ162" s="33" t="s">
        <v>104</v>
      </c>
      <c r="AK162" s="35" t="s">
        <v>28</v>
      </c>
      <c r="AL162" s="29">
        <v>-0.51802000000000004</v>
      </c>
      <c r="AM162" s="29"/>
      <c r="AN162" s="29">
        <f t="shared" si="52"/>
        <v>33</v>
      </c>
      <c r="AO162" s="33" t="s">
        <v>100</v>
      </c>
      <c r="AP162" s="35" t="s">
        <v>28</v>
      </c>
      <c r="AQ162" s="29">
        <v>-0.42937999999999998</v>
      </c>
      <c r="AR162" s="29"/>
      <c r="AS162" s="29">
        <f t="shared" si="55"/>
        <v>30</v>
      </c>
      <c r="AT162" s="33" t="s">
        <v>80</v>
      </c>
      <c r="AU162" s="24" t="s">
        <v>28</v>
      </c>
      <c r="AV162" s="29">
        <v>-0.11763</v>
      </c>
      <c r="AW162" s="29"/>
      <c r="AX162" s="29">
        <f t="shared" si="60"/>
        <v>12</v>
      </c>
      <c r="AY162" s="23" t="s">
        <v>95</v>
      </c>
      <c r="AZ162" s="24" t="s">
        <v>22</v>
      </c>
      <c r="BA162" s="29">
        <v>-0.21704000000000001</v>
      </c>
      <c r="BB162" s="29"/>
      <c r="BC162" s="29">
        <f t="shared" si="51"/>
        <v>34</v>
      </c>
      <c r="BD162" s="33" t="s">
        <v>70</v>
      </c>
      <c r="BE162" s="24" t="s">
        <v>23</v>
      </c>
      <c r="BF162" s="29">
        <v>-0.31361</v>
      </c>
      <c r="BG162" s="29"/>
      <c r="BH162" s="79">
        <f t="shared" si="45"/>
        <v>38</v>
      </c>
      <c r="BI162" s="33" t="s">
        <v>93</v>
      </c>
      <c r="BJ162" s="35" t="s">
        <v>20</v>
      </c>
      <c r="BK162" s="29">
        <v>-0.15726999999999999</v>
      </c>
      <c r="BL162" s="29"/>
      <c r="BM162" s="29">
        <f t="shared" si="36"/>
        <v>44</v>
      </c>
      <c r="BN162" s="33" t="s">
        <v>104</v>
      </c>
      <c r="BO162" s="35" t="s">
        <v>23</v>
      </c>
      <c r="BP162" s="29">
        <v>-0.12028</v>
      </c>
      <c r="BR162" s="29">
        <f t="shared" si="41"/>
        <v>40</v>
      </c>
    </row>
    <row r="163" spans="1:70" ht="17" thickBot="1" x14ac:dyDescent="0.25">
      <c r="A163" s="33" t="s">
        <v>49</v>
      </c>
      <c r="B163" s="24" t="s">
        <v>28</v>
      </c>
      <c r="C163" s="28">
        <v>-0.55940999999999996</v>
      </c>
      <c r="D163" s="28" t="s">
        <v>107</v>
      </c>
      <c r="E163" s="29">
        <f t="shared" si="46"/>
        <v>37</v>
      </c>
      <c r="F163" s="33" t="s">
        <v>69</v>
      </c>
      <c r="G163" s="24" t="s">
        <v>19</v>
      </c>
      <c r="H163" s="29">
        <v>-0.28136</v>
      </c>
      <c r="I163" s="29"/>
      <c r="J163" s="29">
        <f t="shared" si="38"/>
        <v>42</v>
      </c>
      <c r="K163" s="33" t="s">
        <v>48</v>
      </c>
      <c r="L163" s="24" t="s">
        <v>29</v>
      </c>
      <c r="M163" s="30">
        <v>-0.43315999999999999</v>
      </c>
      <c r="N163" s="30" t="s">
        <v>108</v>
      </c>
      <c r="O163" s="29">
        <f t="shared" si="34"/>
        <v>51</v>
      </c>
      <c r="P163" s="23" t="s">
        <v>95</v>
      </c>
      <c r="Q163" s="24" t="s">
        <v>26</v>
      </c>
      <c r="R163" s="29">
        <v>-0.19778999999999999</v>
      </c>
      <c r="S163" s="29"/>
      <c r="T163" s="29">
        <f t="shared" si="59"/>
        <v>25</v>
      </c>
      <c r="U163" s="33" t="s">
        <v>44</v>
      </c>
      <c r="V163" s="24" t="s">
        <v>23</v>
      </c>
      <c r="W163" s="29">
        <v>-0.20766000000000001</v>
      </c>
      <c r="X163" s="29"/>
      <c r="Y163" s="29">
        <f t="shared" si="58"/>
        <v>27</v>
      </c>
      <c r="Z163" s="33" t="s">
        <v>48</v>
      </c>
      <c r="AA163" s="24" t="s">
        <v>20</v>
      </c>
      <c r="AB163" s="29">
        <v>-0.26684999999999998</v>
      </c>
      <c r="AC163" s="29"/>
      <c r="AD163" s="29">
        <f t="shared" si="37"/>
        <v>44</v>
      </c>
      <c r="AE163" s="33" t="s">
        <v>87</v>
      </c>
      <c r="AF163" s="24" t="s">
        <v>25</v>
      </c>
      <c r="AG163" s="29">
        <v>-0.21687999999999999</v>
      </c>
      <c r="AH163" s="29"/>
      <c r="AI163" s="79">
        <f t="shared" si="35"/>
        <v>51</v>
      </c>
      <c r="AJ163" s="33" t="s">
        <v>67</v>
      </c>
      <c r="AK163" s="24" t="s">
        <v>28</v>
      </c>
      <c r="AL163" s="30">
        <v>-0.52883000000000002</v>
      </c>
      <c r="AM163" s="30" t="s">
        <v>108</v>
      </c>
      <c r="AN163" s="29">
        <f t="shared" si="52"/>
        <v>34</v>
      </c>
      <c r="AO163" s="33" t="s">
        <v>21</v>
      </c>
      <c r="AP163" s="24" t="s">
        <v>23</v>
      </c>
      <c r="AQ163" s="29">
        <v>-0.43192999999999998</v>
      </c>
      <c r="AR163" s="29"/>
      <c r="AS163" s="29">
        <f t="shared" si="55"/>
        <v>31</v>
      </c>
      <c r="AT163" s="33" t="s">
        <v>47</v>
      </c>
      <c r="AU163" s="24" t="s">
        <v>19</v>
      </c>
      <c r="AV163" s="29">
        <v>-0.12024</v>
      </c>
      <c r="AW163" s="29"/>
      <c r="AX163" s="29">
        <f t="shared" si="60"/>
        <v>13</v>
      </c>
      <c r="AY163" s="33" t="s">
        <v>93</v>
      </c>
      <c r="AZ163" s="35" t="s">
        <v>20</v>
      </c>
      <c r="BA163" s="29">
        <v>-0.22231000000000001</v>
      </c>
      <c r="BB163" s="29"/>
      <c r="BC163" s="29">
        <f t="shared" si="51"/>
        <v>35</v>
      </c>
      <c r="BD163" s="33" t="s">
        <v>77</v>
      </c>
      <c r="BE163" s="24" t="s">
        <v>26</v>
      </c>
      <c r="BF163" s="29">
        <v>-0.31496000000000002</v>
      </c>
      <c r="BG163" s="29"/>
      <c r="BH163" s="79">
        <f t="shared" si="45"/>
        <v>39</v>
      </c>
      <c r="BI163" s="33" t="s">
        <v>43</v>
      </c>
      <c r="BJ163" s="24" t="s">
        <v>19</v>
      </c>
      <c r="BK163" s="29">
        <v>-0.15787999999999999</v>
      </c>
      <c r="BL163" s="29"/>
      <c r="BM163" s="29">
        <f t="shared" si="36"/>
        <v>45</v>
      </c>
      <c r="BN163" s="33" t="s">
        <v>68</v>
      </c>
      <c r="BO163" s="24" t="s">
        <v>29</v>
      </c>
      <c r="BP163" s="29">
        <v>-0.12052</v>
      </c>
      <c r="BR163" s="29">
        <f t="shared" si="41"/>
        <v>41</v>
      </c>
    </row>
    <row r="164" spans="1:70" ht="17" thickBot="1" x14ac:dyDescent="0.25">
      <c r="A164" s="33" t="s">
        <v>92</v>
      </c>
      <c r="B164" s="35" t="s">
        <v>20</v>
      </c>
      <c r="C164" s="29">
        <v>-0.56647000000000003</v>
      </c>
      <c r="D164" s="29"/>
      <c r="E164" s="29">
        <f t="shared" si="46"/>
        <v>38</v>
      </c>
      <c r="F164" s="33" t="s">
        <v>85</v>
      </c>
      <c r="G164" s="24" t="s">
        <v>29</v>
      </c>
      <c r="H164" s="29">
        <v>-0.28452</v>
      </c>
      <c r="I164" s="29"/>
      <c r="J164" s="29">
        <f t="shared" si="38"/>
        <v>43</v>
      </c>
      <c r="K164" s="33" t="s">
        <v>43</v>
      </c>
      <c r="L164" s="24" t="s">
        <v>19</v>
      </c>
      <c r="M164" s="29">
        <v>-0.44578000000000001</v>
      </c>
      <c r="N164" s="29"/>
      <c r="O164" s="29">
        <f t="shared" si="34"/>
        <v>52</v>
      </c>
      <c r="P164" s="33" t="s">
        <v>105</v>
      </c>
      <c r="Q164" s="35" t="s">
        <v>25</v>
      </c>
      <c r="R164" s="29">
        <v>-0.20516000000000001</v>
      </c>
      <c r="S164" s="29"/>
      <c r="T164" s="29">
        <f t="shared" si="59"/>
        <v>26</v>
      </c>
      <c r="U164" s="33" t="s">
        <v>99</v>
      </c>
      <c r="V164" s="35" t="s">
        <v>23</v>
      </c>
      <c r="W164" s="29">
        <v>-0.20979999999999999</v>
      </c>
      <c r="X164" s="29"/>
      <c r="Y164" s="29">
        <f t="shared" si="58"/>
        <v>28</v>
      </c>
      <c r="Z164" s="33" t="s">
        <v>21</v>
      </c>
      <c r="AA164" s="24" t="s">
        <v>23</v>
      </c>
      <c r="AB164" s="29">
        <v>-0.26711000000000001</v>
      </c>
      <c r="AC164" s="29"/>
      <c r="AD164" s="29">
        <f t="shared" si="37"/>
        <v>45</v>
      </c>
      <c r="AE164" s="33" t="s">
        <v>38</v>
      </c>
      <c r="AF164" s="24" t="s">
        <v>22</v>
      </c>
      <c r="AG164" s="29">
        <v>-0.21990000000000001</v>
      </c>
      <c r="AH164" s="29"/>
      <c r="AI164" s="79">
        <f t="shared" si="35"/>
        <v>52</v>
      </c>
      <c r="AJ164" s="33" t="s">
        <v>87</v>
      </c>
      <c r="AK164" s="24" t="s">
        <v>29</v>
      </c>
      <c r="AL164" s="30">
        <v>-0.53098999999999996</v>
      </c>
      <c r="AM164" s="30" t="s">
        <v>108</v>
      </c>
      <c r="AN164" s="29">
        <f t="shared" si="52"/>
        <v>35</v>
      </c>
      <c r="AO164" s="33" t="s">
        <v>49</v>
      </c>
      <c r="AP164" s="24" t="s">
        <v>20</v>
      </c>
      <c r="AQ164" s="29">
        <v>-0.45535999999999999</v>
      </c>
      <c r="AR164" s="29"/>
      <c r="AS164" s="29">
        <f t="shared" si="55"/>
        <v>32</v>
      </c>
      <c r="AT164" s="33" t="s">
        <v>33</v>
      </c>
      <c r="AU164" s="24" t="s">
        <v>20</v>
      </c>
      <c r="AV164" s="29">
        <v>-0.12345</v>
      </c>
      <c r="AW164" s="29"/>
      <c r="AX164" s="29">
        <f t="shared" si="60"/>
        <v>14</v>
      </c>
      <c r="AY164" s="33" t="s">
        <v>39</v>
      </c>
      <c r="AZ164" s="24" t="s">
        <v>25</v>
      </c>
      <c r="BA164" s="29">
        <v>-0.25507999999999997</v>
      </c>
      <c r="BB164" s="29"/>
      <c r="BC164" s="29">
        <f t="shared" si="51"/>
        <v>36</v>
      </c>
      <c r="BD164" s="33" t="s">
        <v>70</v>
      </c>
      <c r="BE164" s="24" t="s">
        <v>19</v>
      </c>
      <c r="BF164" s="29">
        <v>-0.31731999999999999</v>
      </c>
      <c r="BG164" s="29"/>
      <c r="BH164" s="79">
        <f t="shared" si="45"/>
        <v>40</v>
      </c>
      <c r="BI164" s="33" t="s">
        <v>74</v>
      </c>
      <c r="BJ164" s="24" t="s">
        <v>25</v>
      </c>
      <c r="BK164" s="29">
        <v>-0.17724999999999999</v>
      </c>
      <c r="BL164" s="29"/>
      <c r="BM164" s="29">
        <f t="shared" si="36"/>
        <v>46</v>
      </c>
      <c r="BN164" s="33" t="s">
        <v>80</v>
      </c>
      <c r="BO164" s="24" t="s">
        <v>25</v>
      </c>
      <c r="BP164" s="29">
        <v>-0.12284</v>
      </c>
      <c r="BR164" s="29">
        <f t="shared" si="41"/>
        <v>42</v>
      </c>
    </row>
    <row r="165" spans="1:70" ht="17" thickBot="1" x14ac:dyDescent="0.25">
      <c r="A165" s="33" t="s">
        <v>94</v>
      </c>
      <c r="B165" s="35" t="s">
        <v>28</v>
      </c>
      <c r="C165" s="29">
        <v>-0.60282000000000002</v>
      </c>
      <c r="D165" s="29"/>
      <c r="E165" s="29">
        <f t="shared" si="46"/>
        <v>39</v>
      </c>
      <c r="F165" s="33" t="s">
        <v>92</v>
      </c>
      <c r="G165" s="35" t="s">
        <v>23</v>
      </c>
      <c r="H165" s="29">
        <v>-0.29459999999999997</v>
      </c>
      <c r="I165" s="29"/>
      <c r="J165" s="29">
        <f t="shared" si="38"/>
        <v>44</v>
      </c>
      <c r="K165" s="33" t="s">
        <v>85</v>
      </c>
      <c r="L165" s="24" t="s">
        <v>19</v>
      </c>
      <c r="M165" s="30">
        <v>-0.47669</v>
      </c>
      <c r="N165" s="30" t="s">
        <v>108</v>
      </c>
      <c r="O165" s="29">
        <f t="shared" si="34"/>
        <v>53</v>
      </c>
      <c r="P165" s="33" t="s">
        <v>57</v>
      </c>
      <c r="Q165" s="24" t="s">
        <v>23</v>
      </c>
      <c r="R165" s="29">
        <v>-0.24124000000000001</v>
      </c>
      <c r="S165" s="29"/>
      <c r="T165" s="29">
        <f t="shared" si="59"/>
        <v>27</v>
      </c>
      <c r="U165" s="33" t="s">
        <v>75</v>
      </c>
      <c r="V165" s="24" t="s">
        <v>23</v>
      </c>
      <c r="W165" s="29">
        <v>-0.21532000000000001</v>
      </c>
      <c r="X165" s="29"/>
      <c r="Y165" s="29">
        <f t="shared" si="58"/>
        <v>29</v>
      </c>
      <c r="Z165" s="33" t="s">
        <v>93</v>
      </c>
      <c r="AA165" s="35" t="s">
        <v>23</v>
      </c>
      <c r="AB165" s="29">
        <v>-0.26793</v>
      </c>
      <c r="AC165" s="29"/>
      <c r="AD165" s="29">
        <f t="shared" si="37"/>
        <v>46</v>
      </c>
      <c r="AE165" s="33" t="s">
        <v>69</v>
      </c>
      <c r="AF165" s="24" t="s">
        <v>23</v>
      </c>
      <c r="AG165" s="29">
        <v>-0.22635</v>
      </c>
      <c r="AH165" s="29"/>
      <c r="AI165" s="79">
        <f t="shared" si="35"/>
        <v>53</v>
      </c>
      <c r="AJ165" s="33" t="s">
        <v>49</v>
      </c>
      <c r="AK165" s="24" t="s">
        <v>20</v>
      </c>
      <c r="AL165" s="30">
        <v>-0.54237000000000002</v>
      </c>
      <c r="AM165" s="30" t="s">
        <v>108</v>
      </c>
      <c r="AN165" s="29">
        <f t="shared" si="52"/>
        <v>36</v>
      </c>
      <c r="AO165" s="33" t="s">
        <v>64</v>
      </c>
      <c r="AP165" s="24" t="s">
        <v>28</v>
      </c>
      <c r="AQ165" s="29">
        <v>-0.46077000000000001</v>
      </c>
      <c r="AR165" s="29"/>
      <c r="AS165" s="29">
        <f t="shared" si="55"/>
        <v>33</v>
      </c>
      <c r="AT165" s="33" t="s">
        <v>72</v>
      </c>
      <c r="AU165" s="24" t="s">
        <v>25</v>
      </c>
      <c r="AV165" s="29">
        <v>-0.13374</v>
      </c>
      <c r="AW165" s="29"/>
      <c r="AX165" s="29">
        <f t="shared" si="60"/>
        <v>15</v>
      </c>
      <c r="AY165" s="33" t="s">
        <v>37</v>
      </c>
      <c r="AZ165" s="24" t="s">
        <v>23</v>
      </c>
      <c r="BA165" s="29">
        <v>-0.28634999999999999</v>
      </c>
      <c r="BB165" s="29"/>
      <c r="BC165" s="29">
        <f t="shared" si="51"/>
        <v>37</v>
      </c>
      <c r="BD165" s="33" t="s">
        <v>53</v>
      </c>
      <c r="BE165" s="24" t="s">
        <v>28</v>
      </c>
      <c r="BF165" s="29">
        <v>-0.31864999999999999</v>
      </c>
      <c r="BG165" s="29"/>
      <c r="BH165" s="79">
        <f t="shared" si="45"/>
        <v>41</v>
      </c>
      <c r="BI165" s="33" t="s">
        <v>39</v>
      </c>
      <c r="BJ165" s="24" t="s">
        <v>25</v>
      </c>
      <c r="BK165" s="29">
        <v>-0.21981000000000001</v>
      </c>
      <c r="BL165" s="29"/>
      <c r="BM165" s="29">
        <f t="shared" si="36"/>
        <v>47</v>
      </c>
      <c r="BN165" s="33" t="s">
        <v>54</v>
      </c>
      <c r="BO165" s="24" t="s">
        <v>29</v>
      </c>
      <c r="BP165" s="29">
        <v>-0.12501000000000001</v>
      </c>
      <c r="BR165" s="29">
        <f t="shared" si="41"/>
        <v>43</v>
      </c>
    </row>
    <row r="166" spans="1:70" ht="17" thickBot="1" x14ac:dyDescent="0.25">
      <c r="A166" s="33" t="s">
        <v>76</v>
      </c>
      <c r="B166" s="24" t="s">
        <v>28</v>
      </c>
      <c r="C166" s="30">
        <v>-0.61675000000000002</v>
      </c>
      <c r="D166" s="30" t="s">
        <v>108</v>
      </c>
      <c r="E166" s="29">
        <f t="shared" si="46"/>
        <v>40</v>
      </c>
      <c r="F166" s="33" t="s">
        <v>105</v>
      </c>
      <c r="G166" s="35" t="s">
        <v>25</v>
      </c>
      <c r="H166" s="29">
        <v>-0.29747000000000001</v>
      </c>
      <c r="I166" s="29"/>
      <c r="J166" s="29">
        <f t="shared" si="38"/>
        <v>45</v>
      </c>
      <c r="K166" s="33" t="s">
        <v>82</v>
      </c>
      <c r="L166" s="24" t="s">
        <v>25</v>
      </c>
      <c r="M166" s="30">
        <v>-0.47715000000000002</v>
      </c>
      <c r="N166" s="30" t="s">
        <v>108</v>
      </c>
      <c r="O166" s="29">
        <f t="shared" si="34"/>
        <v>54</v>
      </c>
      <c r="P166" s="33" t="s">
        <v>101</v>
      </c>
      <c r="Q166" s="35" t="s">
        <v>102</v>
      </c>
      <c r="R166" s="29">
        <v>-0.24221000000000001</v>
      </c>
      <c r="S166" s="29"/>
      <c r="T166" s="29">
        <f t="shared" si="59"/>
        <v>28</v>
      </c>
      <c r="U166" s="33" t="s">
        <v>79</v>
      </c>
      <c r="V166" s="24" t="s">
        <v>29</v>
      </c>
      <c r="W166" s="29">
        <v>-0.21742</v>
      </c>
      <c r="X166" s="29"/>
      <c r="Y166" s="29">
        <f t="shared" si="58"/>
        <v>30</v>
      </c>
      <c r="Z166" s="33" t="s">
        <v>53</v>
      </c>
      <c r="AA166" s="24" t="s">
        <v>28</v>
      </c>
      <c r="AB166" s="29">
        <v>-0.30558999999999997</v>
      </c>
      <c r="AC166" s="29"/>
      <c r="AD166" s="29">
        <f t="shared" si="37"/>
        <v>47</v>
      </c>
      <c r="AE166" s="33" t="s">
        <v>100</v>
      </c>
      <c r="AF166" s="35" t="s">
        <v>28</v>
      </c>
      <c r="AG166" s="29">
        <v>-0.22642999999999999</v>
      </c>
      <c r="AH166" s="29"/>
      <c r="AI166" s="79">
        <f t="shared" si="35"/>
        <v>54</v>
      </c>
      <c r="AJ166" s="33" t="s">
        <v>104</v>
      </c>
      <c r="AK166" s="35" t="s">
        <v>23</v>
      </c>
      <c r="AL166" s="29">
        <v>-0.54630999999999996</v>
      </c>
      <c r="AM166" s="29"/>
      <c r="AN166" s="29">
        <f t="shared" si="52"/>
        <v>37</v>
      </c>
      <c r="AO166" s="33" t="s">
        <v>77</v>
      </c>
      <c r="AP166" s="24" t="s">
        <v>22</v>
      </c>
      <c r="AQ166" s="29">
        <v>-0.47815999999999997</v>
      </c>
      <c r="AR166" s="29"/>
      <c r="AS166" s="29">
        <f t="shared" si="55"/>
        <v>34</v>
      </c>
      <c r="AT166" s="33" t="s">
        <v>92</v>
      </c>
      <c r="AU166" s="35" t="s">
        <v>20</v>
      </c>
      <c r="AV166" s="29">
        <v>-0.13618</v>
      </c>
      <c r="AW166" s="29"/>
      <c r="AX166" s="29">
        <f t="shared" si="60"/>
        <v>16</v>
      </c>
      <c r="AY166" s="33" t="s">
        <v>82</v>
      </c>
      <c r="AZ166" s="24" t="s">
        <v>20</v>
      </c>
      <c r="BA166" s="29">
        <v>-0.2883</v>
      </c>
      <c r="BB166" s="29"/>
      <c r="BC166" s="29">
        <f t="shared" si="51"/>
        <v>38</v>
      </c>
      <c r="BD166" s="33" t="s">
        <v>61</v>
      </c>
      <c r="BE166" s="24" t="s">
        <v>19</v>
      </c>
      <c r="BF166" s="29">
        <v>-0.33007999999999998</v>
      </c>
      <c r="BG166" s="29"/>
      <c r="BH166" s="79">
        <f t="shared" si="45"/>
        <v>42</v>
      </c>
      <c r="BI166" s="33" t="s">
        <v>58</v>
      </c>
      <c r="BJ166" s="24" t="s">
        <v>25</v>
      </c>
      <c r="BK166" s="29">
        <v>-0.22786000000000001</v>
      </c>
      <c r="BL166" s="29"/>
      <c r="BM166" s="29">
        <f t="shared" si="36"/>
        <v>48</v>
      </c>
      <c r="BN166" s="33" t="s">
        <v>74</v>
      </c>
      <c r="BO166" s="24" t="s">
        <v>28</v>
      </c>
      <c r="BP166" s="29">
        <v>-0.12959000000000001</v>
      </c>
      <c r="BR166" s="29">
        <f t="shared" si="41"/>
        <v>44</v>
      </c>
    </row>
    <row r="167" spans="1:70" ht="17" thickBot="1" x14ac:dyDescent="0.25">
      <c r="A167" s="33" t="s">
        <v>67</v>
      </c>
      <c r="B167" s="24" t="s">
        <v>28</v>
      </c>
      <c r="C167" s="28">
        <v>-0.62668000000000001</v>
      </c>
      <c r="D167" s="28" t="s">
        <v>107</v>
      </c>
      <c r="E167" s="29">
        <f t="shared" si="46"/>
        <v>41</v>
      </c>
      <c r="F167" s="33" t="s">
        <v>92</v>
      </c>
      <c r="G167" s="35" t="s">
        <v>25</v>
      </c>
      <c r="H167" s="29">
        <v>-0.31466</v>
      </c>
      <c r="I167" s="29"/>
      <c r="J167" s="29">
        <f t="shared" si="38"/>
        <v>46</v>
      </c>
      <c r="K167" s="33" t="s">
        <v>72</v>
      </c>
      <c r="L167" s="24" t="s">
        <v>25</v>
      </c>
      <c r="M167" s="29">
        <v>-0.50887000000000004</v>
      </c>
      <c r="N167" s="29"/>
      <c r="O167" s="29">
        <f t="shared" si="34"/>
        <v>55</v>
      </c>
      <c r="P167" s="33" t="s">
        <v>68</v>
      </c>
      <c r="Q167" s="24" t="s">
        <v>29</v>
      </c>
      <c r="R167" s="29">
        <v>-0.25994</v>
      </c>
      <c r="S167" s="29"/>
      <c r="T167" s="29">
        <f t="shared" si="59"/>
        <v>29</v>
      </c>
      <c r="U167" s="33" t="s">
        <v>101</v>
      </c>
      <c r="V167" s="35" t="s">
        <v>26</v>
      </c>
      <c r="W167" s="29">
        <v>-0.21754999999999999</v>
      </c>
      <c r="X167" s="29"/>
      <c r="Y167" s="29">
        <f t="shared" si="58"/>
        <v>31</v>
      </c>
      <c r="Z167" s="33" t="s">
        <v>104</v>
      </c>
      <c r="AA167" s="35" t="s">
        <v>26</v>
      </c>
      <c r="AB167" s="29">
        <v>-0.30875000000000002</v>
      </c>
      <c r="AC167" s="29"/>
      <c r="AD167" s="29">
        <f t="shared" si="37"/>
        <v>48</v>
      </c>
      <c r="AE167" s="33" t="s">
        <v>77</v>
      </c>
      <c r="AF167" s="24" t="s">
        <v>29</v>
      </c>
      <c r="AG167" s="29">
        <v>-0.23352000000000001</v>
      </c>
      <c r="AH167" s="29"/>
      <c r="AI167" s="79">
        <f t="shared" si="35"/>
        <v>55</v>
      </c>
      <c r="AJ167" s="33" t="s">
        <v>77</v>
      </c>
      <c r="AK167" s="24" t="s">
        <v>26</v>
      </c>
      <c r="AL167" s="29">
        <v>-0.55284</v>
      </c>
      <c r="AM167" s="29"/>
      <c r="AN167" s="29">
        <f t="shared" si="52"/>
        <v>38</v>
      </c>
      <c r="AO167" s="33" t="s">
        <v>18</v>
      </c>
      <c r="AP167" s="24" t="s">
        <v>20</v>
      </c>
      <c r="AQ167" s="29">
        <v>-0.50690999999999997</v>
      </c>
      <c r="AR167" s="29"/>
      <c r="AS167" s="29">
        <f t="shared" si="55"/>
        <v>35</v>
      </c>
      <c r="AT167" s="33" t="s">
        <v>87</v>
      </c>
      <c r="AU167" s="24" t="s">
        <v>29</v>
      </c>
      <c r="AV167" s="29">
        <v>-0.15576999999999999</v>
      </c>
      <c r="AW167" s="29"/>
      <c r="AX167" s="29">
        <f t="shared" si="60"/>
        <v>17</v>
      </c>
      <c r="AY167" s="23" t="s">
        <v>95</v>
      </c>
      <c r="AZ167" s="24" t="s">
        <v>26</v>
      </c>
      <c r="BA167" s="29">
        <v>-0.29718</v>
      </c>
      <c r="BB167" s="29"/>
      <c r="BC167" s="29">
        <f t="shared" si="51"/>
        <v>39</v>
      </c>
      <c r="BD167" s="33" t="s">
        <v>85</v>
      </c>
      <c r="BE167" s="24" t="s">
        <v>19</v>
      </c>
      <c r="BF167" s="29">
        <v>-0.33917999999999998</v>
      </c>
      <c r="BG167" s="29"/>
      <c r="BH167" s="79">
        <f t="shared" si="45"/>
        <v>43</v>
      </c>
      <c r="BI167" s="33" t="s">
        <v>68</v>
      </c>
      <c r="BJ167" s="24" t="s">
        <v>19</v>
      </c>
      <c r="BK167" s="29">
        <v>-0.23169000000000001</v>
      </c>
      <c r="BL167" s="29"/>
      <c r="BM167" s="29">
        <f t="shared" si="36"/>
        <v>49</v>
      </c>
      <c r="BN167" s="33" t="s">
        <v>59</v>
      </c>
      <c r="BO167" s="24" t="s">
        <v>20</v>
      </c>
      <c r="BP167" s="29">
        <v>-0.12992000000000001</v>
      </c>
      <c r="BR167" s="29">
        <f t="shared" si="41"/>
        <v>45</v>
      </c>
    </row>
    <row r="168" spans="1:70" ht="17" thickBot="1" x14ac:dyDescent="0.25">
      <c r="A168" s="33" t="s">
        <v>103</v>
      </c>
      <c r="B168" s="35" t="s">
        <v>28</v>
      </c>
      <c r="C168" s="29">
        <v>-0.62719999999999998</v>
      </c>
      <c r="D168" s="29"/>
      <c r="E168" s="29">
        <f t="shared" si="46"/>
        <v>42</v>
      </c>
      <c r="F168" s="33" t="s">
        <v>33</v>
      </c>
      <c r="G168" s="24" t="s">
        <v>20</v>
      </c>
      <c r="H168" s="29">
        <v>-0.32185000000000002</v>
      </c>
      <c r="I168" s="29"/>
      <c r="J168" s="29">
        <f t="shared" si="38"/>
        <v>47</v>
      </c>
      <c r="K168" s="33" t="s">
        <v>65</v>
      </c>
      <c r="L168" s="24" t="s">
        <v>29</v>
      </c>
      <c r="M168" s="30">
        <v>-0.52714000000000005</v>
      </c>
      <c r="N168" s="30" t="s">
        <v>108</v>
      </c>
      <c r="O168" s="29">
        <f t="shared" si="34"/>
        <v>56</v>
      </c>
      <c r="P168" s="33" t="s">
        <v>33</v>
      </c>
      <c r="Q168" s="24" t="s">
        <v>25</v>
      </c>
      <c r="R168" s="29">
        <v>-0.26622000000000001</v>
      </c>
      <c r="S168" s="29"/>
      <c r="T168" s="29">
        <f t="shared" si="59"/>
        <v>30</v>
      </c>
      <c r="U168" s="33" t="s">
        <v>54</v>
      </c>
      <c r="V168" s="24" t="s">
        <v>29</v>
      </c>
      <c r="W168" s="29">
        <v>-0.22037999999999999</v>
      </c>
      <c r="X168" s="29"/>
      <c r="Y168" s="29">
        <f t="shared" si="58"/>
        <v>32</v>
      </c>
      <c r="Z168" s="33" t="s">
        <v>94</v>
      </c>
      <c r="AA168" s="35" t="s">
        <v>22</v>
      </c>
      <c r="AB168" s="29">
        <v>-0.31141000000000002</v>
      </c>
      <c r="AC168" s="29"/>
      <c r="AD168" s="29">
        <f t="shared" si="37"/>
        <v>49</v>
      </c>
      <c r="AE168" s="33" t="s">
        <v>52</v>
      </c>
      <c r="AF168" s="24" t="s">
        <v>23</v>
      </c>
      <c r="AG168" s="29">
        <v>-0.23860999999999999</v>
      </c>
      <c r="AH168" s="29"/>
      <c r="AI168" s="79">
        <f t="shared" si="35"/>
        <v>56</v>
      </c>
      <c r="AJ168" s="33" t="s">
        <v>103</v>
      </c>
      <c r="AK168" s="35" t="s">
        <v>20</v>
      </c>
      <c r="AL168" s="29">
        <v>-0.59011999999999998</v>
      </c>
      <c r="AM168" s="29"/>
      <c r="AN168" s="29">
        <f t="shared" si="52"/>
        <v>39</v>
      </c>
      <c r="AO168" s="33" t="s">
        <v>101</v>
      </c>
      <c r="AP168" s="35" t="s">
        <v>102</v>
      </c>
      <c r="AQ168" s="29">
        <v>-0.51258999999999999</v>
      </c>
      <c r="AR168" s="29"/>
      <c r="AS168" s="29">
        <f t="shared" si="55"/>
        <v>36</v>
      </c>
      <c r="AT168" s="33" t="s">
        <v>83</v>
      </c>
      <c r="AU168" s="24" t="s">
        <v>20</v>
      </c>
      <c r="AV168" s="29">
        <v>-0.15848000000000001</v>
      </c>
      <c r="AW168" s="29"/>
      <c r="AX168" s="29">
        <f t="shared" si="60"/>
        <v>18</v>
      </c>
      <c r="AY168" s="33" t="s">
        <v>59</v>
      </c>
      <c r="AZ168" s="24" t="s">
        <v>20</v>
      </c>
      <c r="BA168" s="29">
        <v>-0.30508999999999997</v>
      </c>
      <c r="BB168" s="29"/>
      <c r="BC168" s="29">
        <f t="shared" si="51"/>
        <v>40</v>
      </c>
      <c r="BD168" s="33" t="s">
        <v>76</v>
      </c>
      <c r="BE168" s="24" t="s">
        <v>28</v>
      </c>
      <c r="BF168" s="29">
        <v>-0.34073999999999999</v>
      </c>
      <c r="BG168" s="29"/>
      <c r="BH168" s="79">
        <f t="shared" si="45"/>
        <v>44</v>
      </c>
      <c r="BI168" s="33" t="s">
        <v>40</v>
      </c>
      <c r="BJ168" s="24" t="s">
        <v>29</v>
      </c>
      <c r="BK168" s="29">
        <v>-0.2361</v>
      </c>
      <c r="BL168" s="29"/>
      <c r="BM168" s="29">
        <f t="shared" si="36"/>
        <v>50</v>
      </c>
      <c r="BN168" s="33" t="s">
        <v>53</v>
      </c>
      <c r="BO168" s="24" t="s">
        <v>23</v>
      </c>
      <c r="BP168" s="29">
        <v>-0.13531000000000001</v>
      </c>
      <c r="BR168" s="29">
        <f t="shared" si="41"/>
        <v>46</v>
      </c>
    </row>
    <row r="169" spans="1:70" ht="17" thickBot="1" x14ac:dyDescent="0.25">
      <c r="A169" s="34" t="s">
        <v>63</v>
      </c>
      <c r="B169" s="32" t="s">
        <v>22</v>
      </c>
      <c r="C169" s="30">
        <v>-0.64520999999999995</v>
      </c>
      <c r="D169" s="41" t="s">
        <v>108</v>
      </c>
      <c r="E169" s="29">
        <f t="shared" si="46"/>
        <v>43</v>
      </c>
      <c r="F169" s="34" t="s">
        <v>96</v>
      </c>
      <c r="G169" s="36" t="s">
        <v>29</v>
      </c>
      <c r="H169" s="29">
        <v>-0.32575999999999999</v>
      </c>
      <c r="I169" s="40"/>
      <c r="J169" s="29">
        <f t="shared" si="38"/>
        <v>48</v>
      </c>
      <c r="K169" s="34" t="s">
        <v>18</v>
      </c>
      <c r="L169" s="32" t="s">
        <v>19</v>
      </c>
      <c r="M169" s="28">
        <v>-0.54466999999999999</v>
      </c>
      <c r="N169" s="39" t="s">
        <v>107</v>
      </c>
      <c r="O169" s="29">
        <f t="shared" si="34"/>
        <v>57</v>
      </c>
      <c r="P169" s="34" t="s">
        <v>59</v>
      </c>
      <c r="Q169" s="32" t="s">
        <v>20</v>
      </c>
      <c r="R169" s="29">
        <v>-0.29748999999999998</v>
      </c>
      <c r="S169" s="40"/>
      <c r="T169" s="29">
        <f t="shared" si="59"/>
        <v>31</v>
      </c>
      <c r="U169" s="34" t="s">
        <v>93</v>
      </c>
      <c r="V169" s="36" t="s">
        <v>25</v>
      </c>
      <c r="W169" s="29">
        <v>-0.22541</v>
      </c>
      <c r="X169" s="40"/>
      <c r="Y169" s="29">
        <f t="shared" si="58"/>
        <v>33</v>
      </c>
      <c r="Z169" s="34" t="s">
        <v>32</v>
      </c>
      <c r="AA169" s="32" t="s">
        <v>20</v>
      </c>
      <c r="AB169" s="29">
        <v>-0.31218000000000001</v>
      </c>
      <c r="AC169" s="40"/>
      <c r="AD169" s="29">
        <f t="shared" si="37"/>
        <v>50</v>
      </c>
      <c r="AE169" s="34" t="s">
        <v>61</v>
      </c>
      <c r="AF169" s="32" t="s">
        <v>23</v>
      </c>
      <c r="AG169" s="29">
        <v>-0.23893</v>
      </c>
      <c r="AH169" s="40"/>
      <c r="AI169" s="79">
        <f t="shared" si="35"/>
        <v>57</v>
      </c>
      <c r="AJ169" s="34" t="s">
        <v>67</v>
      </c>
      <c r="AK169" s="32" t="s">
        <v>20</v>
      </c>
      <c r="AL169" s="30">
        <v>-0.60023000000000004</v>
      </c>
      <c r="AM169" s="41" t="s">
        <v>108</v>
      </c>
      <c r="AN169" s="29">
        <f t="shared" si="52"/>
        <v>40</v>
      </c>
      <c r="AO169" s="34" t="s">
        <v>53</v>
      </c>
      <c r="AP169" s="32" t="s">
        <v>23</v>
      </c>
      <c r="AQ169" s="29">
        <v>-0.52702000000000004</v>
      </c>
      <c r="AR169" s="40"/>
      <c r="AS169" s="29">
        <f t="shared" si="55"/>
        <v>37</v>
      </c>
      <c r="AT169" s="34" t="s">
        <v>37</v>
      </c>
      <c r="AU169" s="32" t="s">
        <v>23</v>
      </c>
      <c r="AV169" s="29">
        <v>-0.17191000000000001</v>
      </c>
      <c r="AW169" s="40"/>
      <c r="AX169" s="29">
        <f t="shared" si="60"/>
        <v>19</v>
      </c>
      <c r="AY169" s="34" t="s">
        <v>24</v>
      </c>
      <c r="AZ169" s="32" t="s">
        <v>26</v>
      </c>
      <c r="BA169" s="29">
        <v>-0.32536999999999999</v>
      </c>
      <c r="BB169" s="40"/>
      <c r="BC169" s="29">
        <f t="shared" si="51"/>
        <v>41</v>
      </c>
      <c r="BD169" s="34" t="s">
        <v>61</v>
      </c>
      <c r="BE169" s="32" t="s">
        <v>23</v>
      </c>
      <c r="BF169" s="29">
        <v>-0.36181999999999997</v>
      </c>
      <c r="BG169" s="40"/>
      <c r="BH169" s="79">
        <f t="shared" si="45"/>
        <v>45</v>
      </c>
      <c r="BI169" s="34" t="s">
        <v>89</v>
      </c>
      <c r="BJ169" s="36" t="s">
        <v>22</v>
      </c>
      <c r="BK169" s="29">
        <v>-0.23730000000000001</v>
      </c>
      <c r="BL169" s="40"/>
      <c r="BM169" s="29">
        <f t="shared" si="36"/>
        <v>51</v>
      </c>
      <c r="BN169" s="34" t="s">
        <v>91</v>
      </c>
      <c r="BO169" s="36" t="s">
        <v>22</v>
      </c>
      <c r="BP169" s="29">
        <v>-0.13813</v>
      </c>
      <c r="BR169" s="29">
        <f t="shared" si="41"/>
        <v>47</v>
      </c>
    </row>
    <row r="170" spans="1:70" ht="18" thickTop="1" thickBot="1" x14ac:dyDescent="0.25">
      <c r="A170" s="33" t="s">
        <v>46</v>
      </c>
      <c r="B170" s="24" t="s">
        <v>20</v>
      </c>
      <c r="C170" s="28">
        <v>-0.64571999999999996</v>
      </c>
      <c r="D170" s="28" t="s">
        <v>107</v>
      </c>
      <c r="E170" s="29">
        <f t="shared" si="46"/>
        <v>44</v>
      </c>
      <c r="F170" s="33" t="s">
        <v>48</v>
      </c>
      <c r="G170" s="24" t="s">
        <v>20</v>
      </c>
      <c r="H170" s="29">
        <v>-0.32850000000000001</v>
      </c>
      <c r="I170" s="29"/>
      <c r="J170" s="29">
        <f t="shared" si="38"/>
        <v>49</v>
      </c>
      <c r="K170" s="33" t="s">
        <v>105</v>
      </c>
      <c r="L170" s="35" t="s">
        <v>25</v>
      </c>
      <c r="M170" s="29">
        <v>-0.57360999999999995</v>
      </c>
      <c r="N170" s="29"/>
      <c r="O170" s="29">
        <f t="shared" si="34"/>
        <v>58</v>
      </c>
      <c r="P170" s="33" t="s">
        <v>44</v>
      </c>
      <c r="Q170" s="24" t="s">
        <v>20</v>
      </c>
      <c r="R170" s="29">
        <v>-0.29943999999999998</v>
      </c>
      <c r="S170" s="29"/>
      <c r="T170" s="29">
        <f t="shared" si="59"/>
        <v>32</v>
      </c>
      <c r="U170" s="33" t="s">
        <v>93</v>
      </c>
      <c r="V170" s="35" t="s">
        <v>23</v>
      </c>
      <c r="W170" s="29">
        <v>-0.23189000000000001</v>
      </c>
      <c r="X170" s="29"/>
      <c r="Y170" s="29">
        <f t="shared" si="58"/>
        <v>34</v>
      </c>
      <c r="Z170" s="33" t="s">
        <v>84</v>
      </c>
      <c r="AA170" s="24" t="s">
        <v>19</v>
      </c>
      <c r="AB170" s="29">
        <v>-0.31374999999999997</v>
      </c>
      <c r="AC170" s="29"/>
      <c r="AD170" s="29">
        <f t="shared" si="37"/>
        <v>51</v>
      </c>
      <c r="AE170" s="33" t="s">
        <v>45</v>
      </c>
      <c r="AF170" s="24" t="s">
        <v>23</v>
      </c>
      <c r="AG170" s="29">
        <v>-0.24424000000000001</v>
      </c>
      <c r="AH170" s="29"/>
      <c r="AI170" s="79">
        <f t="shared" si="35"/>
        <v>58</v>
      </c>
      <c r="AJ170" s="33" t="s">
        <v>34</v>
      </c>
      <c r="AK170" s="24" t="s">
        <v>19</v>
      </c>
      <c r="AL170" s="30">
        <v>-0.61360999999999999</v>
      </c>
      <c r="AM170" s="30" t="s">
        <v>108</v>
      </c>
      <c r="AN170" s="29">
        <f t="shared" si="52"/>
        <v>41</v>
      </c>
      <c r="AO170" s="33" t="s">
        <v>66</v>
      </c>
      <c r="AP170" s="24" t="s">
        <v>20</v>
      </c>
      <c r="AQ170" s="29">
        <v>-0.52732999999999997</v>
      </c>
      <c r="AR170" s="29"/>
      <c r="AS170" s="29">
        <f t="shared" si="55"/>
        <v>38</v>
      </c>
      <c r="AT170" s="33" t="s">
        <v>73</v>
      </c>
      <c r="AU170" s="24" t="s">
        <v>26</v>
      </c>
      <c r="AV170" s="29">
        <v>-0.17315</v>
      </c>
      <c r="AW170" s="29"/>
      <c r="AX170" s="29">
        <f t="shared" si="60"/>
        <v>20</v>
      </c>
      <c r="AY170" s="33" t="s">
        <v>66</v>
      </c>
      <c r="AZ170" s="24" t="s">
        <v>20</v>
      </c>
      <c r="BA170" s="29">
        <v>-0.33773999999999998</v>
      </c>
      <c r="BB170" s="29"/>
      <c r="BC170" s="29">
        <f t="shared" si="51"/>
        <v>42</v>
      </c>
      <c r="BD170" s="33" t="s">
        <v>76</v>
      </c>
      <c r="BE170" s="24" t="s">
        <v>22</v>
      </c>
      <c r="BF170" s="29">
        <v>-0.38639000000000001</v>
      </c>
      <c r="BG170" s="29"/>
      <c r="BH170" s="79">
        <f t="shared" si="45"/>
        <v>46</v>
      </c>
      <c r="BI170" s="33" t="s">
        <v>61</v>
      </c>
      <c r="BJ170" s="24" t="s">
        <v>26</v>
      </c>
      <c r="BK170" s="29">
        <v>-0.23996000000000001</v>
      </c>
      <c r="BL170" s="29"/>
      <c r="BM170" s="29">
        <f t="shared" si="36"/>
        <v>52</v>
      </c>
      <c r="BN170" s="33" t="s">
        <v>82</v>
      </c>
      <c r="BO170" s="24" t="s">
        <v>28</v>
      </c>
      <c r="BP170" s="29">
        <v>-0.13877999999999999</v>
      </c>
      <c r="BR170" s="29">
        <f t="shared" si="41"/>
        <v>48</v>
      </c>
    </row>
    <row r="171" spans="1:70" ht="17" thickBot="1" x14ac:dyDescent="0.25">
      <c r="A171" s="33" t="s">
        <v>79</v>
      </c>
      <c r="B171" s="24" t="s">
        <v>25</v>
      </c>
      <c r="C171" s="28">
        <v>-0.64807000000000003</v>
      </c>
      <c r="D171" s="28" t="s">
        <v>107</v>
      </c>
      <c r="E171" s="29">
        <f t="shared" si="46"/>
        <v>45</v>
      </c>
      <c r="F171" s="33" t="s">
        <v>96</v>
      </c>
      <c r="G171" s="35" t="s">
        <v>26</v>
      </c>
      <c r="H171" s="29">
        <v>-0.33180999999999999</v>
      </c>
      <c r="I171" s="29"/>
      <c r="J171" s="29">
        <f t="shared" si="38"/>
        <v>50</v>
      </c>
      <c r="K171" s="33" t="s">
        <v>68</v>
      </c>
      <c r="L171" s="24" t="s">
        <v>19</v>
      </c>
      <c r="M171" s="30">
        <v>-0.59577999999999998</v>
      </c>
      <c r="N171" s="30" t="s">
        <v>108</v>
      </c>
      <c r="O171" s="29">
        <f t="shared" si="34"/>
        <v>59</v>
      </c>
      <c r="P171" s="33" t="s">
        <v>57</v>
      </c>
      <c r="Q171" s="24" t="s">
        <v>20</v>
      </c>
      <c r="R171" s="29">
        <v>-0.30044999999999999</v>
      </c>
      <c r="S171" s="29"/>
      <c r="T171" s="29">
        <f t="shared" si="59"/>
        <v>33</v>
      </c>
      <c r="U171" s="33" t="s">
        <v>21</v>
      </c>
      <c r="V171" s="24" t="s">
        <v>23</v>
      </c>
      <c r="W171" s="29">
        <v>-0.23902000000000001</v>
      </c>
      <c r="X171" s="29"/>
      <c r="Y171" s="29">
        <f t="shared" si="58"/>
        <v>35</v>
      </c>
      <c r="Z171" s="33" t="s">
        <v>52</v>
      </c>
      <c r="AA171" s="24" t="s">
        <v>23</v>
      </c>
      <c r="AB171" s="29">
        <v>-0.32545000000000002</v>
      </c>
      <c r="AC171" s="29"/>
      <c r="AD171" s="29">
        <f t="shared" si="37"/>
        <v>52</v>
      </c>
      <c r="AE171" s="33" t="s">
        <v>62</v>
      </c>
      <c r="AF171" s="24" t="s">
        <v>23</v>
      </c>
      <c r="AG171" s="29">
        <v>-0.24701999999999999</v>
      </c>
      <c r="AH171" s="29"/>
      <c r="AI171" s="79">
        <f t="shared" si="35"/>
        <v>59</v>
      </c>
      <c r="AJ171" s="33" t="s">
        <v>44</v>
      </c>
      <c r="AK171" s="24" t="s">
        <v>20</v>
      </c>
      <c r="AL171" s="28">
        <v>-0.62927999999999995</v>
      </c>
      <c r="AM171" s="28" t="s">
        <v>107</v>
      </c>
      <c r="AN171" s="29">
        <f t="shared" si="52"/>
        <v>42</v>
      </c>
      <c r="AO171" s="33" t="s">
        <v>101</v>
      </c>
      <c r="AP171" s="35" t="s">
        <v>22</v>
      </c>
      <c r="AQ171" s="29">
        <v>-0.54734000000000005</v>
      </c>
      <c r="AR171" s="29"/>
      <c r="AS171" s="29">
        <f t="shared" si="55"/>
        <v>39</v>
      </c>
      <c r="AT171" s="33" t="s">
        <v>27</v>
      </c>
      <c r="AU171" s="24" t="s">
        <v>28</v>
      </c>
      <c r="AV171" s="29">
        <v>-0.18110999999999999</v>
      </c>
      <c r="AW171" s="29"/>
      <c r="AX171" s="29">
        <f t="shared" si="60"/>
        <v>21</v>
      </c>
      <c r="AY171" s="33" t="s">
        <v>92</v>
      </c>
      <c r="AZ171" s="35" t="s">
        <v>20</v>
      </c>
      <c r="BA171" s="29">
        <v>-0.34188000000000002</v>
      </c>
      <c r="BB171" s="29"/>
      <c r="BC171" s="29">
        <f t="shared" si="51"/>
        <v>43</v>
      </c>
      <c r="BD171" s="33" t="s">
        <v>65</v>
      </c>
      <c r="BE171" s="24" t="s">
        <v>23</v>
      </c>
      <c r="BF171" s="29">
        <v>-0.38871</v>
      </c>
      <c r="BG171" s="29"/>
      <c r="BH171" s="79">
        <f t="shared" si="45"/>
        <v>47</v>
      </c>
      <c r="BI171" s="33" t="s">
        <v>90</v>
      </c>
      <c r="BJ171" s="35" t="s">
        <v>29</v>
      </c>
      <c r="BK171" s="29">
        <v>-0.24002000000000001</v>
      </c>
      <c r="BL171" s="29"/>
      <c r="BM171" s="29">
        <f t="shared" si="36"/>
        <v>53</v>
      </c>
      <c r="BN171" s="33" t="s">
        <v>92</v>
      </c>
      <c r="BO171" s="35" t="s">
        <v>20</v>
      </c>
      <c r="BP171" s="29">
        <v>-0.14213999999999999</v>
      </c>
      <c r="BR171" s="29">
        <f t="shared" si="41"/>
        <v>49</v>
      </c>
    </row>
    <row r="172" spans="1:70" ht="17" thickBot="1" x14ac:dyDescent="0.25">
      <c r="A172" s="33" t="s">
        <v>84</v>
      </c>
      <c r="B172" s="24" t="s">
        <v>26</v>
      </c>
      <c r="C172" s="30">
        <v>-0.67669999999999997</v>
      </c>
      <c r="D172" s="30" t="s">
        <v>108</v>
      </c>
      <c r="E172" s="29">
        <f t="shared" si="46"/>
        <v>46</v>
      </c>
      <c r="F172" s="33" t="s">
        <v>36</v>
      </c>
      <c r="G172" s="24" t="s">
        <v>23</v>
      </c>
      <c r="H172" s="29">
        <v>-0.34561999999999998</v>
      </c>
      <c r="I172" s="29"/>
      <c r="J172" s="29">
        <f t="shared" si="38"/>
        <v>51</v>
      </c>
      <c r="K172" s="33" t="s">
        <v>45</v>
      </c>
      <c r="L172" s="24" t="s">
        <v>19</v>
      </c>
      <c r="M172" s="28">
        <v>-0.60194000000000003</v>
      </c>
      <c r="N172" s="28" t="s">
        <v>107</v>
      </c>
      <c r="O172" s="29">
        <f t="shared" si="34"/>
        <v>60</v>
      </c>
      <c r="P172" s="33" t="s">
        <v>61</v>
      </c>
      <c r="Q172" s="24" t="s">
        <v>19</v>
      </c>
      <c r="R172" s="29">
        <v>-0.30256</v>
      </c>
      <c r="S172" s="29"/>
      <c r="T172" s="29">
        <f t="shared" si="59"/>
        <v>34</v>
      </c>
      <c r="U172" s="33" t="s">
        <v>47</v>
      </c>
      <c r="V172" s="24" t="s">
        <v>28</v>
      </c>
      <c r="W172" s="29">
        <v>-0.25190000000000001</v>
      </c>
      <c r="X172" s="29"/>
      <c r="Y172" s="29">
        <f t="shared" si="58"/>
        <v>36</v>
      </c>
      <c r="Z172" s="33" t="s">
        <v>67</v>
      </c>
      <c r="AA172" s="24" t="s">
        <v>28</v>
      </c>
      <c r="AB172" s="29">
        <v>-0.34183000000000002</v>
      </c>
      <c r="AC172" s="29"/>
      <c r="AD172" s="29">
        <f t="shared" si="37"/>
        <v>53</v>
      </c>
      <c r="AE172" s="33" t="s">
        <v>34</v>
      </c>
      <c r="AF172" s="24" t="s">
        <v>19</v>
      </c>
      <c r="AG172" s="29">
        <v>-0.25202000000000002</v>
      </c>
      <c r="AH172" s="29"/>
      <c r="AI172" s="79">
        <f t="shared" si="35"/>
        <v>60</v>
      </c>
      <c r="AJ172" s="33" t="s">
        <v>63</v>
      </c>
      <c r="AK172" s="24" t="s">
        <v>20</v>
      </c>
      <c r="AL172" s="29">
        <v>-0.63599000000000006</v>
      </c>
      <c r="AM172" s="29"/>
      <c r="AN172" s="29">
        <f t="shared" si="52"/>
        <v>43</v>
      </c>
      <c r="AO172" s="33" t="s">
        <v>34</v>
      </c>
      <c r="AP172" s="24" t="s">
        <v>19</v>
      </c>
      <c r="AQ172" s="28">
        <v>-0.55664999999999998</v>
      </c>
      <c r="AR172" s="28" t="s">
        <v>107</v>
      </c>
      <c r="AS172" s="29">
        <f t="shared" si="55"/>
        <v>40</v>
      </c>
      <c r="AT172" s="33" t="s">
        <v>74</v>
      </c>
      <c r="AU172" s="24" t="s">
        <v>28</v>
      </c>
      <c r="AV172" s="29">
        <v>-0.18653</v>
      </c>
      <c r="AW172" s="29"/>
      <c r="AX172" s="29">
        <f t="shared" si="60"/>
        <v>22</v>
      </c>
      <c r="AY172" s="33" t="s">
        <v>62</v>
      </c>
      <c r="AZ172" s="24" t="s">
        <v>19</v>
      </c>
      <c r="BA172" s="29">
        <v>-0.38180999999999998</v>
      </c>
      <c r="BB172" s="29"/>
      <c r="BC172" s="29">
        <f t="shared" si="51"/>
        <v>44</v>
      </c>
      <c r="BD172" s="33" t="s">
        <v>98</v>
      </c>
      <c r="BE172" s="35" t="s">
        <v>19</v>
      </c>
      <c r="BF172" s="29">
        <v>-0.40912999999999999</v>
      </c>
      <c r="BG172" s="29"/>
      <c r="BH172" s="79">
        <f t="shared" si="45"/>
        <v>48</v>
      </c>
      <c r="BI172" s="33" t="s">
        <v>85</v>
      </c>
      <c r="BJ172" s="24" t="s">
        <v>19</v>
      </c>
      <c r="BK172" s="29">
        <v>-0.24296999999999999</v>
      </c>
      <c r="BL172" s="29"/>
      <c r="BM172" s="29">
        <f t="shared" si="36"/>
        <v>54</v>
      </c>
      <c r="BN172" s="33" t="s">
        <v>33</v>
      </c>
      <c r="BO172" s="24" t="s">
        <v>25</v>
      </c>
      <c r="BP172" s="29">
        <v>-0.15075</v>
      </c>
      <c r="BR172" s="29">
        <f t="shared" si="41"/>
        <v>50</v>
      </c>
    </row>
    <row r="173" spans="1:70" ht="17" thickBot="1" x14ac:dyDescent="0.25">
      <c r="A173" s="33" t="s">
        <v>18</v>
      </c>
      <c r="B173" s="24" t="s">
        <v>20</v>
      </c>
      <c r="C173" s="28">
        <v>-0.68674000000000002</v>
      </c>
      <c r="D173" s="28" t="s">
        <v>107</v>
      </c>
      <c r="E173" s="29">
        <f t="shared" si="46"/>
        <v>47</v>
      </c>
      <c r="F173" s="33" t="s">
        <v>97</v>
      </c>
      <c r="G173" s="35" t="s">
        <v>29</v>
      </c>
      <c r="H173" s="29">
        <v>-0.34606999999999999</v>
      </c>
      <c r="I173" s="29"/>
      <c r="J173" s="29">
        <f t="shared" si="38"/>
        <v>52</v>
      </c>
      <c r="K173" s="33" t="s">
        <v>45</v>
      </c>
      <c r="L173" s="24" t="s">
        <v>23</v>
      </c>
      <c r="M173" s="28">
        <v>-0.60973999999999995</v>
      </c>
      <c r="N173" s="28" t="s">
        <v>107</v>
      </c>
      <c r="O173" s="29">
        <f t="shared" si="34"/>
        <v>61</v>
      </c>
      <c r="P173" s="33" t="s">
        <v>37</v>
      </c>
      <c r="Q173" s="24" t="s">
        <v>23</v>
      </c>
      <c r="R173" s="29">
        <v>-0.31215999999999999</v>
      </c>
      <c r="S173" s="29"/>
      <c r="T173" s="29">
        <f t="shared" si="59"/>
        <v>35</v>
      </c>
      <c r="U173" s="33" t="s">
        <v>69</v>
      </c>
      <c r="V173" s="24" t="s">
        <v>19</v>
      </c>
      <c r="W173" s="29">
        <v>-0.25313000000000002</v>
      </c>
      <c r="X173" s="29"/>
      <c r="Y173" s="29">
        <f t="shared" si="58"/>
        <v>37</v>
      </c>
      <c r="Z173" s="33" t="s">
        <v>27</v>
      </c>
      <c r="AA173" s="24" t="s">
        <v>28</v>
      </c>
      <c r="AB173" s="29">
        <v>-0.35060000000000002</v>
      </c>
      <c r="AC173" s="29"/>
      <c r="AD173" s="29">
        <f t="shared" si="37"/>
        <v>54</v>
      </c>
      <c r="AE173" s="33" t="s">
        <v>70</v>
      </c>
      <c r="AF173" s="24" t="s">
        <v>19</v>
      </c>
      <c r="AG173" s="29">
        <v>-0.25423000000000001</v>
      </c>
      <c r="AH173" s="29"/>
      <c r="AI173" s="79">
        <f t="shared" si="35"/>
        <v>61</v>
      </c>
      <c r="AJ173" s="33" t="s">
        <v>76</v>
      </c>
      <c r="AK173" s="24" t="s">
        <v>28</v>
      </c>
      <c r="AL173" s="29">
        <v>-0.64220999999999995</v>
      </c>
      <c r="AM173" s="29"/>
      <c r="AN173" s="29">
        <f t="shared" si="52"/>
        <v>44</v>
      </c>
      <c r="AO173" s="33" t="s">
        <v>77</v>
      </c>
      <c r="AP173" s="24" t="s">
        <v>26</v>
      </c>
      <c r="AQ173" s="29">
        <v>-0.58562999999999998</v>
      </c>
      <c r="AR173" s="29"/>
      <c r="AS173" s="29">
        <f t="shared" si="55"/>
        <v>41</v>
      </c>
      <c r="AT173" s="33" t="s">
        <v>70</v>
      </c>
      <c r="AU173" s="24" t="s">
        <v>19</v>
      </c>
      <c r="AV173" s="29">
        <v>-0.18668999999999999</v>
      </c>
      <c r="AW173" s="29"/>
      <c r="AX173" s="29">
        <f t="shared" si="60"/>
        <v>23</v>
      </c>
      <c r="AY173" s="33" t="s">
        <v>103</v>
      </c>
      <c r="AZ173" s="35" t="s">
        <v>20</v>
      </c>
      <c r="BA173" s="29">
        <v>-0.41037000000000001</v>
      </c>
      <c r="BB173" s="29"/>
      <c r="BC173" s="29">
        <f t="shared" si="51"/>
        <v>45</v>
      </c>
      <c r="BD173" s="33" t="s">
        <v>87</v>
      </c>
      <c r="BE173" s="24" t="s">
        <v>29</v>
      </c>
      <c r="BF173" s="29">
        <v>-0.41421999999999998</v>
      </c>
      <c r="BG173" s="29"/>
      <c r="BH173" s="79">
        <f t="shared" si="45"/>
        <v>49</v>
      </c>
      <c r="BI173" s="33" t="s">
        <v>70</v>
      </c>
      <c r="BJ173" s="24" t="s">
        <v>28</v>
      </c>
      <c r="BK173" s="29">
        <v>-0.24321999999999999</v>
      </c>
      <c r="BL173" s="29"/>
      <c r="BM173" s="29">
        <f t="shared" si="36"/>
        <v>55</v>
      </c>
      <c r="BN173" s="33" t="s">
        <v>39</v>
      </c>
      <c r="BO173" s="24" t="s">
        <v>25</v>
      </c>
      <c r="BP173" s="29">
        <v>-0.15754000000000001</v>
      </c>
      <c r="BR173" s="29">
        <f t="shared" si="41"/>
        <v>51</v>
      </c>
    </row>
    <row r="174" spans="1:70" ht="17" thickBot="1" x14ac:dyDescent="0.25">
      <c r="A174" s="33" t="s">
        <v>60</v>
      </c>
      <c r="B174" s="24" t="s">
        <v>26</v>
      </c>
      <c r="C174" s="29">
        <v>-0.68947999999999998</v>
      </c>
      <c r="D174" s="29"/>
      <c r="E174" s="29">
        <f t="shared" si="46"/>
        <v>48</v>
      </c>
      <c r="F174" s="33" t="s">
        <v>73</v>
      </c>
      <c r="G174" s="24" t="s">
        <v>29</v>
      </c>
      <c r="H174" s="29">
        <v>-0.34727999999999998</v>
      </c>
      <c r="I174" s="29"/>
      <c r="J174" s="29">
        <f t="shared" si="38"/>
        <v>53</v>
      </c>
      <c r="K174" s="33" t="s">
        <v>65</v>
      </c>
      <c r="L174" s="24" t="s">
        <v>23</v>
      </c>
      <c r="M174" s="30">
        <v>-0.62602999999999998</v>
      </c>
      <c r="N174" s="30" t="s">
        <v>108</v>
      </c>
      <c r="O174" s="29">
        <f t="shared" si="34"/>
        <v>62</v>
      </c>
      <c r="P174" s="33" t="s">
        <v>45</v>
      </c>
      <c r="Q174" s="24" t="s">
        <v>23</v>
      </c>
      <c r="R174" s="29">
        <v>-0.32915</v>
      </c>
      <c r="S174" s="29"/>
      <c r="T174" s="29">
        <f t="shared" si="59"/>
        <v>36</v>
      </c>
      <c r="U174" s="33" t="s">
        <v>79</v>
      </c>
      <c r="V174" s="24" t="s">
        <v>25</v>
      </c>
      <c r="W174" s="29">
        <v>-0.25573000000000001</v>
      </c>
      <c r="X174" s="29"/>
      <c r="Y174" s="29">
        <f t="shared" si="58"/>
        <v>38</v>
      </c>
      <c r="Z174" s="33" t="s">
        <v>100</v>
      </c>
      <c r="AA174" s="35" t="s">
        <v>23</v>
      </c>
      <c r="AB174" s="29">
        <v>-0.42847000000000002</v>
      </c>
      <c r="AC174" s="29"/>
      <c r="AD174" s="29">
        <f t="shared" si="37"/>
        <v>55</v>
      </c>
      <c r="AE174" s="33" t="s">
        <v>65</v>
      </c>
      <c r="AF174" s="24" t="s">
        <v>23</v>
      </c>
      <c r="AG174" s="29">
        <v>-0.25756000000000001</v>
      </c>
      <c r="AH174" s="29"/>
      <c r="AI174" s="79">
        <f t="shared" si="35"/>
        <v>62</v>
      </c>
      <c r="AJ174" s="33" t="s">
        <v>53</v>
      </c>
      <c r="AK174" s="24" t="s">
        <v>23</v>
      </c>
      <c r="AL174" s="28">
        <v>-0.66288000000000002</v>
      </c>
      <c r="AM174" s="28" t="s">
        <v>107</v>
      </c>
      <c r="AN174" s="29">
        <f t="shared" si="52"/>
        <v>45</v>
      </c>
      <c r="AO174" s="33" t="s">
        <v>48</v>
      </c>
      <c r="AP174" s="24" t="s">
        <v>20</v>
      </c>
      <c r="AQ174" s="29">
        <v>-0.58638000000000001</v>
      </c>
      <c r="AR174" s="29"/>
      <c r="AS174" s="29">
        <f t="shared" si="55"/>
        <v>42</v>
      </c>
      <c r="AT174" s="33" t="s">
        <v>18</v>
      </c>
      <c r="AU174" s="24" t="s">
        <v>20</v>
      </c>
      <c r="AV174" s="29">
        <v>-0.22142999999999999</v>
      </c>
      <c r="AW174" s="29"/>
      <c r="AX174" s="29">
        <f t="shared" si="60"/>
        <v>24</v>
      </c>
      <c r="AY174" s="33" t="s">
        <v>62</v>
      </c>
      <c r="AZ174" s="24" t="s">
        <v>23</v>
      </c>
      <c r="BA174" s="29">
        <v>-0.41122999999999998</v>
      </c>
      <c r="BB174" s="29"/>
      <c r="BC174" s="29">
        <f t="shared" si="51"/>
        <v>46</v>
      </c>
      <c r="BD174" s="33" t="s">
        <v>67</v>
      </c>
      <c r="BE174" s="24" t="s">
        <v>28</v>
      </c>
      <c r="BF174" s="29">
        <v>-0.41889999999999999</v>
      </c>
      <c r="BG174" s="29"/>
      <c r="BH174" s="79">
        <f t="shared" si="45"/>
        <v>50</v>
      </c>
      <c r="BI174" s="33" t="s">
        <v>104</v>
      </c>
      <c r="BJ174" s="35" t="s">
        <v>19</v>
      </c>
      <c r="BK174" s="29">
        <v>-0.24648999999999999</v>
      </c>
      <c r="BL174" s="29"/>
      <c r="BM174" s="29">
        <f t="shared" si="36"/>
        <v>56</v>
      </c>
      <c r="BN174" s="33" t="s">
        <v>21</v>
      </c>
      <c r="BO174" s="24" t="s">
        <v>23</v>
      </c>
      <c r="BP174" s="30">
        <v>-0.16338</v>
      </c>
      <c r="BQ174" t="s">
        <v>108</v>
      </c>
      <c r="BR174" s="29">
        <f t="shared" si="41"/>
        <v>52</v>
      </c>
    </row>
    <row r="175" spans="1:70" ht="17" thickBot="1" x14ac:dyDescent="0.25">
      <c r="A175" s="33" t="s">
        <v>84</v>
      </c>
      <c r="B175" s="24" t="s">
        <v>28</v>
      </c>
      <c r="C175" s="29">
        <v>-0.69962999999999997</v>
      </c>
      <c r="D175" s="29"/>
      <c r="E175" s="29">
        <f t="shared" si="46"/>
        <v>49</v>
      </c>
      <c r="F175" s="33" t="s">
        <v>24</v>
      </c>
      <c r="G175" s="24" t="s">
        <v>25</v>
      </c>
      <c r="H175" s="29">
        <v>-0.36103000000000002</v>
      </c>
      <c r="I175" s="29"/>
      <c r="J175" s="29">
        <f t="shared" si="38"/>
        <v>54</v>
      </c>
      <c r="K175" s="33" t="s">
        <v>96</v>
      </c>
      <c r="L175" s="35" t="s">
        <v>19</v>
      </c>
      <c r="M175" s="28">
        <v>-0.64161999999999997</v>
      </c>
      <c r="N175" s="28" t="s">
        <v>107</v>
      </c>
      <c r="O175" s="29">
        <f t="shared" si="34"/>
        <v>63</v>
      </c>
      <c r="P175" s="33" t="s">
        <v>78</v>
      </c>
      <c r="Q175" s="24" t="s">
        <v>28</v>
      </c>
      <c r="R175" s="29">
        <v>-0.34110000000000001</v>
      </c>
      <c r="S175" s="29"/>
      <c r="T175" s="29">
        <f t="shared" si="59"/>
        <v>37</v>
      </c>
      <c r="U175" s="33" t="s">
        <v>93</v>
      </c>
      <c r="V175" s="35" t="s">
        <v>29</v>
      </c>
      <c r="W175" s="29">
        <v>-0.26185000000000003</v>
      </c>
      <c r="X175" s="29"/>
      <c r="Y175" s="29">
        <f t="shared" si="58"/>
        <v>39</v>
      </c>
      <c r="Z175" s="33" t="s">
        <v>48</v>
      </c>
      <c r="AA175" s="24" t="s">
        <v>29</v>
      </c>
      <c r="AB175" s="29">
        <v>-0.43184</v>
      </c>
      <c r="AC175" s="29"/>
      <c r="AD175" s="29">
        <f t="shared" si="37"/>
        <v>56</v>
      </c>
      <c r="AE175" s="33" t="s">
        <v>36</v>
      </c>
      <c r="AF175" s="24" t="s">
        <v>26</v>
      </c>
      <c r="AG175" s="29">
        <v>-0.26016</v>
      </c>
      <c r="AH175" s="29"/>
      <c r="AI175" s="79">
        <f t="shared" si="35"/>
        <v>63</v>
      </c>
      <c r="AJ175" s="33" t="s">
        <v>61</v>
      </c>
      <c r="AK175" s="24" t="s">
        <v>23</v>
      </c>
      <c r="AL175" s="29">
        <v>-0.66610000000000003</v>
      </c>
      <c r="AM175" s="29"/>
      <c r="AN175" s="29">
        <f t="shared" si="52"/>
        <v>46</v>
      </c>
      <c r="AO175" s="33" t="s">
        <v>60</v>
      </c>
      <c r="AP175" s="24" t="s">
        <v>22</v>
      </c>
      <c r="AQ175" s="29">
        <v>-0.62458000000000002</v>
      </c>
      <c r="AR175" s="29"/>
      <c r="AS175" s="29">
        <f t="shared" si="55"/>
        <v>43</v>
      </c>
      <c r="AT175" s="33" t="s">
        <v>74</v>
      </c>
      <c r="AU175" s="24" t="s">
        <v>23</v>
      </c>
      <c r="AV175" s="29">
        <v>-0.23635</v>
      </c>
      <c r="AW175" s="29"/>
      <c r="AX175" s="29">
        <f t="shared" si="60"/>
        <v>25</v>
      </c>
      <c r="AY175" s="33" t="s">
        <v>91</v>
      </c>
      <c r="AZ175" s="35" t="s">
        <v>22</v>
      </c>
      <c r="BA175" s="29">
        <v>-0.43395</v>
      </c>
      <c r="BB175" s="29"/>
      <c r="BC175" s="29">
        <f t="shared" si="51"/>
        <v>47</v>
      </c>
      <c r="BD175" s="33" t="s">
        <v>49</v>
      </c>
      <c r="BE175" s="24" t="s">
        <v>20</v>
      </c>
      <c r="BF175" s="30">
        <v>-0.42071999999999998</v>
      </c>
      <c r="BG175" s="30" t="s">
        <v>108</v>
      </c>
      <c r="BH175" s="79">
        <f t="shared" si="45"/>
        <v>51</v>
      </c>
      <c r="BI175" s="33" t="s">
        <v>41</v>
      </c>
      <c r="BJ175" s="24" t="s">
        <v>29</v>
      </c>
      <c r="BK175" s="29">
        <v>-0.24798000000000001</v>
      </c>
      <c r="BL175" s="29"/>
      <c r="BM175" s="29">
        <f t="shared" si="36"/>
        <v>57</v>
      </c>
      <c r="BN175" s="33" t="s">
        <v>92</v>
      </c>
      <c r="BO175" s="35" t="s">
        <v>28</v>
      </c>
      <c r="BP175" s="29">
        <v>-0.16375000000000001</v>
      </c>
      <c r="BR175" s="29">
        <f t="shared" si="41"/>
        <v>53</v>
      </c>
    </row>
    <row r="176" spans="1:70" ht="17" thickBot="1" x14ac:dyDescent="0.25">
      <c r="A176" s="33" t="s">
        <v>76</v>
      </c>
      <c r="B176" s="24" t="s">
        <v>22</v>
      </c>
      <c r="C176" s="30">
        <v>-0.70562999999999998</v>
      </c>
      <c r="D176" s="30" t="s">
        <v>108</v>
      </c>
      <c r="E176" s="29">
        <f t="shared" si="46"/>
        <v>50</v>
      </c>
      <c r="F176" s="33" t="s">
        <v>90</v>
      </c>
      <c r="G176" s="35" t="s">
        <v>29</v>
      </c>
      <c r="H176" s="29">
        <v>-0.36264999999999997</v>
      </c>
      <c r="I176" s="29"/>
      <c r="J176" s="29">
        <f t="shared" si="38"/>
        <v>55</v>
      </c>
      <c r="K176" s="33" t="s">
        <v>58</v>
      </c>
      <c r="L176" s="24" t="s">
        <v>25</v>
      </c>
      <c r="M176" s="29">
        <v>-0.64371</v>
      </c>
      <c r="N176" s="29"/>
      <c r="O176" s="29">
        <f t="shared" si="34"/>
        <v>64</v>
      </c>
      <c r="P176" s="33" t="s">
        <v>21</v>
      </c>
      <c r="Q176" s="24" t="s">
        <v>23</v>
      </c>
      <c r="R176" s="29">
        <v>-0.38624999999999998</v>
      </c>
      <c r="S176" s="29"/>
      <c r="T176" s="29">
        <f t="shared" si="59"/>
        <v>38</v>
      </c>
      <c r="U176" s="33" t="s">
        <v>84</v>
      </c>
      <c r="V176" s="24" t="s">
        <v>19</v>
      </c>
      <c r="W176" s="29">
        <v>-0.26704</v>
      </c>
      <c r="X176" s="29"/>
      <c r="Y176" s="29">
        <f t="shared" si="58"/>
        <v>40</v>
      </c>
      <c r="Z176" s="33" t="s">
        <v>61</v>
      </c>
      <c r="AA176" s="24" t="s">
        <v>19</v>
      </c>
      <c r="AB176" s="30">
        <v>-0.44009999999999999</v>
      </c>
      <c r="AC176" s="30" t="s">
        <v>108</v>
      </c>
      <c r="AD176" s="29">
        <f t="shared" si="37"/>
        <v>57</v>
      </c>
      <c r="AE176" s="33" t="s">
        <v>70</v>
      </c>
      <c r="AF176" s="24" t="s">
        <v>23</v>
      </c>
      <c r="AG176" s="29">
        <v>-0.26451000000000002</v>
      </c>
      <c r="AH176" s="29"/>
      <c r="AI176" s="79">
        <f t="shared" si="35"/>
        <v>64</v>
      </c>
      <c r="AJ176" s="33" t="s">
        <v>101</v>
      </c>
      <c r="AK176" s="35" t="s">
        <v>102</v>
      </c>
      <c r="AL176" s="29">
        <v>-0.68184999999999996</v>
      </c>
      <c r="AM176" s="29"/>
      <c r="AN176" s="29">
        <f t="shared" si="52"/>
        <v>47</v>
      </c>
      <c r="AO176" s="33" t="s">
        <v>63</v>
      </c>
      <c r="AP176" s="24" t="s">
        <v>20</v>
      </c>
      <c r="AQ176" s="29">
        <v>-0.64958000000000005</v>
      </c>
      <c r="AR176" s="29"/>
      <c r="AS176" s="29">
        <f t="shared" si="55"/>
        <v>44</v>
      </c>
      <c r="AT176" s="33" t="s">
        <v>42</v>
      </c>
      <c r="AU176" s="24" t="s">
        <v>28</v>
      </c>
      <c r="AV176" s="29">
        <v>-0.24951999999999999</v>
      </c>
      <c r="AW176" s="29"/>
      <c r="AX176" s="29">
        <f t="shared" si="60"/>
        <v>26</v>
      </c>
      <c r="AY176" s="33" t="s">
        <v>72</v>
      </c>
      <c r="AZ176" s="24" t="s">
        <v>25</v>
      </c>
      <c r="BA176" s="29">
        <v>-0.43690000000000001</v>
      </c>
      <c r="BB176" s="29"/>
      <c r="BC176" s="29">
        <f t="shared" si="51"/>
        <v>48</v>
      </c>
      <c r="BD176" s="33" t="s">
        <v>101</v>
      </c>
      <c r="BE176" s="35" t="s">
        <v>26</v>
      </c>
      <c r="BF176" s="29">
        <v>-0.43959999999999999</v>
      </c>
      <c r="BG176" s="29"/>
      <c r="BH176" s="79">
        <f t="shared" si="45"/>
        <v>52</v>
      </c>
      <c r="BI176" s="33" t="s">
        <v>61</v>
      </c>
      <c r="BJ176" s="24" t="s">
        <v>19</v>
      </c>
      <c r="BK176" s="29">
        <v>-0.27844999999999998</v>
      </c>
      <c r="BL176" s="29"/>
      <c r="BM176" s="29">
        <f t="shared" si="36"/>
        <v>58</v>
      </c>
      <c r="BN176" s="33" t="s">
        <v>27</v>
      </c>
      <c r="BO176" s="24" t="s">
        <v>29</v>
      </c>
      <c r="BP176" s="30">
        <v>-0.16411000000000001</v>
      </c>
      <c r="BQ176" t="s">
        <v>108</v>
      </c>
      <c r="BR176" s="29">
        <f t="shared" si="41"/>
        <v>54</v>
      </c>
    </row>
    <row r="177" spans="1:70" ht="17" thickBot="1" x14ac:dyDescent="0.25">
      <c r="A177" s="33" t="s">
        <v>44</v>
      </c>
      <c r="B177" s="24" t="s">
        <v>20</v>
      </c>
      <c r="C177" s="28">
        <v>-0.71155999999999997</v>
      </c>
      <c r="D177" s="28" t="s">
        <v>107</v>
      </c>
      <c r="E177" s="29">
        <f t="shared" si="46"/>
        <v>51</v>
      </c>
      <c r="F177" s="33" t="s">
        <v>99</v>
      </c>
      <c r="G177" s="35" t="s">
        <v>19</v>
      </c>
      <c r="H177" s="29">
        <v>-0.39523000000000003</v>
      </c>
      <c r="I177" s="29"/>
      <c r="J177" s="29">
        <f t="shared" si="38"/>
        <v>56</v>
      </c>
      <c r="K177" s="33" t="s">
        <v>59</v>
      </c>
      <c r="L177" s="24" t="s">
        <v>23</v>
      </c>
      <c r="M177" s="30">
        <v>-0.65605999999999998</v>
      </c>
      <c r="N177" s="30" t="s">
        <v>108</v>
      </c>
      <c r="O177" s="29">
        <f t="shared" si="34"/>
        <v>65</v>
      </c>
      <c r="P177" s="33" t="s">
        <v>54</v>
      </c>
      <c r="Q177" s="24" t="s">
        <v>29</v>
      </c>
      <c r="R177" s="29">
        <v>-0.40425</v>
      </c>
      <c r="S177" s="29"/>
      <c r="T177" s="29">
        <f t="shared" si="59"/>
        <v>39</v>
      </c>
      <c r="U177" s="33" t="s">
        <v>45</v>
      </c>
      <c r="V177" s="24" t="s">
        <v>23</v>
      </c>
      <c r="W177" s="29">
        <v>-0.27625</v>
      </c>
      <c r="X177" s="29"/>
      <c r="Y177" s="29">
        <f t="shared" si="58"/>
        <v>41</v>
      </c>
      <c r="Z177" s="33" t="s">
        <v>44</v>
      </c>
      <c r="AA177" s="24" t="s">
        <v>23</v>
      </c>
      <c r="AB177" s="30">
        <v>-0.44294</v>
      </c>
      <c r="AC177" s="30" t="s">
        <v>108</v>
      </c>
      <c r="AD177" s="29">
        <f t="shared" si="37"/>
        <v>58</v>
      </c>
      <c r="AE177" s="33" t="s">
        <v>66</v>
      </c>
      <c r="AF177" s="24" t="s">
        <v>22</v>
      </c>
      <c r="AG177" s="29">
        <v>-0.26855000000000001</v>
      </c>
      <c r="AH177" s="29"/>
      <c r="AI177" s="79">
        <f t="shared" si="35"/>
        <v>65</v>
      </c>
      <c r="AJ177" s="33" t="s">
        <v>65</v>
      </c>
      <c r="AK177" s="24" t="s">
        <v>23</v>
      </c>
      <c r="AL177" s="29">
        <v>-0.69340000000000002</v>
      </c>
      <c r="AM177" s="29"/>
      <c r="AN177" s="29">
        <f t="shared" si="52"/>
        <v>48</v>
      </c>
      <c r="AO177" s="33" t="s">
        <v>44</v>
      </c>
      <c r="AP177" s="24" t="s">
        <v>20</v>
      </c>
      <c r="AQ177" s="30">
        <v>-0.68657000000000001</v>
      </c>
      <c r="AR177" s="30" t="s">
        <v>108</v>
      </c>
      <c r="AS177" s="29">
        <f t="shared" si="55"/>
        <v>45</v>
      </c>
      <c r="AT177" s="33" t="s">
        <v>24</v>
      </c>
      <c r="AU177" s="24" t="s">
        <v>26</v>
      </c>
      <c r="AV177" s="29">
        <v>-0.26900000000000002</v>
      </c>
      <c r="AW177" s="29"/>
      <c r="AX177" s="29">
        <f t="shared" si="60"/>
        <v>27</v>
      </c>
      <c r="AY177" s="33" t="s">
        <v>84</v>
      </c>
      <c r="AZ177" s="24" t="s">
        <v>19</v>
      </c>
      <c r="BA177" s="30">
        <v>-0.44137999999999999</v>
      </c>
      <c r="BB177" s="30" t="s">
        <v>108</v>
      </c>
      <c r="BC177" s="29">
        <f t="shared" si="51"/>
        <v>49</v>
      </c>
      <c r="BD177" s="33" t="s">
        <v>98</v>
      </c>
      <c r="BE177" s="35" t="s">
        <v>23</v>
      </c>
      <c r="BF177" s="29">
        <v>-0.44240000000000002</v>
      </c>
      <c r="BG177" s="29"/>
      <c r="BH177" s="79">
        <f t="shared" si="45"/>
        <v>53</v>
      </c>
      <c r="BI177" s="33" t="s">
        <v>97</v>
      </c>
      <c r="BJ177" s="35" t="s">
        <v>29</v>
      </c>
      <c r="BK177" s="29">
        <v>-0.28087000000000001</v>
      </c>
      <c r="BL177" s="29"/>
      <c r="BM177" s="29">
        <f t="shared" si="36"/>
        <v>59</v>
      </c>
      <c r="BN177" s="33" t="s">
        <v>70</v>
      </c>
      <c r="BO177" s="24" t="s">
        <v>23</v>
      </c>
      <c r="BP177" s="29">
        <v>-0.16803000000000001</v>
      </c>
      <c r="BR177" s="29">
        <f t="shared" si="41"/>
        <v>55</v>
      </c>
    </row>
    <row r="178" spans="1:70" ht="17" thickBot="1" x14ac:dyDescent="0.25">
      <c r="A178" s="33" t="s">
        <v>42</v>
      </c>
      <c r="B178" s="24" t="s">
        <v>28</v>
      </c>
      <c r="C178" s="28">
        <v>-0.75551999999999997</v>
      </c>
      <c r="D178" s="28" t="s">
        <v>107</v>
      </c>
      <c r="E178" s="29">
        <f t="shared" si="46"/>
        <v>52</v>
      </c>
      <c r="F178" s="33" t="s">
        <v>44</v>
      </c>
      <c r="G178" s="24" t="s">
        <v>23</v>
      </c>
      <c r="H178" s="29">
        <v>-0.40894000000000003</v>
      </c>
      <c r="I178" s="29"/>
      <c r="J178" s="29">
        <f t="shared" si="38"/>
        <v>57</v>
      </c>
      <c r="K178" s="33" t="s">
        <v>85</v>
      </c>
      <c r="L178" s="24" t="s">
        <v>26</v>
      </c>
      <c r="M178" s="29">
        <v>-0.65646000000000004</v>
      </c>
      <c r="N178" s="29"/>
      <c r="O178" s="29">
        <f t="shared" si="34"/>
        <v>66</v>
      </c>
      <c r="P178" s="33" t="s">
        <v>59</v>
      </c>
      <c r="Q178" s="24" t="s">
        <v>25</v>
      </c>
      <c r="R178" s="29">
        <v>-0.40660000000000002</v>
      </c>
      <c r="S178" s="29"/>
      <c r="T178" s="29">
        <f t="shared" si="59"/>
        <v>40</v>
      </c>
      <c r="U178" s="33" t="s">
        <v>100</v>
      </c>
      <c r="V178" s="35" t="s">
        <v>26</v>
      </c>
      <c r="W178" s="29">
        <v>-0.28860999999999998</v>
      </c>
      <c r="X178" s="29"/>
      <c r="Y178" s="29">
        <f t="shared" si="58"/>
        <v>42</v>
      </c>
      <c r="Z178" s="33" t="s">
        <v>57</v>
      </c>
      <c r="AA178" s="24" t="s">
        <v>20</v>
      </c>
      <c r="AB178" s="29">
        <v>-0.45351000000000002</v>
      </c>
      <c r="AC178" s="29"/>
      <c r="AD178" s="29">
        <f t="shared" si="37"/>
        <v>59</v>
      </c>
      <c r="AE178" s="33" t="s">
        <v>101</v>
      </c>
      <c r="AF178" s="35" t="s">
        <v>29</v>
      </c>
      <c r="AG178" s="29">
        <v>-0.27967999999999998</v>
      </c>
      <c r="AH178" s="29"/>
      <c r="AI178" s="79">
        <f t="shared" si="35"/>
        <v>66</v>
      </c>
      <c r="AJ178" s="33" t="s">
        <v>65</v>
      </c>
      <c r="AK178" s="24" t="s">
        <v>20</v>
      </c>
      <c r="AL178" s="29">
        <v>-0.70059000000000005</v>
      </c>
      <c r="AM178" s="29"/>
      <c r="AN178" s="29">
        <f t="shared" si="52"/>
        <v>49</v>
      </c>
      <c r="AO178" s="33" t="s">
        <v>101</v>
      </c>
      <c r="AP178" s="35" t="s">
        <v>26</v>
      </c>
      <c r="AQ178" s="29">
        <v>-0.70938999999999997</v>
      </c>
      <c r="AR178" s="29"/>
      <c r="AS178" s="29">
        <f t="shared" si="55"/>
        <v>46</v>
      </c>
      <c r="AT178" s="33" t="s">
        <v>32</v>
      </c>
      <c r="AU178" s="24" t="s">
        <v>20</v>
      </c>
      <c r="AV178" s="29">
        <v>-0.26923000000000002</v>
      </c>
      <c r="AW178" s="29"/>
      <c r="AX178" s="29">
        <f t="shared" si="60"/>
        <v>28</v>
      </c>
      <c r="AY178" s="33" t="s">
        <v>76</v>
      </c>
      <c r="AZ178" s="24" t="s">
        <v>26</v>
      </c>
      <c r="BA178" s="30">
        <v>-0.48709999999999998</v>
      </c>
      <c r="BB178" s="30" t="s">
        <v>108</v>
      </c>
      <c r="BC178" s="29">
        <f t="shared" si="51"/>
        <v>50</v>
      </c>
      <c r="BD178" s="33" t="s">
        <v>81</v>
      </c>
      <c r="BE178" s="24" t="s">
        <v>20</v>
      </c>
      <c r="BF178" s="29">
        <v>-0.44568999999999998</v>
      </c>
      <c r="BG178" s="29"/>
      <c r="BH178" s="79">
        <f t="shared" si="45"/>
        <v>54</v>
      </c>
      <c r="BI178" s="33" t="s">
        <v>27</v>
      </c>
      <c r="BJ178" s="24" t="s">
        <v>29</v>
      </c>
      <c r="BK178" s="28">
        <v>-0.28577999999999998</v>
      </c>
      <c r="BL178" s="28" t="s">
        <v>107</v>
      </c>
      <c r="BM178" s="29">
        <f t="shared" si="36"/>
        <v>60</v>
      </c>
      <c r="BN178" s="33" t="s">
        <v>78</v>
      </c>
      <c r="BO178" s="24" t="s">
        <v>26</v>
      </c>
      <c r="BP178" s="29">
        <v>-0.16929</v>
      </c>
      <c r="BR178" s="29">
        <f t="shared" si="41"/>
        <v>56</v>
      </c>
    </row>
    <row r="179" spans="1:70" ht="17" thickBot="1" x14ac:dyDescent="0.25">
      <c r="A179" s="33" t="s">
        <v>104</v>
      </c>
      <c r="B179" s="35" t="s">
        <v>19</v>
      </c>
      <c r="C179" s="29">
        <v>-0.77059</v>
      </c>
      <c r="D179" s="29"/>
      <c r="E179" s="29">
        <f t="shared" si="46"/>
        <v>53</v>
      </c>
      <c r="F179" s="33" t="s">
        <v>21</v>
      </c>
      <c r="G179" s="24" t="s">
        <v>23</v>
      </c>
      <c r="H179" s="30">
        <v>-0.42592000000000002</v>
      </c>
      <c r="I179" s="30" t="s">
        <v>108</v>
      </c>
      <c r="J179" s="29">
        <f t="shared" si="38"/>
        <v>58</v>
      </c>
      <c r="K179" s="33" t="s">
        <v>78</v>
      </c>
      <c r="L179" s="24" t="s">
        <v>26</v>
      </c>
      <c r="M179" s="28">
        <v>-0.69198000000000004</v>
      </c>
      <c r="N179" s="28" t="s">
        <v>107</v>
      </c>
      <c r="O179" s="29">
        <f t="shared" ref="O179:O233" si="61">IF(M179&lt;M178,O178+1,O178)</f>
        <v>67</v>
      </c>
      <c r="P179" s="33" t="s">
        <v>104</v>
      </c>
      <c r="Q179" s="35" t="s">
        <v>28</v>
      </c>
      <c r="R179" s="29">
        <v>-0.40699999999999997</v>
      </c>
      <c r="S179" s="29"/>
      <c r="T179" s="29">
        <f t="shared" si="59"/>
        <v>41</v>
      </c>
      <c r="U179" s="33" t="s">
        <v>57</v>
      </c>
      <c r="V179" s="24" t="s">
        <v>23</v>
      </c>
      <c r="W179" s="29">
        <v>-0.34064</v>
      </c>
      <c r="X179" s="29"/>
      <c r="Y179" s="29">
        <f t="shared" si="58"/>
        <v>43</v>
      </c>
      <c r="Z179" s="33" t="s">
        <v>51</v>
      </c>
      <c r="AA179" s="24" t="s">
        <v>28</v>
      </c>
      <c r="AB179" s="29">
        <v>-0.45561000000000001</v>
      </c>
      <c r="AC179" s="29"/>
      <c r="AD179" s="29">
        <f t="shared" si="37"/>
        <v>60</v>
      </c>
      <c r="AE179" s="33" t="s">
        <v>63</v>
      </c>
      <c r="AF179" s="24" t="s">
        <v>22</v>
      </c>
      <c r="AG179" s="29">
        <v>-0.29929</v>
      </c>
      <c r="AH179" s="29"/>
      <c r="AI179" s="79">
        <f t="shared" ref="AI179:AI233" si="62">IF(AG179&lt;AG178,AI178+1,AI178)</f>
        <v>67</v>
      </c>
      <c r="AJ179" s="33" t="s">
        <v>42</v>
      </c>
      <c r="AK179" s="24" t="s">
        <v>28</v>
      </c>
      <c r="AL179" s="28">
        <v>-0.70186000000000004</v>
      </c>
      <c r="AM179" s="28" t="s">
        <v>107</v>
      </c>
      <c r="AN179" s="29">
        <f t="shared" si="52"/>
        <v>50</v>
      </c>
      <c r="AO179" s="33" t="s">
        <v>65</v>
      </c>
      <c r="AP179" s="24" t="s">
        <v>29</v>
      </c>
      <c r="AQ179" s="29">
        <v>-0.72265999999999997</v>
      </c>
      <c r="AR179" s="29"/>
      <c r="AS179" s="29">
        <f t="shared" si="55"/>
        <v>47</v>
      </c>
      <c r="AT179" s="33" t="s">
        <v>47</v>
      </c>
      <c r="AU179" s="24" t="s">
        <v>28</v>
      </c>
      <c r="AV179" s="29">
        <v>-0.29243000000000002</v>
      </c>
      <c r="AW179" s="29"/>
      <c r="AX179" s="29">
        <f t="shared" si="60"/>
        <v>29</v>
      </c>
      <c r="AY179" s="33" t="s">
        <v>84</v>
      </c>
      <c r="AZ179" s="24" t="s">
        <v>26</v>
      </c>
      <c r="BA179" s="30">
        <v>-0.49830999999999998</v>
      </c>
      <c r="BB179" s="30" t="s">
        <v>108</v>
      </c>
      <c r="BC179" s="29">
        <f t="shared" si="51"/>
        <v>51</v>
      </c>
      <c r="BD179" s="33" t="s">
        <v>42</v>
      </c>
      <c r="BE179" s="24" t="s">
        <v>28</v>
      </c>
      <c r="BF179" s="28">
        <v>-0.45649000000000001</v>
      </c>
      <c r="BG179" s="28" t="s">
        <v>107</v>
      </c>
      <c r="BH179" s="79">
        <f t="shared" si="45"/>
        <v>55</v>
      </c>
      <c r="BI179" s="33" t="s">
        <v>80</v>
      </c>
      <c r="BJ179" s="24" t="s">
        <v>25</v>
      </c>
      <c r="BK179" s="29">
        <v>-0.28958</v>
      </c>
      <c r="BL179" s="29"/>
      <c r="BM179" s="29">
        <f t="shared" si="36"/>
        <v>61</v>
      </c>
      <c r="BN179" s="33" t="s">
        <v>93</v>
      </c>
      <c r="BO179" s="35" t="s">
        <v>29</v>
      </c>
      <c r="BP179" s="29">
        <v>-0.17474999999999999</v>
      </c>
      <c r="BR179" s="29">
        <f t="shared" si="41"/>
        <v>57</v>
      </c>
    </row>
    <row r="180" spans="1:70" ht="17" thickBot="1" x14ac:dyDescent="0.25">
      <c r="A180" s="33" t="s">
        <v>100</v>
      </c>
      <c r="B180" s="35" t="s">
        <v>26</v>
      </c>
      <c r="C180" s="28">
        <v>-0.77395000000000003</v>
      </c>
      <c r="D180" s="28" t="s">
        <v>107</v>
      </c>
      <c r="E180" s="29">
        <f t="shared" si="46"/>
        <v>54</v>
      </c>
      <c r="F180" s="33" t="s">
        <v>59</v>
      </c>
      <c r="G180" s="24" t="s">
        <v>20</v>
      </c>
      <c r="H180" s="29">
        <v>-0.44285999999999998</v>
      </c>
      <c r="I180" s="29"/>
      <c r="J180" s="29">
        <f t="shared" si="38"/>
        <v>59</v>
      </c>
      <c r="K180" s="33" t="s">
        <v>105</v>
      </c>
      <c r="L180" s="35" t="s">
        <v>22</v>
      </c>
      <c r="M180" s="29">
        <v>-0.69342999999999999</v>
      </c>
      <c r="N180" s="29"/>
      <c r="O180" s="29">
        <f t="shared" si="61"/>
        <v>68</v>
      </c>
      <c r="P180" s="33" t="s">
        <v>61</v>
      </c>
      <c r="Q180" s="24" t="s">
        <v>26</v>
      </c>
      <c r="R180" s="29">
        <v>-0.42720999999999998</v>
      </c>
      <c r="S180" s="29"/>
      <c r="T180" s="29">
        <f t="shared" si="59"/>
        <v>42</v>
      </c>
      <c r="U180" s="33" t="s">
        <v>34</v>
      </c>
      <c r="V180" s="24" t="s">
        <v>19</v>
      </c>
      <c r="W180" s="29">
        <v>-0.34833999999999998</v>
      </c>
      <c r="X180" s="29"/>
      <c r="Y180" s="29">
        <f t="shared" si="58"/>
        <v>44</v>
      </c>
      <c r="Z180" s="33" t="s">
        <v>87</v>
      </c>
      <c r="AA180" s="24" t="s">
        <v>29</v>
      </c>
      <c r="AB180" s="28">
        <v>-0.47247</v>
      </c>
      <c r="AC180" s="28" t="s">
        <v>107</v>
      </c>
      <c r="AD180" s="29">
        <f t="shared" si="37"/>
        <v>61</v>
      </c>
      <c r="AE180" s="33" t="s">
        <v>36</v>
      </c>
      <c r="AF180" s="24" t="s">
        <v>23</v>
      </c>
      <c r="AG180" s="29">
        <v>-0.30243999999999999</v>
      </c>
      <c r="AH180" s="29"/>
      <c r="AI180" s="79">
        <f t="shared" si="62"/>
        <v>68</v>
      </c>
      <c r="AJ180" s="33" t="s">
        <v>60</v>
      </c>
      <c r="AK180" s="24" t="s">
        <v>22</v>
      </c>
      <c r="AL180" s="29">
        <v>-0.70347000000000004</v>
      </c>
      <c r="AM180" s="29"/>
      <c r="AN180" s="29">
        <f t="shared" si="52"/>
        <v>51</v>
      </c>
      <c r="AO180" s="33" t="s">
        <v>94</v>
      </c>
      <c r="AP180" s="35" t="s">
        <v>22</v>
      </c>
      <c r="AQ180" s="29">
        <v>-0.76563000000000003</v>
      </c>
      <c r="AR180" s="29"/>
      <c r="AS180" s="29">
        <f t="shared" si="55"/>
        <v>48</v>
      </c>
      <c r="AT180" s="23" t="s">
        <v>95</v>
      </c>
      <c r="AU180" s="24" t="s">
        <v>26</v>
      </c>
      <c r="AV180" s="29">
        <v>-0.30754999999999999</v>
      </c>
      <c r="AW180" s="29"/>
      <c r="AX180" s="29">
        <f t="shared" si="60"/>
        <v>30</v>
      </c>
      <c r="AY180" s="33" t="s">
        <v>32</v>
      </c>
      <c r="AZ180" s="24" t="s">
        <v>26</v>
      </c>
      <c r="BA180" s="30">
        <v>-0.52193000000000001</v>
      </c>
      <c r="BB180" s="30" t="s">
        <v>108</v>
      </c>
      <c r="BC180" s="29">
        <f t="shared" si="51"/>
        <v>52</v>
      </c>
      <c r="BD180" s="33" t="s">
        <v>65</v>
      </c>
      <c r="BE180" s="24" t="s">
        <v>20</v>
      </c>
      <c r="BF180" s="29">
        <v>-0.46179999999999999</v>
      </c>
      <c r="BG180" s="29"/>
      <c r="BH180" s="79">
        <f t="shared" si="45"/>
        <v>56</v>
      </c>
      <c r="BI180" s="33" t="s">
        <v>24</v>
      </c>
      <c r="BJ180" s="24" t="s">
        <v>25</v>
      </c>
      <c r="BK180" s="28">
        <v>-0.29324</v>
      </c>
      <c r="BL180" s="28" t="s">
        <v>107</v>
      </c>
      <c r="BM180" s="29">
        <f t="shared" si="36"/>
        <v>62</v>
      </c>
      <c r="BN180" s="33" t="s">
        <v>92</v>
      </c>
      <c r="BO180" s="35" t="s">
        <v>25</v>
      </c>
      <c r="BP180" s="29">
        <v>-0.18332000000000001</v>
      </c>
      <c r="BR180" s="29">
        <f t="shared" si="41"/>
        <v>58</v>
      </c>
    </row>
    <row r="181" spans="1:70" ht="17" thickBot="1" x14ac:dyDescent="0.25">
      <c r="A181" s="33" t="s">
        <v>87</v>
      </c>
      <c r="B181" s="24" t="s">
        <v>29</v>
      </c>
      <c r="C181" s="28">
        <v>-0.78130999999999995</v>
      </c>
      <c r="D181" s="28" t="s">
        <v>107</v>
      </c>
      <c r="E181" s="29">
        <f t="shared" si="46"/>
        <v>55</v>
      </c>
      <c r="F181" s="33" t="s">
        <v>45</v>
      </c>
      <c r="G181" s="24" t="s">
        <v>23</v>
      </c>
      <c r="H181" s="29">
        <v>-0.44608999999999999</v>
      </c>
      <c r="I181" s="29"/>
      <c r="J181" s="29">
        <f t="shared" si="38"/>
        <v>60</v>
      </c>
      <c r="K181" s="33" t="s">
        <v>73</v>
      </c>
      <c r="L181" s="24" t="s">
        <v>29</v>
      </c>
      <c r="M181" s="28">
        <v>-0.69494999999999996</v>
      </c>
      <c r="N181" s="28" t="s">
        <v>107</v>
      </c>
      <c r="O181" s="29">
        <f t="shared" si="61"/>
        <v>69</v>
      </c>
      <c r="P181" s="33" t="s">
        <v>104</v>
      </c>
      <c r="Q181" s="35" t="s">
        <v>19</v>
      </c>
      <c r="R181" s="29">
        <v>-0.43234</v>
      </c>
      <c r="S181" s="29"/>
      <c r="T181" s="29">
        <f t="shared" si="59"/>
        <v>43</v>
      </c>
      <c r="U181" s="33" t="s">
        <v>50</v>
      </c>
      <c r="V181" s="24" t="s">
        <v>29</v>
      </c>
      <c r="W181" s="29">
        <v>-0.35688999999999999</v>
      </c>
      <c r="X181" s="29"/>
      <c r="Y181" s="29">
        <f t="shared" si="58"/>
        <v>45</v>
      </c>
      <c r="Z181" s="33" t="s">
        <v>47</v>
      </c>
      <c r="AA181" s="24" t="s">
        <v>28</v>
      </c>
      <c r="AB181" s="29">
        <v>-0.48787999999999998</v>
      </c>
      <c r="AC181" s="29"/>
      <c r="AD181" s="29">
        <f t="shared" si="37"/>
        <v>62</v>
      </c>
      <c r="AE181" s="33" t="s">
        <v>72</v>
      </c>
      <c r="AF181" s="24" t="s">
        <v>22</v>
      </c>
      <c r="AG181" s="29">
        <v>-0.30420999999999998</v>
      </c>
      <c r="AH181" s="29"/>
      <c r="AI181" s="79">
        <f t="shared" si="62"/>
        <v>69</v>
      </c>
      <c r="AJ181" s="33" t="s">
        <v>79</v>
      </c>
      <c r="AK181" s="24" t="s">
        <v>29</v>
      </c>
      <c r="AL181" s="28">
        <v>-0.73665999999999998</v>
      </c>
      <c r="AM181" s="28" t="s">
        <v>107</v>
      </c>
      <c r="AN181" s="29">
        <f t="shared" si="52"/>
        <v>52</v>
      </c>
      <c r="AO181" s="33" t="s">
        <v>61</v>
      </c>
      <c r="AP181" s="24" t="s">
        <v>19</v>
      </c>
      <c r="AQ181" s="28">
        <v>-0.78490000000000004</v>
      </c>
      <c r="AR181" s="28" t="s">
        <v>107</v>
      </c>
      <c r="AS181" s="29">
        <f t="shared" si="55"/>
        <v>49</v>
      </c>
      <c r="AT181" s="33" t="s">
        <v>84</v>
      </c>
      <c r="AU181" s="24" t="s">
        <v>19</v>
      </c>
      <c r="AV181" s="29">
        <v>-0.32705000000000001</v>
      </c>
      <c r="AW181" s="29"/>
      <c r="AX181" s="29">
        <f t="shared" si="60"/>
        <v>31</v>
      </c>
      <c r="AY181" s="33" t="s">
        <v>49</v>
      </c>
      <c r="AZ181" s="24" t="s">
        <v>28</v>
      </c>
      <c r="BA181" s="28">
        <v>-0.55362</v>
      </c>
      <c r="BB181" s="28" t="s">
        <v>107</v>
      </c>
      <c r="BC181" s="29">
        <f t="shared" si="51"/>
        <v>53</v>
      </c>
      <c r="BD181" s="33" t="s">
        <v>85</v>
      </c>
      <c r="BE181" s="24" t="s">
        <v>26</v>
      </c>
      <c r="BF181" s="30">
        <v>-0.46233000000000002</v>
      </c>
      <c r="BG181" s="30" t="s">
        <v>108</v>
      </c>
      <c r="BH181" s="79">
        <f t="shared" si="45"/>
        <v>57</v>
      </c>
      <c r="BI181" s="33" t="s">
        <v>41</v>
      </c>
      <c r="BJ181" s="24" t="s">
        <v>25</v>
      </c>
      <c r="BK181" s="28">
        <v>-0.30313000000000001</v>
      </c>
      <c r="BL181" s="28" t="s">
        <v>107</v>
      </c>
      <c r="BM181" s="29">
        <f t="shared" si="36"/>
        <v>63</v>
      </c>
      <c r="BN181" s="33" t="s">
        <v>35</v>
      </c>
      <c r="BO181" s="24" t="s">
        <v>25</v>
      </c>
      <c r="BP181" s="29">
        <v>-0.18765999999999999</v>
      </c>
      <c r="BR181" s="29">
        <f t="shared" si="41"/>
        <v>59</v>
      </c>
    </row>
    <row r="182" spans="1:70" ht="17" thickBot="1" x14ac:dyDescent="0.25">
      <c r="A182" s="33" t="s">
        <v>34</v>
      </c>
      <c r="B182" s="24" t="s">
        <v>26</v>
      </c>
      <c r="C182" s="28">
        <v>-0.78290999999999999</v>
      </c>
      <c r="D182" s="28" t="s">
        <v>107</v>
      </c>
      <c r="E182" s="29">
        <f t="shared" si="46"/>
        <v>56</v>
      </c>
      <c r="F182" s="33" t="s">
        <v>85</v>
      </c>
      <c r="G182" s="24" t="s">
        <v>26</v>
      </c>
      <c r="H182" s="29">
        <v>-0.44662000000000002</v>
      </c>
      <c r="I182" s="29"/>
      <c r="J182" s="29">
        <f t="shared" si="38"/>
        <v>61</v>
      </c>
      <c r="K182" s="33" t="s">
        <v>33</v>
      </c>
      <c r="L182" s="24" t="s">
        <v>25</v>
      </c>
      <c r="M182" s="28">
        <v>-0.70533000000000001</v>
      </c>
      <c r="N182" s="28" t="s">
        <v>107</v>
      </c>
      <c r="O182" s="29">
        <f t="shared" si="61"/>
        <v>70</v>
      </c>
      <c r="P182" s="33" t="s">
        <v>44</v>
      </c>
      <c r="Q182" s="24" t="s">
        <v>23</v>
      </c>
      <c r="R182" s="29">
        <v>-0.43434</v>
      </c>
      <c r="S182" s="29"/>
      <c r="T182" s="29">
        <f t="shared" si="59"/>
        <v>44</v>
      </c>
      <c r="U182" s="33" t="s">
        <v>48</v>
      </c>
      <c r="V182" s="24" t="s">
        <v>20</v>
      </c>
      <c r="W182" s="29">
        <v>-0.36665999999999999</v>
      </c>
      <c r="X182" s="29"/>
      <c r="Y182" s="29">
        <f t="shared" si="58"/>
        <v>46</v>
      </c>
      <c r="Z182" s="33" t="s">
        <v>81</v>
      </c>
      <c r="AA182" s="24" t="s">
        <v>20</v>
      </c>
      <c r="AB182" s="29">
        <v>-0.52564999999999995</v>
      </c>
      <c r="AC182" s="29"/>
      <c r="AD182" s="29">
        <f t="shared" si="37"/>
        <v>63</v>
      </c>
      <c r="AE182" s="33" t="s">
        <v>77</v>
      </c>
      <c r="AF182" s="24" t="s">
        <v>22</v>
      </c>
      <c r="AG182" s="29">
        <v>-0.30420999999999998</v>
      </c>
      <c r="AH182" s="29"/>
      <c r="AI182" s="79">
        <f t="shared" si="62"/>
        <v>69</v>
      </c>
      <c r="AJ182" s="33" t="s">
        <v>101</v>
      </c>
      <c r="AK182" s="35" t="s">
        <v>26</v>
      </c>
      <c r="AL182" s="29">
        <v>-0.74317</v>
      </c>
      <c r="AM182" s="29"/>
      <c r="AN182" s="29">
        <f t="shared" si="52"/>
        <v>53</v>
      </c>
      <c r="AO182" s="33" t="s">
        <v>103</v>
      </c>
      <c r="AP182" s="35" t="s">
        <v>20</v>
      </c>
      <c r="AQ182" s="29">
        <v>-0.78656999999999999</v>
      </c>
      <c r="AR182" s="29"/>
      <c r="AS182" s="29">
        <f t="shared" si="55"/>
        <v>50</v>
      </c>
      <c r="AT182" s="33" t="s">
        <v>98</v>
      </c>
      <c r="AU182" s="35" t="s">
        <v>28</v>
      </c>
      <c r="AV182" s="29">
        <v>-0.33105000000000001</v>
      </c>
      <c r="AW182" s="29"/>
      <c r="AX182" s="29">
        <f t="shared" si="60"/>
        <v>32</v>
      </c>
      <c r="AY182" s="33" t="s">
        <v>44</v>
      </c>
      <c r="AZ182" s="24" t="s">
        <v>20</v>
      </c>
      <c r="BA182" s="28">
        <v>-0.5675</v>
      </c>
      <c r="BB182" s="28" t="s">
        <v>107</v>
      </c>
      <c r="BC182" s="29">
        <f t="shared" si="51"/>
        <v>54</v>
      </c>
      <c r="BD182" s="33" t="s">
        <v>40</v>
      </c>
      <c r="BE182" s="24" t="s">
        <v>29</v>
      </c>
      <c r="BF182" s="28">
        <v>-0.47199000000000002</v>
      </c>
      <c r="BG182" s="28" t="s">
        <v>107</v>
      </c>
      <c r="BH182" s="79">
        <f t="shared" si="45"/>
        <v>58</v>
      </c>
      <c r="BI182" s="33" t="s">
        <v>37</v>
      </c>
      <c r="BJ182" s="24" t="s">
        <v>25</v>
      </c>
      <c r="BK182" s="28">
        <v>-0.30654999999999999</v>
      </c>
      <c r="BL182" s="28" t="s">
        <v>107</v>
      </c>
      <c r="BM182" s="29">
        <f t="shared" si="36"/>
        <v>64</v>
      </c>
      <c r="BN182" s="33" t="s">
        <v>65</v>
      </c>
      <c r="BO182" s="24" t="s">
        <v>29</v>
      </c>
      <c r="BP182" s="29">
        <v>-0.19101000000000001</v>
      </c>
      <c r="BR182" s="29">
        <f t="shared" si="41"/>
        <v>60</v>
      </c>
    </row>
    <row r="183" spans="1:70" ht="17" thickBot="1" x14ac:dyDescent="0.25">
      <c r="A183" s="33" t="s">
        <v>77</v>
      </c>
      <c r="B183" s="24" t="s">
        <v>26</v>
      </c>
      <c r="C183" s="30">
        <v>-0.79537999999999998</v>
      </c>
      <c r="D183" s="30" t="s">
        <v>108</v>
      </c>
      <c r="E183" s="29">
        <f t="shared" si="46"/>
        <v>57</v>
      </c>
      <c r="F183" s="33" t="s">
        <v>105</v>
      </c>
      <c r="G183" s="35" t="s">
        <v>22</v>
      </c>
      <c r="H183" s="29">
        <v>-0.44740999999999997</v>
      </c>
      <c r="I183" s="29"/>
      <c r="J183" s="29">
        <f t="shared" si="38"/>
        <v>62</v>
      </c>
      <c r="K183" s="33" t="s">
        <v>59</v>
      </c>
      <c r="L183" s="24" t="s">
        <v>25</v>
      </c>
      <c r="M183" s="28">
        <v>-0.73851</v>
      </c>
      <c r="N183" s="28" t="s">
        <v>107</v>
      </c>
      <c r="O183" s="29">
        <f t="shared" si="61"/>
        <v>71</v>
      </c>
      <c r="P183" s="33" t="s">
        <v>105</v>
      </c>
      <c r="Q183" s="35" t="s">
        <v>29</v>
      </c>
      <c r="R183" s="29">
        <v>-0.44057000000000002</v>
      </c>
      <c r="S183" s="29"/>
      <c r="T183" s="29">
        <f t="shared" si="59"/>
        <v>45</v>
      </c>
      <c r="U183" s="33" t="s">
        <v>32</v>
      </c>
      <c r="V183" s="24" t="s">
        <v>26</v>
      </c>
      <c r="W183" s="28">
        <v>-0.38607000000000002</v>
      </c>
      <c r="X183" s="28" t="s">
        <v>107</v>
      </c>
      <c r="Y183" s="29">
        <f t="shared" si="58"/>
        <v>47</v>
      </c>
      <c r="Z183" s="33" t="s">
        <v>61</v>
      </c>
      <c r="AA183" s="24" t="s">
        <v>26</v>
      </c>
      <c r="AB183" s="29">
        <v>-0.57318999999999998</v>
      </c>
      <c r="AC183" s="29"/>
      <c r="AD183" s="29">
        <f t="shared" si="37"/>
        <v>64</v>
      </c>
      <c r="AE183" s="33" t="s">
        <v>57</v>
      </c>
      <c r="AF183" s="24" t="s">
        <v>23</v>
      </c>
      <c r="AG183" s="29">
        <v>-0.33038000000000001</v>
      </c>
      <c r="AH183" s="29"/>
      <c r="AI183" s="79">
        <f t="shared" si="62"/>
        <v>70</v>
      </c>
      <c r="AJ183" s="33" t="s">
        <v>87</v>
      </c>
      <c r="AK183" s="24" t="s">
        <v>19</v>
      </c>
      <c r="AL183" s="28">
        <v>-0.75029000000000001</v>
      </c>
      <c r="AM183" s="28" t="s">
        <v>107</v>
      </c>
      <c r="AN183" s="29">
        <f t="shared" si="52"/>
        <v>54</v>
      </c>
      <c r="AO183" s="33" t="s">
        <v>87</v>
      </c>
      <c r="AP183" s="24" t="s">
        <v>19</v>
      </c>
      <c r="AQ183" s="30">
        <v>-0.80230999999999997</v>
      </c>
      <c r="AR183" s="30" t="s">
        <v>108</v>
      </c>
      <c r="AS183" s="29">
        <f t="shared" si="55"/>
        <v>51</v>
      </c>
      <c r="AT183" s="33" t="s">
        <v>59</v>
      </c>
      <c r="AU183" s="24" t="s">
        <v>20</v>
      </c>
      <c r="AV183" s="29">
        <v>-0.33302999999999999</v>
      </c>
      <c r="AW183" s="29"/>
      <c r="AX183" s="29">
        <f t="shared" si="60"/>
        <v>33</v>
      </c>
      <c r="AY183" s="33" t="s">
        <v>39</v>
      </c>
      <c r="AZ183" s="24" t="s">
        <v>28</v>
      </c>
      <c r="BA183" s="30">
        <v>-0.59858999999999996</v>
      </c>
      <c r="BB183" s="30" t="s">
        <v>108</v>
      </c>
      <c r="BC183" s="29">
        <f t="shared" si="51"/>
        <v>55</v>
      </c>
      <c r="BD183" s="33" t="s">
        <v>61</v>
      </c>
      <c r="BE183" s="24" t="s">
        <v>26</v>
      </c>
      <c r="BF183" s="28">
        <v>-0.47652</v>
      </c>
      <c r="BG183" s="28" t="s">
        <v>107</v>
      </c>
      <c r="BH183" s="79">
        <f t="shared" si="45"/>
        <v>59</v>
      </c>
      <c r="BI183" s="33" t="s">
        <v>35</v>
      </c>
      <c r="BJ183" s="24" t="s">
        <v>25</v>
      </c>
      <c r="BK183" s="30">
        <v>-0.31019999999999998</v>
      </c>
      <c r="BL183" s="30" t="s">
        <v>108</v>
      </c>
      <c r="BM183" s="29">
        <f t="shared" si="36"/>
        <v>65</v>
      </c>
      <c r="BN183" s="33" t="s">
        <v>74</v>
      </c>
      <c r="BO183" s="24" t="s">
        <v>25</v>
      </c>
      <c r="BP183" s="29">
        <v>-0.19131999999999999</v>
      </c>
      <c r="BR183" s="29">
        <f t="shared" si="41"/>
        <v>61</v>
      </c>
    </row>
    <row r="184" spans="1:70" ht="17" thickBot="1" x14ac:dyDescent="0.25">
      <c r="A184" s="33" t="s">
        <v>104</v>
      </c>
      <c r="B184" s="35" t="s">
        <v>28</v>
      </c>
      <c r="C184" s="29">
        <v>-0.79644999999999999</v>
      </c>
      <c r="D184" s="29"/>
      <c r="E184" s="29">
        <f t="shared" si="46"/>
        <v>58</v>
      </c>
      <c r="F184" s="33" t="s">
        <v>65</v>
      </c>
      <c r="G184" s="24" t="s">
        <v>29</v>
      </c>
      <c r="H184" s="30">
        <v>-0.45745999999999998</v>
      </c>
      <c r="I184" s="30" t="s">
        <v>108</v>
      </c>
      <c r="J184" s="29">
        <f t="shared" si="38"/>
        <v>63</v>
      </c>
      <c r="K184" s="33" t="s">
        <v>83</v>
      </c>
      <c r="L184" s="24" t="s">
        <v>20</v>
      </c>
      <c r="M184" s="28">
        <v>-0.75551000000000001</v>
      </c>
      <c r="N184" s="28" t="s">
        <v>107</v>
      </c>
      <c r="O184" s="29">
        <f t="shared" si="61"/>
        <v>72</v>
      </c>
      <c r="P184" s="33" t="s">
        <v>36</v>
      </c>
      <c r="Q184" s="24" t="s">
        <v>23</v>
      </c>
      <c r="R184" s="29">
        <v>-0.45622000000000001</v>
      </c>
      <c r="S184" s="29"/>
      <c r="T184" s="29">
        <f t="shared" si="59"/>
        <v>46</v>
      </c>
      <c r="U184" s="33" t="s">
        <v>48</v>
      </c>
      <c r="V184" s="24" t="s">
        <v>29</v>
      </c>
      <c r="W184" s="30">
        <v>-0.44139</v>
      </c>
      <c r="X184" s="30" t="s">
        <v>108</v>
      </c>
      <c r="Y184" s="29">
        <f t="shared" si="58"/>
        <v>48</v>
      </c>
      <c r="Z184" s="33" t="s">
        <v>79</v>
      </c>
      <c r="AA184" s="24" t="s">
        <v>22</v>
      </c>
      <c r="AB184" s="28">
        <v>-0.58943999999999996</v>
      </c>
      <c r="AC184" s="28" t="s">
        <v>107</v>
      </c>
      <c r="AD184" s="29">
        <f t="shared" si="37"/>
        <v>65</v>
      </c>
      <c r="AE184" s="33" t="s">
        <v>65</v>
      </c>
      <c r="AF184" s="24" t="s">
        <v>20</v>
      </c>
      <c r="AG184" s="29">
        <v>-0.33351999999999998</v>
      </c>
      <c r="AH184" s="29"/>
      <c r="AI184" s="79">
        <f t="shared" si="62"/>
        <v>71</v>
      </c>
      <c r="AJ184" s="33" t="s">
        <v>81</v>
      </c>
      <c r="AK184" s="24" t="s">
        <v>29</v>
      </c>
      <c r="AL184" s="30">
        <v>-0.77988999999999997</v>
      </c>
      <c r="AM184" s="30" t="s">
        <v>108</v>
      </c>
      <c r="AN184" s="29">
        <f t="shared" si="52"/>
        <v>55</v>
      </c>
      <c r="AO184" s="33" t="s">
        <v>100</v>
      </c>
      <c r="AP184" s="35" t="s">
        <v>20</v>
      </c>
      <c r="AQ184" s="29">
        <v>-0.80930999999999997</v>
      </c>
      <c r="AR184" s="29"/>
      <c r="AS184" s="29">
        <f t="shared" si="55"/>
        <v>52</v>
      </c>
      <c r="AT184" s="33" t="s">
        <v>67</v>
      </c>
      <c r="AU184" s="24" t="s">
        <v>28</v>
      </c>
      <c r="AV184" s="29">
        <v>-0.34172000000000002</v>
      </c>
      <c r="AW184" s="29"/>
      <c r="AX184" s="29">
        <f t="shared" si="60"/>
        <v>34</v>
      </c>
      <c r="AY184" s="33" t="s">
        <v>80</v>
      </c>
      <c r="AZ184" s="24" t="s">
        <v>25</v>
      </c>
      <c r="BA184" s="30">
        <v>-0.61709000000000003</v>
      </c>
      <c r="BB184" s="30" t="s">
        <v>108</v>
      </c>
      <c r="BC184" s="29">
        <f t="shared" si="51"/>
        <v>56</v>
      </c>
      <c r="BD184" s="33" t="s">
        <v>21</v>
      </c>
      <c r="BE184" s="24" t="s">
        <v>23</v>
      </c>
      <c r="BF184" s="28">
        <v>-0.47835</v>
      </c>
      <c r="BG184" s="28" t="s">
        <v>107</v>
      </c>
      <c r="BH184" s="79">
        <f t="shared" si="45"/>
        <v>60</v>
      </c>
      <c r="BI184" s="33" t="s">
        <v>70</v>
      </c>
      <c r="BJ184" s="24" t="s">
        <v>23</v>
      </c>
      <c r="BK184" s="29">
        <v>-0.31297000000000003</v>
      </c>
      <c r="BL184" s="29"/>
      <c r="BM184" s="29">
        <f t="shared" ref="BM184:BM233" si="63">IF(BK184&lt;BK183,BM183+1,BM183)</f>
        <v>66</v>
      </c>
      <c r="BN184" s="33" t="s">
        <v>82</v>
      </c>
      <c r="BO184" s="24" t="s">
        <v>25</v>
      </c>
      <c r="BP184" s="29">
        <v>-0.19223000000000001</v>
      </c>
      <c r="BR184" s="29">
        <f t="shared" si="41"/>
        <v>62</v>
      </c>
    </row>
    <row r="185" spans="1:70" ht="17" thickBot="1" x14ac:dyDescent="0.25">
      <c r="A185" s="33" t="s">
        <v>53</v>
      </c>
      <c r="B185" s="24" t="s">
        <v>23</v>
      </c>
      <c r="C185" s="28">
        <v>-0.80666000000000004</v>
      </c>
      <c r="D185" s="28" t="s">
        <v>107</v>
      </c>
      <c r="E185" s="29">
        <f t="shared" si="46"/>
        <v>59</v>
      </c>
      <c r="F185" s="33" t="s">
        <v>27</v>
      </c>
      <c r="G185" s="24" t="s">
        <v>29</v>
      </c>
      <c r="H185" s="28">
        <v>-0.46</v>
      </c>
      <c r="I185" s="28" t="s">
        <v>107</v>
      </c>
      <c r="J185" s="29">
        <f t="shared" si="38"/>
        <v>64</v>
      </c>
      <c r="K185" s="33" t="s">
        <v>37</v>
      </c>
      <c r="L185" s="24" t="s">
        <v>23</v>
      </c>
      <c r="M185" s="28">
        <v>-0.75824999999999998</v>
      </c>
      <c r="N185" s="28" t="s">
        <v>107</v>
      </c>
      <c r="O185" s="29">
        <f t="shared" si="61"/>
        <v>73</v>
      </c>
      <c r="P185" s="33" t="s">
        <v>36</v>
      </c>
      <c r="Q185" s="24" t="s">
        <v>26</v>
      </c>
      <c r="R185" s="30">
        <v>-0.52844000000000002</v>
      </c>
      <c r="S185" s="30" t="s">
        <v>108</v>
      </c>
      <c r="T185" s="29">
        <f t="shared" si="59"/>
        <v>47</v>
      </c>
      <c r="U185" s="33" t="s">
        <v>69</v>
      </c>
      <c r="V185" s="24" t="s">
        <v>23</v>
      </c>
      <c r="W185" s="29">
        <v>-0.44705</v>
      </c>
      <c r="X185" s="29"/>
      <c r="Y185" s="29">
        <f t="shared" si="58"/>
        <v>49</v>
      </c>
      <c r="Z185" s="33" t="s">
        <v>77</v>
      </c>
      <c r="AA185" s="24" t="s">
        <v>26</v>
      </c>
      <c r="AB185" s="29">
        <v>-0.61467000000000005</v>
      </c>
      <c r="AC185" s="29"/>
      <c r="AD185" s="29">
        <f t="shared" si="37"/>
        <v>66</v>
      </c>
      <c r="AE185" s="33" t="s">
        <v>96</v>
      </c>
      <c r="AF185" s="35" t="s">
        <v>23</v>
      </c>
      <c r="AG185" s="29">
        <v>-0.33384999999999998</v>
      </c>
      <c r="AH185" s="29"/>
      <c r="AI185" s="79">
        <f t="shared" si="62"/>
        <v>72</v>
      </c>
      <c r="AJ185" s="33" t="s">
        <v>100</v>
      </c>
      <c r="AK185" s="35" t="s">
        <v>28</v>
      </c>
      <c r="AL185" s="28">
        <v>-0.80954000000000004</v>
      </c>
      <c r="AM185" s="28" t="s">
        <v>107</v>
      </c>
      <c r="AN185" s="29">
        <f t="shared" si="52"/>
        <v>56</v>
      </c>
      <c r="AO185" s="33" t="s">
        <v>84</v>
      </c>
      <c r="AP185" s="24" t="s">
        <v>28</v>
      </c>
      <c r="AQ185" s="28">
        <v>-0.84228000000000003</v>
      </c>
      <c r="AR185" s="28" t="s">
        <v>107</v>
      </c>
      <c r="AS185" s="29">
        <f t="shared" si="55"/>
        <v>53</v>
      </c>
      <c r="AT185" s="33" t="s">
        <v>65</v>
      </c>
      <c r="AU185" s="24" t="s">
        <v>29</v>
      </c>
      <c r="AV185" s="29">
        <v>-0.35208</v>
      </c>
      <c r="AW185" s="29"/>
      <c r="AX185" s="29">
        <f t="shared" si="60"/>
        <v>35</v>
      </c>
      <c r="AY185" s="33" t="s">
        <v>74</v>
      </c>
      <c r="AZ185" s="24" t="s">
        <v>23</v>
      </c>
      <c r="BA185" s="30">
        <v>-0.63449</v>
      </c>
      <c r="BB185" s="30" t="s">
        <v>108</v>
      </c>
      <c r="BC185" s="29">
        <f t="shared" si="51"/>
        <v>57</v>
      </c>
      <c r="BD185" s="33" t="s">
        <v>32</v>
      </c>
      <c r="BE185" s="24" t="s">
        <v>20</v>
      </c>
      <c r="BF185" s="28">
        <v>-0.50751000000000002</v>
      </c>
      <c r="BG185" s="28" t="s">
        <v>107</v>
      </c>
      <c r="BH185" s="79">
        <f t="shared" si="45"/>
        <v>61</v>
      </c>
      <c r="BI185" s="33" t="s">
        <v>96</v>
      </c>
      <c r="BJ185" s="35" t="s">
        <v>19</v>
      </c>
      <c r="BK185" s="29">
        <v>-0.31680999999999998</v>
      </c>
      <c r="BL185" s="29"/>
      <c r="BM185" s="29">
        <f t="shared" si="63"/>
        <v>67</v>
      </c>
      <c r="BN185" s="33" t="s">
        <v>98</v>
      </c>
      <c r="BO185" s="35" t="s">
        <v>25</v>
      </c>
      <c r="BP185" s="29">
        <v>-0.19933000000000001</v>
      </c>
      <c r="BR185" s="29">
        <f t="shared" si="41"/>
        <v>63</v>
      </c>
    </row>
    <row r="186" spans="1:70" ht="17" thickBot="1" x14ac:dyDescent="0.25">
      <c r="A186" s="33" t="s">
        <v>85</v>
      </c>
      <c r="B186" s="24" t="s">
        <v>19</v>
      </c>
      <c r="C186" s="30">
        <v>-0.82743</v>
      </c>
      <c r="D186" s="30" t="s">
        <v>108</v>
      </c>
      <c r="E186" s="29">
        <f t="shared" si="46"/>
        <v>60</v>
      </c>
      <c r="F186" s="33" t="s">
        <v>73</v>
      </c>
      <c r="G186" s="24" t="s">
        <v>26</v>
      </c>
      <c r="H186" s="30">
        <v>-0.46860000000000002</v>
      </c>
      <c r="I186" s="30" t="s">
        <v>108</v>
      </c>
      <c r="J186" s="29">
        <f t="shared" si="38"/>
        <v>65</v>
      </c>
      <c r="K186" s="33" t="s">
        <v>96</v>
      </c>
      <c r="L186" s="35" t="s">
        <v>23</v>
      </c>
      <c r="M186" s="30">
        <v>-0.77380000000000004</v>
      </c>
      <c r="N186" s="30" t="s">
        <v>108</v>
      </c>
      <c r="O186" s="29">
        <f t="shared" si="61"/>
        <v>74</v>
      </c>
      <c r="P186" s="33" t="s">
        <v>97</v>
      </c>
      <c r="Q186" s="35" t="s">
        <v>29</v>
      </c>
      <c r="R186" s="29">
        <v>-0.55098000000000003</v>
      </c>
      <c r="S186" s="29"/>
      <c r="T186" s="29">
        <f t="shared" si="59"/>
        <v>48</v>
      </c>
      <c r="U186" s="33" t="s">
        <v>93</v>
      </c>
      <c r="V186" s="35" t="s">
        <v>20</v>
      </c>
      <c r="W186" s="29">
        <v>-0.46759000000000001</v>
      </c>
      <c r="X186" s="29"/>
      <c r="Y186" s="29">
        <f t="shared" si="58"/>
        <v>50</v>
      </c>
      <c r="Z186" s="33" t="s">
        <v>85</v>
      </c>
      <c r="AA186" s="24" t="s">
        <v>26</v>
      </c>
      <c r="AB186" s="29">
        <v>-0.62012</v>
      </c>
      <c r="AC186" s="29"/>
      <c r="AD186" s="29">
        <f t="shared" ref="AD186:AD233" si="64">IF(AB186&lt;AB185,AD185+1,AD185)</f>
        <v>67</v>
      </c>
      <c r="AE186" s="33" t="s">
        <v>98</v>
      </c>
      <c r="AF186" s="35" t="s">
        <v>23</v>
      </c>
      <c r="AG186" s="29">
        <v>-0.33429999999999999</v>
      </c>
      <c r="AH186" s="29"/>
      <c r="AI186" s="79">
        <f t="shared" si="62"/>
        <v>73</v>
      </c>
      <c r="AJ186" s="33" t="s">
        <v>96</v>
      </c>
      <c r="AK186" s="35" t="s">
        <v>23</v>
      </c>
      <c r="AL186" s="29">
        <v>-0.80984</v>
      </c>
      <c r="AM186" s="29"/>
      <c r="AN186" s="29">
        <f t="shared" si="52"/>
        <v>57</v>
      </c>
      <c r="AO186" s="33" t="s">
        <v>61</v>
      </c>
      <c r="AP186" s="24" t="s">
        <v>23</v>
      </c>
      <c r="AQ186" s="28">
        <v>-0.85314000000000001</v>
      </c>
      <c r="AR186" s="28" t="s">
        <v>107</v>
      </c>
      <c r="AS186" s="29">
        <f t="shared" si="55"/>
        <v>54</v>
      </c>
      <c r="AT186" s="33" t="s">
        <v>93</v>
      </c>
      <c r="AU186" s="35" t="s">
        <v>25</v>
      </c>
      <c r="AV186" s="29">
        <v>-0.35446</v>
      </c>
      <c r="AW186" s="29"/>
      <c r="AX186" s="29">
        <f t="shared" si="60"/>
        <v>36</v>
      </c>
      <c r="AY186" s="33" t="s">
        <v>93</v>
      </c>
      <c r="AZ186" s="35" t="s">
        <v>23</v>
      </c>
      <c r="BA186" s="29">
        <v>-0.64365000000000006</v>
      </c>
      <c r="BB186" s="29"/>
      <c r="BC186" s="29">
        <f t="shared" si="51"/>
        <v>58</v>
      </c>
      <c r="BD186" s="33" t="s">
        <v>96</v>
      </c>
      <c r="BE186" s="35" t="s">
        <v>19</v>
      </c>
      <c r="BF186" s="30">
        <v>-0.51065000000000005</v>
      </c>
      <c r="BG186" s="30" t="s">
        <v>108</v>
      </c>
      <c r="BH186" s="79">
        <f t="shared" si="45"/>
        <v>62</v>
      </c>
      <c r="BI186" s="33" t="s">
        <v>80</v>
      </c>
      <c r="BJ186" s="24" t="s">
        <v>28</v>
      </c>
      <c r="BK186" s="29">
        <v>-0.32544000000000001</v>
      </c>
      <c r="BL186" s="29"/>
      <c r="BM186" s="29">
        <f t="shared" si="63"/>
        <v>68</v>
      </c>
      <c r="BN186" s="33" t="s">
        <v>98</v>
      </c>
      <c r="BO186" s="35" t="s">
        <v>23</v>
      </c>
      <c r="BP186" s="29">
        <v>-0.19986999999999999</v>
      </c>
      <c r="BR186" s="29">
        <f t="shared" si="41"/>
        <v>64</v>
      </c>
    </row>
    <row r="187" spans="1:70" ht="17" thickBot="1" x14ac:dyDescent="0.25">
      <c r="A187" s="33" t="s">
        <v>79</v>
      </c>
      <c r="B187" s="24" t="s">
        <v>29</v>
      </c>
      <c r="C187" s="28">
        <v>-0.83645999999999998</v>
      </c>
      <c r="D187" s="28" t="s">
        <v>107</v>
      </c>
      <c r="E187" s="29">
        <f t="shared" si="46"/>
        <v>61</v>
      </c>
      <c r="F187" s="33" t="s">
        <v>58</v>
      </c>
      <c r="G187" s="24" t="s">
        <v>22</v>
      </c>
      <c r="H187" s="29">
        <v>-0.48405999999999999</v>
      </c>
      <c r="I187" s="29"/>
      <c r="J187" s="29">
        <f t="shared" si="38"/>
        <v>66</v>
      </c>
      <c r="K187" s="33" t="s">
        <v>62</v>
      </c>
      <c r="L187" s="24" t="s">
        <v>19</v>
      </c>
      <c r="M187" s="28">
        <v>-0.78896999999999995</v>
      </c>
      <c r="N187" s="28" t="s">
        <v>107</v>
      </c>
      <c r="O187" s="29">
        <f t="shared" si="61"/>
        <v>75</v>
      </c>
      <c r="P187" s="33" t="s">
        <v>81</v>
      </c>
      <c r="Q187" s="24" t="s">
        <v>26</v>
      </c>
      <c r="R187" s="29">
        <v>-0.56030999999999997</v>
      </c>
      <c r="S187" s="29"/>
      <c r="T187" s="29">
        <f t="shared" si="59"/>
        <v>49</v>
      </c>
      <c r="U187" s="33" t="s">
        <v>36</v>
      </c>
      <c r="V187" s="24" t="s">
        <v>23</v>
      </c>
      <c r="W187" s="30">
        <v>-0.47653000000000001</v>
      </c>
      <c r="X187" s="30" t="s">
        <v>108</v>
      </c>
      <c r="Y187" s="29">
        <f t="shared" si="58"/>
        <v>51</v>
      </c>
      <c r="Z187" s="33" t="s">
        <v>104</v>
      </c>
      <c r="AA187" s="35" t="s">
        <v>19</v>
      </c>
      <c r="AB187" s="28">
        <v>-0.62658999999999998</v>
      </c>
      <c r="AC187" s="28" t="s">
        <v>107</v>
      </c>
      <c r="AD187" s="29">
        <f t="shared" si="64"/>
        <v>68</v>
      </c>
      <c r="AE187" s="33" t="s">
        <v>85</v>
      </c>
      <c r="AF187" s="24" t="s">
        <v>19</v>
      </c>
      <c r="AG187" s="29">
        <v>-0.34114</v>
      </c>
      <c r="AH187" s="29"/>
      <c r="AI187" s="79">
        <f t="shared" si="62"/>
        <v>74</v>
      </c>
      <c r="AJ187" s="33" t="s">
        <v>100</v>
      </c>
      <c r="AK187" s="35" t="s">
        <v>20</v>
      </c>
      <c r="AL187" s="28">
        <v>-0.82147999999999999</v>
      </c>
      <c r="AM187" s="28" t="s">
        <v>107</v>
      </c>
      <c r="AN187" s="29">
        <f t="shared" si="52"/>
        <v>58</v>
      </c>
      <c r="AO187" s="33" t="s">
        <v>85</v>
      </c>
      <c r="AP187" s="24" t="s">
        <v>19</v>
      </c>
      <c r="AQ187" s="28">
        <v>-0.93664999999999998</v>
      </c>
      <c r="AR187" s="28" t="s">
        <v>107</v>
      </c>
      <c r="AS187" s="29">
        <f t="shared" si="55"/>
        <v>55</v>
      </c>
      <c r="AT187" s="33" t="s">
        <v>52</v>
      </c>
      <c r="AU187" s="24" t="s">
        <v>23</v>
      </c>
      <c r="AV187" s="29">
        <v>-0.3659</v>
      </c>
      <c r="AW187" s="29"/>
      <c r="AX187" s="29">
        <f t="shared" si="60"/>
        <v>37</v>
      </c>
      <c r="AY187" s="33" t="s">
        <v>49</v>
      </c>
      <c r="AZ187" s="24" t="s">
        <v>20</v>
      </c>
      <c r="BA187" s="28">
        <v>-0.64559</v>
      </c>
      <c r="BB187" s="28" t="s">
        <v>107</v>
      </c>
      <c r="BC187" s="29">
        <f t="shared" si="51"/>
        <v>59</v>
      </c>
      <c r="BD187" s="33" t="s">
        <v>79</v>
      </c>
      <c r="BE187" s="24" t="s">
        <v>29</v>
      </c>
      <c r="BF187" s="30">
        <v>-0.52400000000000002</v>
      </c>
      <c r="BG187" s="30" t="s">
        <v>108</v>
      </c>
      <c r="BH187" s="79">
        <f t="shared" si="45"/>
        <v>63</v>
      </c>
      <c r="BI187" s="33" t="s">
        <v>47</v>
      </c>
      <c r="BJ187" s="24" t="s">
        <v>19</v>
      </c>
      <c r="BK187" s="30">
        <v>-0.33399000000000001</v>
      </c>
      <c r="BL187" s="30" t="s">
        <v>108</v>
      </c>
      <c r="BM187" s="29">
        <f t="shared" si="63"/>
        <v>69</v>
      </c>
      <c r="BN187" s="33" t="s">
        <v>90</v>
      </c>
      <c r="BO187" s="35" t="s">
        <v>29</v>
      </c>
      <c r="BP187" s="29">
        <v>-0.20029</v>
      </c>
      <c r="BR187" s="29">
        <f t="shared" si="41"/>
        <v>65</v>
      </c>
    </row>
    <row r="188" spans="1:70" ht="17" thickBot="1" x14ac:dyDescent="0.25">
      <c r="A188" s="33" t="s">
        <v>100</v>
      </c>
      <c r="B188" s="35" t="s">
        <v>28</v>
      </c>
      <c r="C188" s="28">
        <v>-0.8498</v>
      </c>
      <c r="D188" s="28" t="s">
        <v>107</v>
      </c>
      <c r="E188" s="29">
        <f t="shared" si="46"/>
        <v>62</v>
      </c>
      <c r="F188" s="33" t="s">
        <v>62</v>
      </c>
      <c r="G188" s="24" t="s">
        <v>25</v>
      </c>
      <c r="H188" s="29">
        <v>-0.48665999999999998</v>
      </c>
      <c r="I188" s="29"/>
      <c r="J188" s="29">
        <f t="shared" ref="J188:J233" si="65">IF(H188&lt;H187,J187+1,J187)</f>
        <v>67</v>
      </c>
      <c r="K188" s="33" t="s">
        <v>91</v>
      </c>
      <c r="L188" s="35" t="s">
        <v>25</v>
      </c>
      <c r="M188" s="29">
        <v>-0.81896999999999998</v>
      </c>
      <c r="N188" s="29"/>
      <c r="O188" s="29">
        <f t="shared" si="61"/>
        <v>76</v>
      </c>
      <c r="P188" s="33" t="s">
        <v>57</v>
      </c>
      <c r="Q188" s="24" t="s">
        <v>26</v>
      </c>
      <c r="R188" s="30">
        <v>-0.57298000000000004</v>
      </c>
      <c r="S188" s="30" t="s">
        <v>108</v>
      </c>
      <c r="T188" s="29">
        <f t="shared" si="59"/>
        <v>50</v>
      </c>
      <c r="U188" s="33" t="s">
        <v>42</v>
      </c>
      <c r="V188" s="24" t="s">
        <v>26</v>
      </c>
      <c r="W188" s="28">
        <v>-0.48505999999999999</v>
      </c>
      <c r="X188" s="28" t="s">
        <v>107</v>
      </c>
      <c r="Y188" s="29">
        <f t="shared" si="58"/>
        <v>52</v>
      </c>
      <c r="Z188" s="33" t="s">
        <v>100</v>
      </c>
      <c r="AA188" s="35" t="s">
        <v>28</v>
      </c>
      <c r="AB188" s="28">
        <v>-0.65130999999999994</v>
      </c>
      <c r="AC188" s="28" t="s">
        <v>107</v>
      </c>
      <c r="AD188" s="29">
        <f t="shared" si="64"/>
        <v>69</v>
      </c>
      <c r="AE188" s="33" t="s">
        <v>70</v>
      </c>
      <c r="AF188" s="24" t="s">
        <v>28</v>
      </c>
      <c r="AG188" s="29">
        <v>-0.34888000000000002</v>
      </c>
      <c r="AH188" s="29"/>
      <c r="AI188" s="79">
        <f t="shared" si="62"/>
        <v>75</v>
      </c>
      <c r="AJ188" s="33" t="s">
        <v>32</v>
      </c>
      <c r="AK188" s="24" t="s">
        <v>20</v>
      </c>
      <c r="AL188" s="28">
        <v>-0.85646</v>
      </c>
      <c r="AM188" s="28" t="s">
        <v>107</v>
      </c>
      <c r="AN188" s="29">
        <f t="shared" si="52"/>
        <v>59</v>
      </c>
      <c r="AO188" s="33" t="s">
        <v>32</v>
      </c>
      <c r="AP188" s="24" t="s">
        <v>20</v>
      </c>
      <c r="AQ188" s="28">
        <v>-0.97838999999999998</v>
      </c>
      <c r="AR188" s="28" t="s">
        <v>107</v>
      </c>
      <c r="AS188" s="29">
        <f t="shared" si="55"/>
        <v>56</v>
      </c>
      <c r="AT188" s="33" t="s">
        <v>91</v>
      </c>
      <c r="AU188" s="35" t="s">
        <v>25</v>
      </c>
      <c r="AV188" s="29">
        <v>-0.37056</v>
      </c>
      <c r="AW188" s="29"/>
      <c r="AX188" s="29">
        <f t="shared" si="60"/>
        <v>38</v>
      </c>
      <c r="AY188" s="33" t="s">
        <v>36</v>
      </c>
      <c r="AZ188" s="24" t="s">
        <v>26</v>
      </c>
      <c r="BA188" s="28">
        <v>-0.65736000000000006</v>
      </c>
      <c r="BB188" s="28" t="s">
        <v>107</v>
      </c>
      <c r="BC188" s="29">
        <f t="shared" si="51"/>
        <v>60</v>
      </c>
      <c r="BD188" s="33" t="s">
        <v>44</v>
      </c>
      <c r="BE188" s="24" t="s">
        <v>20</v>
      </c>
      <c r="BF188" s="28">
        <v>-0.53402000000000005</v>
      </c>
      <c r="BG188" s="28" t="s">
        <v>107</v>
      </c>
      <c r="BH188" s="79">
        <f t="shared" si="45"/>
        <v>64</v>
      </c>
      <c r="BI188" s="33" t="s">
        <v>74</v>
      </c>
      <c r="BJ188" s="24" t="s">
        <v>23</v>
      </c>
      <c r="BK188" s="30">
        <v>-0.34294000000000002</v>
      </c>
      <c r="BL188" s="30" t="s">
        <v>108</v>
      </c>
      <c r="BM188" s="29">
        <f t="shared" si="63"/>
        <v>70</v>
      </c>
      <c r="BN188" s="33" t="s">
        <v>52</v>
      </c>
      <c r="BO188" s="24" t="s">
        <v>23</v>
      </c>
      <c r="BP188" s="30">
        <v>-0.20547000000000001</v>
      </c>
      <c r="BQ188" s="53" t="s">
        <v>108</v>
      </c>
      <c r="BR188" s="29">
        <f t="shared" si="41"/>
        <v>66</v>
      </c>
    </row>
    <row r="189" spans="1:70" ht="17" thickBot="1" x14ac:dyDescent="0.25">
      <c r="A189" s="33" t="s">
        <v>61</v>
      </c>
      <c r="B189" s="24" t="s">
        <v>26</v>
      </c>
      <c r="C189" s="28">
        <v>-0.85085999999999995</v>
      </c>
      <c r="D189" s="28" t="s">
        <v>107</v>
      </c>
      <c r="E189" s="29">
        <f t="shared" si="46"/>
        <v>63</v>
      </c>
      <c r="F189" s="33" t="s">
        <v>68</v>
      </c>
      <c r="G189" s="24" t="s">
        <v>29</v>
      </c>
      <c r="H189" s="29">
        <v>-0.49668000000000001</v>
      </c>
      <c r="I189" s="29"/>
      <c r="J189" s="29">
        <f t="shared" si="65"/>
        <v>68</v>
      </c>
      <c r="K189" s="33" t="s">
        <v>62</v>
      </c>
      <c r="L189" s="24" t="s">
        <v>23</v>
      </c>
      <c r="M189" s="28">
        <v>-0.82150999999999996</v>
      </c>
      <c r="N189" s="28" t="s">
        <v>107</v>
      </c>
      <c r="O189" s="29">
        <f t="shared" si="61"/>
        <v>77</v>
      </c>
      <c r="P189" s="33" t="s">
        <v>99</v>
      </c>
      <c r="Q189" s="35" t="s">
        <v>23</v>
      </c>
      <c r="R189" s="29">
        <v>-0.60375999999999996</v>
      </c>
      <c r="S189" s="29"/>
      <c r="T189" s="29">
        <f t="shared" si="59"/>
        <v>51</v>
      </c>
      <c r="U189" s="33" t="s">
        <v>85</v>
      </c>
      <c r="V189" s="24" t="s">
        <v>19</v>
      </c>
      <c r="W189" s="29">
        <v>-0.48770999999999998</v>
      </c>
      <c r="X189" s="29"/>
      <c r="Y189" s="29">
        <f t="shared" si="58"/>
        <v>53</v>
      </c>
      <c r="Z189" s="33" t="s">
        <v>61</v>
      </c>
      <c r="AA189" s="24" t="s">
        <v>23</v>
      </c>
      <c r="AB189" s="29">
        <v>-0.65705999999999998</v>
      </c>
      <c r="AC189" s="29"/>
      <c r="AD189" s="29">
        <f t="shared" si="64"/>
        <v>70</v>
      </c>
      <c r="AE189" s="33" t="s">
        <v>51</v>
      </c>
      <c r="AF189" s="24" t="s">
        <v>28</v>
      </c>
      <c r="AG189" s="29">
        <v>-0.35202</v>
      </c>
      <c r="AH189" s="29"/>
      <c r="AI189" s="79">
        <f t="shared" si="62"/>
        <v>76</v>
      </c>
      <c r="AJ189" s="33" t="s">
        <v>94</v>
      </c>
      <c r="AK189" s="35" t="s">
        <v>22</v>
      </c>
      <c r="AL189" s="29">
        <v>-0.90715999999999997</v>
      </c>
      <c r="AM189" s="29"/>
      <c r="AN189" s="29">
        <f t="shared" si="52"/>
        <v>60</v>
      </c>
      <c r="AO189" s="33" t="s">
        <v>67</v>
      </c>
      <c r="AP189" s="24" t="s">
        <v>23</v>
      </c>
      <c r="AQ189" s="28">
        <v>-1.0073000000000001</v>
      </c>
      <c r="AR189" s="28" t="s">
        <v>107</v>
      </c>
      <c r="AS189" s="29">
        <f t="shared" si="55"/>
        <v>57</v>
      </c>
      <c r="AT189" s="33" t="s">
        <v>49</v>
      </c>
      <c r="AU189" s="24" t="s">
        <v>20</v>
      </c>
      <c r="AV189" s="29">
        <v>-0.37254999999999999</v>
      </c>
      <c r="AW189" s="29"/>
      <c r="AX189" s="29">
        <f t="shared" si="60"/>
        <v>39</v>
      </c>
      <c r="AY189" s="33" t="s">
        <v>45</v>
      </c>
      <c r="AZ189" s="24" t="s">
        <v>23</v>
      </c>
      <c r="BA189" s="28">
        <v>-0.66835999999999995</v>
      </c>
      <c r="BB189" s="28" t="s">
        <v>107</v>
      </c>
      <c r="BC189" s="29">
        <f t="shared" si="51"/>
        <v>61</v>
      </c>
      <c r="BD189" s="33" t="s">
        <v>87</v>
      </c>
      <c r="BE189" s="24" t="s">
        <v>19</v>
      </c>
      <c r="BF189" s="30">
        <v>-0.54318</v>
      </c>
      <c r="BG189" s="30" t="s">
        <v>108</v>
      </c>
      <c r="BH189" s="79">
        <f t="shared" si="45"/>
        <v>65</v>
      </c>
      <c r="BI189" s="33" t="s">
        <v>56</v>
      </c>
      <c r="BJ189" s="24" t="s">
        <v>25</v>
      </c>
      <c r="BK189" s="30">
        <v>-0.35453000000000001</v>
      </c>
      <c r="BL189" s="30" t="s">
        <v>108</v>
      </c>
      <c r="BM189" s="29">
        <f t="shared" si="63"/>
        <v>71</v>
      </c>
      <c r="BN189" s="33" t="s">
        <v>68</v>
      </c>
      <c r="BO189" s="24" t="s">
        <v>19</v>
      </c>
      <c r="BP189" s="29">
        <v>-0.21099000000000001</v>
      </c>
      <c r="BR189" s="29">
        <f t="shared" ref="BR189:BR233" si="66">IF(BP189&lt;BP188,BR188+1,BR188)</f>
        <v>67</v>
      </c>
    </row>
    <row r="190" spans="1:70" ht="17" thickBot="1" x14ac:dyDescent="0.25">
      <c r="A190" s="33" t="s">
        <v>36</v>
      </c>
      <c r="B190" s="24" t="s">
        <v>26</v>
      </c>
      <c r="C190" s="28">
        <v>-0.85163</v>
      </c>
      <c r="D190" s="28" t="s">
        <v>107</v>
      </c>
      <c r="E190" s="29">
        <f t="shared" si="46"/>
        <v>64</v>
      </c>
      <c r="F190" s="33" t="s">
        <v>82</v>
      </c>
      <c r="G190" s="24" t="s">
        <v>25</v>
      </c>
      <c r="H190" s="28">
        <v>-0.49696000000000001</v>
      </c>
      <c r="I190" s="28" t="s">
        <v>107</v>
      </c>
      <c r="J190" s="29">
        <f t="shared" si="65"/>
        <v>69</v>
      </c>
      <c r="K190" s="33" t="s">
        <v>50</v>
      </c>
      <c r="L190" s="24" t="s">
        <v>19</v>
      </c>
      <c r="M190" s="28">
        <v>-0.83726</v>
      </c>
      <c r="N190" s="28" t="s">
        <v>107</v>
      </c>
      <c r="O190" s="29">
        <f t="shared" si="61"/>
        <v>78</v>
      </c>
      <c r="P190" s="33" t="s">
        <v>86</v>
      </c>
      <c r="Q190" s="24" t="s">
        <v>28</v>
      </c>
      <c r="R190" s="29">
        <v>-0.62873000000000001</v>
      </c>
      <c r="S190" s="29"/>
      <c r="T190" s="29">
        <f t="shared" si="59"/>
        <v>52</v>
      </c>
      <c r="U190" s="33" t="s">
        <v>64</v>
      </c>
      <c r="V190" s="24" t="s">
        <v>28</v>
      </c>
      <c r="W190" s="29">
        <v>-0.49292000000000002</v>
      </c>
      <c r="X190" s="29"/>
      <c r="Y190" s="29">
        <f t="shared" si="58"/>
        <v>54</v>
      </c>
      <c r="Z190" s="33" t="s">
        <v>36</v>
      </c>
      <c r="AA190" s="24" t="s">
        <v>23</v>
      </c>
      <c r="AB190" s="28">
        <v>-0.66378999999999999</v>
      </c>
      <c r="AC190" s="28" t="s">
        <v>107</v>
      </c>
      <c r="AD190" s="29">
        <f t="shared" si="64"/>
        <v>71</v>
      </c>
      <c r="AE190" s="33" t="s">
        <v>79</v>
      </c>
      <c r="AF190" s="24" t="s">
        <v>29</v>
      </c>
      <c r="AG190" s="30">
        <v>-0.36303999999999997</v>
      </c>
      <c r="AH190" s="30" t="s">
        <v>108</v>
      </c>
      <c r="AI190" s="79">
        <f t="shared" si="62"/>
        <v>77</v>
      </c>
      <c r="AJ190" s="33" t="s">
        <v>61</v>
      </c>
      <c r="AK190" s="24" t="s">
        <v>19</v>
      </c>
      <c r="AL190" s="30">
        <v>-0.90847</v>
      </c>
      <c r="AM190" s="30" t="s">
        <v>108</v>
      </c>
      <c r="AN190" s="29">
        <f t="shared" si="52"/>
        <v>61</v>
      </c>
      <c r="AO190" s="33" t="s">
        <v>81</v>
      </c>
      <c r="AP190" s="24" t="s">
        <v>29</v>
      </c>
      <c r="AQ190" s="28">
        <v>-1.07548</v>
      </c>
      <c r="AR190" s="28" t="s">
        <v>107</v>
      </c>
      <c r="AS190" s="29">
        <f t="shared" si="55"/>
        <v>58</v>
      </c>
      <c r="AT190" s="33" t="s">
        <v>45</v>
      </c>
      <c r="AU190" s="24" t="s">
        <v>23</v>
      </c>
      <c r="AV190" s="29">
        <v>-0.37462000000000001</v>
      </c>
      <c r="AW190" s="29"/>
      <c r="AX190" s="29">
        <f t="shared" si="60"/>
        <v>40</v>
      </c>
      <c r="AY190" s="33" t="s">
        <v>57</v>
      </c>
      <c r="AZ190" s="24" t="s">
        <v>20</v>
      </c>
      <c r="BA190" s="28">
        <v>-0.70394999999999996</v>
      </c>
      <c r="BB190" s="28" t="s">
        <v>107</v>
      </c>
      <c r="BC190" s="29">
        <f t="shared" si="51"/>
        <v>62</v>
      </c>
      <c r="BD190" s="33" t="s">
        <v>84</v>
      </c>
      <c r="BE190" s="24" t="s">
        <v>28</v>
      </c>
      <c r="BF190" s="30">
        <v>-0.54805000000000004</v>
      </c>
      <c r="BG190" s="30" t="s">
        <v>108</v>
      </c>
      <c r="BH190" s="79">
        <f t="shared" si="45"/>
        <v>66</v>
      </c>
      <c r="BI190" s="33" t="s">
        <v>97</v>
      </c>
      <c r="BJ190" s="35" t="s">
        <v>19</v>
      </c>
      <c r="BK190" s="30">
        <v>-0.35627999999999999</v>
      </c>
      <c r="BL190" s="30" t="s">
        <v>108</v>
      </c>
      <c r="BM190" s="29">
        <f t="shared" si="63"/>
        <v>72</v>
      </c>
      <c r="BN190" s="33" t="s">
        <v>80</v>
      </c>
      <c r="BO190" s="24" t="s">
        <v>19</v>
      </c>
      <c r="BP190" s="29">
        <v>-0.21597</v>
      </c>
      <c r="BR190" s="29">
        <f t="shared" si="66"/>
        <v>68</v>
      </c>
    </row>
    <row r="191" spans="1:70" ht="17" thickBot="1" x14ac:dyDescent="0.25">
      <c r="A191" s="33" t="s">
        <v>57</v>
      </c>
      <c r="B191" s="24" t="s">
        <v>26</v>
      </c>
      <c r="C191" s="28">
        <v>-0.85196000000000005</v>
      </c>
      <c r="D191" s="28" t="s">
        <v>107</v>
      </c>
      <c r="E191" s="29">
        <f t="shared" si="46"/>
        <v>65</v>
      </c>
      <c r="F191" s="33" t="s">
        <v>37</v>
      </c>
      <c r="G191" s="24" t="s">
        <v>23</v>
      </c>
      <c r="H191" s="30">
        <v>-0.51093999999999995</v>
      </c>
      <c r="I191" s="30" t="s">
        <v>108</v>
      </c>
      <c r="J191" s="29">
        <f t="shared" si="65"/>
        <v>70</v>
      </c>
      <c r="K191" s="33" t="s">
        <v>31</v>
      </c>
      <c r="L191" s="24" t="s">
        <v>19</v>
      </c>
      <c r="M191" s="28">
        <v>-0.83865999999999996</v>
      </c>
      <c r="N191" s="28" t="s">
        <v>107</v>
      </c>
      <c r="O191" s="29">
        <f t="shared" si="61"/>
        <v>79</v>
      </c>
      <c r="P191" s="33" t="s">
        <v>104</v>
      </c>
      <c r="Q191" s="35" t="s">
        <v>23</v>
      </c>
      <c r="R191" s="29">
        <v>-0.62938000000000005</v>
      </c>
      <c r="S191" s="29"/>
      <c r="T191" s="29">
        <f t="shared" si="59"/>
        <v>53</v>
      </c>
      <c r="U191" s="33" t="s">
        <v>97</v>
      </c>
      <c r="V191" s="35" t="s">
        <v>29</v>
      </c>
      <c r="W191" s="29">
        <v>-0.49641999999999997</v>
      </c>
      <c r="X191" s="29"/>
      <c r="Y191" s="29">
        <f t="shared" si="58"/>
        <v>55</v>
      </c>
      <c r="Z191" s="33" t="s">
        <v>57</v>
      </c>
      <c r="AA191" s="24" t="s">
        <v>23</v>
      </c>
      <c r="AB191" s="28">
        <v>-0.66674999999999995</v>
      </c>
      <c r="AC191" s="28" t="s">
        <v>107</v>
      </c>
      <c r="AD191" s="29">
        <f t="shared" si="64"/>
        <v>72</v>
      </c>
      <c r="AE191" s="33" t="s">
        <v>65</v>
      </c>
      <c r="AF191" s="24" t="s">
        <v>29</v>
      </c>
      <c r="AG191" s="29">
        <v>-0.36520999999999998</v>
      </c>
      <c r="AH191" s="29"/>
      <c r="AI191" s="79">
        <f t="shared" si="62"/>
        <v>78</v>
      </c>
      <c r="AJ191" s="33" t="s">
        <v>57</v>
      </c>
      <c r="AK191" s="24" t="s">
        <v>20</v>
      </c>
      <c r="AL191" s="28">
        <v>-0.99756999999999996</v>
      </c>
      <c r="AM191" s="28" t="s">
        <v>107</v>
      </c>
      <c r="AN191" s="29">
        <f t="shared" si="52"/>
        <v>62</v>
      </c>
      <c r="AO191" s="33" t="s">
        <v>61</v>
      </c>
      <c r="AP191" s="24" t="s">
        <v>26</v>
      </c>
      <c r="AQ191" s="28">
        <v>-1.08</v>
      </c>
      <c r="AR191" s="28" t="s">
        <v>107</v>
      </c>
      <c r="AS191" s="29">
        <f t="shared" si="55"/>
        <v>59</v>
      </c>
      <c r="AT191" s="33" t="s">
        <v>84</v>
      </c>
      <c r="AU191" s="24" t="s">
        <v>28</v>
      </c>
      <c r="AV191" s="29">
        <v>-0.45266000000000001</v>
      </c>
      <c r="AW191" s="29"/>
      <c r="AX191" s="29">
        <f t="shared" si="60"/>
        <v>41</v>
      </c>
      <c r="AY191" s="33" t="s">
        <v>87</v>
      </c>
      <c r="AZ191" s="24" t="s">
        <v>29</v>
      </c>
      <c r="BA191" s="28">
        <v>-0.71330000000000005</v>
      </c>
      <c r="BB191" s="28" t="s">
        <v>107</v>
      </c>
      <c r="BC191" s="29">
        <f t="shared" si="51"/>
        <v>63</v>
      </c>
      <c r="BD191" s="33" t="s">
        <v>60</v>
      </c>
      <c r="BE191" s="24" t="s">
        <v>22</v>
      </c>
      <c r="BF191" s="30">
        <v>-0.55825999999999998</v>
      </c>
      <c r="BG191" s="30" t="s">
        <v>108</v>
      </c>
      <c r="BH191" s="79">
        <f t="shared" ref="BH191:BH233" si="67">IF(BF191&lt;BF190,BH190+1,BH190)</f>
        <v>67</v>
      </c>
      <c r="BI191" s="33" t="s">
        <v>56</v>
      </c>
      <c r="BJ191" s="24" t="s">
        <v>19</v>
      </c>
      <c r="BK191" s="30">
        <v>-0.35887000000000002</v>
      </c>
      <c r="BL191" s="30" t="s">
        <v>108</v>
      </c>
      <c r="BM191" s="29">
        <f t="shared" si="63"/>
        <v>73</v>
      </c>
      <c r="BN191" s="33" t="s">
        <v>59</v>
      </c>
      <c r="BO191" s="24" t="s">
        <v>25</v>
      </c>
      <c r="BP191" s="29">
        <v>-0.22194</v>
      </c>
      <c r="BR191" s="29">
        <f t="shared" si="66"/>
        <v>69</v>
      </c>
    </row>
    <row r="192" spans="1:70" ht="17" thickBot="1" x14ac:dyDescent="0.25">
      <c r="A192" s="33" t="s">
        <v>90</v>
      </c>
      <c r="B192" s="35" t="s">
        <v>23</v>
      </c>
      <c r="C192" s="29">
        <v>-0.85470999999999997</v>
      </c>
      <c r="D192" s="29"/>
      <c r="E192" s="29">
        <f t="shared" si="46"/>
        <v>66</v>
      </c>
      <c r="F192" s="33" t="s">
        <v>37</v>
      </c>
      <c r="G192" s="24" t="s">
        <v>25</v>
      </c>
      <c r="H192" s="30">
        <v>-0.53347999999999995</v>
      </c>
      <c r="I192" s="30" t="s">
        <v>108</v>
      </c>
      <c r="J192" s="29">
        <f t="shared" si="65"/>
        <v>71</v>
      </c>
      <c r="K192" s="33" t="s">
        <v>68</v>
      </c>
      <c r="L192" s="24" t="s">
        <v>29</v>
      </c>
      <c r="M192" s="28">
        <v>-0.86033999999999999</v>
      </c>
      <c r="N192" s="28" t="s">
        <v>107</v>
      </c>
      <c r="O192" s="29">
        <f t="shared" si="61"/>
        <v>80</v>
      </c>
      <c r="P192" s="33" t="s">
        <v>40</v>
      </c>
      <c r="Q192" s="24" t="s">
        <v>26</v>
      </c>
      <c r="R192" s="30">
        <v>-0.65349999999999997</v>
      </c>
      <c r="S192" s="30" t="s">
        <v>108</v>
      </c>
      <c r="T192" s="29">
        <f t="shared" si="59"/>
        <v>54</v>
      </c>
      <c r="U192" s="33" t="s">
        <v>27</v>
      </c>
      <c r="V192" s="24" t="s">
        <v>29</v>
      </c>
      <c r="W192" s="28">
        <v>-0.50797000000000003</v>
      </c>
      <c r="X192" s="28" t="s">
        <v>107</v>
      </c>
      <c r="Y192" s="29">
        <f t="shared" si="58"/>
        <v>56</v>
      </c>
      <c r="Z192" s="33" t="s">
        <v>65</v>
      </c>
      <c r="AA192" s="24" t="s">
        <v>20</v>
      </c>
      <c r="AB192" s="29">
        <v>-0.69340999999999997</v>
      </c>
      <c r="AC192" s="29"/>
      <c r="AD192" s="29">
        <f t="shared" si="64"/>
        <v>73</v>
      </c>
      <c r="AE192" s="33" t="s">
        <v>101</v>
      </c>
      <c r="AF192" s="35" t="s">
        <v>22</v>
      </c>
      <c r="AG192" s="29">
        <v>-0.41586000000000001</v>
      </c>
      <c r="AH192" s="29"/>
      <c r="AI192" s="79">
        <f t="shared" si="62"/>
        <v>79</v>
      </c>
      <c r="AJ192" s="33" t="s">
        <v>44</v>
      </c>
      <c r="AK192" s="24" t="s">
        <v>23</v>
      </c>
      <c r="AL192" s="28">
        <v>-1.0153300000000001</v>
      </c>
      <c r="AM192" s="28" t="s">
        <v>107</v>
      </c>
      <c r="AN192" s="29">
        <f t="shared" si="52"/>
        <v>63</v>
      </c>
      <c r="AO192" s="33" t="s">
        <v>44</v>
      </c>
      <c r="AP192" s="24" t="s">
        <v>23</v>
      </c>
      <c r="AQ192" s="28">
        <v>-1.12025</v>
      </c>
      <c r="AR192" s="28" t="s">
        <v>107</v>
      </c>
      <c r="AS192" s="29">
        <f t="shared" si="55"/>
        <v>60</v>
      </c>
      <c r="AT192" s="33" t="s">
        <v>59</v>
      </c>
      <c r="AU192" s="24" t="s">
        <v>23</v>
      </c>
      <c r="AV192" s="29">
        <v>-0.46145000000000003</v>
      </c>
      <c r="AW192" s="29"/>
      <c r="AX192" s="29">
        <f t="shared" si="60"/>
        <v>42</v>
      </c>
      <c r="AY192" s="33" t="s">
        <v>98</v>
      </c>
      <c r="AZ192" s="35" t="s">
        <v>25</v>
      </c>
      <c r="BA192" s="28">
        <v>-0.73265000000000002</v>
      </c>
      <c r="BB192" s="28" t="s">
        <v>107</v>
      </c>
      <c r="BC192" s="29">
        <f t="shared" si="51"/>
        <v>64</v>
      </c>
      <c r="BD192" s="33" t="s">
        <v>90</v>
      </c>
      <c r="BE192" s="35" t="s">
        <v>29</v>
      </c>
      <c r="BF192" s="29">
        <v>-0.56311</v>
      </c>
      <c r="BG192" s="29"/>
      <c r="BH192" s="79">
        <f t="shared" si="67"/>
        <v>68</v>
      </c>
      <c r="BI192" s="33" t="s">
        <v>97</v>
      </c>
      <c r="BJ192" s="35" t="s">
        <v>25</v>
      </c>
      <c r="BK192" s="30">
        <v>-0.36137999999999998</v>
      </c>
      <c r="BL192" s="30" t="s">
        <v>108</v>
      </c>
      <c r="BM192" s="29">
        <f t="shared" si="63"/>
        <v>74</v>
      </c>
      <c r="BN192" s="33" t="s">
        <v>70</v>
      </c>
      <c r="BO192" s="24" t="s">
        <v>19</v>
      </c>
      <c r="BP192" s="29">
        <v>-0.22608</v>
      </c>
      <c r="BR192" s="29">
        <f t="shared" si="66"/>
        <v>70</v>
      </c>
    </row>
    <row r="193" spans="1:70" ht="17" thickBot="1" x14ac:dyDescent="0.25">
      <c r="A193" s="33" t="s">
        <v>103</v>
      </c>
      <c r="B193" s="35" t="s">
        <v>22</v>
      </c>
      <c r="C193" s="30">
        <v>-0.85494000000000003</v>
      </c>
      <c r="D193" s="30" t="s">
        <v>108</v>
      </c>
      <c r="E193" s="29">
        <f t="shared" ref="E193:E233" si="68">IF(C193&lt;C192,E192+1,E192)</f>
        <v>67</v>
      </c>
      <c r="F193" s="33" t="s">
        <v>86</v>
      </c>
      <c r="G193" s="24" t="s">
        <v>26</v>
      </c>
      <c r="H193" s="29">
        <v>-0.53574999999999995</v>
      </c>
      <c r="I193" s="29"/>
      <c r="J193" s="29">
        <f t="shared" si="65"/>
        <v>72</v>
      </c>
      <c r="K193" s="33" t="s">
        <v>35</v>
      </c>
      <c r="L193" s="24" t="s">
        <v>25</v>
      </c>
      <c r="M193" s="28">
        <v>-0.89337</v>
      </c>
      <c r="N193" s="28" t="s">
        <v>107</v>
      </c>
      <c r="O193" s="29">
        <f t="shared" si="61"/>
        <v>81</v>
      </c>
      <c r="P193" s="33" t="s">
        <v>81</v>
      </c>
      <c r="Q193" s="24" t="s">
        <v>29</v>
      </c>
      <c r="R193" s="30">
        <v>-0.66386999999999996</v>
      </c>
      <c r="S193" s="30" t="s">
        <v>108</v>
      </c>
      <c r="T193" s="29">
        <f t="shared" si="59"/>
        <v>55</v>
      </c>
      <c r="U193" s="33" t="s">
        <v>57</v>
      </c>
      <c r="V193" s="24" t="s">
        <v>26</v>
      </c>
      <c r="W193" s="28">
        <v>-0.58040999999999998</v>
      </c>
      <c r="X193" s="28" t="s">
        <v>107</v>
      </c>
      <c r="Y193" s="29">
        <f t="shared" si="58"/>
        <v>57</v>
      </c>
      <c r="Z193" s="33" t="s">
        <v>79</v>
      </c>
      <c r="AA193" s="24" t="s">
        <v>25</v>
      </c>
      <c r="AB193" s="28">
        <v>-0.69982</v>
      </c>
      <c r="AC193" s="28" t="s">
        <v>107</v>
      </c>
      <c r="AD193" s="29">
        <f t="shared" si="64"/>
        <v>74</v>
      </c>
      <c r="AE193" s="33" t="s">
        <v>61</v>
      </c>
      <c r="AF193" s="24" t="s">
        <v>26</v>
      </c>
      <c r="AG193" s="29">
        <v>-0.42159999999999997</v>
      </c>
      <c r="AH193" s="29"/>
      <c r="AI193" s="79">
        <f t="shared" si="62"/>
        <v>80</v>
      </c>
      <c r="AJ193" s="33" t="s">
        <v>81</v>
      </c>
      <c r="AK193" s="24" t="s">
        <v>20</v>
      </c>
      <c r="AL193" s="28">
        <v>-1.0404899999999999</v>
      </c>
      <c r="AM193" s="28" t="s">
        <v>107</v>
      </c>
      <c r="AN193" s="29">
        <f t="shared" si="52"/>
        <v>64</v>
      </c>
      <c r="AO193" s="33" t="s">
        <v>63</v>
      </c>
      <c r="AP193" s="24" t="s">
        <v>26</v>
      </c>
      <c r="AQ193" s="28">
        <v>-1.1434599999999999</v>
      </c>
      <c r="AR193" s="28" t="s">
        <v>107</v>
      </c>
      <c r="AS193" s="29">
        <f t="shared" si="55"/>
        <v>61</v>
      </c>
      <c r="AT193" s="33" t="s">
        <v>104</v>
      </c>
      <c r="AU193" s="35" t="s">
        <v>26</v>
      </c>
      <c r="AV193" s="30">
        <v>-0.46643000000000001</v>
      </c>
      <c r="AW193" s="30" t="s">
        <v>108</v>
      </c>
      <c r="AX193" s="29">
        <f t="shared" si="60"/>
        <v>43</v>
      </c>
      <c r="AY193" s="33" t="s">
        <v>67</v>
      </c>
      <c r="AZ193" s="24" t="s">
        <v>28</v>
      </c>
      <c r="BA193" s="28">
        <v>-0.74563999999999997</v>
      </c>
      <c r="BB193" s="28" t="s">
        <v>107</v>
      </c>
      <c r="BC193" s="29">
        <f t="shared" si="51"/>
        <v>65</v>
      </c>
      <c r="BD193" s="33" t="s">
        <v>67</v>
      </c>
      <c r="BE193" s="24" t="s">
        <v>20</v>
      </c>
      <c r="BF193" s="30">
        <v>-0.56344000000000005</v>
      </c>
      <c r="BG193" s="30" t="s">
        <v>108</v>
      </c>
      <c r="BH193" s="79">
        <f t="shared" si="67"/>
        <v>69</v>
      </c>
      <c r="BI193" s="33" t="s">
        <v>86</v>
      </c>
      <c r="BJ193" s="24" t="s">
        <v>28</v>
      </c>
      <c r="BK193" s="28">
        <v>-0.36262</v>
      </c>
      <c r="BL193" s="28" t="s">
        <v>107</v>
      </c>
      <c r="BM193" s="29">
        <f t="shared" si="63"/>
        <v>75</v>
      </c>
      <c r="BN193" s="33" t="s">
        <v>45</v>
      </c>
      <c r="BO193" s="24" t="s">
        <v>23</v>
      </c>
      <c r="BP193" s="30">
        <v>-0.22617000000000001</v>
      </c>
      <c r="BQ193" t="s">
        <v>108</v>
      </c>
      <c r="BR193" s="29">
        <f t="shared" si="66"/>
        <v>71</v>
      </c>
    </row>
    <row r="194" spans="1:70" ht="17" thickBot="1" x14ac:dyDescent="0.25">
      <c r="A194" s="33" t="s">
        <v>67</v>
      </c>
      <c r="B194" s="24" t="s">
        <v>20</v>
      </c>
      <c r="C194" s="28">
        <v>-0.89571000000000001</v>
      </c>
      <c r="D194" s="28" t="s">
        <v>107</v>
      </c>
      <c r="E194" s="29">
        <f t="shared" si="68"/>
        <v>68</v>
      </c>
      <c r="F194" s="33" t="s">
        <v>105</v>
      </c>
      <c r="G194" s="35" t="s">
        <v>29</v>
      </c>
      <c r="H194" s="29">
        <v>-0.53705999999999998</v>
      </c>
      <c r="I194" s="29"/>
      <c r="J194" s="29">
        <f t="shared" si="65"/>
        <v>73</v>
      </c>
      <c r="K194" s="33" t="s">
        <v>52</v>
      </c>
      <c r="L194" s="24" t="s">
        <v>23</v>
      </c>
      <c r="M194" s="28">
        <v>-0.90797000000000005</v>
      </c>
      <c r="N194" s="28" t="s">
        <v>107</v>
      </c>
      <c r="O194" s="29">
        <f t="shared" si="61"/>
        <v>82</v>
      </c>
      <c r="P194" s="33" t="s">
        <v>50</v>
      </c>
      <c r="Q194" s="24" t="s">
        <v>29</v>
      </c>
      <c r="R194" s="29">
        <v>-0.67837999999999998</v>
      </c>
      <c r="S194" s="29"/>
      <c r="T194" s="29">
        <f t="shared" si="59"/>
        <v>56</v>
      </c>
      <c r="U194" s="33" t="s">
        <v>104</v>
      </c>
      <c r="V194" s="35" t="s">
        <v>23</v>
      </c>
      <c r="W194" s="29">
        <v>-0.59279999999999999</v>
      </c>
      <c r="X194" s="29"/>
      <c r="Y194" s="29">
        <f t="shared" si="58"/>
        <v>58</v>
      </c>
      <c r="Z194" s="33" t="s">
        <v>85</v>
      </c>
      <c r="AA194" s="24" t="s">
        <v>29</v>
      </c>
      <c r="AB194" s="29">
        <v>-0.72990999999999995</v>
      </c>
      <c r="AC194" s="29"/>
      <c r="AD194" s="29">
        <f t="shared" si="64"/>
        <v>75</v>
      </c>
      <c r="AE194" s="33" t="s">
        <v>32</v>
      </c>
      <c r="AF194" s="24" t="s">
        <v>26</v>
      </c>
      <c r="AG194" s="28">
        <v>-0.43957000000000002</v>
      </c>
      <c r="AH194" s="28" t="s">
        <v>107</v>
      </c>
      <c r="AI194" s="79">
        <f t="shared" si="62"/>
        <v>81</v>
      </c>
      <c r="AJ194" s="33" t="s">
        <v>63</v>
      </c>
      <c r="AK194" s="24" t="s">
        <v>26</v>
      </c>
      <c r="AL194" s="28">
        <v>-1.0418799999999999</v>
      </c>
      <c r="AM194" s="28" t="s">
        <v>107</v>
      </c>
      <c r="AN194" s="29">
        <f t="shared" si="52"/>
        <v>65</v>
      </c>
      <c r="AO194" s="33" t="s">
        <v>57</v>
      </c>
      <c r="AP194" s="24" t="s">
        <v>20</v>
      </c>
      <c r="AQ194" s="28">
        <v>-1.1888399999999999</v>
      </c>
      <c r="AR194" s="28" t="s">
        <v>107</v>
      </c>
      <c r="AS194" s="29">
        <f t="shared" si="55"/>
        <v>62</v>
      </c>
      <c r="AT194" s="33" t="s">
        <v>53</v>
      </c>
      <c r="AU194" s="24" t="s">
        <v>28</v>
      </c>
      <c r="AV194" s="28">
        <v>-0.47291</v>
      </c>
      <c r="AW194" s="28" t="s">
        <v>107</v>
      </c>
      <c r="AX194" s="29">
        <f t="shared" si="60"/>
        <v>44</v>
      </c>
      <c r="AY194" s="33" t="s">
        <v>27</v>
      </c>
      <c r="AZ194" s="24" t="s">
        <v>28</v>
      </c>
      <c r="BA194" s="28">
        <v>-0.74704999999999999</v>
      </c>
      <c r="BB194" s="28" t="s">
        <v>107</v>
      </c>
      <c r="BC194" s="29">
        <f t="shared" si="51"/>
        <v>66</v>
      </c>
      <c r="BD194" s="33" t="s">
        <v>40</v>
      </c>
      <c r="BE194" s="24" t="s">
        <v>26</v>
      </c>
      <c r="BF194" s="28">
        <v>-0.60160999999999998</v>
      </c>
      <c r="BG194" s="28" t="s">
        <v>107</v>
      </c>
      <c r="BH194" s="79">
        <f t="shared" si="67"/>
        <v>70</v>
      </c>
      <c r="BI194" s="33" t="s">
        <v>98</v>
      </c>
      <c r="BJ194" s="35" t="s">
        <v>25</v>
      </c>
      <c r="BK194" s="29">
        <v>-0.37907000000000002</v>
      </c>
      <c r="BL194" s="29"/>
      <c r="BM194" s="29">
        <f t="shared" si="63"/>
        <v>76</v>
      </c>
      <c r="BN194" s="33" t="s">
        <v>50</v>
      </c>
      <c r="BO194" s="24" t="s">
        <v>29</v>
      </c>
      <c r="BP194" s="28">
        <v>-0.23088</v>
      </c>
      <c r="BQ194" t="s">
        <v>107</v>
      </c>
      <c r="BR194" s="29">
        <f t="shared" si="66"/>
        <v>72</v>
      </c>
    </row>
    <row r="195" spans="1:70" ht="17" thickBot="1" x14ac:dyDescent="0.25">
      <c r="A195" s="33" t="s">
        <v>40</v>
      </c>
      <c r="B195" s="24" t="s">
        <v>29</v>
      </c>
      <c r="C195" s="30">
        <v>-0.91442000000000001</v>
      </c>
      <c r="D195" s="30" t="s">
        <v>108</v>
      </c>
      <c r="E195" s="29">
        <f t="shared" si="68"/>
        <v>69</v>
      </c>
      <c r="F195" s="33" t="s">
        <v>78</v>
      </c>
      <c r="G195" s="24" t="s">
        <v>28</v>
      </c>
      <c r="H195" s="29">
        <v>-0.54871000000000003</v>
      </c>
      <c r="I195" s="29"/>
      <c r="J195" s="29">
        <f t="shared" si="65"/>
        <v>74</v>
      </c>
      <c r="K195" s="33" t="s">
        <v>56</v>
      </c>
      <c r="L195" s="24" t="s">
        <v>19</v>
      </c>
      <c r="M195" s="28">
        <v>-0.91891999999999996</v>
      </c>
      <c r="N195" s="28" t="s">
        <v>107</v>
      </c>
      <c r="O195" s="29">
        <f t="shared" si="61"/>
        <v>83</v>
      </c>
      <c r="P195" s="33" t="s">
        <v>41</v>
      </c>
      <c r="Q195" s="24" t="s">
        <v>29</v>
      </c>
      <c r="R195" s="30">
        <v>-0.68857000000000002</v>
      </c>
      <c r="S195" s="30" t="s">
        <v>108</v>
      </c>
      <c r="T195" s="29">
        <f t="shared" si="59"/>
        <v>57</v>
      </c>
      <c r="U195" s="33" t="s">
        <v>38</v>
      </c>
      <c r="V195" s="24" t="s">
        <v>26</v>
      </c>
      <c r="W195" s="28">
        <v>-0.59379999999999999</v>
      </c>
      <c r="X195" s="28" t="s">
        <v>107</v>
      </c>
      <c r="Y195" s="29">
        <f t="shared" si="58"/>
        <v>59</v>
      </c>
      <c r="Z195" s="33" t="s">
        <v>76</v>
      </c>
      <c r="AA195" s="24" t="s">
        <v>28</v>
      </c>
      <c r="AB195" s="29">
        <v>-0.76526000000000005</v>
      </c>
      <c r="AC195" s="29"/>
      <c r="AD195" s="29">
        <f t="shared" si="64"/>
        <v>76</v>
      </c>
      <c r="AE195" s="33" t="s">
        <v>42</v>
      </c>
      <c r="AF195" s="24" t="s">
        <v>28</v>
      </c>
      <c r="AG195" s="28">
        <v>-0.44024000000000002</v>
      </c>
      <c r="AH195" s="28" t="s">
        <v>107</v>
      </c>
      <c r="AI195" s="79">
        <f t="shared" si="62"/>
        <v>82</v>
      </c>
      <c r="AJ195" s="33" t="s">
        <v>84</v>
      </c>
      <c r="AK195" s="24" t="s">
        <v>28</v>
      </c>
      <c r="AL195" s="28">
        <v>-1.0720799999999999</v>
      </c>
      <c r="AM195" s="28" t="s">
        <v>107</v>
      </c>
      <c r="AN195" s="29">
        <f t="shared" si="52"/>
        <v>66</v>
      </c>
      <c r="AO195" s="33" t="s">
        <v>79</v>
      </c>
      <c r="AP195" s="24" t="s">
        <v>22</v>
      </c>
      <c r="AQ195" s="28">
        <v>-1.2267600000000001</v>
      </c>
      <c r="AR195" s="28" t="s">
        <v>107</v>
      </c>
      <c r="AS195" s="29">
        <f t="shared" si="55"/>
        <v>63</v>
      </c>
      <c r="AT195" s="33" t="s">
        <v>98</v>
      </c>
      <c r="AU195" s="35" t="s">
        <v>23</v>
      </c>
      <c r="AV195" s="29">
        <v>-0.47520000000000001</v>
      </c>
      <c r="AW195" s="29"/>
      <c r="AX195" s="29">
        <f t="shared" si="60"/>
        <v>45</v>
      </c>
      <c r="AY195" s="33" t="s">
        <v>67</v>
      </c>
      <c r="AZ195" s="24" t="s">
        <v>20</v>
      </c>
      <c r="BA195" s="28">
        <v>-0.75960000000000005</v>
      </c>
      <c r="BB195" s="28" t="s">
        <v>107</v>
      </c>
      <c r="BC195" s="29">
        <f t="shared" ref="BC195:BC233" si="69">IF(BA195&lt;BA194,BC194+1,BC194)</f>
        <v>67</v>
      </c>
      <c r="BD195" s="33" t="s">
        <v>100</v>
      </c>
      <c r="BE195" s="35" t="s">
        <v>28</v>
      </c>
      <c r="BF195" s="28">
        <v>-0.63890999999999998</v>
      </c>
      <c r="BG195" s="28" t="s">
        <v>107</v>
      </c>
      <c r="BH195" s="79">
        <f t="shared" si="67"/>
        <v>71</v>
      </c>
      <c r="BI195" s="33" t="s">
        <v>85</v>
      </c>
      <c r="BJ195" s="24" t="s">
        <v>26</v>
      </c>
      <c r="BK195" s="29">
        <v>-0.39204</v>
      </c>
      <c r="BL195" s="29"/>
      <c r="BM195" s="29">
        <f t="shared" si="63"/>
        <v>77</v>
      </c>
      <c r="BN195" s="33" t="s">
        <v>91</v>
      </c>
      <c r="BO195" s="35" t="s">
        <v>25</v>
      </c>
      <c r="BP195" s="30">
        <v>-0.23235</v>
      </c>
      <c r="BQ195" t="s">
        <v>108</v>
      </c>
      <c r="BR195" s="29">
        <f t="shared" si="66"/>
        <v>73</v>
      </c>
    </row>
    <row r="196" spans="1:70" ht="17" thickBot="1" x14ac:dyDescent="0.25">
      <c r="A196" s="33" t="s">
        <v>42</v>
      </c>
      <c r="B196" s="24" t="s">
        <v>26</v>
      </c>
      <c r="C196" s="28">
        <v>-0.91671999999999998</v>
      </c>
      <c r="D196" s="28" t="s">
        <v>107</v>
      </c>
      <c r="E196" s="29">
        <f t="shared" si="68"/>
        <v>70</v>
      </c>
      <c r="F196" s="33" t="s">
        <v>90</v>
      </c>
      <c r="G196" s="35" t="s">
        <v>26</v>
      </c>
      <c r="H196" s="30">
        <v>-0.56630999999999998</v>
      </c>
      <c r="I196" s="30" t="s">
        <v>108</v>
      </c>
      <c r="J196" s="29">
        <f t="shared" si="65"/>
        <v>75</v>
      </c>
      <c r="K196" s="33" t="s">
        <v>86</v>
      </c>
      <c r="L196" s="24" t="s">
        <v>20</v>
      </c>
      <c r="M196" s="28">
        <v>-0.94699999999999995</v>
      </c>
      <c r="N196" s="28" t="s">
        <v>107</v>
      </c>
      <c r="O196" s="29">
        <f t="shared" si="61"/>
        <v>84</v>
      </c>
      <c r="P196" s="33" t="s">
        <v>40</v>
      </c>
      <c r="Q196" s="24" t="s">
        <v>29</v>
      </c>
      <c r="R196" s="28">
        <v>-0.72038999999999997</v>
      </c>
      <c r="S196" s="28" t="s">
        <v>107</v>
      </c>
      <c r="T196" s="29">
        <f t="shared" si="59"/>
        <v>58</v>
      </c>
      <c r="U196" s="33" t="s">
        <v>81</v>
      </c>
      <c r="V196" s="24" t="s">
        <v>20</v>
      </c>
      <c r="W196" s="28">
        <v>-0.62500999999999995</v>
      </c>
      <c r="X196" s="28" t="s">
        <v>107</v>
      </c>
      <c r="Y196" s="29">
        <f t="shared" si="58"/>
        <v>60</v>
      </c>
      <c r="Z196" s="33" t="s">
        <v>40</v>
      </c>
      <c r="AA196" s="24" t="s">
        <v>29</v>
      </c>
      <c r="AB196" s="28">
        <v>-0.76651000000000002</v>
      </c>
      <c r="AC196" s="28" t="s">
        <v>107</v>
      </c>
      <c r="AD196" s="29">
        <f t="shared" si="64"/>
        <v>77</v>
      </c>
      <c r="AE196" s="33" t="s">
        <v>96</v>
      </c>
      <c r="AF196" s="35" t="s">
        <v>19</v>
      </c>
      <c r="AG196" s="29">
        <v>-0.44630999999999998</v>
      </c>
      <c r="AH196" s="29"/>
      <c r="AI196" s="79">
        <f t="shared" si="62"/>
        <v>83</v>
      </c>
      <c r="AJ196" s="33" t="s">
        <v>85</v>
      </c>
      <c r="AK196" s="24" t="s">
        <v>19</v>
      </c>
      <c r="AL196" s="29">
        <v>-1.11913</v>
      </c>
      <c r="AM196" s="29"/>
      <c r="AN196" s="29">
        <f t="shared" ref="AN196:AN233" si="70">IF(AL196&lt;AL195,AN195+1,AN195)</f>
        <v>67</v>
      </c>
      <c r="AO196" s="33" t="s">
        <v>79</v>
      </c>
      <c r="AP196" s="24" t="s">
        <v>25</v>
      </c>
      <c r="AQ196" s="28">
        <v>-1.23498</v>
      </c>
      <c r="AR196" s="28" t="s">
        <v>107</v>
      </c>
      <c r="AS196" s="29">
        <f t="shared" si="55"/>
        <v>64</v>
      </c>
      <c r="AT196" s="33" t="s">
        <v>32</v>
      </c>
      <c r="AU196" s="24" t="s">
        <v>26</v>
      </c>
      <c r="AV196" s="28">
        <v>-0.48171999999999998</v>
      </c>
      <c r="AW196" s="28" t="s">
        <v>107</v>
      </c>
      <c r="AX196" s="29">
        <f t="shared" si="60"/>
        <v>46</v>
      </c>
      <c r="AY196" s="33" t="s">
        <v>21</v>
      </c>
      <c r="AZ196" s="24" t="s">
        <v>23</v>
      </c>
      <c r="BA196" s="28">
        <v>-0.76941999999999999</v>
      </c>
      <c r="BB196" s="28" t="s">
        <v>107</v>
      </c>
      <c r="BC196" s="29">
        <f t="shared" si="69"/>
        <v>68</v>
      </c>
      <c r="BD196" s="33" t="s">
        <v>96</v>
      </c>
      <c r="BE196" s="35" t="s">
        <v>23</v>
      </c>
      <c r="BF196" s="28">
        <v>-0.65149999999999997</v>
      </c>
      <c r="BG196" s="28" t="s">
        <v>107</v>
      </c>
      <c r="BH196" s="79">
        <f t="shared" si="67"/>
        <v>72</v>
      </c>
      <c r="BI196" s="33" t="s">
        <v>98</v>
      </c>
      <c r="BJ196" s="35" t="s">
        <v>28</v>
      </c>
      <c r="BK196" s="29">
        <v>-0.39467999999999998</v>
      </c>
      <c r="BL196" s="29"/>
      <c r="BM196" s="29">
        <f t="shared" si="63"/>
        <v>78</v>
      </c>
      <c r="BN196" s="33" t="s">
        <v>93</v>
      </c>
      <c r="BO196" s="35" t="s">
        <v>23</v>
      </c>
      <c r="BP196" s="29">
        <v>-0.23443</v>
      </c>
      <c r="BR196" s="29">
        <f t="shared" si="66"/>
        <v>74</v>
      </c>
    </row>
    <row r="197" spans="1:70" ht="17" thickBot="1" x14ac:dyDescent="0.25">
      <c r="A197" s="33" t="s">
        <v>44</v>
      </c>
      <c r="B197" s="24" t="s">
        <v>23</v>
      </c>
      <c r="C197" s="28">
        <v>-0.91742000000000001</v>
      </c>
      <c r="D197" s="28" t="s">
        <v>107</v>
      </c>
      <c r="E197" s="29">
        <f t="shared" si="68"/>
        <v>71</v>
      </c>
      <c r="F197" s="33" t="s">
        <v>90</v>
      </c>
      <c r="G197" s="35" t="s">
        <v>23</v>
      </c>
      <c r="H197" s="29">
        <v>-0.57132000000000005</v>
      </c>
      <c r="I197" s="29"/>
      <c r="J197" s="29">
        <f t="shared" si="65"/>
        <v>76</v>
      </c>
      <c r="K197" s="33" t="s">
        <v>24</v>
      </c>
      <c r="L197" s="24" t="s">
        <v>25</v>
      </c>
      <c r="M197" s="28">
        <v>-0.98089000000000004</v>
      </c>
      <c r="N197" s="28" t="s">
        <v>107</v>
      </c>
      <c r="O197" s="29">
        <f t="shared" si="61"/>
        <v>85</v>
      </c>
      <c r="P197" s="33" t="s">
        <v>81</v>
      </c>
      <c r="Q197" s="24" t="s">
        <v>20</v>
      </c>
      <c r="R197" s="28">
        <v>-0.72633000000000003</v>
      </c>
      <c r="S197" s="28" t="s">
        <v>107</v>
      </c>
      <c r="T197" s="29">
        <f t="shared" si="59"/>
        <v>59</v>
      </c>
      <c r="U197" s="33" t="s">
        <v>24</v>
      </c>
      <c r="V197" s="24" t="s">
        <v>26</v>
      </c>
      <c r="W197" s="28">
        <v>-0.63012999999999997</v>
      </c>
      <c r="X197" s="28" t="s">
        <v>107</v>
      </c>
      <c r="Y197" s="29">
        <f t="shared" si="58"/>
        <v>61</v>
      </c>
      <c r="Z197" s="33" t="s">
        <v>101</v>
      </c>
      <c r="AA197" s="35" t="s">
        <v>26</v>
      </c>
      <c r="AB197" s="29">
        <v>-0.7823</v>
      </c>
      <c r="AC197" s="29"/>
      <c r="AD197" s="29">
        <f t="shared" si="64"/>
        <v>78</v>
      </c>
      <c r="AE197" s="33" t="s">
        <v>47</v>
      </c>
      <c r="AF197" s="24" t="s">
        <v>28</v>
      </c>
      <c r="AG197" s="29">
        <v>-0.45</v>
      </c>
      <c r="AH197" s="29"/>
      <c r="AI197" s="79">
        <f t="shared" si="62"/>
        <v>84</v>
      </c>
      <c r="AJ197" s="33" t="s">
        <v>67</v>
      </c>
      <c r="AK197" s="24" t="s">
        <v>23</v>
      </c>
      <c r="AL197" s="28">
        <v>-1.1464799999999999</v>
      </c>
      <c r="AM197" s="28" t="s">
        <v>107</v>
      </c>
      <c r="AN197" s="29">
        <f t="shared" si="70"/>
        <v>68</v>
      </c>
      <c r="AO197" s="33" t="s">
        <v>81</v>
      </c>
      <c r="AP197" s="24" t="s">
        <v>20</v>
      </c>
      <c r="AQ197" s="28">
        <v>-1.2836000000000001</v>
      </c>
      <c r="AR197" s="28" t="s">
        <v>107</v>
      </c>
      <c r="AS197" s="29">
        <f t="shared" si="55"/>
        <v>65</v>
      </c>
      <c r="AT197" s="33" t="s">
        <v>87</v>
      </c>
      <c r="AU197" s="24" t="s">
        <v>19</v>
      </c>
      <c r="AV197" s="29">
        <v>-0.49006</v>
      </c>
      <c r="AW197" s="29"/>
      <c r="AX197" s="29">
        <f t="shared" si="60"/>
        <v>47</v>
      </c>
      <c r="AY197" s="33" t="s">
        <v>91</v>
      </c>
      <c r="AZ197" s="35" t="s">
        <v>25</v>
      </c>
      <c r="BA197" s="29">
        <v>-0.77671999999999997</v>
      </c>
      <c r="BB197" s="29"/>
      <c r="BC197" s="29">
        <f t="shared" si="69"/>
        <v>69</v>
      </c>
      <c r="BD197" s="33" t="s">
        <v>81</v>
      </c>
      <c r="BE197" s="24" t="s">
        <v>26</v>
      </c>
      <c r="BF197" s="28">
        <v>-0.66661000000000004</v>
      </c>
      <c r="BG197" s="28" t="s">
        <v>107</v>
      </c>
      <c r="BH197" s="79">
        <f t="shared" si="67"/>
        <v>73</v>
      </c>
      <c r="BI197" s="33" t="s">
        <v>50</v>
      </c>
      <c r="BJ197" s="24" t="s">
        <v>29</v>
      </c>
      <c r="BK197" s="28">
        <v>-0.39800000000000002</v>
      </c>
      <c r="BL197" s="28" t="s">
        <v>107</v>
      </c>
      <c r="BM197" s="29">
        <f t="shared" si="63"/>
        <v>79</v>
      </c>
      <c r="BN197" s="33" t="s">
        <v>97</v>
      </c>
      <c r="BO197" s="35" t="s">
        <v>29</v>
      </c>
      <c r="BP197" s="29">
        <v>-0.23580000000000001</v>
      </c>
      <c r="BR197" s="29">
        <f t="shared" si="66"/>
        <v>75</v>
      </c>
    </row>
    <row r="198" spans="1:70" ht="17" thickBot="1" x14ac:dyDescent="0.25">
      <c r="A198" s="33" t="s">
        <v>49</v>
      </c>
      <c r="B198" s="24" t="s">
        <v>20</v>
      </c>
      <c r="C198" s="28">
        <v>-0.92801999999999996</v>
      </c>
      <c r="D198" s="28" t="s">
        <v>107</v>
      </c>
      <c r="E198" s="29">
        <f t="shared" si="68"/>
        <v>72</v>
      </c>
      <c r="F198" s="33" t="s">
        <v>90</v>
      </c>
      <c r="G198" s="35" t="s">
        <v>20</v>
      </c>
      <c r="H198" s="30">
        <v>-0.57506999999999997</v>
      </c>
      <c r="I198" s="30" t="s">
        <v>108</v>
      </c>
      <c r="J198" s="29">
        <f t="shared" si="65"/>
        <v>77</v>
      </c>
      <c r="K198" s="33" t="s">
        <v>83</v>
      </c>
      <c r="L198" s="24" t="s">
        <v>25</v>
      </c>
      <c r="M198" s="28">
        <v>-0.98421999999999998</v>
      </c>
      <c r="N198" s="28" t="s">
        <v>107</v>
      </c>
      <c r="O198" s="29">
        <f t="shared" si="61"/>
        <v>86</v>
      </c>
      <c r="P198" s="33" t="s">
        <v>48</v>
      </c>
      <c r="Q198" s="24" t="s">
        <v>29</v>
      </c>
      <c r="R198" s="28">
        <v>-0.73046999999999995</v>
      </c>
      <c r="S198" s="28" t="s">
        <v>107</v>
      </c>
      <c r="T198" s="29">
        <f t="shared" si="59"/>
        <v>60</v>
      </c>
      <c r="U198" s="33" t="s">
        <v>104</v>
      </c>
      <c r="V198" s="35" t="s">
        <v>19</v>
      </c>
      <c r="W198" s="30">
        <v>-0.63549</v>
      </c>
      <c r="X198" s="30" t="s">
        <v>108</v>
      </c>
      <c r="Y198" s="29">
        <f t="shared" si="58"/>
        <v>62</v>
      </c>
      <c r="Z198" s="33" t="s">
        <v>81</v>
      </c>
      <c r="AA198" s="24" t="s">
        <v>29</v>
      </c>
      <c r="AB198" s="30">
        <v>-0.78359000000000001</v>
      </c>
      <c r="AC198" s="30" t="s">
        <v>108</v>
      </c>
      <c r="AD198" s="29">
        <f t="shared" si="64"/>
        <v>79</v>
      </c>
      <c r="AE198" s="33" t="s">
        <v>61</v>
      </c>
      <c r="AF198" s="24" t="s">
        <v>19</v>
      </c>
      <c r="AG198" s="30">
        <v>-0.45469999999999999</v>
      </c>
      <c r="AH198" s="30" t="s">
        <v>108</v>
      </c>
      <c r="AI198" s="79">
        <f t="shared" si="62"/>
        <v>85</v>
      </c>
      <c r="AJ198" s="33" t="s">
        <v>61</v>
      </c>
      <c r="AK198" s="24" t="s">
        <v>26</v>
      </c>
      <c r="AL198" s="30">
        <v>-1.16513</v>
      </c>
      <c r="AM198" s="30" t="s">
        <v>108</v>
      </c>
      <c r="AN198" s="29">
        <f t="shared" si="70"/>
        <v>69</v>
      </c>
      <c r="AO198" s="33" t="s">
        <v>96</v>
      </c>
      <c r="AP198" s="35" t="s">
        <v>19</v>
      </c>
      <c r="AQ198" s="28">
        <v>-1.3169200000000001</v>
      </c>
      <c r="AR198" s="28" t="s">
        <v>107</v>
      </c>
      <c r="AS198" s="29">
        <f t="shared" si="55"/>
        <v>66</v>
      </c>
      <c r="AT198" s="33" t="s">
        <v>100</v>
      </c>
      <c r="AU198" s="35" t="s">
        <v>28</v>
      </c>
      <c r="AV198" s="29">
        <v>-0.49157000000000001</v>
      </c>
      <c r="AW198" s="29"/>
      <c r="AX198" s="29">
        <f t="shared" si="60"/>
        <v>48</v>
      </c>
      <c r="AY198" s="33" t="s">
        <v>74</v>
      </c>
      <c r="AZ198" s="24" t="s">
        <v>28</v>
      </c>
      <c r="BA198" s="28">
        <v>-0.77698</v>
      </c>
      <c r="BB198" s="28" t="s">
        <v>107</v>
      </c>
      <c r="BC198" s="29">
        <f t="shared" si="69"/>
        <v>70</v>
      </c>
      <c r="BD198" s="33" t="s">
        <v>63</v>
      </c>
      <c r="BE198" s="24" t="s">
        <v>26</v>
      </c>
      <c r="BF198" s="28">
        <v>-0.70374999999999999</v>
      </c>
      <c r="BG198" s="28" t="s">
        <v>107</v>
      </c>
      <c r="BH198" s="79">
        <f t="shared" si="67"/>
        <v>74</v>
      </c>
      <c r="BI198" s="33" t="s">
        <v>52</v>
      </c>
      <c r="BJ198" s="24" t="s">
        <v>23</v>
      </c>
      <c r="BK198" s="28">
        <v>-0.40938000000000002</v>
      </c>
      <c r="BL198" s="28" t="s">
        <v>107</v>
      </c>
      <c r="BM198" s="29">
        <f t="shared" si="63"/>
        <v>80</v>
      </c>
      <c r="BN198" s="33" t="s">
        <v>18</v>
      </c>
      <c r="BO198" s="24" t="s">
        <v>19</v>
      </c>
      <c r="BP198" s="28">
        <v>-0.23855000000000001</v>
      </c>
      <c r="BQ198" s="52" t="s">
        <v>107</v>
      </c>
      <c r="BR198" s="29">
        <f t="shared" si="66"/>
        <v>76</v>
      </c>
    </row>
    <row r="199" spans="1:70" ht="17" thickBot="1" x14ac:dyDescent="0.25">
      <c r="A199" s="33" t="s">
        <v>101</v>
      </c>
      <c r="B199" s="35" t="s">
        <v>102</v>
      </c>
      <c r="C199" s="30">
        <v>-0.95299</v>
      </c>
      <c r="D199" s="30" t="s">
        <v>108</v>
      </c>
      <c r="E199" s="29">
        <f t="shared" si="68"/>
        <v>73</v>
      </c>
      <c r="F199" s="33" t="s">
        <v>83</v>
      </c>
      <c r="G199" s="24" t="s">
        <v>29</v>
      </c>
      <c r="H199" s="29">
        <v>-0.57543</v>
      </c>
      <c r="I199" s="29"/>
      <c r="J199" s="29">
        <f t="shared" si="65"/>
        <v>78</v>
      </c>
      <c r="K199" s="33" t="s">
        <v>96</v>
      </c>
      <c r="L199" s="35" t="s">
        <v>26</v>
      </c>
      <c r="M199" s="30">
        <v>-0.99107000000000001</v>
      </c>
      <c r="N199" s="30" t="s">
        <v>108</v>
      </c>
      <c r="O199" s="29">
        <f t="shared" si="61"/>
        <v>87</v>
      </c>
      <c r="P199" s="33" t="s">
        <v>27</v>
      </c>
      <c r="Q199" s="24" t="s">
        <v>29</v>
      </c>
      <c r="R199" s="28">
        <v>-0.74980999999999998</v>
      </c>
      <c r="S199" s="28" t="s">
        <v>107</v>
      </c>
      <c r="T199" s="29">
        <f t="shared" si="59"/>
        <v>61</v>
      </c>
      <c r="U199" s="33" t="s">
        <v>61</v>
      </c>
      <c r="V199" s="24" t="s">
        <v>19</v>
      </c>
      <c r="W199" s="28">
        <v>-0.64629000000000003</v>
      </c>
      <c r="X199" s="28" t="s">
        <v>107</v>
      </c>
      <c r="Y199" s="29">
        <f t="shared" si="58"/>
        <v>63</v>
      </c>
      <c r="Z199" s="33" t="s">
        <v>36</v>
      </c>
      <c r="AA199" s="24" t="s">
        <v>26</v>
      </c>
      <c r="AB199" s="28">
        <v>-0.79349999999999998</v>
      </c>
      <c r="AC199" s="28" t="s">
        <v>107</v>
      </c>
      <c r="AD199" s="29">
        <f t="shared" si="64"/>
        <v>80</v>
      </c>
      <c r="AE199" s="33" t="s">
        <v>81</v>
      </c>
      <c r="AF199" s="24" t="s">
        <v>20</v>
      </c>
      <c r="AG199" s="29">
        <v>-0.45756999999999998</v>
      </c>
      <c r="AH199" s="29"/>
      <c r="AI199" s="79">
        <f t="shared" si="62"/>
        <v>86</v>
      </c>
      <c r="AJ199" s="33" t="s">
        <v>81</v>
      </c>
      <c r="AK199" s="24" t="s">
        <v>26</v>
      </c>
      <c r="AL199" s="28">
        <v>-1.2132000000000001</v>
      </c>
      <c r="AM199" s="28" t="s">
        <v>107</v>
      </c>
      <c r="AN199" s="29">
        <f t="shared" si="70"/>
        <v>70</v>
      </c>
      <c r="AO199" s="33" t="s">
        <v>65</v>
      </c>
      <c r="AP199" s="24" t="s">
        <v>20</v>
      </c>
      <c r="AQ199" s="28">
        <v>-1.3194900000000001</v>
      </c>
      <c r="AR199" s="28" t="s">
        <v>107</v>
      </c>
      <c r="AS199" s="29">
        <f t="shared" ref="AS199:AS233" si="71">IF(AQ199&lt;AQ198,AS198+1,AS198)</f>
        <v>67</v>
      </c>
      <c r="AT199" s="33" t="s">
        <v>42</v>
      </c>
      <c r="AU199" s="24" t="s">
        <v>26</v>
      </c>
      <c r="AV199" s="28">
        <v>-0.51280999999999999</v>
      </c>
      <c r="AW199" s="28" t="s">
        <v>107</v>
      </c>
      <c r="AX199" s="29">
        <f t="shared" si="60"/>
        <v>49</v>
      </c>
      <c r="AY199" s="33" t="s">
        <v>87</v>
      </c>
      <c r="AZ199" s="24" t="s">
        <v>19</v>
      </c>
      <c r="BA199" s="28">
        <v>-0.79674</v>
      </c>
      <c r="BB199" s="28" t="s">
        <v>107</v>
      </c>
      <c r="BC199" s="29">
        <f t="shared" si="69"/>
        <v>71</v>
      </c>
      <c r="BD199" s="33" t="s">
        <v>94</v>
      </c>
      <c r="BE199" s="35" t="s">
        <v>22</v>
      </c>
      <c r="BF199" s="30">
        <v>-0.70523999999999998</v>
      </c>
      <c r="BG199" s="30" t="s">
        <v>108</v>
      </c>
      <c r="BH199" s="79">
        <f t="shared" si="67"/>
        <v>75</v>
      </c>
      <c r="BI199" s="33" t="s">
        <v>72</v>
      </c>
      <c r="BJ199" s="24" t="s">
        <v>25</v>
      </c>
      <c r="BK199" s="29">
        <v>-0.41134999999999999</v>
      </c>
      <c r="BL199" s="29"/>
      <c r="BM199" s="29">
        <f t="shared" si="63"/>
        <v>81</v>
      </c>
      <c r="BN199" s="33" t="s">
        <v>74</v>
      </c>
      <c r="BO199" s="24" t="s">
        <v>23</v>
      </c>
      <c r="BP199" s="29">
        <v>-0.24334</v>
      </c>
      <c r="BR199" s="29">
        <f t="shared" si="66"/>
        <v>77</v>
      </c>
    </row>
    <row r="200" spans="1:70" ht="17" thickBot="1" x14ac:dyDescent="0.25">
      <c r="A200" s="33" t="s">
        <v>24</v>
      </c>
      <c r="B200" s="24" t="s">
        <v>26</v>
      </c>
      <c r="C200" s="28">
        <v>-0.96489999999999998</v>
      </c>
      <c r="D200" s="28" t="s">
        <v>107</v>
      </c>
      <c r="E200" s="29">
        <f t="shared" si="68"/>
        <v>74</v>
      </c>
      <c r="F200" s="33" t="s">
        <v>91</v>
      </c>
      <c r="G200" s="35" t="s">
        <v>22</v>
      </c>
      <c r="H200" s="29">
        <v>-0.57567000000000002</v>
      </c>
      <c r="I200" s="29"/>
      <c r="J200" s="29">
        <f t="shared" si="65"/>
        <v>79</v>
      </c>
      <c r="K200" s="33" t="s">
        <v>69</v>
      </c>
      <c r="L200" s="24" t="s">
        <v>19</v>
      </c>
      <c r="M200" s="28">
        <v>-1.02193</v>
      </c>
      <c r="N200" s="28" t="s">
        <v>107</v>
      </c>
      <c r="O200" s="29">
        <f t="shared" si="61"/>
        <v>88</v>
      </c>
      <c r="P200" s="33" t="s">
        <v>48</v>
      </c>
      <c r="Q200" s="24" t="s">
        <v>20</v>
      </c>
      <c r="R200" s="28">
        <v>-0.75871</v>
      </c>
      <c r="S200" s="28" t="s">
        <v>107</v>
      </c>
      <c r="T200" s="29">
        <f t="shared" si="59"/>
        <v>62</v>
      </c>
      <c r="U200" s="33" t="s">
        <v>36</v>
      </c>
      <c r="V200" s="24" t="s">
        <v>26</v>
      </c>
      <c r="W200" s="28">
        <v>-0.65434999999999999</v>
      </c>
      <c r="X200" s="28" t="s">
        <v>107</v>
      </c>
      <c r="Y200" s="29">
        <f t="shared" si="58"/>
        <v>64</v>
      </c>
      <c r="Z200" s="33" t="s">
        <v>42</v>
      </c>
      <c r="AA200" s="24" t="s">
        <v>28</v>
      </c>
      <c r="AB200" s="28">
        <v>-0.80772999999999995</v>
      </c>
      <c r="AC200" s="28" t="s">
        <v>107</v>
      </c>
      <c r="AD200" s="29">
        <f t="shared" si="64"/>
        <v>81</v>
      </c>
      <c r="AE200" s="33" t="s">
        <v>104</v>
      </c>
      <c r="AF200" s="35" t="s">
        <v>19</v>
      </c>
      <c r="AG200" s="29">
        <v>-0.46167999999999998</v>
      </c>
      <c r="AH200" s="29"/>
      <c r="AI200" s="79">
        <f t="shared" si="62"/>
        <v>87</v>
      </c>
      <c r="AJ200" s="33" t="s">
        <v>73</v>
      </c>
      <c r="AK200" s="24" t="s">
        <v>23</v>
      </c>
      <c r="AL200" s="28">
        <v>-1.2160200000000001</v>
      </c>
      <c r="AM200" s="28" t="s">
        <v>107</v>
      </c>
      <c r="AN200" s="29">
        <f t="shared" si="70"/>
        <v>71</v>
      </c>
      <c r="AO200" s="33" t="s">
        <v>94</v>
      </c>
      <c r="AP200" s="35" t="s">
        <v>28</v>
      </c>
      <c r="AQ200" s="28">
        <v>-1.3592599999999999</v>
      </c>
      <c r="AR200" s="28" t="s">
        <v>107</v>
      </c>
      <c r="AS200" s="29">
        <f t="shared" si="71"/>
        <v>68</v>
      </c>
      <c r="AT200" s="33" t="s">
        <v>104</v>
      </c>
      <c r="AU200" s="35" t="s">
        <v>19</v>
      </c>
      <c r="AV200" s="29">
        <v>-0.57684999999999997</v>
      </c>
      <c r="AW200" s="29"/>
      <c r="AX200" s="29">
        <f t="shared" si="60"/>
        <v>50</v>
      </c>
      <c r="AY200" s="33" t="s">
        <v>104</v>
      </c>
      <c r="AZ200" s="35" t="s">
        <v>19</v>
      </c>
      <c r="BA200" s="30">
        <v>-0.81040999999999996</v>
      </c>
      <c r="BB200" s="30" t="s">
        <v>108</v>
      </c>
      <c r="BC200" s="29">
        <f t="shared" si="69"/>
        <v>72</v>
      </c>
      <c r="BD200" s="33" t="s">
        <v>96</v>
      </c>
      <c r="BE200" s="35" t="s">
        <v>26</v>
      </c>
      <c r="BF200" s="28">
        <v>-0.72069000000000005</v>
      </c>
      <c r="BG200" s="28" t="s">
        <v>107</v>
      </c>
      <c r="BH200" s="79">
        <f t="shared" si="67"/>
        <v>76</v>
      </c>
      <c r="BI200" s="33" t="s">
        <v>86</v>
      </c>
      <c r="BJ200" s="24" t="s">
        <v>26</v>
      </c>
      <c r="BK200" s="28">
        <v>-0.41798000000000002</v>
      </c>
      <c r="BL200" s="28" t="s">
        <v>107</v>
      </c>
      <c r="BM200" s="29">
        <f t="shared" si="63"/>
        <v>82</v>
      </c>
      <c r="BN200" s="33" t="s">
        <v>56</v>
      </c>
      <c r="BO200" s="24" t="s">
        <v>19</v>
      </c>
      <c r="BP200" s="29">
        <v>-0.2437</v>
      </c>
      <c r="BR200" s="29">
        <f t="shared" si="66"/>
        <v>78</v>
      </c>
    </row>
    <row r="201" spans="1:70" ht="17" thickBot="1" x14ac:dyDescent="0.25">
      <c r="A201" s="33" t="s">
        <v>85</v>
      </c>
      <c r="B201" s="24" t="s">
        <v>26</v>
      </c>
      <c r="C201" s="29">
        <v>-0.96497999999999995</v>
      </c>
      <c r="D201" s="29"/>
      <c r="E201" s="29">
        <f t="shared" si="68"/>
        <v>75</v>
      </c>
      <c r="F201" s="33" t="s">
        <v>58</v>
      </c>
      <c r="G201" s="24" t="s">
        <v>25</v>
      </c>
      <c r="H201" s="29">
        <v>-0.58886000000000005</v>
      </c>
      <c r="I201" s="29"/>
      <c r="J201" s="29">
        <f t="shared" si="65"/>
        <v>80</v>
      </c>
      <c r="K201" s="33" t="s">
        <v>54</v>
      </c>
      <c r="L201" s="24" t="s">
        <v>29</v>
      </c>
      <c r="M201" s="28">
        <v>-1.0249999999999999</v>
      </c>
      <c r="N201" s="28" t="s">
        <v>107</v>
      </c>
      <c r="O201" s="29">
        <f t="shared" si="61"/>
        <v>89</v>
      </c>
      <c r="P201" s="33" t="s">
        <v>99</v>
      </c>
      <c r="Q201" s="35" t="s">
        <v>25</v>
      </c>
      <c r="R201" s="29">
        <v>-0.77514000000000005</v>
      </c>
      <c r="S201" s="29"/>
      <c r="T201" s="29">
        <f t="shared" si="59"/>
        <v>63</v>
      </c>
      <c r="U201" s="33" t="s">
        <v>52</v>
      </c>
      <c r="V201" s="24" t="s">
        <v>23</v>
      </c>
      <c r="W201" s="28">
        <v>-0.65649000000000002</v>
      </c>
      <c r="X201" s="28" t="s">
        <v>107</v>
      </c>
      <c r="Y201" s="29">
        <f t="shared" si="58"/>
        <v>65</v>
      </c>
      <c r="Z201" s="33" t="s">
        <v>73</v>
      </c>
      <c r="AA201" s="24" t="s">
        <v>23</v>
      </c>
      <c r="AB201" s="29">
        <v>-0.81247999999999998</v>
      </c>
      <c r="AC201" s="29"/>
      <c r="AD201" s="29">
        <f t="shared" si="64"/>
        <v>82</v>
      </c>
      <c r="AE201" s="33" t="s">
        <v>85</v>
      </c>
      <c r="AF201" s="24" t="s">
        <v>29</v>
      </c>
      <c r="AG201" s="29">
        <v>-0.52453000000000005</v>
      </c>
      <c r="AH201" s="29"/>
      <c r="AI201" s="79">
        <f t="shared" si="62"/>
        <v>88</v>
      </c>
      <c r="AJ201" s="33" t="s">
        <v>36</v>
      </c>
      <c r="AK201" s="24" t="s">
        <v>23</v>
      </c>
      <c r="AL201" s="28">
        <v>-1.31671</v>
      </c>
      <c r="AM201" s="28" t="s">
        <v>107</v>
      </c>
      <c r="AN201" s="29">
        <f t="shared" si="70"/>
        <v>72</v>
      </c>
      <c r="AO201" s="33" t="s">
        <v>65</v>
      </c>
      <c r="AP201" s="24" t="s">
        <v>23</v>
      </c>
      <c r="AQ201" s="30">
        <v>-1.39751</v>
      </c>
      <c r="AR201" s="30" t="s">
        <v>108</v>
      </c>
      <c r="AS201" s="29">
        <f t="shared" si="71"/>
        <v>69</v>
      </c>
      <c r="AT201" s="33" t="s">
        <v>67</v>
      </c>
      <c r="AU201" s="24" t="s">
        <v>20</v>
      </c>
      <c r="AV201" s="30">
        <v>-0.59999000000000002</v>
      </c>
      <c r="AW201" s="30" t="s">
        <v>108</v>
      </c>
      <c r="AX201" s="29">
        <f t="shared" si="60"/>
        <v>51</v>
      </c>
      <c r="AY201" s="33" t="s">
        <v>103</v>
      </c>
      <c r="AZ201" s="35" t="s">
        <v>26</v>
      </c>
      <c r="BA201" s="30">
        <v>-0.82150999999999996</v>
      </c>
      <c r="BB201" s="30" t="s">
        <v>108</v>
      </c>
      <c r="BC201" s="29">
        <f t="shared" si="69"/>
        <v>73</v>
      </c>
      <c r="BD201" s="33" t="s">
        <v>100</v>
      </c>
      <c r="BE201" s="35" t="s">
        <v>20</v>
      </c>
      <c r="BF201" s="28">
        <v>-0.73043999999999998</v>
      </c>
      <c r="BG201" s="28" t="s">
        <v>107</v>
      </c>
      <c r="BH201" s="79">
        <f t="shared" si="67"/>
        <v>77</v>
      </c>
      <c r="BI201" s="33" t="s">
        <v>73</v>
      </c>
      <c r="BJ201" s="24" t="s">
        <v>29</v>
      </c>
      <c r="BK201" s="30">
        <v>-0.43595</v>
      </c>
      <c r="BL201" s="30" t="s">
        <v>108</v>
      </c>
      <c r="BM201" s="29">
        <f t="shared" si="63"/>
        <v>83</v>
      </c>
      <c r="BN201" s="33" t="s">
        <v>24</v>
      </c>
      <c r="BO201" s="24" t="s">
        <v>25</v>
      </c>
      <c r="BP201" s="28">
        <v>-0.2586</v>
      </c>
      <c r="BQ201" t="s">
        <v>107</v>
      </c>
      <c r="BR201" s="29">
        <f t="shared" si="66"/>
        <v>79</v>
      </c>
    </row>
    <row r="202" spans="1:70" ht="17" thickBot="1" x14ac:dyDescent="0.25">
      <c r="A202" s="33" t="s">
        <v>61</v>
      </c>
      <c r="B202" s="24" t="s">
        <v>19</v>
      </c>
      <c r="C202" s="28">
        <v>-0.97450000000000003</v>
      </c>
      <c r="D202" s="28" t="s">
        <v>107</v>
      </c>
      <c r="E202" s="29">
        <f t="shared" si="68"/>
        <v>76</v>
      </c>
      <c r="F202" s="33" t="s">
        <v>41</v>
      </c>
      <c r="G202" s="24" t="s">
        <v>25</v>
      </c>
      <c r="H202" s="30">
        <v>-0.59050000000000002</v>
      </c>
      <c r="I202" s="30" t="s">
        <v>108</v>
      </c>
      <c r="J202" s="29">
        <f t="shared" si="65"/>
        <v>81</v>
      </c>
      <c r="K202" s="33" t="s">
        <v>97</v>
      </c>
      <c r="L202" s="35" t="s">
        <v>19</v>
      </c>
      <c r="M202" s="28">
        <v>-1.02546</v>
      </c>
      <c r="N202" s="28" t="s">
        <v>107</v>
      </c>
      <c r="O202" s="29">
        <f t="shared" si="61"/>
        <v>90</v>
      </c>
      <c r="P202" s="33" t="s">
        <v>59</v>
      </c>
      <c r="Q202" s="24" t="s">
        <v>23</v>
      </c>
      <c r="R202" s="29">
        <v>-0.80567999999999995</v>
      </c>
      <c r="S202" s="29"/>
      <c r="T202" s="29">
        <f t="shared" si="59"/>
        <v>64</v>
      </c>
      <c r="U202" s="33" t="s">
        <v>96</v>
      </c>
      <c r="V202" s="35" t="s">
        <v>19</v>
      </c>
      <c r="W202" s="29">
        <v>-0.65925999999999996</v>
      </c>
      <c r="X202" s="29"/>
      <c r="Y202" s="29">
        <f t="shared" si="58"/>
        <v>66</v>
      </c>
      <c r="Z202" s="33" t="s">
        <v>40</v>
      </c>
      <c r="AA202" s="24" t="s">
        <v>26</v>
      </c>
      <c r="AB202" s="28">
        <v>-0.81440000000000001</v>
      </c>
      <c r="AC202" s="28" t="s">
        <v>107</v>
      </c>
      <c r="AD202" s="29">
        <f t="shared" si="64"/>
        <v>83</v>
      </c>
      <c r="AE202" s="33" t="s">
        <v>85</v>
      </c>
      <c r="AF202" s="24" t="s">
        <v>26</v>
      </c>
      <c r="AG202" s="29">
        <v>-0.54490000000000005</v>
      </c>
      <c r="AH202" s="29"/>
      <c r="AI202" s="79">
        <f t="shared" si="62"/>
        <v>89</v>
      </c>
      <c r="AJ202" s="33" t="s">
        <v>103</v>
      </c>
      <c r="AK202" s="35" t="s">
        <v>26</v>
      </c>
      <c r="AL202" s="30">
        <v>-1.3405899999999999</v>
      </c>
      <c r="AM202" s="30" t="s">
        <v>108</v>
      </c>
      <c r="AN202" s="29">
        <f t="shared" si="70"/>
        <v>73</v>
      </c>
      <c r="AO202" s="33" t="s">
        <v>36</v>
      </c>
      <c r="AP202" s="24" t="s">
        <v>23</v>
      </c>
      <c r="AQ202" s="28">
        <v>-1.4888300000000001</v>
      </c>
      <c r="AR202" s="28" t="s">
        <v>107</v>
      </c>
      <c r="AS202" s="29">
        <f t="shared" si="71"/>
        <v>70</v>
      </c>
      <c r="AT202" s="33" t="s">
        <v>90</v>
      </c>
      <c r="AU202" s="35" t="s">
        <v>29</v>
      </c>
      <c r="AV202" s="29">
        <v>-0.61497000000000002</v>
      </c>
      <c r="AW202" s="29"/>
      <c r="AX202" s="29">
        <f t="shared" si="60"/>
        <v>52</v>
      </c>
      <c r="AY202" s="33" t="s">
        <v>42</v>
      </c>
      <c r="AZ202" s="24" t="s">
        <v>28</v>
      </c>
      <c r="BA202" s="28">
        <v>-0.83299999999999996</v>
      </c>
      <c r="BB202" s="28" t="s">
        <v>107</v>
      </c>
      <c r="BC202" s="29">
        <f t="shared" si="69"/>
        <v>74</v>
      </c>
      <c r="BD202" s="33" t="s">
        <v>57</v>
      </c>
      <c r="BE202" s="24" t="s">
        <v>20</v>
      </c>
      <c r="BF202" s="28">
        <v>-0.82035999999999998</v>
      </c>
      <c r="BG202" s="28" t="s">
        <v>107</v>
      </c>
      <c r="BH202" s="79">
        <f t="shared" si="67"/>
        <v>78</v>
      </c>
      <c r="BI202" s="33" t="s">
        <v>31</v>
      </c>
      <c r="BJ202" s="24" t="s">
        <v>25</v>
      </c>
      <c r="BK202" s="28">
        <v>-0.43792999999999999</v>
      </c>
      <c r="BL202" s="28" t="s">
        <v>107</v>
      </c>
      <c r="BM202" s="29">
        <f t="shared" si="63"/>
        <v>84</v>
      </c>
      <c r="BN202" s="33" t="s">
        <v>52</v>
      </c>
      <c r="BO202" s="24" t="s">
        <v>29</v>
      </c>
      <c r="BP202" s="28">
        <v>-0.26645999999999997</v>
      </c>
      <c r="BQ202" s="52" t="s">
        <v>107</v>
      </c>
      <c r="BR202" s="29">
        <f t="shared" si="66"/>
        <v>80</v>
      </c>
    </row>
    <row r="203" spans="1:70" ht="17" thickBot="1" x14ac:dyDescent="0.25">
      <c r="A203" s="33" t="s">
        <v>66</v>
      </c>
      <c r="B203" s="24" t="s">
        <v>20</v>
      </c>
      <c r="C203" s="28">
        <v>-1.0152699999999999</v>
      </c>
      <c r="D203" s="28" t="s">
        <v>107</v>
      </c>
      <c r="E203" s="29">
        <f t="shared" si="68"/>
        <v>77</v>
      </c>
      <c r="F203" s="33" t="s">
        <v>33</v>
      </c>
      <c r="G203" s="24" t="s">
        <v>25</v>
      </c>
      <c r="H203" s="28">
        <v>-0.60202</v>
      </c>
      <c r="I203" s="28" t="s">
        <v>107</v>
      </c>
      <c r="J203" s="29">
        <f t="shared" si="65"/>
        <v>82</v>
      </c>
      <c r="K203" s="33" t="s">
        <v>56</v>
      </c>
      <c r="L203" s="24" t="s">
        <v>25</v>
      </c>
      <c r="M203" s="28">
        <v>-1.02779</v>
      </c>
      <c r="N203" s="28" t="s">
        <v>107</v>
      </c>
      <c r="O203" s="29">
        <f t="shared" si="61"/>
        <v>91</v>
      </c>
      <c r="P203" s="33" t="s">
        <v>83</v>
      </c>
      <c r="Q203" s="24" t="s">
        <v>20</v>
      </c>
      <c r="R203" s="29">
        <v>-0.81267999999999996</v>
      </c>
      <c r="S203" s="29"/>
      <c r="T203" s="29">
        <f t="shared" si="59"/>
        <v>65</v>
      </c>
      <c r="U203" s="33" t="s">
        <v>69</v>
      </c>
      <c r="V203" s="24" t="s">
        <v>29</v>
      </c>
      <c r="W203" s="29">
        <v>-0.66547999999999996</v>
      </c>
      <c r="X203" s="29"/>
      <c r="Y203" s="29">
        <f t="shared" ref="Y203:Y233" si="72">IF(W203&lt;W202,Y202+1,Y202)</f>
        <v>67</v>
      </c>
      <c r="Z203" s="33" t="s">
        <v>100</v>
      </c>
      <c r="AA203" s="35" t="s">
        <v>26</v>
      </c>
      <c r="AB203" s="28">
        <v>-0.83018000000000003</v>
      </c>
      <c r="AC203" s="28" t="s">
        <v>107</v>
      </c>
      <c r="AD203" s="29">
        <f t="shared" si="64"/>
        <v>84</v>
      </c>
      <c r="AE203" s="33" t="s">
        <v>76</v>
      </c>
      <c r="AF203" s="24" t="s">
        <v>28</v>
      </c>
      <c r="AG203" s="29">
        <v>-0.57257999999999998</v>
      </c>
      <c r="AH203" s="29"/>
      <c r="AI203" s="79">
        <f t="shared" si="62"/>
        <v>90</v>
      </c>
      <c r="AJ203" s="33" t="s">
        <v>90</v>
      </c>
      <c r="AK203" s="35" t="s">
        <v>29</v>
      </c>
      <c r="AL203" s="28">
        <v>-1.3529100000000001</v>
      </c>
      <c r="AM203" s="28" t="s">
        <v>107</v>
      </c>
      <c r="AN203" s="29">
        <f t="shared" si="70"/>
        <v>74</v>
      </c>
      <c r="AO203" s="33" t="s">
        <v>81</v>
      </c>
      <c r="AP203" s="24" t="s">
        <v>26</v>
      </c>
      <c r="AQ203" s="28">
        <v>-1.49197</v>
      </c>
      <c r="AR203" s="28" t="s">
        <v>107</v>
      </c>
      <c r="AS203" s="29">
        <f t="shared" si="71"/>
        <v>71</v>
      </c>
      <c r="AT203" s="33" t="s">
        <v>96</v>
      </c>
      <c r="AU203" s="35" t="s">
        <v>23</v>
      </c>
      <c r="AV203" s="29">
        <v>-0.62216000000000005</v>
      </c>
      <c r="AW203" s="29"/>
      <c r="AX203" s="29">
        <f t="shared" si="60"/>
        <v>53</v>
      </c>
      <c r="AY203" s="33" t="s">
        <v>44</v>
      </c>
      <c r="AZ203" s="24" t="s">
        <v>23</v>
      </c>
      <c r="BA203" s="28">
        <v>-0.85453000000000001</v>
      </c>
      <c r="BB203" s="28" t="s">
        <v>107</v>
      </c>
      <c r="BC203" s="29">
        <f t="shared" si="69"/>
        <v>75</v>
      </c>
      <c r="BD203" s="33" t="s">
        <v>73</v>
      </c>
      <c r="BE203" s="24" t="s">
        <v>23</v>
      </c>
      <c r="BF203" s="28">
        <v>-0.82508999999999999</v>
      </c>
      <c r="BG203" s="28" t="s">
        <v>107</v>
      </c>
      <c r="BH203" s="79">
        <f t="shared" si="67"/>
        <v>79</v>
      </c>
      <c r="BI203" s="33" t="s">
        <v>18</v>
      </c>
      <c r="BJ203" s="24" t="s">
        <v>19</v>
      </c>
      <c r="BK203" s="28">
        <v>-0.44030000000000002</v>
      </c>
      <c r="BL203" s="28" t="s">
        <v>107</v>
      </c>
      <c r="BM203" s="29">
        <f t="shared" si="63"/>
        <v>85</v>
      </c>
      <c r="BN203" s="33" t="s">
        <v>59</v>
      </c>
      <c r="BO203" s="24" t="s">
        <v>23</v>
      </c>
      <c r="BP203" s="29">
        <v>-0.27068999999999999</v>
      </c>
      <c r="BR203" s="29">
        <f t="shared" si="66"/>
        <v>81</v>
      </c>
    </row>
    <row r="204" spans="1:70" ht="17" thickBot="1" x14ac:dyDescent="0.25">
      <c r="A204" s="33" t="s">
        <v>87</v>
      </c>
      <c r="B204" s="24" t="s">
        <v>25</v>
      </c>
      <c r="C204" s="28">
        <v>-1.0275000000000001</v>
      </c>
      <c r="D204" s="28" t="s">
        <v>107</v>
      </c>
      <c r="E204" s="29">
        <f t="shared" si="68"/>
        <v>78</v>
      </c>
      <c r="F204" s="33" t="s">
        <v>59</v>
      </c>
      <c r="G204" s="24" t="s">
        <v>25</v>
      </c>
      <c r="H204" s="28">
        <v>-0.60911000000000004</v>
      </c>
      <c r="I204" s="28" t="s">
        <v>107</v>
      </c>
      <c r="J204" s="29">
        <f t="shared" si="65"/>
        <v>83</v>
      </c>
      <c r="K204" s="33" t="s">
        <v>85</v>
      </c>
      <c r="L204" s="24" t="s">
        <v>29</v>
      </c>
      <c r="M204" s="28">
        <v>-1.0396300000000001</v>
      </c>
      <c r="N204" s="28" t="s">
        <v>107</v>
      </c>
      <c r="O204" s="29">
        <f t="shared" si="61"/>
        <v>92</v>
      </c>
      <c r="P204" s="33" t="s">
        <v>69</v>
      </c>
      <c r="Q204" s="24" t="s">
        <v>23</v>
      </c>
      <c r="R204" s="29">
        <v>-0.81540000000000001</v>
      </c>
      <c r="S204" s="29"/>
      <c r="T204" s="29">
        <f t="shared" si="59"/>
        <v>66</v>
      </c>
      <c r="U204" s="33" t="s">
        <v>81</v>
      </c>
      <c r="V204" s="24" t="s">
        <v>29</v>
      </c>
      <c r="W204" s="28">
        <v>-0.71521999999999997</v>
      </c>
      <c r="X204" s="28" t="s">
        <v>107</v>
      </c>
      <c r="Y204" s="29">
        <f t="shared" si="72"/>
        <v>68</v>
      </c>
      <c r="Z204" s="33" t="s">
        <v>79</v>
      </c>
      <c r="AA204" s="24" t="s">
        <v>29</v>
      </c>
      <c r="AB204" s="28">
        <v>-0.83250999999999997</v>
      </c>
      <c r="AC204" s="28" t="s">
        <v>107</v>
      </c>
      <c r="AD204" s="29">
        <f t="shared" si="64"/>
        <v>85</v>
      </c>
      <c r="AE204" s="33" t="s">
        <v>42</v>
      </c>
      <c r="AF204" s="24" t="s">
        <v>26</v>
      </c>
      <c r="AG204" s="28">
        <v>-0.57311000000000001</v>
      </c>
      <c r="AH204" s="28" t="s">
        <v>107</v>
      </c>
      <c r="AI204" s="79">
        <f t="shared" si="62"/>
        <v>91</v>
      </c>
      <c r="AJ204" s="33" t="s">
        <v>40</v>
      </c>
      <c r="AK204" s="24" t="s">
        <v>26</v>
      </c>
      <c r="AL204" s="28">
        <v>-1.3642099999999999</v>
      </c>
      <c r="AM204" s="28" t="s">
        <v>107</v>
      </c>
      <c r="AN204" s="29">
        <f t="shared" si="70"/>
        <v>75</v>
      </c>
      <c r="AO204" s="33" t="s">
        <v>38</v>
      </c>
      <c r="AP204" s="24" t="s">
        <v>26</v>
      </c>
      <c r="AQ204" s="28">
        <v>-1.51115</v>
      </c>
      <c r="AR204" s="28" t="s">
        <v>107</v>
      </c>
      <c r="AS204" s="29">
        <f t="shared" si="71"/>
        <v>72</v>
      </c>
      <c r="AT204" s="33" t="s">
        <v>21</v>
      </c>
      <c r="AU204" s="24" t="s">
        <v>23</v>
      </c>
      <c r="AV204" s="28">
        <v>-0.66381999999999997</v>
      </c>
      <c r="AW204" s="28" t="s">
        <v>107</v>
      </c>
      <c r="AX204" s="29">
        <f t="shared" si="60"/>
        <v>54</v>
      </c>
      <c r="AY204" s="33" t="s">
        <v>47</v>
      </c>
      <c r="AZ204" s="24" t="s">
        <v>19</v>
      </c>
      <c r="BA204" s="28">
        <v>-0.88932</v>
      </c>
      <c r="BB204" s="28" t="s">
        <v>107</v>
      </c>
      <c r="BC204" s="29">
        <f t="shared" si="69"/>
        <v>76</v>
      </c>
      <c r="BD204" s="33" t="s">
        <v>73</v>
      </c>
      <c r="BE204" s="24" t="s">
        <v>29</v>
      </c>
      <c r="BF204" s="28">
        <v>-0.82811999999999997</v>
      </c>
      <c r="BG204" s="28" t="s">
        <v>107</v>
      </c>
      <c r="BH204" s="79">
        <f t="shared" si="67"/>
        <v>80</v>
      </c>
      <c r="BI204" s="33" t="s">
        <v>72</v>
      </c>
      <c r="BJ204" s="24" t="s">
        <v>22</v>
      </c>
      <c r="BK204" s="30">
        <v>-0.44381999999999999</v>
      </c>
      <c r="BL204" s="30" t="s">
        <v>108</v>
      </c>
      <c r="BM204" s="29">
        <f t="shared" si="63"/>
        <v>86</v>
      </c>
      <c r="BN204" s="33" t="s">
        <v>41</v>
      </c>
      <c r="BO204" s="24" t="s">
        <v>29</v>
      </c>
      <c r="BP204" s="28">
        <v>-0.27277000000000001</v>
      </c>
      <c r="BQ204" t="s">
        <v>107</v>
      </c>
      <c r="BR204" s="29">
        <f t="shared" si="66"/>
        <v>82</v>
      </c>
    </row>
    <row r="205" spans="1:70" ht="17" thickBot="1" x14ac:dyDescent="0.25">
      <c r="A205" s="33" t="s">
        <v>40</v>
      </c>
      <c r="B205" s="24" t="s">
        <v>26</v>
      </c>
      <c r="C205" s="28">
        <v>-1.0481199999999999</v>
      </c>
      <c r="D205" s="28" t="s">
        <v>107</v>
      </c>
      <c r="E205" s="29">
        <f t="shared" si="68"/>
        <v>79</v>
      </c>
      <c r="F205" s="33" t="s">
        <v>93</v>
      </c>
      <c r="G205" s="35" t="s">
        <v>29</v>
      </c>
      <c r="H205" s="30">
        <v>-0.62339</v>
      </c>
      <c r="I205" s="30" t="s">
        <v>108</v>
      </c>
      <c r="J205" s="29">
        <f t="shared" si="65"/>
        <v>84</v>
      </c>
      <c r="K205" s="33" t="s">
        <v>37</v>
      </c>
      <c r="L205" s="24" t="s">
        <v>25</v>
      </c>
      <c r="M205" s="28">
        <v>-1.0421400000000001</v>
      </c>
      <c r="N205" s="28" t="s">
        <v>107</v>
      </c>
      <c r="O205" s="29">
        <f t="shared" si="61"/>
        <v>93</v>
      </c>
      <c r="P205" s="33" t="s">
        <v>83</v>
      </c>
      <c r="Q205" s="24" t="s">
        <v>29</v>
      </c>
      <c r="R205" s="29">
        <v>-0.84148000000000001</v>
      </c>
      <c r="S205" s="29"/>
      <c r="T205" s="29">
        <f t="shared" ref="T205:T233" si="73">IF(R205&lt;R204,T204+1,T204)</f>
        <v>67</v>
      </c>
      <c r="U205" s="33" t="s">
        <v>81</v>
      </c>
      <c r="V205" s="24" t="s">
        <v>26</v>
      </c>
      <c r="W205" s="28">
        <v>-0.73704000000000003</v>
      </c>
      <c r="X205" s="28" t="s">
        <v>107</v>
      </c>
      <c r="Y205" s="29">
        <f t="shared" si="72"/>
        <v>69</v>
      </c>
      <c r="Z205" s="33" t="s">
        <v>57</v>
      </c>
      <c r="AA205" s="24" t="s">
        <v>26</v>
      </c>
      <c r="AB205" s="28">
        <v>-0.89043000000000005</v>
      </c>
      <c r="AC205" s="28" t="s">
        <v>107</v>
      </c>
      <c r="AD205" s="29">
        <f t="shared" si="64"/>
        <v>86</v>
      </c>
      <c r="AE205" s="33" t="s">
        <v>40</v>
      </c>
      <c r="AF205" s="24" t="s">
        <v>29</v>
      </c>
      <c r="AG205" s="28">
        <v>-0.60096000000000005</v>
      </c>
      <c r="AH205" s="28" t="s">
        <v>107</v>
      </c>
      <c r="AI205" s="79">
        <f t="shared" si="62"/>
        <v>92</v>
      </c>
      <c r="AJ205" s="33" t="s">
        <v>79</v>
      </c>
      <c r="AK205" s="24" t="s">
        <v>22</v>
      </c>
      <c r="AL205" s="28">
        <v>-1.3670500000000001</v>
      </c>
      <c r="AM205" s="28" t="s">
        <v>107</v>
      </c>
      <c r="AN205" s="29">
        <f t="shared" si="70"/>
        <v>76</v>
      </c>
      <c r="AO205" s="33" t="s">
        <v>84</v>
      </c>
      <c r="AP205" s="24" t="s">
        <v>26</v>
      </c>
      <c r="AQ205" s="28">
        <v>-1.51298</v>
      </c>
      <c r="AR205" s="28" t="s">
        <v>107</v>
      </c>
      <c r="AS205" s="29">
        <f t="shared" si="71"/>
        <v>73</v>
      </c>
      <c r="AT205" s="33" t="s">
        <v>44</v>
      </c>
      <c r="AU205" s="24" t="s">
        <v>20</v>
      </c>
      <c r="AV205" s="28">
        <v>-0.67391000000000001</v>
      </c>
      <c r="AW205" s="28" t="s">
        <v>107</v>
      </c>
      <c r="AX205" s="29">
        <f t="shared" si="60"/>
        <v>55</v>
      </c>
      <c r="AY205" s="33" t="s">
        <v>104</v>
      </c>
      <c r="AZ205" s="35" t="s">
        <v>26</v>
      </c>
      <c r="BA205" s="28">
        <v>-0.95540000000000003</v>
      </c>
      <c r="BB205" s="28" t="s">
        <v>107</v>
      </c>
      <c r="BC205" s="29">
        <f t="shared" si="69"/>
        <v>77</v>
      </c>
      <c r="BD205" s="33" t="s">
        <v>34</v>
      </c>
      <c r="BE205" s="24" t="s">
        <v>26</v>
      </c>
      <c r="BF205" s="28">
        <v>-0.83048999999999995</v>
      </c>
      <c r="BG205" s="28" t="s">
        <v>107</v>
      </c>
      <c r="BH205" s="79">
        <f t="shared" si="67"/>
        <v>81</v>
      </c>
      <c r="BI205" s="33" t="s">
        <v>75</v>
      </c>
      <c r="BJ205" s="24" t="s">
        <v>25</v>
      </c>
      <c r="BK205" s="30">
        <v>-0.45201999999999998</v>
      </c>
      <c r="BL205" s="30" t="s">
        <v>108</v>
      </c>
      <c r="BM205" s="29">
        <f t="shared" si="63"/>
        <v>87</v>
      </c>
      <c r="BN205" s="33" t="s">
        <v>69</v>
      </c>
      <c r="BO205" s="24" t="s">
        <v>23</v>
      </c>
      <c r="BP205" s="30">
        <v>-0.27746999999999999</v>
      </c>
      <c r="BQ205" s="53" t="s">
        <v>108</v>
      </c>
      <c r="BR205" s="29">
        <f t="shared" si="66"/>
        <v>83</v>
      </c>
    </row>
    <row r="206" spans="1:70" ht="17" thickBot="1" x14ac:dyDescent="0.25">
      <c r="A206" s="33" t="s">
        <v>32</v>
      </c>
      <c r="B206" s="24" t="s">
        <v>26</v>
      </c>
      <c r="C206" s="28">
        <v>-1.04924</v>
      </c>
      <c r="D206" s="28" t="s">
        <v>107</v>
      </c>
      <c r="E206" s="29">
        <f t="shared" si="68"/>
        <v>80</v>
      </c>
      <c r="F206" s="33" t="s">
        <v>104</v>
      </c>
      <c r="G206" s="35" t="s">
        <v>23</v>
      </c>
      <c r="H206" s="29">
        <v>-0.65207999999999999</v>
      </c>
      <c r="I206" s="29"/>
      <c r="J206" s="29">
        <f t="shared" si="65"/>
        <v>85</v>
      </c>
      <c r="K206" s="33" t="s">
        <v>78</v>
      </c>
      <c r="L206" s="24" t="s">
        <v>28</v>
      </c>
      <c r="M206" s="28">
        <v>-1.0630500000000001</v>
      </c>
      <c r="N206" s="28" t="s">
        <v>107</v>
      </c>
      <c r="O206" s="29">
        <f t="shared" si="61"/>
        <v>94</v>
      </c>
      <c r="P206" s="33" t="s">
        <v>85</v>
      </c>
      <c r="Q206" s="24" t="s">
        <v>29</v>
      </c>
      <c r="R206" s="29">
        <v>-0.84153</v>
      </c>
      <c r="S206" s="29"/>
      <c r="T206" s="29">
        <f t="shared" si="73"/>
        <v>68</v>
      </c>
      <c r="U206" s="33" t="s">
        <v>61</v>
      </c>
      <c r="V206" s="24" t="s">
        <v>23</v>
      </c>
      <c r="W206" s="29">
        <v>-0.78537000000000001</v>
      </c>
      <c r="X206" s="29"/>
      <c r="Y206" s="29">
        <f t="shared" si="72"/>
        <v>70</v>
      </c>
      <c r="Z206" s="33" t="s">
        <v>96</v>
      </c>
      <c r="AA206" s="35" t="s">
        <v>26</v>
      </c>
      <c r="AB206" s="29">
        <v>-0.89051000000000002</v>
      </c>
      <c r="AC206" s="29"/>
      <c r="AD206" s="29">
        <f t="shared" si="64"/>
        <v>87</v>
      </c>
      <c r="AE206" s="33" t="s">
        <v>91</v>
      </c>
      <c r="AF206" s="35" t="s">
        <v>22</v>
      </c>
      <c r="AG206" s="29">
        <v>-0.61189000000000004</v>
      </c>
      <c r="AH206" s="29"/>
      <c r="AI206" s="79">
        <f t="shared" si="62"/>
        <v>93</v>
      </c>
      <c r="AJ206" s="33" t="s">
        <v>79</v>
      </c>
      <c r="AK206" s="24" t="s">
        <v>25</v>
      </c>
      <c r="AL206" s="28">
        <v>-1.38009</v>
      </c>
      <c r="AM206" s="28" t="s">
        <v>107</v>
      </c>
      <c r="AN206" s="29">
        <f t="shared" si="70"/>
        <v>77</v>
      </c>
      <c r="AO206" s="33" t="s">
        <v>40</v>
      </c>
      <c r="AP206" s="24" t="s">
        <v>26</v>
      </c>
      <c r="AQ206" s="28">
        <v>-1.54891</v>
      </c>
      <c r="AR206" s="28" t="s">
        <v>107</v>
      </c>
      <c r="AS206" s="29">
        <f t="shared" si="71"/>
        <v>74</v>
      </c>
      <c r="AT206" s="33" t="s">
        <v>79</v>
      </c>
      <c r="AU206" s="24" t="s">
        <v>29</v>
      </c>
      <c r="AV206" s="28">
        <v>-0.68769000000000002</v>
      </c>
      <c r="AW206" s="28" t="s">
        <v>107</v>
      </c>
      <c r="AX206" s="29">
        <f t="shared" si="60"/>
        <v>56</v>
      </c>
      <c r="AY206" s="33" t="s">
        <v>100</v>
      </c>
      <c r="AZ206" s="35" t="s">
        <v>20</v>
      </c>
      <c r="BA206" s="28">
        <v>-0.96847000000000005</v>
      </c>
      <c r="BB206" s="28" t="s">
        <v>107</v>
      </c>
      <c r="BC206" s="29">
        <f t="shared" si="69"/>
        <v>78</v>
      </c>
      <c r="BD206" s="33" t="s">
        <v>85</v>
      </c>
      <c r="BE206" s="24" t="s">
        <v>29</v>
      </c>
      <c r="BF206" s="28">
        <v>-0.83972999999999998</v>
      </c>
      <c r="BG206" s="28" t="s">
        <v>107</v>
      </c>
      <c r="BH206" s="79">
        <f t="shared" si="67"/>
        <v>82</v>
      </c>
      <c r="BI206" s="33" t="s">
        <v>52</v>
      </c>
      <c r="BJ206" s="24" t="s">
        <v>29</v>
      </c>
      <c r="BK206" s="28">
        <v>-0.45700000000000002</v>
      </c>
      <c r="BL206" s="28" t="s">
        <v>107</v>
      </c>
      <c r="BM206" s="29">
        <f t="shared" si="63"/>
        <v>88</v>
      </c>
      <c r="BN206" s="33" t="s">
        <v>56</v>
      </c>
      <c r="BO206" s="24" t="s">
        <v>25</v>
      </c>
      <c r="BP206" s="29">
        <v>-0.27872999999999998</v>
      </c>
      <c r="BR206" s="29">
        <f t="shared" si="66"/>
        <v>84</v>
      </c>
    </row>
    <row r="207" spans="1:70" ht="17" thickBot="1" x14ac:dyDescent="0.25">
      <c r="A207" s="33" t="s">
        <v>90</v>
      </c>
      <c r="B207" s="35" t="s">
        <v>26</v>
      </c>
      <c r="C207" s="29">
        <v>-1.0525800000000001</v>
      </c>
      <c r="D207" s="29"/>
      <c r="E207" s="29">
        <f t="shared" si="68"/>
        <v>81</v>
      </c>
      <c r="F207" s="33" t="s">
        <v>99</v>
      </c>
      <c r="G207" s="35" t="s">
        <v>23</v>
      </c>
      <c r="H207" s="29">
        <v>-0.65656000000000003</v>
      </c>
      <c r="I207" s="29"/>
      <c r="J207" s="29">
        <f t="shared" si="65"/>
        <v>86</v>
      </c>
      <c r="K207" s="33" t="s">
        <v>69</v>
      </c>
      <c r="L207" s="24" t="s">
        <v>23</v>
      </c>
      <c r="M207" s="28">
        <v>-1.0904100000000001</v>
      </c>
      <c r="N207" s="28" t="s">
        <v>107</v>
      </c>
      <c r="O207" s="29">
        <f t="shared" si="61"/>
        <v>95</v>
      </c>
      <c r="P207" s="33" t="s">
        <v>85</v>
      </c>
      <c r="Q207" s="24" t="s">
        <v>26</v>
      </c>
      <c r="R207" s="29">
        <v>-0.85316999999999998</v>
      </c>
      <c r="S207" s="29"/>
      <c r="T207" s="29">
        <f t="shared" si="73"/>
        <v>69</v>
      </c>
      <c r="U207" s="33" t="s">
        <v>61</v>
      </c>
      <c r="V207" s="24" t="s">
        <v>26</v>
      </c>
      <c r="W207" s="29">
        <v>-0.82240000000000002</v>
      </c>
      <c r="X207" s="29"/>
      <c r="Y207" s="29">
        <f t="shared" si="72"/>
        <v>71</v>
      </c>
      <c r="Z207" s="33" t="s">
        <v>81</v>
      </c>
      <c r="AA207" s="24" t="s">
        <v>26</v>
      </c>
      <c r="AB207" s="28">
        <v>-0.90507000000000004</v>
      </c>
      <c r="AC207" s="28" t="s">
        <v>107</v>
      </c>
      <c r="AD207" s="29">
        <f t="shared" si="64"/>
        <v>88</v>
      </c>
      <c r="AE207" s="33" t="s">
        <v>90</v>
      </c>
      <c r="AF207" s="35" t="s">
        <v>26</v>
      </c>
      <c r="AG207" s="29">
        <v>-0.62709999999999999</v>
      </c>
      <c r="AH207" s="29"/>
      <c r="AI207" s="79">
        <f t="shared" si="62"/>
        <v>94</v>
      </c>
      <c r="AJ207" s="33" t="s">
        <v>90</v>
      </c>
      <c r="AK207" s="35" t="s">
        <v>20</v>
      </c>
      <c r="AL207" s="28">
        <v>-1.4503600000000001</v>
      </c>
      <c r="AM207" s="28" t="s">
        <v>107</v>
      </c>
      <c r="AN207" s="29">
        <f t="shared" si="70"/>
        <v>78</v>
      </c>
      <c r="AO207" s="33" t="s">
        <v>32</v>
      </c>
      <c r="AP207" s="24" t="s">
        <v>26</v>
      </c>
      <c r="AQ207" s="28">
        <v>-1.56768</v>
      </c>
      <c r="AR207" s="28" t="s">
        <v>107</v>
      </c>
      <c r="AS207" s="29">
        <f t="shared" si="71"/>
        <v>75</v>
      </c>
      <c r="AT207" s="33" t="s">
        <v>70</v>
      </c>
      <c r="AU207" s="24" t="s">
        <v>28</v>
      </c>
      <c r="AV207" s="28">
        <v>-0.70904</v>
      </c>
      <c r="AW207" s="28" t="s">
        <v>107</v>
      </c>
      <c r="AX207" s="29">
        <f t="shared" si="60"/>
        <v>57</v>
      </c>
      <c r="AY207" s="33" t="s">
        <v>100</v>
      </c>
      <c r="AZ207" s="35" t="s">
        <v>28</v>
      </c>
      <c r="BA207" s="28">
        <v>-1.0197000000000001</v>
      </c>
      <c r="BB207" s="28" t="s">
        <v>107</v>
      </c>
      <c r="BC207" s="29">
        <f t="shared" si="69"/>
        <v>79</v>
      </c>
      <c r="BD207" s="33" t="s">
        <v>73</v>
      </c>
      <c r="BE207" s="24" t="s">
        <v>26</v>
      </c>
      <c r="BF207" s="28">
        <v>-0.84048999999999996</v>
      </c>
      <c r="BG207" s="28" t="s">
        <v>107</v>
      </c>
      <c r="BH207" s="79">
        <f t="shared" si="67"/>
        <v>83</v>
      </c>
      <c r="BI207" s="33" t="s">
        <v>75</v>
      </c>
      <c r="BJ207" s="24" t="s">
        <v>29</v>
      </c>
      <c r="BK207" s="28">
        <v>-0.47277999999999998</v>
      </c>
      <c r="BL207" s="28" t="s">
        <v>107</v>
      </c>
      <c r="BM207" s="29">
        <f t="shared" si="63"/>
        <v>89</v>
      </c>
      <c r="BN207" s="33" t="s">
        <v>97</v>
      </c>
      <c r="BO207" s="35" t="s">
        <v>19</v>
      </c>
      <c r="BP207" s="29">
        <v>-0.28660000000000002</v>
      </c>
      <c r="BR207" s="29">
        <f t="shared" si="66"/>
        <v>85</v>
      </c>
    </row>
    <row r="208" spans="1:70" ht="17" thickBot="1" x14ac:dyDescent="0.25">
      <c r="A208" s="33" t="s">
        <v>100</v>
      </c>
      <c r="B208" s="35" t="s">
        <v>20</v>
      </c>
      <c r="C208" s="28">
        <v>-1.06033</v>
      </c>
      <c r="D208" s="28" t="s">
        <v>107</v>
      </c>
      <c r="E208" s="29">
        <f t="shared" si="68"/>
        <v>82</v>
      </c>
      <c r="F208" s="33" t="s">
        <v>83</v>
      </c>
      <c r="G208" s="24" t="s">
        <v>20</v>
      </c>
      <c r="H208" s="29">
        <v>-0.67927000000000004</v>
      </c>
      <c r="I208" s="29"/>
      <c r="J208" s="29">
        <f t="shared" si="65"/>
        <v>87</v>
      </c>
      <c r="K208" s="33" t="s">
        <v>27</v>
      </c>
      <c r="L208" s="24" t="s">
        <v>29</v>
      </c>
      <c r="M208" s="28">
        <v>-1.10287</v>
      </c>
      <c r="N208" s="28" t="s">
        <v>107</v>
      </c>
      <c r="O208" s="29">
        <f t="shared" si="61"/>
        <v>96</v>
      </c>
      <c r="P208" s="33" t="s">
        <v>99</v>
      </c>
      <c r="Q208" s="35" t="s">
        <v>29</v>
      </c>
      <c r="R208" s="29">
        <v>-0.93383000000000005</v>
      </c>
      <c r="S208" s="29"/>
      <c r="T208" s="29">
        <f t="shared" si="73"/>
        <v>70</v>
      </c>
      <c r="U208" s="33" t="s">
        <v>52</v>
      </c>
      <c r="V208" s="24" t="s">
        <v>29</v>
      </c>
      <c r="W208" s="28">
        <v>-0.84624999999999995</v>
      </c>
      <c r="X208" s="28" t="s">
        <v>107</v>
      </c>
      <c r="Y208" s="29">
        <f t="shared" si="72"/>
        <v>72</v>
      </c>
      <c r="Z208" s="33" t="s">
        <v>65</v>
      </c>
      <c r="AA208" s="24" t="s">
        <v>23</v>
      </c>
      <c r="AB208" s="30">
        <v>-0.91163000000000005</v>
      </c>
      <c r="AC208" s="30" t="s">
        <v>108</v>
      </c>
      <c r="AD208" s="29">
        <f t="shared" si="64"/>
        <v>89</v>
      </c>
      <c r="AE208" s="33" t="s">
        <v>24</v>
      </c>
      <c r="AF208" s="24" t="s">
        <v>26</v>
      </c>
      <c r="AG208" s="28">
        <v>-0.63292999999999999</v>
      </c>
      <c r="AH208" s="28" t="s">
        <v>107</v>
      </c>
      <c r="AI208" s="79">
        <f t="shared" si="62"/>
        <v>95</v>
      </c>
      <c r="AJ208" s="33" t="s">
        <v>40</v>
      </c>
      <c r="AK208" s="24" t="s">
        <v>29</v>
      </c>
      <c r="AL208" s="28">
        <v>-1.4967999999999999</v>
      </c>
      <c r="AM208" s="28" t="s">
        <v>107</v>
      </c>
      <c r="AN208" s="29">
        <f t="shared" si="70"/>
        <v>79</v>
      </c>
      <c r="AO208" s="33" t="s">
        <v>24</v>
      </c>
      <c r="AP208" s="24" t="s">
        <v>26</v>
      </c>
      <c r="AQ208" s="28">
        <v>-1.5687800000000001</v>
      </c>
      <c r="AR208" s="28" t="s">
        <v>107</v>
      </c>
      <c r="AS208" s="29">
        <f t="shared" si="71"/>
        <v>76</v>
      </c>
      <c r="AT208" s="33" t="s">
        <v>73</v>
      </c>
      <c r="AU208" s="24" t="s">
        <v>23</v>
      </c>
      <c r="AV208" s="30">
        <v>-0.72123999999999999</v>
      </c>
      <c r="AW208" s="30" t="s">
        <v>108</v>
      </c>
      <c r="AX208" s="29">
        <f t="shared" si="60"/>
        <v>58</v>
      </c>
      <c r="AY208" s="33" t="s">
        <v>80</v>
      </c>
      <c r="AZ208" s="24" t="s">
        <v>28</v>
      </c>
      <c r="BA208" s="28">
        <v>-1.0209900000000001</v>
      </c>
      <c r="BB208" s="28" t="s">
        <v>107</v>
      </c>
      <c r="BC208" s="29">
        <f t="shared" si="69"/>
        <v>80</v>
      </c>
      <c r="BD208" s="33" t="s">
        <v>53</v>
      </c>
      <c r="BE208" s="24" t="s">
        <v>23</v>
      </c>
      <c r="BF208" s="28">
        <v>-0.86207</v>
      </c>
      <c r="BG208" s="28" t="s">
        <v>107</v>
      </c>
      <c r="BH208" s="79">
        <f t="shared" si="67"/>
        <v>84</v>
      </c>
      <c r="BI208" s="33" t="s">
        <v>62</v>
      </c>
      <c r="BJ208" s="24" t="s">
        <v>25</v>
      </c>
      <c r="BK208" s="28">
        <v>-0.48956</v>
      </c>
      <c r="BL208" s="28" t="s">
        <v>107</v>
      </c>
      <c r="BM208" s="29">
        <f t="shared" si="63"/>
        <v>90</v>
      </c>
      <c r="BN208" s="33" t="s">
        <v>92</v>
      </c>
      <c r="BO208" s="35" t="s">
        <v>23</v>
      </c>
      <c r="BP208" s="29">
        <v>-0.2868</v>
      </c>
      <c r="BR208" s="29">
        <f t="shared" si="66"/>
        <v>86</v>
      </c>
    </row>
    <row r="209" spans="1:70" ht="17" thickBot="1" x14ac:dyDescent="0.25">
      <c r="A209" s="33" t="s">
        <v>36</v>
      </c>
      <c r="B209" s="24" t="s">
        <v>23</v>
      </c>
      <c r="C209" s="28">
        <v>-1.0744199999999999</v>
      </c>
      <c r="D209" s="28" t="s">
        <v>107</v>
      </c>
      <c r="E209" s="29">
        <f t="shared" si="68"/>
        <v>83</v>
      </c>
      <c r="F209" s="33" t="s">
        <v>73</v>
      </c>
      <c r="G209" s="24" t="s">
        <v>23</v>
      </c>
      <c r="H209" s="28">
        <v>-0.70977000000000001</v>
      </c>
      <c r="I209" s="28" t="s">
        <v>107</v>
      </c>
      <c r="J209" s="29">
        <f t="shared" si="65"/>
        <v>88</v>
      </c>
      <c r="K209" s="33" t="s">
        <v>97</v>
      </c>
      <c r="L209" s="35" t="s">
        <v>25</v>
      </c>
      <c r="M209" s="28">
        <v>-1.1343799999999999</v>
      </c>
      <c r="N209" s="28" t="s">
        <v>107</v>
      </c>
      <c r="O209" s="29">
        <f t="shared" si="61"/>
        <v>97</v>
      </c>
      <c r="P209" s="33" t="s">
        <v>61</v>
      </c>
      <c r="Q209" s="24" t="s">
        <v>23</v>
      </c>
      <c r="R209" s="30">
        <v>-0.94481999999999999</v>
      </c>
      <c r="S209" s="30" t="s">
        <v>108</v>
      </c>
      <c r="T209" s="29">
        <f t="shared" si="73"/>
        <v>71</v>
      </c>
      <c r="U209" s="33" t="s">
        <v>76</v>
      </c>
      <c r="V209" s="24" t="s">
        <v>26</v>
      </c>
      <c r="W209" s="28">
        <v>-0.87821000000000005</v>
      </c>
      <c r="X209" s="28" t="s">
        <v>107</v>
      </c>
      <c r="Y209" s="29">
        <f t="shared" si="72"/>
        <v>73</v>
      </c>
      <c r="Z209" s="33" t="s">
        <v>32</v>
      </c>
      <c r="AA209" s="24" t="s">
        <v>26</v>
      </c>
      <c r="AB209" s="28">
        <v>-0.91459000000000001</v>
      </c>
      <c r="AC209" s="28" t="s">
        <v>107</v>
      </c>
      <c r="AD209" s="29">
        <f t="shared" si="64"/>
        <v>90</v>
      </c>
      <c r="AE209" s="33" t="s">
        <v>81</v>
      </c>
      <c r="AF209" s="24" t="s">
        <v>29</v>
      </c>
      <c r="AG209" s="28">
        <v>-0.63663000000000003</v>
      </c>
      <c r="AH209" s="28" t="s">
        <v>107</v>
      </c>
      <c r="AI209" s="79">
        <f t="shared" si="62"/>
        <v>96</v>
      </c>
      <c r="AJ209" s="33" t="s">
        <v>32</v>
      </c>
      <c r="AK209" s="24" t="s">
        <v>26</v>
      </c>
      <c r="AL209" s="28">
        <v>-1.4990300000000001</v>
      </c>
      <c r="AM209" s="28" t="s">
        <v>107</v>
      </c>
      <c r="AN209" s="29">
        <f t="shared" si="70"/>
        <v>80</v>
      </c>
      <c r="AO209" s="33" t="s">
        <v>34</v>
      </c>
      <c r="AP209" s="24" t="s">
        <v>26</v>
      </c>
      <c r="AQ209" s="28">
        <v>-1.57117</v>
      </c>
      <c r="AR209" s="28" t="s">
        <v>107</v>
      </c>
      <c r="AS209" s="29">
        <f t="shared" si="71"/>
        <v>77</v>
      </c>
      <c r="AT209" s="33" t="s">
        <v>36</v>
      </c>
      <c r="AU209" s="24" t="s">
        <v>26</v>
      </c>
      <c r="AV209" s="28">
        <v>-0.72163999999999995</v>
      </c>
      <c r="AW209" s="28" t="s">
        <v>107</v>
      </c>
      <c r="AX209" s="29">
        <f t="shared" si="60"/>
        <v>59</v>
      </c>
      <c r="AY209" s="33" t="s">
        <v>42</v>
      </c>
      <c r="AZ209" s="24" t="s">
        <v>26</v>
      </c>
      <c r="BA209" s="28">
        <v>-1.0314399999999999</v>
      </c>
      <c r="BB209" s="28" t="s">
        <v>107</v>
      </c>
      <c r="BC209" s="29">
        <f t="shared" si="69"/>
        <v>81</v>
      </c>
      <c r="BD209" s="33" t="s">
        <v>36</v>
      </c>
      <c r="BE209" s="24" t="s">
        <v>26</v>
      </c>
      <c r="BF209" s="28">
        <v>-0.87344999999999995</v>
      </c>
      <c r="BG209" s="28" t="s">
        <v>107</v>
      </c>
      <c r="BH209" s="79">
        <f t="shared" si="67"/>
        <v>85</v>
      </c>
      <c r="BI209" s="33" t="s">
        <v>50</v>
      </c>
      <c r="BJ209" s="24" t="s">
        <v>19</v>
      </c>
      <c r="BK209" s="28">
        <v>-0.49048000000000003</v>
      </c>
      <c r="BL209" s="28" t="s">
        <v>107</v>
      </c>
      <c r="BM209" s="29">
        <f t="shared" si="63"/>
        <v>91</v>
      </c>
      <c r="BN209" s="33" t="s">
        <v>93</v>
      </c>
      <c r="BO209" s="35" t="s">
        <v>25</v>
      </c>
      <c r="BP209" s="29">
        <v>-0.30885000000000001</v>
      </c>
      <c r="BR209" s="29">
        <f t="shared" si="66"/>
        <v>87</v>
      </c>
    </row>
    <row r="210" spans="1:70" ht="17" thickBot="1" x14ac:dyDescent="0.25">
      <c r="A210" s="33" t="s">
        <v>94</v>
      </c>
      <c r="B210" s="35" t="s">
        <v>26</v>
      </c>
      <c r="C210" s="29">
        <v>-1.0829500000000001</v>
      </c>
      <c r="D210" s="29"/>
      <c r="E210" s="29">
        <f t="shared" si="68"/>
        <v>84</v>
      </c>
      <c r="F210" s="33" t="s">
        <v>69</v>
      </c>
      <c r="G210" s="24" t="s">
        <v>23</v>
      </c>
      <c r="H210" s="28">
        <v>-0.72921999999999998</v>
      </c>
      <c r="I210" s="28" t="s">
        <v>107</v>
      </c>
      <c r="J210" s="29">
        <f t="shared" si="65"/>
        <v>89</v>
      </c>
      <c r="K210" s="33" t="s">
        <v>31</v>
      </c>
      <c r="L210" s="24" t="s">
        <v>25</v>
      </c>
      <c r="M210" s="28">
        <v>-1.1527499999999999</v>
      </c>
      <c r="N210" s="28" t="s">
        <v>107</v>
      </c>
      <c r="O210" s="29">
        <f t="shared" si="61"/>
        <v>98</v>
      </c>
      <c r="P210" s="33" t="s">
        <v>83</v>
      </c>
      <c r="Q210" s="24" t="s">
        <v>25</v>
      </c>
      <c r="R210" s="30">
        <v>-0.96096000000000004</v>
      </c>
      <c r="S210" s="30" t="s">
        <v>108</v>
      </c>
      <c r="T210" s="29">
        <f t="shared" si="73"/>
        <v>72</v>
      </c>
      <c r="U210" s="33" t="s">
        <v>40</v>
      </c>
      <c r="V210" s="24" t="s">
        <v>26</v>
      </c>
      <c r="W210" s="28">
        <v>-0.88070000000000004</v>
      </c>
      <c r="X210" s="28" t="s">
        <v>107</v>
      </c>
      <c r="Y210" s="29">
        <f t="shared" si="72"/>
        <v>74</v>
      </c>
      <c r="Z210" s="33" t="s">
        <v>87</v>
      </c>
      <c r="AA210" s="24" t="s">
        <v>25</v>
      </c>
      <c r="AB210" s="28">
        <v>-0.92008999999999996</v>
      </c>
      <c r="AC210" s="28" t="s">
        <v>107</v>
      </c>
      <c r="AD210" s="29">
        <f t="shared" si="64"/>
        <v>91</v>
      </c>
      <c r="AE210" s="33" t="s">
        <v>64</v>
      </c>
      <c r="AF210" s="24" t="s">
        <v>28</v>
      </c>
      <c r="AG210" s="29">
        <v>-0.63961999999999997</v>
      </c>
      <c r="AH210" s="29"/>
      <c r="AI210" s="79">
        <f t="shared" si="62"/>
        <v>97</v>
      </c>
      <c r="AJ210" s="33" t="s">
        <v>90</v>
      </c>
      <c r="AK210" s="35" t="s">
        <v>23</v>
      </c>
      <c r="AL210" s="28">
        <v>-1.5061599999999999</v>
      </c>
      <c r="AM210" s="28" t="s">
        <v>107</v>
      </c>
      <c r="AN210" s="29">
        <f t="shared" si="70"/>
        <v>81</v>
      </c>
      <c r="AO210" s="33" t="s">
        <v>103</v>
      </c>
      <c r="AP210" s="35" t="s">
        <v>26</v>
      </c>
      <c r="AQ210" s="29">
        <v>-1.5775399999999999</v>
      </c>
      <c r="AR210" s="29"/>
      <c r="AS210" s="29">
        <f t="shared" si="71"/>
        <v>78</v>
      </c>
      <c r="AT210" s="33" t="s">
        <v>87</v>
      </c>
      <c r="AU210" s="24" t="s">
        <v>25</v>
      </c>
      <c r="AV210" s="28">
        <v>-0.76851999999999998</v>
      </c>
      <c r="AW210" s="28" t="s">
        <v>107</v>
      </c>
      <c r="AX210" s="29">
        <f t="shared" si="60"/>
        <v>60</v>
      </c>
      <c r="AY210" s="33" t="s">
        <v>57</v>
      </c>
      <c r="AZ210" s="24" t="s">
        <v>26</v>
      </c>
      <c r="BA210" s="28">
        <v>-1.0553300000000001</v>
      </c>
      <c r="BB210" s="28" t="s">
        <v>107</v>
      </c>
      <c r="BC210" s="29">
        <f t="shared" si="69"/>
        <v>82</v>
      </c>
      <c r="BD210" s="33" t="s">
        <v>24</v>
      </c>
      <c r="BE210" s="24" t="s">
        <v>26</v>
      </c>
      <c r="BF210" s="28">
        <v>-0.88736999999999999</v>
      </c>
      <c r="BG210" s="28" t="s">
        <v>107</v>
      </c>
      <c r="BH210" s="79">
        <f t="shared" si="67"/>
        <v>86</v>
      </c>
      <c r="BI210" s="33" t="s">
        <v>45</v>
      </c>
      <c r="BJ210" s="24" t="s">
        <v>23</v>
      </c>
      <c r="BK210" s="28">
        <v>-0.49995000000000001</v>
      </c>
      <c r="BL210" s="28" t="s">
        <v>107</v>
      </c>
      <c r="BM210" s="29">
        <f t="shared" si="63"/>
        <v>92</v>
      </c>
      <c r="BN210" s="33" t="s">
        <v>41</v>
      </c>
      <c r="BO210" s="24" t="s">
        <v>25</v>
      </c>
      <c r="BP210" s="28">
        <v>-0.31213000000000002</v>
      </c>
      <c r="BQ210" s="52" t="s">
        <v>107</v>
      </c>
      <c r="BR210" s="29">
        <f t="shared" si="66"/>
        <v>88</v>
      </c>
    </row>
    <row r="211" spans="1:70" ht="17" thickBot="1" x14ac:dyDescent="0.25">
      <c r="A211" s="33" t="s">
        <v>81</v>
      </c>
      <c r="B211" s="24" t="s">
        <v>26</v>
      </c>
      <c r="C211" s="28">
        <v>-1.0869200000000001</v>
      </c>
      <c r="D211" s="28" t="s">
        <v>107</v>
      </c>
      <c r="E211" s="29">
        <f t="shared" si="68"/>
        <v>85</v>
      </c>
      <c r="F211" s="33" t="s">
        <v>72</v>
      </c>
      <c r="G211" s="24" t="s">
        <v>25</v>
      </c>
      <c r="H211" s="29">
        <v>-0.72943999999999998</v>
      </c>
      <c r="I211" s="29"/>
      <c r="J211" s="29">
        <f t="shared" si="65"/>
        <v>90</v>
      </c>
      <c r="K211" s="33" t="s">
        <v>105</v>
      </c>
      <c r="L211" s="35" t="s">
        <v>29</v>
      </c>
      <c r="M211" s="29">
        <v>-1.1699600000000001</v>
      </c>
      <c r="N211" s="29"/>
      <c r="O211" s="29">
        <f t="shared" si="61"/>
        <v>99</v>
      </c>
      <c r="P211" s="33" t="s">
        <v>69</v>
      </c>
      <c r="Q211" s="24" t="s">
        <v>29</v>
      </c>
      <c r="R211" s="30">
        <v>-0.99836999999999998</v>
      </c>
      <c r="S211" s="30" t="s">
        <v>108</v>
      </c>
      <c r="T211" s="29">
        <f t="shared" si="73"/>
        <v>73</v>
      </c>
      <c r="U211" s="33" t="s">
        <v>65</v>
      </c>
      <c r="V211" s="24" t="s">
        <v>20</v>
      </c>
      <c r="W211" s="28">
        <v>-0.88534000000000002</v>
      </c>
      <c r="X211" s="28" t="s">
        <v>107</v>
      </c>
      <c r="Y211" s="29">
        <f t="shared" si="72"/>
        <v>75</v>
      </c>
      <c r="Z211" s="33" t="s">
        <v>64</v>
      </c>
      <c r="AA211" s="24" t="s">
        <v>28</v>
      </c>
      <c r="AB211" s="29">
        <v>-0.95194000000000001</v>
      </c>
      <c r="AC211" s="29"/>
      <c r="AD211" s="29">
        <f t="shared" si="64"/>
        <v>92</v>
      </c>
      <c r="AE211" s="33" t="s">
        <v>73</v>
      </c>
      <c r="AF211" s="24" t="s">
        <v>23</v>
      </c>
      <c r="AG211" s="30">
        <v>-0.66002000000000005</v>
      </c>
      <c r="AH211" s="30" t="s">
        <v>108</v>
      </c>
      <c r="AI211" s="79">
        <f t="shared" si="62"/>
        <v>98</v>
      </c>
      <c r="AJ211" s="33" t="s">
        <v>38</v>
      </c>
      <c r="AK211" s="24" t="s">
        <v>26</v>
      </c>
      <c r="AL211" s="28">
        <v>-1.53766</v>
      </c>
      <c r="AM211" s="28" t="s">
        <v>107</v>
      </c>
      <c r="AN211" s="29">
        <f t="shared" si="70"/>
        <v>82</v>
      </c>
      <c r="AO211" s="33" t="s">
        <v>42</v>
      </c>
      <c r="AP211" s="24" t="s">
        <v>26</v>
      </c>
      <c r="AQ211" s="28">
        <v>-1.58029</v>
      </c>
      <c r="AR211" s="28" t="s">
        <v>107</v>
      </c>
      <c r="AS211" s="29">
        <f t="shared" si="71"/>
        <v>79</v>
      </c>
      <c r="AT211" s="33" t="s">
        <v>93</v>
      </c>
      <c r="AU211" s="35" t="s">
        <v>20</v>
      </c>
      <c r="AV211" s="29">
        <v>-0.77592000000000005</v>
      </c>
      <c r="AW211" s="29"/>
      <c r="AX211" s="29">
        <f t="shared" si="60"/>
        <v>61</v>
      </c>
      <c r="AY211" s="33" t="s">
        <v>47</v>
      </c>
      <c r="AZ211" s="24" t="s">
        <v>28</v>
      </c>
      <c r="BA211" s="28">
        <v>-1.0582199999999999</v>
      </c>
      <c r="BB211" s="28" t="s">
        <v>107</v>
      </c>
      <c r="BC211" s="29">
        <f t="shared" si="69"/>
        <v>83</v>
      </c>
      <c r="BD211" s="33" t="s">
        <v>79</v>
      </c>
      <c r="BE211" s="24" t="s">
        <v>25</v>
      </c>
      <c r="BF211" s="28">
        <v>-0.88993999999999995</v>
      </c>
      <c r="BG211" s="28" t="s">
        <v>107</v>
      </c>
      <c r="BH211" s="79">
        <f t="shared" si="67"/>
        <v>87</v>
      </c>
      <c r="BI211" s="33" t="s">
        <v>37</v>
      </c>
      <c r="BJ211" s="24" t="s">
        <v>23</v>
      </c>
      <c r="BK211" s="28">
        <v>-0.50636000000000003</v>
      </c>
      <c r="BL211" s="28" t="s">
        <v>107</v>
      </c>
      <c r="BM211" s="29">
        <f t="shared" si="63"/>
        <v>93</v>
      </c>
      <c r="BN211" s="33" t="s">
        <v>69</v>
      </c>
      <c r="BO211" s="24" t="s">
        <v>29</v>
      </c>
      <c r="BP211" s="30">
        <v>-0.31528</v>
      </c>
      <c r="BQ211" t="s">
        <v>108</v>
      </c>
      <c r="BR211" s="29">
        <f t="shared" si="66"/>
        <v>89</v>
      </c>
    </row>
    <row r="212" spans="1:70" ht="17" thickBot="1" x14ac:dyDescent="0.25">
      <c r="A212" s="33" t="s">
        <v>81</v>
      </c>
      <c r="B212" s="24" t="s">
        <v>20</v>
      </c>
      <c r="C212" s="28">
        <v>-1.08874</v>
      </c>
      <c r="D212" s="28" t="s">
        <v>107</v>
      </c>
      <c r="E212" s="29">
        <f t="shared" si="68"/>
        <v>86</v>
      </c>
      <c r="F212" s="33" t="s">
        <v>83</v>
      </c>
      <c r="G212" s="24" t="s">
        <v>25</v>
      </c>
      <c r="H212" s="29">
        <v>-0.73041999999999996</v>
      </c>
      <c r="I212" s="29"/>
      <c r="J212" s="29">
        <f t="shared" si="65"/>
        <v>91</v>
      </c>
      <c r="K212" s="33" t="s">
        <v>83</v>
      </c>
      <c r="L212" s="24" t="s">
        <v>29</v>
      </c>
      <c r="M212" s="28">
        <v>-1.17344</v>
      </c>
      <c r="N212" s="28" t="s">
        <v>107</v>
      </c>
      <c r="O212" s="29">
        <f t="shared" si="61"/>
        <v>100</v>
      </c>
      <c r="P212" s="33" t="s">
        <v>75</v>
      </c>
      <c r="Q212" s="24" t="s">
        <v>29</v>
      </c>
      <c r="R212" s="28">
        <v>-1.03603</v>
      </c>
      <c r="S212" s="28" t="s">
        <v>107</v>
      </c>
      <c r="T212" s="29">
        <f t="shared" si="73"/>
        <v>74</v>
      </c>
      <c r="U212" s="33" t="s">
        <v>94</v>
      </c>
      <c r="V212" s="35" t="s">
        <v>28</v>
      </c>
      <c r="W212" s="29">
        <v>-0.90093999999999996</v>
      </c>
      <c r="X212" s="29"/>
      <c r="Y212" s="29">
        <f t="shared" si="72"/>
        <v>76</v>
      </c>
      <c r="Z212" s="33" t="s">
        <v>63</v>
      </c>
      <c r="AA212" s="24" t="s">
        <v>26</v>
      </c>
      <c r="AB212" s="28">
        <v>-0.95233999999999996</v>
      </c>
      <c r="AC212" s="28" t="s">
        <v>107</v>
      </c>
      <c r="AD212" s="29">
        <f t="shared" si="64"/>
        <v>93</v>
      </c>
      <c r="AE212" s="33" t="s">
        <v>73</v>
      </c>
      <c r="AF212" s="24" t="s">
        <v>26</v>
      </c>
      <c r="AG212" s="30">
        <v>-0.66125999999999996</v>
      </c>
      <c r="AH212" s="30" t="s">
        <v>108</v>
      </c>
      <c r="AI212" s="79">
        <f t="shared" si="62"/>
        <v>99</v>
      </c>
      <c r="AJ212" s="33" t="s">
        <v>24</v>
      </c>
      <c r="AK212" s="24" t="s">
        <v>26</v>
      </c>
      <c r="AL212" s="28">
        <v>-1.57517</v>
      </c>
      <c r="AM212" s="28" t="s">
        <v>107</v>
      </c>
      <c r="AN212" s="29">
        <f t="shared" si="70"/>
        <v>83</v>
      </c>
      <c r="AO212" s="33" t="s">
        <v>100</v>
      </c>
      <c r="AP212" s="35" t="s">
        <v>23</v>
      </c>
      <c r="AQ212" s="28">
        <v>-1.58067</v>
      </c>
      <c r="AR212" s="28" t="s">
        <v>107</v>
      </c>
      <c r="AS212" s="29">
        <f t="shared" si="71"/>
        <v>80</v>
      </c>
      <c r="AT212" s="33" t="s">
        <v>90</v>
      </c>
      <c r="AU212" s="35" t="s">
        <v>23</v>
      </c>
      <c r="AV212" s="29">
        <v>-0.79200999999999999</v>
      </c>
      <c r="AW212" s="29"/>
      <c r="AX212" s="29">
        <f t="shared" si="60"/>
        <v>62</v>
      </c>
      <c r="AY212" s="33" t="s">
        <v>53</v>
      </c>
      <c r="AZ212" s="24" t="s">
        <v>28</v>
      </c>
      <c r="BA212" s="28">
        <v>-1.08084</v>
      </c>
      <c r="BB212" s="28" t="s">
        <v>107</v>
      </c>
      <c r="BC212" s="29">
        <f t="shared" si="69"/>
        <v>84</v>
      </c>
      <c r="BD212" s="33" t="s">
        <v>38</v>
      </c>
      <c r="BE212" s="24" t="s">
        <v>26</v>
      </c>
      <c r="BF212" s="28">
        <v>-0.90822999999999998</v>
      </c>
      <c r="BG212" s="28" t="s">
        <v>107</v>
      </c>
      <c r="BH212" s="79">
        <f t="shared" si="67"/>
        <v>88</v>
      </c>
      <c r="BI212" s="33" t="s">
        <v>85</v>
      </c>
      <c r="BJ212" s="24" t="s">
        <v>29</v>
      </c>
      <c r="BK212" s="29">
        <v>-0.51424999999999998</v>
      </c>
      <c r="BL212" s="29"/>
      <c r="BM212" s="29">
        <f t="shared" si="63"/>
        <v>94</v>
      </c>
      <c r="BN212" s="33" t="s">
        <v>37</v>
      </c>
      <c r="BO212" s="24" t="s">
        <v>25</v>
      </c>
      <c r="BP212" s="28">
        <v>-0.31539</v>
      </c>
      <c r="BQ212" t="s">
        <v>107</v>
      </c>
      <c r="BR212" s="29">
        <f t="shared" si="66"/>
        <v>90</v>
      </c>
    </row>
    <row r="213" spans="1:70" ht="17" thickBot="1" x14ac:dyDescent="0.25">
      <c r="A213" s="33" t="s">
        <v>57</v>
      </c>
      <c r="B213" s="24" t="s">
        <v>20</v>
      </c>
      <c r="C213" s="28">
        <v>-1.11172</v>
      </c>
      <c r="D213" s="28" t="s">
        <v>107</v>
      </c>
      <c r="E213" s="29">
        <f t="shared" si="68"/>
        <v>87</v>
      </c>
      <c r="F213" s="33" t="s">
        <v>50</v>
      </c>
      <c r="G213" s="24" t="s">
        <v>29</v>
      </c>
      <c r="H213" s="28">
        <v>-0.73290999999999995</v>
      </c>
      <c r="I213" s="28" t="s">
        <v>107</v>
      </c>
      <c r="J213" s="29">
        <f t="shared" si="65"/>
        <v>92</v>
      </c>
      <c r="K213" s="33" t="s">
        <v>93</v>
      </c>
      <c r="L213" s="35" t="s">
        <v>29</v>
      </c>
      <c r="M213" s="30">
        <v>-1.1777899999999999</v>
      </c>
      <c r="N213" s="30" t="s">
        <v>108</v>
      </c>
      <c r="O213" s="29">
        <f t="shared" si="61"/>
        <v>101</v>
      </c>
      <c r="P213" s="33" t="s">
        <v>75</v>
      </c>
      <c r="Q213" s="24" t="s">
        <v>25</v>
      </c>
      <c r="R213" s="30">
        <v>-1.0577799999999999</v>
      </c>
      <c r="S213" s="30" t="s">
        <v>108</v>
      </c>
      <c r="T213" s="29">
        <f t="shared" si="73"/>
        <v>75</v>
      </c>
      <c r="U213" s="33" t="s">
        <v>40</v>
      </c>
      <c r="V213" s="24" t="s">
        <v>29</v>
      </c>
      <c r="W213" s="28">
        <v>-0.95818000000000003</v>
      </c>
      <c r="X213" s="28" t="s">
        <v>107</v>
      </c>
      <c r="Y213" s="29">
        <f t="shared" si="72"/>
        <v>77</v>
      </c>
      <c r="Z213" s="33" t="s">
        <v>90</v>
      </c>
      <c r="AA213" s="35" t="s">
        <v>20</v>
      </c>
      <c r="AB213" s="29">
        <v>-0.97904999999999998</v>
      </c>
      <c r="AC213" s="29"/>
      <c r="AD213" s="29">
        <f t="shared" si="64"/>
        <v>94</v>
      </c>
      <c r="AE213" s="33" t="s">
        <v>103</v>
      </c>
      <c r="AF213" s="35" t="s">
        <v>26</v>
      </c>
      <c r="AG213" s="30">
        <v>-0.66257999999999995</v>
      </c>
      <c r="AH213" s="30" t="s">
        <v>108</v>
      </c>
      <c r="AI213" s="79">
        <f t="shared" si="62"/>
        <v>100</v>
      </c>
      <c r="AJ213" s="33" t="s">
        <v>36</v>
      </c>
      <c r="AK213" s="24" t="s">
        <v>26</v>
      </c>
      <c r="AL213" s="28">
        <v>-1.6001799999999999</v>
      </c>
      <c r="AM213" s="28" t="s">
        <v>107</v>
      </c>
      <c r="AN213" s="29">
        <f t="shared" si="70"/>
        <v>84</v>
      </c>
      <c r="AO213" s="33" t="s">
        <v>36</v>
      </c>
      <c r="AP213" s="24" t="s">
        <v>26</v>
      </c>
      <c r="AQ213" s="28">
        <v>-1.6072</v>
      </c>
      <c r="AR213" s="28" t="s">
        <v>107</v>
      </c>
      <c r="AS213" s="29">
        <f t="shared" si="71"/>
        <v>81</v>
      </c>
      <c r="AT213" s="33" t="s">
        <v>90</v>
      </c>
      <c r="AU213" s="35" t="s">
        <v>26</v>
      </c>
      <c r="AV213" s="30">
        <v>-0.82982999999999996</v>
      </c>
      <c r="AW213" s="30" t="s">
        <v>108</v>
      </c>
      <c r="AX213" s="29">
        <f t="shared" si="60"/>
        <v>63</v>
      </c>
      <c r="AY213" s="33" t="s">
        <v>84</v>
      </c>
      <c r="AZ213" s="24" t="s">
        <v>28</v>
      </c>
      <c r="BA213" s="28">
        <v>-1.0923400000000001</v>
      </c>
      <c r="BB213" s="28" t="s">
        <v>107</v>
      </c>
      <c r="BC213" s="29">
        <f t="shared" si="69"/>
        <v>85</v>
      </c>
      <c r="BD213" s="33" t="s">
        <v>32</v>
      </c>
      <c r="BE213" s="24" t="s">
        <v>26</v>
      </c>
      <c r="BF213" s="28">
        <v>-0.91371999999999998</v>
      </c>
      <c r="BG213" s="28" t="s">
        <v>107</v>
      </c>
      <c r="BH213" s="79">
        <f t="shared" si="67"/>
        <v>89</v>
      </c>
      <c r="BI213" s="33" t="s">
        <v>96</v>
      </c>
      <c r="BJ213" s="35" t="s">
        <v>26</v>
      </c>
      <c r="BK213" s="29">
        <v>-0.5605</v>
      </c>
      <c r="BL213" s="29"/>
      <c r="BM213" s="29">
        <f t="shared" si="63"/>
        <v>95</v>
      </c>
      <c r="BN213" s="33" t="s">
        <v>97</v>
      </c>
      <c r="BO213" s="35" t="s">
        <v>25</v>
      </c>
      <c r="BP213" s="29">
        <v>-0.31774000000000002</v>
      </c>
      <c r="BR213" s="29">
        <f t="shared" si="66"/>
        <v>91</v>
      </c>
    </row>
    <row r="214" spans="1:70" ht="17" thickBot="1" x14ac:dyDescent="0.25">
      <c r="A214" s="33" t="s">
        <v>101</v>
      </c>
      <c r="B214" s="35" t="s">
        <v>26</v>
      </c>
      <c r="C214" s="28">
        <v>-1.11696</v>
      </c>
      <c r="D214" s="28" t="s">
        <v>107</v>
      </c>
      <c r="E214" s="29">
        <f t="shared" si="68"/>
        <v>88</v>
      </c>
      <c r="F214" s="23" t="s">
        <v>95</v>
      </c>
      <c r="G214" s="24" t="s">
        <v>26</v>
      </c>
      <c r="H214" s="29">
        <v>-0.73365000000000002</v>
      </c>
      <c r="I214" s="29"/>
      <c r="J214" s="29">
        <f t="shared" si="65"/>
        <v>93</v>
      </c>
      <c r="K214" s="33" t="s">
        <v>99</v>
      </c>
      <c r="L214" s="35" t="s">
        <v>19</v>
      </c>
      <c r="M214" s="28">
        <v>-1.1803900000000001</v>
      </c>
      <c r="N214" s="28" t="s">
        <v>107</v>
      </c>
      <c r="O214" s="29">
        <f t="shared" si="61"/>
        <v>102</v>
      </c>
      <c r="P214" s="33" t="s">
        <v>96</v>
      </c>
      <c r="Q214" s="35" t="s">
        <v>26</v>
      </c>
      <c r="R214" s="29">
        <v>-1.1153299999999999</v>
      </c>
      <c r="S214" s="29"/>
      <c r="T214" s="29">
        <f t="shared" si="73"/>
        <v>76</v>
      </c>
      <c r="U214" s="33" t="s">
        <v>65</v>
      </c>
      <c r="V214" s="24" t="s">
        <v>23</v>
      </c>
      <c r="W214" s="28">
        <v>-0.98016999999999999</v>
      </c>
      <c r="X214" s="28" t="s">
        <v>107</v>
      </c>
      <c r="Y214" s="29">
        <f t="shared" si="72"/>
        <v>78</v>
      </c>
      <c r="Z214" s="33" t="s">
        <v>73</v>
      </c>
      <c r="AA214" s="24" t="s">
        <v>26</v>
      </c>
      <c r="AB214" s="30">
        <v>-0.98084000000000005</v>
      </c>
      <c r="AC214" s="30" t="s">
        <v>108</v>
      </c>
      <c r="AD214" s="29">
        <f t="shared" si="64"/>
        <v>95</v>
      </c>
      <c r="AE214" s="33" t="s">
        <v>96</v>
      </c>
      <c r="AF214" s="35" t="s">
        <v>26</v>
      </c>
      <c r="AG214" s="29">
        <v>-0.70909</v>
      </c>
      <c r="AH214" s="29"/>
      <c r="AI214" s="79">
        <f t="shared" si="62"/>
        <v>101</v>
      </c>
      <c r="AJ214" s="33" t="s">
        <v>57</v>
      </c>
      <c r="AK214" s="24" t="s">
        <v>23</v>
      </c>
      <c r="AL214" s="28">
        <v>-1.60297</v>
      </c>
      <c r="AM214" s="28" t="s">
        <v>107</v>
      </c>
      <c r="AN214" s="29">
        <f t="shared" si="70"/>
        <v>85</v>
      </c>
      <c r="AO214" s="33" t="s">
        <v>40</v>
      </c>
      <c r="AP214" s="24" t="s">
        <v>29</v>
      </c>
      <c r="AQ214" s="28">
        <v>-1.60876</v>
      </c>
      <c r="AR214" s="28" t="s">
        <v>107</v>
      </c>
      <c r="AS214" s="29">
        <f t="shared" si="71"/>
        <v>82</v>
      </c>
      <c r="AT214" s="33" t="s">
        <v>100</v>
      </c>
      <c r="AU214" s="35" t="s">
        <v>20</v>
      </c>
      <c r="AV214" s="28">
        <v>-0.83189999999999997</v>
      </c>
      <c r="AW214" s="28" t="s">
        <v>107</v>
      </c>
      <c r="AX214" s="29">
        <f t="shared" si="60"/>
        <v>64</v>
      </c>
      <c r="AY214" s="33" t="s">
        <v>67</v>
      </c>
      <c r="AZ214" s="24" t="s">
        <v>23</v>
      </c>
      <c r="BA214" s="28">
        <v>-1.1490800000000001</v>
      </c>
      <c r="BB214" s="28" t="s">
        <v>107</v>
      </c>
      <c r="BC214" s="29">
        <f t="shared" si="69"/>
        <v>86</v>
      </c>
      <c r="BD214" s="33" t="s">
        <v>94</v>
      </c>
      <c r="BE214" s="35" t="s">
        <v>28</v>
      </c>
      <c r="BF214" s="28">
        <v>-0.91683999999999999</v>
      </c>
      <c r="BG214" s="28" t="s">
        <v>107</v>
      </c>
      <c r="BH214" s="79">
        <f t="shared" si="67"/>
        <v>90</v>
      </c>
      <c r="BI214" s="33" t="s">
        <v>86</v>
      </c>
      <c r="BJ214" s="24" t="s">
        <v>20</v>
      </c>
      <c r="BK214" s="28">
        <v>-0.56581000000000004</v>
      </c>
      <c r="BL214" s="28" t="s">
        <v>107</v>
      </c>
      <c r="BM214" s="29">
        <f t="shared" si="63"/>
        <v>96</v>
      </c>
      <c r="BN214" s="33" t="s">
        <v>98</v>
      </c>
      <c r="BO214" s="35" t="s">
        <v>19</v>
      </c>
      <c r="BP214" s="29">
        <v>-0.32830999999999999</v>
      </c>
      <c r="BR214" s="29">
        <f t="shared" si="66"/>
        <v>92</v>
      </c>
    </row>
    <row r="215" spans="1:70" ht="17" thickBot="1" x14ac:dyDescent="0.25">
      <c r="A215" s="33" t="s">
        <v>32</v>
      </c>
      <c r="B215" s="24" t="s">
        <v>20</v>
      </c>
      <c r="C215" s="28">
        <v>-1.1301000000000001</v>
      </c>
      <c r="D215" s="28" t="s">
        <v>107</v>
      </c>
      <c r="E215" s="29">
        <f t="shared" si="68"/>
        <v>89</v>
      </c>
      <c r="F215" s="33" t="s">
        <v>52</v>
      </c>
      <c r="G215" s="24" t="s">
        <v>29</v>
      </c>
      <c r="H215" s="28">
        <v>-0.73438000000000003</v>
      </c>
      <c r="I215" s="28" t="s">
        <v>107</v>
      </c>
      <c r="J215" s="29">
        <f t="shared" si="65"/>
        <v>94</v>
      </c>
      <c r="K215" s="33" t="s">
        <v>99</v>
      </c>
      <c r="L215" s="35" t="s">
        <v>23</v>
      </c>
      <c r="M215" s="28">
        <v>-1.2223299999999999</v>
      </c>
      <c r="N215" s="28" t="s">
        <v>107</v>
      </c>
      <c r="O215" s="29">
        <f t="shared" si="61"/>
        <v>103</v>
      </c>
      <c r="P215" s="33" t="s">
        <v>75</v>
      </c>
      <c r="Q215" s="24" t="s">
        <v>23</v>
      </c>
      <c r="R215" s="30">
        <v>-1.1406799999999999</v>
      </c>
      <c r="S215" s="30" t="s">
        <v>108</v>
      </c>
      <c r="T215" s="29">
        <f t="shared" si="73"/>
        <v>77</v>
      </c>
      <c r="U215" s="33" t="s">
        <v>84</v>
      </c>
      <c r="V215" s="24" t="s">
        <v>28</v>
      </c>
      <c r="W215" s="28">
        <v>-0.99707999999999997</v>
      </c>
      <c r="X215" s="28" t="s">
        <v>107</v>
      </c>
      <c r="Y215" s="29">
        <f t="shared" si="72"/>
        <v>79</v>
      </c>
      <c r="Z215" s="33" t="s">
        <v>96</v>
      </c>
      <c r="AA215" s="35" t="s">
        <v>29</v>
      </c>
      <c r="AB215" s="29">
        <v>-1.0283599999999999</v>
      </c>
      <c r="AC215" s="29"/>
      <c r="AD215" s="29">
        <f t="shared" si="64"/>
        <v>96</v>
      </c>
      <c r="AE215" s="33" t="s">
        <v>96</v>
      </c>
      <c r="AF215" s="35" t="s">
        <v>29</v>
      </c>
      <c r="AG215" s="29">
        <v>-0.71477999999999997</v>
      </c>
      <c r="AH215" s="29"/>
      <c r="AI215" s="79">
        <f t="shared" si="62"/>
        <v>102</v>
      </c>
      <c r="AJ215" s="33" t="s">
        <v>96</v>
      </c>
      <c r="AK215" s="35" t="s">
        <v>19</v>
      </c>
      <c r="AL215" s="29">
        <v>-1.6037699999999999</v>
      </c>
      <c r="AM215" s="29"/>
      <c r="AN215" s="29">
        <f t="shared" si="70"/>
        <v>86</v>
      </c>
      <c r="AO215" s="33" t="s">
        <v>87</v>
      </c>
      <c r="AP215" s="24" t="s">
        <v>25</v>
      </c>
      <c r="AQ215" s="28">
        <v>-1.6113500000000001</v>
      </c>
      <c r="AR215" s="28" t="s">
        <v>107</v>
      </c>
      <c r="AS215" s="29">
        <f t="shared" si="71"/>
        <v>83</v>
      </c>
      <c r="AT215" s="33" t="s">
        <v>67</v>
      </c>
      <c r="AU215" s="24" t="s">
        <v>23</v>
      </c>
      <c r="AV215" s="28">
        <v>-0.84867999999999999</v>
      </c>
      <c r="AW215" s="28" t="s">
        <v>107</v>
      </c>
      <c r="AX215" s="29">
        <f t="shared" si="60"/>
        <v>65</v>
      </c>
      <c r="AY215" s="33" t="s">
        <v>61</v>
      </c>
      <c r="AZ215" s="24" t="s">
        <v>23</v>
      </c>
      <c r="BA215" s="28">
        <v>-1.15924</v>
      </c>
      <c r="BB215" s="28" t="s">
        <v>107</v>
      </c>
      <c r="BC215" s="29">
        <f t="shared" si="69"/>
        <v>87</v>
      </c>
      <c r="BD215" s="33" t="s">
        <v>90</v>
      </c>
      <c r="BE215" s="35" t="s">
        <v>26</v>
      </c>
      <c r="BF215" s="28">
        <v>-0.92605999999999999</v>
      </c>
      <c r="BG215" s="28" t="s">
        <v>107</v>
      </c>
      <c r="BH215" s="79">
        <f t="shared" si="67"/>
        <v>91</v>
      </c>
      <c r="BI215" s="33" t="s">
        <v>99</v>
      </c>
      <c r="BJ215" s="35" t="s">
        <v>25</v>
      </c>
      <c r="BK215" s="28">
        <v>-0.57242000000000004</v>
      </c>
      <c r="BL215" s="28" t="s">
        <v>107</v>
      </c>
      <c r="BM215" s="29">
        <f t="shared" si="63"/>
        <v>97</v>
      </c>
      <c r="BN215" s="33" t="s">
        <v>31</v>
      </c>
      <c r="BO215" s="24" t="s">
        <v>25</v>
      </c>
      <c r="BP215" s="28">
        <v>-0.33710000000000001</v>
      </c>
      <c r="BQ215" s="52" t="s">
        <v>107</v>
      </c>
      <c r="BR215" s="29">
        <f t="shared" si="66"/>
        <v>93</v>
      </c>
    </row>
    <row r="216" spans="1:70" ht="17" thickBot="1" x14ac:dyDescent="0.25">
      <c r="A216" s="33" t="s">
        <v>38</v>
      </c>
      <c r="B216" s="24" t="s">
        <v>26</v>
      </c>
      <c r="C216" s="28">
        <v>-1.1348100000000001</v>
      </c>
      <c r="D216" s="28" t="s">
        <v>107</v>
      </c>
      <c r="E216" s="29">
        <f t="shared" si="68"/>
        <v>90</v>
      </c>
      <c r="F216" s="33" t="s">
        <v>61</v>
      </c>
      <c r="G216" s="24" t="s">
        <v>23</v>
      </c>
      <c r="H216" s="29">
        <v>-0.76641000000000004</v>
      </c>
      <c r="I216" s="29"/>
      <c r="J216" s="29">
        <f t="shared" si="65"/>
        <v>95</v>
      </c>
      <c r="K216" s="33" t="s">
        <v>62</v>
      </c>
      <c r="L216" s="24" t="s">
        <v>25</v>
      </c>
      <c r="M216" s="28">
        <v>-1.2301</v>
      </c>
      <c r="N216" s="28" t="s">
        <v>107</v>
      </c>
      <c r="O216" s="29">
        <f t="shared" si="61"/>
        <v>104</v>
      </c>
      <c r="P216" s="33" t="s">
        <v>96</v>
      </c>
      <c r="Q216" s="35" t="s">
        <v>29</v>
      </c>
      <c r="R216" s="29">
        <v>-1.15326</v>
      </c>
      <c r="S216" s="29"/>
      <c r="T216" s="29">
        <f t="shared" si="73"/>
        <v>78</v>
      </c>
      <c r="U216" s="33" t="s">
        <v>96</v>
      </c>
      <c r="V216" s="35" t="s">
        <v>23</v>
      </c>
      <c r="W216" s="29">
        <v>-1.0164599999999999</v>
      </c>
      <c r="X216" s="29"/>
      <c r="Y216" s="29">
        <f t="shared" si="72"/>
        <v>80</v>
      </c>
      <c r="Z216" s="33" t="s">
        <v>90</v>
      </c>
      <c r="AA216" s="35" t="s">
        <v>26</v>
      </c>
      <c r="AB216" s="29">
        <v>-1.0453699999999999</v>
      </c>
      <c r="AC216" s="29"/>
      <c r="AD216" s="29">
        <f t="shared" si="64"/>
        <v>97</v>
      </c>
      <c r="AE216" s="33" t="s">
        <v>40</v>
      </c>
      <c r="AF216" s="24" t="s">
        <v>26</v>
      </c>
      <c r="AG216" s="28">
        <v>-0.73626000000000003</v>
      </c>
      <c r="AH216" s="28" t="s">
        <v>107</v>
      </c>
      <c r="AI216" s="79">
        <f t="shared" si="62"/>
        <v>103</v>
      </c>
      <c r="AJ216" s="33" t="s">
        <v>94</v>
      </c>
      <c r="AK216" s="35" t="s">
        <v>28</v>
      </c>
      <c r="AL216" s="28">
        <v>-1.6261399999999999</v>
      </c>
      <c r="AM216" s="28" t="s">
        <v>107</v>
      </c>
      <c r="AN216" s="29">
        <f t="shared" si="70"/>
        <v>87</v>
      </c>
      <c r="AO216" s="33" t="s">
        <v>100</v>
      </c>
      <c r="AP216" s="35" t="s">
        <v>26</v>
      </c>
      <c r="AQ216" s="28">
        <v>-1.6263799999999999</v>
      </c>
      <c r="AR216" s="28" t="s">
        <v>107</v>
      </c>
      <c r="AS216" s="29">
        <f t="shared" si="71"/>
        <v>84</v>
      </c>
      <c r="AT216" s="33" t="s">
        <v>57</v>
      </c>
      <c r="AU216" s="24" t="s">
        <v>20</v>
      </c>
      <c r="AV216" s="28">
        <v>-0.85116999999999998</v>
      </c>
      <c r="AW216" s="28" t="s">
        <v>107</v>
      </c>
      <c r="AX216" s="29">
        <f t="shared" si="60"/>
        <v>66</v>
      </c>
      <c r="AY216" s="33" t="s">
        <v>36</v>
      </c>
      <c r="AZ216" s="24" t="s">
        <v>23</v>
      </c>
      <c r="BA216" s="28">
        <v>-1.22566</v>
      </c>
      <c r="BB216" s="28" t="s">
        <v>107</v>
      </c>
      <c r="BC216" s="29">
        <f t="shared" si="69"/>
        <v>88</v>
      </c>
      <c r="BD216" s="33" t="s">
        <v>44</v>
      </c>
      <c r="BE216" s="24" t="s">
        <v>23</v>
      </c>
      <c r="BF216" s="28">
        <v>-0.94154000000000004</v>
      </c>
      <c r="BG216" s="28" t="s">
        <v>107</v>
      </c>
      <c r="BH216" s="79">
        <f t="shared" si="67"/>
        <v>92</v>
      </c>
      <c r="BI216" s="33" t="s">
        <v>98</v>
      </c>
      <c r="BJ216" s="35" t="s">
        <v>23</v>
      </c>
      <c r="BK216" s="28">
        <v>-0.62387999999999999</v>
      </c>
      <c r="BL216" s="28" t="s">
        <v>107</v>
      </c>
      <c r="BM216" s="29">
        <f t="shared" si="63"/>
        <v>98</v>
      </c>
      <c r="BN216" s="33" t="s">
        <v>37</v>
      </c>
      <c r="BO216" s="24" t="s">
        <v>23</v>
      </c>
      <c r="BP216" s="28">
        <v>-0.34061000000000002</v>
      </c>
      <c r="BQ216" s="52" t="s">
        <v>107</v>
      </c>
      <c r="BR216" s="29">
        <f t="shared" si="66"/>
        <v>94</v>
      </c>
    </row>
    <row r="217" spans="1:70" ht="17" thickBot="1" x14ac:dyDescent="0.25">
      <c r="A217" s="33" t="s">
        <v>87</v>
      </c>
      <c r="B217" s="24" t="s">
        <v>19</v>
      </c>
      <c r="C217" s="28">
        <v>-1.1539600000000001</v>
      </c>
      <c r="D217" s="28" t="s">
        <v>107</v>
      </c>
      <c r="E217" s="29">
        <f t="shared" si="68"/>
        <v>91</v>
      </c>
      <c r="F217" s="33" t="s">
        <v>41</v>
      </c>
      <c r="G217" s="24" t="s">
        <v>29</v>
      </c>
      <c r="H217" s="28">
        <v>-0.78671000000000002</v>
      </c>
      <c r="I217" s="28" t="s">
        <v>107</v>
      </c>
      <c r="J217" s="29">
        <f t="shared" si="65"/>
        <v>96</v>
      </c>
      <c r="K217" s="33" t="s">
        <v>93</v>
      </c>
      <c r="L217" s="35" t="s">
        <v>20</v>
      </c>
      <c r="M217" s="28">
        <v>-1.2446900000000001</v>
      </c>
      <c r="N217" s="28" t="s">
        <v>107</v>
      </c>
      <c r="O217" s="29">
        <f t="shared" si="61"/>
        <v>105</v>
      </c>
      <c r="P217" s="33" t="s">
        <v>52</v>
      </c>
      <c r="Q217" s="24" t="s">
        <v>29</v>
      </c>
      <c r="R217" s="28">
        <v>-1.1739999999999999</v>
      </c>
      <c r="S217" s="28" t="s">
        <v>107</v>
      </c>
      <c r="T217" s="29">
        <f t="shared" si="73"/>
        <v>79</v>
      </c>
      <c r="U217" s="33" t="s">
        <v>104</v>
      </c>
      <c r="V217" s="35" t="s">
        <v>28</v>
      </c>
      <c r="W217" s="29">
        <v>-1.0932299999999999</v>
      </c>
      <c r="X217" s="29"/>
      <c r="Y217" s="29">
        <f t="shared" si="72"/>
        <v>81</v>
      </c>
      <c r="Z217" s="33" t="s">
        <v>104</v>
      </c>
      <c r="AA217" s="35" t="s">
        <v>23</v>
      </c>
      <c r="AB217" s="30">
        <v>-1.07233</v>
      </c>
      <c r="AC217" s="30" t="s">
        <v>108</v>
      </c>
      <c r="AD217" s="29">
        <f t="shared" si="64"/>
        <v>98</v>
      </c>
      <c r="AE217" s="33" t="s">
        <v>90</v>
      </c>
      <c r="AF217" s="35" t="s">
        <v>20</v>
      </c>
      <c r="AG217" s="30">
        <v>-0.76044</v>
      </c>
      <c r="AH217" s="30" t="s">
        <v>108</v>
      </c>
      <c r="AI217" s="79">
        <f t="shared" si="62"/>
        <v>104</v>
      </c>
      <c r="AJ217" s="33" t="s">
        <v>100</v>
      </c>
      <c r="AK217" s="35" t="s">
        <v>23</v>
      </c>
      <c r="AL217" s="28">
        <v>-1.64063</v>
      </c>
      <c r="AM217" s="28" t="s">
        <v>107</v>
      </c>
      <c r="AN217" s="29">
        <f t="shared" si="70"/>
        <v>88</v>
      </c>
      <c r="AO217" s="33" t="s">
        <v>85</v>
      </c>
      <c r="AP217" s="24" t="s">
        <v>26</v>
      </c>
      <c r="AQ217" s="28">
        <v>-1.67092</v>
      </c>
      <c r="AR217" s="28" t="s">
        <v>107</v>
      </c>
      <c r="AS217" s="29">
        <f t="shared" si="71"/>
        <v>85</v>
      </c>
      <c r="AT217" s="33" t="s">
        <v>65</v>
      </c>
      <c r="AU217" s="24" t="s">
        <v>20</v>
      </c>
      <c r="AV217" s="28">
        <v>-0.85533999999999999</v>
      </c>
      <c r="AW217" s="28" t="s">
        <v>107</v>
      </c>
      <c r="AX217" s="29">
        <f t="shared" ref="AX217:AX233" si="74">IF(AV217&lt;AV216,AX216+1,AX216)</f>
        <v>67</v>
      </c>
      <c r="AY217" s="33" t="s">
        <v>57</v>
      </c>
      <c r="AZ217" s="24" t="s">
        <v>23</v>
      </c>
      <c r="BA217" s="28">
        <v>-1.2548900000000001</v>
      </c>
      <c r="BB217" s="28" t="s">
        <v>107</v>
      </c>
      <c r="BC217" s="29">
        <f t="shared" si="69"/>
        <v>89</v>
      </c>
      <c r="BD217" s="33" t="s">
        <v>90</v>
      </c>
      <c r="BE217" s="35" t="s">
        <v>23</v>
      </c>
      <c r="BF217" s="30">
        <v>-0.94908999999999999</v>
      </c>
      <c r="BG217" s="30" t="s">
        <v>108</v>
      </c>
      <c r="BH217" s="79">
        <f t="shared" si="67"/>
        <v>93</v>
      </c>
      <c r="BI217" s="33" t="s">
        <v>70</v>
      </c>
      <c r="BJ217" s="24" t="s">
        <v>19</v>
      </c>
      <c r="BK217" s="28">
        <v>-0.62431999999999999</v>
      </c>
      <c r="BL217" s="28" t="s">
        <v>107</v>
      </c>
      <c r="BM217" s="29">
        <f t="shared" si="63"/>
        <v>99</v>
      </c>
      <c r="BN217" s="33" t="s">
        <v>45</v>
      </c>
      <c r="BO217" s="24" t="s">
        <v>19</v>
      </c>
      <c r="BP217" s="28">
        <v>-0.36379</v>
      </c>
      <c r="BQ217" s="52" t="s">
        <v>107</v>
      </c>
      <c r="BR217" s="29">
        <f t="shared" si="66"/>
        <v>95</v>
      </c>
    </row>
    <row r="218" spans="1:70" ht="17" thickBot="1" x14ac:dyDescent="0.25">
      <c r="A218" s="33" t="s">
        <v>63</v>
      </c>
      <c r="B218" s="24" t="s">
        <v>20</v>
      </c>
      <c r="C218" s="28">
        <v>-1.1588099999999999</v>
      </c>
      <c r="D218" s="28" t="s">
        <v>107</v>
      </c>
      <c r="E218" s="29">
        <f t="shared" si="68"/>
        <v>92</v>
      </c>
      <c r="F218" s="33" t="s">
        <v>65</v>
      </c>
      <c r="G218" s="24" t="s">
        <v>20</v>
      </c>
      <c r="H218" s="28">
        <v>-0.86919000000000002</v>
      </c>
      <c r="I218" s="28" t="s">
        <v>107</v>
      </c>
      <c r="J218" s="29">
        <f t="shared" si="65"/>
        <v>97</v>
      </c>
      <c r="K218" s="33" t="s">
        <v>41</v>
      </c>
      <c r="L218" s="24" t="s">
        <v>25</v>
      </c>
      <c r="M218" s="28">
        <v>-1.28216</v>
      </c>
      <c r="N218" s="28" t="s">
        <v>107</v>
      </c>
      <c r="O218" s="29">
        <f t="shared" si="61"/>
        <v>106</v>
      </c>
      <c r="P218" s="33" t="s">
        <v>52</v>
      </c>
      <c r="Q218" s="24" t="s">
        <v>23</v>
      </c>
      <c r="R218" s="28">
        <v>-1.25305</v>
      </c>
      <c r="S218" s="28" t="s">
        <v>107</v>
      </c>
      <c r="T218" s="29">
        <f t="shared" si="73"/>
        <v>80</v>
      </c>
      <c r="U218" s="33" t="s">
        <v>90</v>
      </c>
      <c r="V218" s="35" t="s">
        <v>20</v>
      </c>
      <c r="W218" s="28">
        <v>-1.1240600000000001</v>
      </c>
      <c r="X218" s="28" t="s">
        <v>107</v>
      </c>
      <c r="Y218" s="29">
        <f t="shared" si="72"/>
        <v>82</v>
      </c>
      <c r="Z218" s="33" t="s">
        <v>24</v>
      </c>
      <c r="AA218" s="24" t="s">
        <v>26</v>
      </c>
      <c r="AB218" s="28">
        <v>-1.08188</v>
      </c>
      <c r="AC218" s="28" t="s">
        <v>107</v>
      </c>
      <c r="AD218" s="29">
        <f t="shared" si="64"/>
        <v>99</v>
      </c>
      <c r="AE218" s="33" t="s">
        <v>104</v>
      </c>
      <c r="AF218" s="35" t="s">
        <v>28</v>
      </c>
      <c r="AG218" s="30">
        <v>-0.77288000000000001</v>
      </c>
      <c r="AH218" s="30" t="s">
        <v>108</v>
      </c>
      <c r="AI218" s="79">
        <f t="shared" si="62"/>
        <v>105</v>
      </c>
      <c r="AJ218" s="33" t="s">
        <v>87</v>
      </c>
      <c r="AK218" s="24" t="s">
        <v>25</v>
      </c>
      <c r="AL218" s="28">
        <v>-1.6639299999999999</v>
      </c>
      <c r="AM218" s="28" t="s">
        <v>107</v>
      </c>
      <c r="AN218" s="29">
        <f t="shared" si="70"/>
        <v>89</v>
      </c>
      <c r="AO218" s="33" t="s">
        <v>96</v>
      </c>
      <c r="AP218" s="35" t="s">
        <v>23</v>
      </c>
      <c r="AQ218" s="28">
        <v>-1.6788700000000001</v>
      </c>
      <c r="AR218" s="28" t="s">
        <v>107</v>
      </c>
      <c r="AS218" s="29">
        <f t="shared" si="71"/>
        <v>86</v>
      </c>
      <c r="AT218" s="33" t="s">
        <v>53</v>
      </c>
      <c r="AU218" s="24" t="s">
        <v>23</v>
      </c>
      <c r="AV218" s="28">
        <v>-0.86243000000000003</v>
      </c>
      <c r="AW218" s="28" t="s">
        <v>107</v>
      </c>
      <c r="AX218" s="29">
        <f t="shared" si="74"/>
        <v>68</v>
      </c>
      <c r="AY218" s="33" t="s">
        <v>87</v>
      </c>
      <c r="AZ218" s="24" t="s">
        <v>25</v>
      </c>
      <c r="BA218" s="28">
        <v>-1.2775000000000001</v>
      </c>
      <c r="BB218" s="28" t="s">
        <v>107</v>
      </c>
      <c r="BC218" s="29">
        <f t="shared" si="69"/>
        <v>90</v>
      </c>
      <c r="BD218" s="33" t="s">
        <v>103</v>
      </c>
      <c r="BE218" s="35" t="s">
        <v>26</v>
      </c>
      <c r="BF218" s="28">
        <v>-0.96791000000000005</v>
      </c>
      <c r="BG218" s="28" t="s">
        <v>107</v>
      </c>
      <c r="BH218" s="79">
        <f t="shared" si="67"/>
        <v>94</v>
      </c>
      <c r="BI218" s="33" t="s">
        <v>99</v>
      </c>
      <c r="BJ218" s="35" t="s">
        <v>29</v>
      </c>
      <c r="BK218" s="28">
        <v>-0.62985000000000002</v>
      </c>
      <c r="BL218" s="28" t="s">
        <v>107</v>
      </c>
      <c r="BM218" s="29">
        <f t="shared" si="63"/>
        <v>100</v>
      </c>
      <c r="BN218" s="33" t="s">
        <v>50</v>
      </c>
      <c r="BO218" s="24" t="s">
        <v>19</v>
      </c>
      <c r="BP218" s="28">
        <v>-0.36642999999999998</v>
      </c>
      <c r="BQ218" s="52" t="s">
        <v>107</v>
      </c>
      <c r="BR218" s="29">
        <f t="shared" si="66"/>
        <v>96</v>
      </c>
    </row>
    <row r="219" spans="1:70" ht="17" thickBot="1" x14ac:dyDescent="0.25">
      <c r="A219" s="33" t="s">
        <v>96</v>
      </c>
      <c r="B219" s="35" t="s">
        <v>19</v>
      </c>
      <c r="C219" s="28">
        <v>-1.2192000000000001</v>
      </c>
      <c r="D219" s="28" t="s">
        <v>107</v>
      </c>
      <c r="E219" s="29">
        <f t="shared" si="68"/>
        <v>93</v>
      </c>
      <c r="F219" s="33" t="s">
        <v>86</v>
      </c>
      <c r="G219" s="24" t="s">
        <v>28</v>
      </c>
      <c r="H219" s="28">
        <v>-0.86938000000000004</v>
      </c>
      <c r="I219" s="28" t="s">
        <v>107</v>
      </c>
      <c r="J219" s="29">
        <f t="shared" si="65"/>
        <v>98</v>
      </c>
      <c r="K219" s="33" t="s">
        <v>52</v>
      </c>
      <c r="L219" s="24" t="s">
        <v>29</v>
      </c>
      <c r="M219" s="28">
        <v>-1.28864</v>
      </c>
      <c r="N219" s="28" t="s">
        <v>107</v>
      </c>
      <c r="O219" s="29">
        <f t="shared" si="61"/>
        <v>107</v>
      </c>
      <c r="P219" s="33" t="s">
        <v>90</v>
      </c>
      <c r="Q219" s="35" t="s">
        <v>20</v>
      </c>
      <c r="R219" s="28">
        <v>-1.2796000000000001</v>
      </c>
      <c r="S219" s="28" t="s">
        <v>107</v>
      </c>
      <c r="T219" s="29">
        <f t="shared" si="73"/>
        <v>81</v>
      </c>
      <c r="U219" s="33" t="s">
        <v>65</v>
      </c>
      <c r="V219" s="24" t="s">
        <v>29</v>
      </c>
      <c r="W219" s="28">
        <v>-1.1256200000000001</v>
      </c>
      <c r="X219" s="28" t="s">
        <v>107</v>
      </c>
      <c r="Y219" s="29">
        <f t="shared" si="72"/>
        <v>83</v>
      </c>
      <c r="Z219" s="33" t="s">
        <v>65</v>
      </c>
      <c r="AA219" s="24" t="s">
        <v>29</v>
      </c>
      <c r="AB219" s="30">
        <v>-1.1025</v>
      </c>
      <c r="AC219" s="30" t="s">
        <v>108</v>
      </c>
      <c r="AD219" s="29">
        <f t="shared" si="64"/>
        <v>100</v>
      </c>
      <c r="AE219" s="33" t="s">
        <v>81</v>
      </c>
      <c r="AF219" s="24" t="s">
        <v>26</v>
      </c>
      <c r="AG219" s="28">
        <v>-0.82555999999999996</v>
      </c>
      <c r="AH219" s="28" t="s">
        <v>107</v>
      </c>
      <c r="AI219" s="79">
        <f t="shared" si="62"/>
        <v>106</v>
      </c>
      <c r="AJ219" s="33" t="s">
        <v>85</v>
      </c>
      <c r="AK219" s="24" t="s">
        <v>26</v>
      </c>
      <c r="AL219" s="30">
        <v>-1.6878200000000001</v>
      </c>
      <c r="AM219" s="30" t="s">
        <v>108</v>
      </c>
      <c r="AN219" s="29">
        <f t="shared" si="70"/>
        <v>90</v>
      </c>
      <c r="AO219" s="33" t="s">
        <v>57</v>
      </c>
      <c r="AP219" s="24" t="s">
        <v>23</v>
      </c>
      <c r="AQ219" s="28">
        <v>-1.7685299999999999</v>
      </c>
      <c r="AR219" s="28" t="s">
        <v>107</v>
      </c>
      <c r="AS219" s="29">
        <f t="shared" si="71"/>
        <v>87</v>
      </c>
      <c r="AT219" s="33" t="s">
        <v>70</v>
      </c>
      <c r="AU219" s="24" t="s">
        <v>23</v>
      </c>
      <c r="AV219" s="28">
        <v>-0.88717999999999997</v>
      </c>
      <c r="AW219" s="28" t="s">
        <v>107</v>
      </c>
      <c r="AX219" s="29">
        <f t="shared" si="74"/>
        <v>69</v>
      </c>
      <c r="AY219" s="33" t="s">
        <v>79</v>
      </c>
      <c r="AZ219" s="24" t="s">
        <v>29</v>
      </c>
      <c r="BA219" s="28">
        <v>-1.3087299999999999</v>
      </c>
      <c r="BB219" s="28" t="s">
        <v>107</v>
      </c>
      <c r="BC219" s="29">
        <f t="shared" si="69"/>
        <v>91</v>
      </c>
      <c r="BD219" s="33" t="s">
        <v>84</v>
      </c>
      <c r="BE219" s="24" t="s">
        <v>26</v>
      </c>
      <c r="BF219" s="28">
        <v>-1.04525</v>
      </c>
      <c r="BG219" s="28" t="s">
        <v>107</v>
      </c>
      <c r="BH219" s="79">
        <f t="shared" si="67"/>
        <v>95</v>
      </c>
      <c r="BI219" s="33" t="s">
        <v>91</v>
      </c>
      <c r="BJ219" s="35" t="s">
        <v>22</v>
      </c>
      <c r="BK219" s="29">
        <v>-0.65034000000000003</v>
      </c>
      <c r="BL219" s="29"/>
      <c r="BM219" s="29">
        <f t="shared" si="63"/>
        <v>101</v>
      </c>
      <c r="BN219" s="33" t="s">
        <v>86</v>
      </c>
      <c r="BO219" s="24" t="s">
        <v>28</v>
      </c>
      <c r="BP219" s="28">
        <v>-0.36947999999999998</v>
      </c>
      <c r="BQ219" s="52" t="s">
        <v>107</v>
      </c>
      <c r="BR219" s="29">
        <f t="shared" si="66"/>
        <v>97</v>
      </c>
    </row>
    <row r="220" spans="1:70" ht="17" thickBot="1" x14ac:dyDescent="0.25">
      <c r="A220" s="33" t="s">
        <v>90</v>
      </c>
      <c r="B220" s="35" t="s">
        <v>20</v>
      </c>
      <c r="C220" s="29">
        <v>-1.2438800000000001</v>
      </c>
      <c r="D220" s="29"/>
      <c r="E220" s="29">
        <f t="shared" si="68"/>
        <v>94</v>
      </c>
      <c r="F220" s="33" t="s">
        <v>59</v>
      </c>
      <c r="G220" s="24" t="s">
        <v>23</v>
      </c>
      <c r="H220" s="28">
        <v>-0.88673999999999997</v>
      </c>
      <c r="I220" s="28" t="s">
        <v>107</v>
      </c>
      <c r="J220" s="29">
        <f t="shared" si="65"/>
        <v>99</v>
      </c>
      <c r="K220" s="33" t="s">
        <v>75</v>
      </c>
      <c r="L220" s="24" t="s">
        <v>23</v>
      </c>
      <c r="M220" s="28">
        <v>-1.29088</v>
      </c>
      <c r="N220" s="28" t="s">
        <v>107</v>
      </c>
      <c r="O220" s="29">
        <f t="shared" si="61"/>
        <v>108</v>
      </c>
      <c r="P220" s="33" t="s">
        <v>96</v>
      </c>
      <c r="Q220" s="35" t="s">
        <v>23</v>
      </c>
      <c r="R220" s="29">
        <v>-1.32334</v>
      </c>
      <c r="S220" s="29"/>
      <c r="T220" s="29">
        <f t="shared" si="73"/>
        <v>82</v>
      </c>
      <c r="U220" s="33" t="s">
        <v>84</v>
      </c>
      <c r="V220" s="24" t="s">
        <v>26</v>
      </c>
      <c r="W220" s="28">
        <v>-1.13828</v>
      </c>
      <c r="X220" s="28" t="s">
        <v>107</v>
      </c>
      <c r="Y220" s="29">
        <f t="shared" si="72"/>
        <v>84</v>
      </c>
      <c r="Z220" s="33" t="s">
        <v>103</v>
      </c>
      <c r="AA220" s="35" t="s">
        <v>26</v>
      </c>
      <c r="AB220" s="28">
        <v>-1.1223700000000001</v>
      </c>
      <c r="AC220" s="28" t="s">
        <v>107</v>
      </c>
      <c r="AD220" s="29">
        <f t="shared" si="64"/>
        <v>101</v>
      </c>
      <c r="AE220" s="33" t="s">
        <v>77</v>
      </c>
      <c r="AF220" s="24" t="s">
        <v>26</v>
      </c>
      <c r="AG220" s="30">
        <v>-0.82625000000000004</v>
      </c>
      <c r="AH220" s="30" t="s">
        <v>108</v>
      </c>
      <c r="AI220" s="79">
        <f t="shared" si="62"/>
        <v>107</v>
      </c>
      <c r="AJ220" s="33" t="s">
        <v>42</v>
      </c>
      <c r="AK220" s="24" t="s">
        <v>26</v>
      </c>
      <c r="AL220" s="28">
        <v>-1.6973</v>
      </c>
      <c r="AM220" s="28" t="s">
        <v>107</v>
      </c>
      <c r="AN220" s="29">
        <f t="shared" si="70"/>
        <v>91</v>
      </c>
      <c r="AO220" s="33" t="s">
        <v>57</v>
      </c>
      <c r="AP220" s="24" t="s">
        <v>26</v>
      </c>
      <c r="AQ220" s="28">
        <v>-1.83917</v>
      </c>
      <c r="AR220" s="28" t="s">
        <v>107</v>
      </c>
      <c r="AS220" s="29">
        <f t="shared" si="71"/>
        <v>88</v>
      </c>
      <c r="AT220" s="33" t="s">
        <v>90</v>
      </c>
      <c r="AU220" s="35" t="s">
        <v>20</v>
      </c>
      <c r="AV220" s="30">
        <v>-0.90071999999999997</v>
      </c>
      <c r="AW220" s="30" t="s">
        <v>108</v>
      </c>
      <c r="AX220" s="29">
        <f t="shared" si="74"/>
        <v>70</v>
      </c>
      <c r="AY220" s="33" t="s">
        <v>70</v>
      </c>
      <c r="AZ220" s="24" t="s">
        <v>19</v>
      </c>
      <c r="BA220" s="28">
        <v>-1.33348</v>
      </c>
      <c r="BB220" s="28" t="s">
        <v>107</v>
      </c>
      <c r="BC220" s="29">
        <f t="shared" si="69"/>
        <v>92</v>
      </c>
      <c r="BD220" s="33" t="s">
        <v>57</v>
      </c>
      <c r="BE220" s="24" t="s">
        <v>26</v>
      </c>
      <c r="BF220" s="28">
        <v>-1.0481100000000001</v>
      </c>
      <c r="BG220" s="28" t="s">
        <v>107</v>
      </c>
      <c r="BH220" s="79">
        <f t="shared" si="67"/>
        <v>96</v>
      </c>
      <c r="BI220" s="33" t="s">
        <v>69</v>
      </c>
      <c r="BJ220" s="24" t="s">
        <v>29</v>
      </c>
      <c r="BK220" s="28">
        <v>-0.65349999999999997</v>
      </c>
      <c r="BL220" s="28" t="s">
        <v>107</v>
      </c>
      <c r="BM220" s="29">
        <f t="shared" si="63"/>
        <v>102</v>
      </c>
      <c r="BN220" s="33" t="s">
        <v>62</v>
      </c>
      <c r="BO220" s="24" t="s">
        <v>25</v>
      </c>
      <c r="BP220" s="28">
        <v>-0.37324000000000002</v>
      </c>
      <c r="BQ220" s="52" t="s">
        <v>107</v>
      </c>
      <c r="BR220" s="29">
        <f t="shared" si="66"/>
        <v>98</v>
      </c>
    </row>
    <row r="221" spans="1:70" ht="17" thickBot="1" x14ac:dyDescent="0.25">
      <c r="A221" s="33" t="s">
        <v>73</v>
      </c>
      <c r="B221" s="24" t="s">
        <v>26</v>
      </c>
      <c r="C221" s="30">
        <v>-1.2587299999999999</v>
      </c>
      <c r="D221" s="30" t="s">
        <v>108</v>
      </c>
      <c r="E221" s="29">
        <f t="shared" si="68"/>
        <v>95</v>
      </c>
      <c r="F221" s="33" t="s">
        <v>52</v>
      </c>
      <c r="G221" s="24" t="s">
        <v>23</v>
      </c>
      <c r="H221" s="28">
        <v>-0.90258000000000005</v>
      </c>
      <c r="I221" s="28" t="s">
        <v>107</v>
      </c>
      <c r="J221" s="29">
        <f t="shared" si="65"/>
        <v>100</v>
      </c>
      <c r="K221" s="33" t="s">
        <v>50</v>
      </c>
      <c r="L221" s="24" t="s">
        <v>29</v>
      </c>
      <c r="M221" s="28">
        <v>-1.38226</v>
      </c>
      <c r="N221" s="28" t="s">
        <v>107</v>
      </c>
      <c r="O221" s="29">
        <f t="shared" si="61"/>
        <v>109</v>
      </c>
      <c r="P221" s="33" t="s">
        <v>93</v>
      </c>
      <c r="Q221" s="35" t="s">
        <v>29</v>
      </c>
      <c r="R221" s="28">
        <v>-1.3426199999999999</v>
      </c>
      <c r="S221" s="28" t="s">
        <v>107</v>
      </c>
      <c r="T221" s="29">
        <f t="shared" si="73"/>
        <v>83</v>
      </c>
      <c r="U221" s="33" t="s">
        <v>34</v>
      </c>
      <c r="V221" s="24" t="s">
        <v>26</v>
      </c>
      <c r="W221" s="28">
        <v>-1.1568000000000001</v>
      </c>
      <c r="X221" s="28" t="s">
        <v>107</v>
      </c>
      <c r="Y221" s="29">
        <f t="shared" si="72"/>
        <v>85</v>
      </c>
      <c r="Z221" s="33" t="s">
        <v>42</v>
      </c>
      <c r="AA221" s="24" t="s">
        <v>26</v>
      </c>
      <c r="AB221" s="28">
        <v>-1.23674</v>
      </c>
      <c r="AC221" s="28" t="s">
        <v>107</v>
      </c>
      <c r="AD221" s="29">
        <f t="shared" si="64"/>
        <v>102</v>
      </c>
      <c r="AE221" s="33" t="s">
        <v>63</v>
      </c>
      <c r="AF221" s="24" t="s">
        <v>26</v>
      </c>
      <c r="AG221" s="28">
        <v>-0.83089000000000002</v>
      </c>
      <c r="AH221" s="28" t="s">
        <v>107</v>
      </c>
      <c r="AI221" s="79">
        <f t="shared" si="62"/>
        <v>108</v>
      </c>
      <c r="AJ221" s="33" t="s">
        <v>34</v>
      </c>
      <c r="AK221" s="24" t="s">
        <v>26</v>
      </c>
      <c r="AL221" s="28">
        <v>-1.7394799999999999</v>
      </c>
      <c r="AM221" s="28" t="s">
        <v>107</v>
      </c>
      <c r="AN221" s="29">
        <f t="shared" si="70"/>
        <v>92</v>
      </c>
      <c r="AO221" s="33" t="s">
        <v>90</v>
      </c>
      <c r="AP221" s="35" t="s">
        <v>29</v>
      </c>
      <c r="AQ221" s="28">
        <v>-1.9267700000000001</v>
      </c>
      <c r="AR221" s="28" t="s">
        <v>107</v>
      </c>
      <c r="AS221" s="29">
        <f t="shared" si="71"/>
        <v>89</v>
      </c>
      <c r="AT221" s="33" t="s">
        <v>44</v>
      </c>
      <c r="AU221" s="24" t="s">
        <v>23</v>
      </c>
      <c r="AV221" s="28">
        <v>-0.90736000000000006</v>
      </c>
      <c r="AW221" s="28" t="s">
        <v>107</v>
      </c>
      <c r="AX221" s="29">
        <f t="shared" si="74"/>
        <v>71</v>
      </c>
      <c r="AY221" s="33" t="s">
        <v>79</v>
      </c>
      <c r="AZ221" s="24" t="s">
        <v>25</v>
      </c>
      <c r="BA221" s="28">
        <v>-1.34897</v>
      </c>
      <c r="BB221" s="28" t="s">
        <v>107</v>
      </c>
      <c r="BC221" s="29">
        <f t="shared" si="69"/>
        <v>93</v>
      </c>
      <c r="BD221" s="33" t="s">
        <v>90</v>
      </c>
      <c r="BE221" s="35" t="s">
        <v>20</v>
      </c>
      <c r="BF221" s="28">
        <v>-1.0515699999999999</v>
      </c>
      <c r="BG221" s="28" t="s">
        <v>107</v>
      </c>
      <c r="BH221" s="79">
        <f t="shared" si="67"/>
        <v>97</v>
      </c>
      <c r="BI221" s="33" t="s">
        <v>45</v>
      </c>
      <c r="BJ221" s="24" t="s">
        <v>19</v>
      </c>
      <c r="BK221" s="28">
        <v>-0.65835999999999995</v>
      </c>
      <c r="BL221" s="28" t="s">
        <v>107</v>
      </c>
      <c r="BM221" s="29">
        <f t="shared" si="63"/>
        <v>103</v>
      </c>
      <c r="BN221" s="33" t="s">
        <v>62</v>
      </c>
      <c r="BO221" s="24" t="s">
        <v>23</v>
      </c>
      <c r="BP221" s="28">
        <v>-0.38389000000000001</v>
      </c>
      <c r="BQ221" s="52" t="s">
        <v>107</v>
      </c>
      <c r="BR221" s="29">
        <f t="shared" si="66"/>
        <v>99</v>
      </c>
    </row>
    <row r="222" spans="1:70" ht="17" thickBot="1" x14ac:dyDescent="0.25">
      <c r="A222" s="33" t="s">
        <v>67</v>
      </c>
      <c r="B222" s="24" t="s">
        <v>23</v>
      </c>
      <c r="C222" s="28">
        <v>-1.2719400000000001</v>
      </c>
      <c r="D222" s="28" t="s">
        <v>107</v>
      </c>
      <c r="E222" s="29">
        <f t="shared" si="68"/>
        <v>96</v>
      </c>
      <c r="F222" s="33" t="s">
        <v>96</v>
      </c>
      <c r="G222" s="35" t="s">
        <v>23</v>
      </c>
      <c r="H222" s="29">
        <v>-0.90359999999999996</v>
      </c>
      <c r="I222" s="29"/>
      <c r="J222" s="29">
        <f t="shared" si="65"/>
        <v>101</v>
      </c>
      <c r="K222" s="33" t="s">
        <v>41</v>
      </c>
      <c r="L222" s="24" t="s">
        <v>29</v>
      </c>
      <c r="M222" s="28">
        <v>-1.3984799999999999</v>
      </c>
      <c r="N222" s="28" t="s">
        <v>126</v>
      </c>
      <c r="O222" s="29">
        <f t="shared" si="61"/>
        <v>110</v>
      </c>
      <c r="P222" s="33" t="s">
        <v>73</v>
      </c>
      <c r="Q222" s="24" t="s">
        <v>29</v>
      </c>
      <c r="R222" s="28">
        <v>-1.3579600000000001</v>
      </c>
      <c r="S222" s="28" t="s">
        <v>107</v>
      </c>
      <c r="T222" s="29">
        <f t="shared" si="73"/>
        <v>84</v>
      </c>
      <c r="U222" s="33" t="s">
        <v>85</v>
      </c>
      <c r="V222" s="24" t="s">
        <v>26</v>
      </c>
      <c r="W222" s="29">
        <v>-1.1885399999999999</v>
      </c>
      <c r="X222" s="29"/>
      <c r="Y222" s="29">
        <f t="shared" si="72"/>
        <v>86</v>
      </c>
      <c r="Z222" s="33" t="s">
        <v>90</v>
      </c>
      <c r="AA222" s="35" t="s">
        <v>23</v>
      </c>
      <c r="AB222" s="29">
        <v>-1.27945</v>
      </c>
      <c r="AC222" s="29"/>
      <c r="AD222" s="29">
        <f t="shared" si="64"/>
        <v>103</v>
      </c>
      <c r="AE222" s="33" t="s">
        <v>90</v>
      </c>
      <c r="AF222" s="35" t="s">
        <v>23</v>
      </c>
      <c r="AG222" s="30">
        <v>-0.89298999999999995</v>
      </c>
      <c r="AH222" s="30" t="s">
        <v>108</v>
      </c>
      <c r="AI222" s="79">
        <f t="shared" si="62"/>
        <v>109</v>
      </c>
      <c r="AJ222" s="33" t="s">
        <v>90</v>
      </c>
      <c r="AK222" s="35" t="s">
        <v>26</v>
      </c>
      <c r="AL222" s="28">
        <v>-1.75037</v>
      </c>
      <c r="AM222" s="28" t="s">
        <v>107</v>
      </c>
      <c r="AN222" s="29">
        <f t="shared" si="70"/>
        <v>93</v>
      </c>
      <c r="AO222" s="33" t="s">
        <v>73</v>
      </c>
      <c r="AP222" s="24" t="s">
        <v>23</v>
      </c>
      <c r="AQ222" s="28">
        <v>-2.0129700000000001</v>
      </c>
      <c r="AR222" s="28" t="s">
        <v>107</v>
      </c>
      <c r="AS222" s="29">
        <f t="shared" si="71"/>
        <v>90</v>
      </c>
      <c r="AT222" s="33" t="s">
        <v>79</v>
      </c>
      <c r="AU222" s="24" t="s">
        <v>25</v>
      </c>
      <c r="AV222" s="28">
        <v>-0.99587999999999999</v>
      </c>
      <c r="AW222" s="28" t="s">
        <v>107</v>
      </c>
      <c r="AX222" s="29">
        <f t="shared" si="74"/>
        <v>72</v>
      </c>
      <c r="AY222" s="33" t="s">
        <v>53</v>
      </c>
      <c r="AZ222" s="24" t="s">
        <v>23</v>
      </c>
      <c r="BA222" s="28">
        <v>-1.34928</v>
      </c>
      <c r="BB222" s="28" t="s">
        <v>107</v>
      </c>
      <c r="BC222" s="29">
        <f t="shared" si="69"/>
        <v>94</v>
      </c>
      <c r="BD222" s="33" t="s">
        <v>42</v>
      </c>
      <c r="BE222" s="24" t="s">
        <v>26</v>
      </c>
      <c r="BF222" s="28">
        <v>-1.0528</v>
      </c>
      <c r="BG222" s="28" t="s">
        <v>107</v>
      </c>
      <c r="BH222" s="79">
        <f t="shared" si="67"/>
        <v>98</v>
      </c>
      <c r="BI222" s="33" t="s">
        <v>69</v>
      </c>
      <c r="BJ222" s="24" t="s">
        <v>23</v>
      </c>
      <c r="BK222" s="28">
        <v>-0.66493000000000002</v>
      </c>
      <c r="BL222" s="28" t="s">
        <v>107</v>
      </c>
      <c r="BM222" s="29">
        <f t="shared" si="63"/>
        <v>104</v>
      </c>
      <c r="BN222" s="33" t="s">
        <v>86</v>
      </c>
      <c r="BO222" s="24" t="s">
        <v>26</v>
      </c>
      <c r="BP222" s="28">
        <v>-0.39512000000000003</v>
      </c>
      <c r="BQ222" s="52" t="s">
        <v>107</v>
      </c>
      <c r="BR222" s="29">
        <f t="shared" si="66"/>
        <v>100</v>
      </c>
    </row>
    <row r="223" spans="1:70" ht="17" thickBot="1" x14ac:dyDescent="0.25">
      <c r="A223" s="33" t="s">
        <v>63</v>
      </c>
      <c r="B223" s="24" t="s">
        <v>26</v>
      </c>
      <c r="C223" s="28">
        <v>-1.35748</v>
      </c>
      <c r="D223" s="28" t="s">
        <v>107</v>
      </c>
      <c r="E223" s="29">
        <f t="shared" si="68"/>
        <v>97</v>
      </c>
      <c r="F223" s="33" t="s">
        <v>69</v>
      </c>
      <c r="G223" s="24" t="s">
        <v>29</v>
      </c>
      <c r="H223" s="28">
        <v>-0.91356000000000004</v>
      </c>
      <c r="I223" s="28" t="s">
        <v>107</v>
      </c>
      <c r="J223" s="29">
        <f t="shared" si="65"/>
        <v>102</v>
      </c>
      <c r="K223" s="33" t="s">
        <v>86</v>
      </c>
      <c r="L223" s="24" t="s">
        <v>26</v>
      </c>
      <c r="M223" s="28">
        <v>-1.3987499999999999</v>
      </c>
      <c r="N223" s="28" t="s">
        <v>107</v>
      </c>
      <c r="O223" s="29">
        <f t="shared" si="61"/>
        <v>111</v>
      </c>
      <c r="P223" s="33" t="s">
        <v>73</v>
      </c>
      <c r="Q223" s="24" t="s">
        <v>26</v>
      </c>
      <c r="R223" s="28">
        <v>-1.39646</v>
      </c>
      <c r="S223" s="28" t="s">
        <v>107</v>
      </c>
      <c r="T223" s="29">
        <f t="shared" si="73"/>
        <v>85</v>
      </c>
      <c r="U223" s="33" t="s">
        <v>73</v>
      </c>
      <c r="V223" s="24" t="s">
        <v>23</v>
      </c>
      <c r="W223" s="28">
        <v>-1.24472</v>
      </c>
      <c r="X223" s="28" t="s">
        <v>107</v>
      </c>
      <c r="Y223" s="29">
        <f t="shared" si="72"/>
        <v>87</v>
      </c>
      <c r="Z223" s="33" t="s">
        <v>73</v>
      </c>
      <c r="AA223" s="24" t="s">
        <v>29</v>
      </c>
      <c r="AB223" s="28">
        <v>-1.3509199999999999</v>
      </c>
      <c r="AC223" s="28" t="s">
        <v>107</v>
      </c>
      <c r="AD223" s="29">
        <f t="shared" si="64"/>
        <v>104</v>
      </c>
      <c r="AE223" s="33" t="s">
        <v>73</v>
      </c>
      <c r="AF223" s="24" t="s">
        <v>29</v>
      </c>
      <c r="AG223" s="28">
        <v>-0.90715999999999997</v>
      </c>
      <c r="AH223" s="28" t="s">
        <v>107</v>
      </c>
      <c r="AI223" s="79">
        <f t="shared" si="62"/>
        <v>110</v>
      </c>
      <c r="AJ223" s="33" t="s">
        <v>84</v>
      </c>
      <c r="AK223" s="24" t="s">
        <v>26</v>
      </c>
      <c r="AL223" s="28">
        <v>-1.7696099999999999</v>
      </c>
      <c r="AM223" s="28" t="s">
        <v>107</v>
      </c>
      <c r="AN223" s="29">
        <f t="shared" si="70"/>
        <v>94</v>
      </c>
      <c r="AO223" s="33" t="s">
        <v>90</v>
      </c>
      <c r="AP223" s="35" t="s">
        <v>20</v>
      </c>
      <c r="AQ223" s="28">
        <v>-2.1647599999999998</v>
      </c>
      <c r="AR223" s="28" t="s">
        <v>107</v>
      </c>
      <c r="AS223" s="29">
        <f t="shared" si="71"/>
        <v>91</v>
      </c>
      <c r="AT223" s="33" t="s">
        <v>65</v>
      </c>
      <c r="AU223" s="24" t="s">
        <v>23</v>
      </c>
      <c r="AV223" s="28">
        <v>-1.0513999999999999</v>
      </c>
      <c r="AW223" s="28" t="s">
        <v>107</v>
      </c>
      <c r="AX223" s="29">
        <f t="shared" si="74"/>
        <v>73</v>
      </c>
      <c r="AY223" s="33" t="s">
        <v>98</v>
      </c>
      <c r="AZ223" s="35" t="s">
        <v>28</v>
      </c>
      <c r="BA223" s="28">
        <v>-1.35643</v>
      </c>
      <c r="BB223" s="28" t="s">
        <v>107</v>
      </c>
      <c r="BC223" s="29">
        <f t="shared" si="69"/>
        <v>95</v>
      </c>
      <c r="BD223" s="33" t="s">
        <v>87</v>
      </c>
      <c r="BE223" s="24" t="s">
        <v>25</v>
      </c>
      <c r="BF223" s="28">
        <v>-1.05629</v>
      </c>
      <c r="BG223" s="28" t="s">
        <v>107</v>
      </c>
      <c r="BH223" s="79">
        <f t="shared" si="67"/>
        <v>99</v>
      </c>
      <c r="BI223" s="33" t="s">
        <v>31</v>
      </c>
      <c r="BJ223" s="24" t="s">
        <v>19</v>
      </c>
      <c r="BK223" s="28">
        <v>-0.66676000000000002</v>
      </c>
      <c r="BL223" s="28" t="s">
        <v>107</v>
      </c>
      <c r="BM223" s="29">
        <f t="shared" si="63"/>
        <v>105</v>
      </c>
      <c r="BN223" s="33" t="s">
        <v>31</v>
      </c>
      <c r="BO223" s="24" t="s">
        <v>19</v>
      </c>
      <c r="BP223" s="28">
        <v>-0.42525000000000002</v>
      </c>
      <c r="BQ223" s="52" t="s">
        <v>107</v>
      </c>
      <c r="BR223" s="29">
        <f t="shared" si="66"/>
        <v>101</v>
      </c>
    </row>
    <row r="224" spans="1:70" ht="17" thickBot="1" x14ac:dyDescent="0.25">
      <c r="A224" s="33" t="s">
        <v>103</v>
      </c>
      <c r="B224" s="35" t="s">
        <v>20</v>
      </c>
      <c r="C224" s="28">
        <v>-1.3646199999999999</v>
      </c>
      <c r="D224" s="28" t="s">
        <v>107</v>
      </c>
      <c r="E224" s="29">
        <f t="shared" si="68"/>
        <v>98</v>
      </c>
      <c r="F224" s="33" t="s">
        <v>75</v>
      </c>
      <c r="G224" s="24" t="s">
        <v>29</v>
      </c>
      <c r="H224" s="28">
        <v>-1.02471</v>
      </c>
      <c r="I224" s="28" t="s">
        <v>107</v>
      </c>
      <c r="J224" s="29">
        <f t="shared" si="65"/>
        <v>103</v>
      </c>
      <c r="K224" s="33" t="s">
        <v>96</v>
      </c>
      <c r="L224" s="35" t="s">
        <v>29</v>
      </c>
      <c r="M224" s="30">
        <v>-1.45041</v>
      </c>
      <c r="N224" s="30" t="s">
        <v>108</v>
      </c>
      <c r="O224" s="29">
        <f t="shared" si="61"/>
        <v>112</v>
      </c>
      <c r="P224" s="33" t="s">
        <v>73</v>
      </c>
      <c r="Q224" s="24" t="s">
        <v>23</v>
      </c>
      <c r="R224" s="28">
        <v>-1.4028799999999999</v>
      </c>
      <c r="S224" s="28" t="s">
        <v>107</v>
      </c>
      <c r="T224" s="29">
        <f t="shared" si="73"/>
        <v>86</v>
      </c>
      <c r="U224" s="33" t="s">
        <v>90</v>
      </c>
      <c r="V224" s="35" t="s">
        <v>26</v>
      </c>
      <c r="W224" s="28">
        <v>-1.3307500000000001</v>
      </c>
      <c r="X224" s="28" t="s">
        <v>107</v>
      </c>
      <c r="Y224" s="29">
        <f t="shared" si="72"/>
        <v>88</v>
      </c>
      <c r="Z224" s="33" t="s">
        <v>104</v>
      </c>
      <c r="AA224" s="35" t="s">
        <v>28</v>
      </c>
      <c r="AB224" s="30">
        <v>-1.3761000000000001</v>
      </c>
      <c r="AC224" s="30" t="s">
        <v>108</v>
      </c>
      <c r="AD224" s="29">
        <f t="shared" si="64"/>
        <v>105</v>
      </c>
      <c r="AE224" s="33" t="s">
        <v>84</v>
      </c>
      <c r="AF224" s="24" t="s">
        <v>28</v>
      </c>
      <c r="AG224" s="28">
        <v>-0.98312999999999995</v>
      </c>
      <c r="AH224" s="28" t="s">
        <v>107</v>
      </c>
      <c r="AI224" s="79">
        <f t="shared" si="62"/>
        <v>111</v>
      </c>
      <c r="AJ224" s="33" t="s">
        <v>57</v>
      </c>
      <c r="AK224" s="24" t="s">
        <v>26</v>
      </c>
      <c r="AL224" s="28">
        <v>-1.7916000000000001</v>
      </c>
      <c r="AM224" s="28" t="s">
        <v>107</v>
      </c>
      <c r="AN224" s="29">
        <f t="shared" si="70"/>
        <v>95</v>
      </c>
      <c r="AO224" s="33" t="s">
        <v>76</v>
      </c>
      <c r="AP224" s="24" t="s">
        <v>26</v>
      </c>
      <c r="AQ224" s="28">
        <v>-2.1722399999999999</v>
      </c>
      <c r="AR224" s="28" t="s">
        <v>107</v>
      </c>
      <c r="AS224" s="29">
        <f t="shared" si="71"/>
        <v>92</v>
      </c>
      <c r="AT224" s="33" t="s">
        <v>57</v>
      </c>
      <c r="AU224" s="24" t="s">
        <v>26</v>
      </c>
      <c r="AV224" s="28">
        <v>-1.07646</v>
      </c>
      <c r="AW224" s="28" t="s">
        <v>107</v>
      </c>
      <c r="AX224" s="29">
        <f t="shared" si="74"/>
        <v>74</v>
      </c>
      <c r="AY224" s="33" t="s">
        <v>80</v>
      </c>
      <c r="AZ224" s="24" t="s">
        <v>19</v>
      </c>
      <c r="BA224" s="28">
        <v>-1.37799</v>
      </c>
      <c r="BB224" s="28" t="s">
        <v>107</v>
      </c>
      <c r="BC224" s="29">
        <f t="shared" si="69"/>
        <v>96</v>
      </c>
      <c r="BD224" s="33" t="s">
        <v>100</v>
      </c>
      <c r="BE224" s="35" t="s">
        <v>26</v>
      </c>
      <c r="BF224" s="28">
        <v>-1.0955699999999999</v>
      </c>
      <c r="BG224" s="28" t="s">
        <v>107</v>
      </c>
      <c r="BH224" s="79">
        <f t="shared" si="67"/>
        <v>100</v>
      </c>
      <c r="BI224" s="33" t="s">
        <v>69</v>
      </c>
      <c r="BJ224" s="24" t="s">
        <v>19</v>
      </c>
      <c r="BK224" s="28">
        <v>-0.68838999999999995</v>
      </c>
      <c r="BL224" s="28" t="s">
        <v>107</v>
      </c>
      <c r="BM224" s="29">
        <f t="shared" si="63"/>
        <v>106</v>
      </c>
      <c r="BN224" s="33" t="s">
        <v>75</v>
      </c>
      <c r="BO224" s="24" t="s">
        <v>23</v>
      </c>
      <c r="BP224" s="28">
        <v>-0.45004</v>
      </c>
      <c r="BQ224" s="52" t="s">
        <v>107</v>
      </c>
      <c r="BR224" s="29">
        <f t="shared" si="66"/>
        <v>102</v>
      </c>
    </row>
    <row r="225" spans="1:70" ht="17" thickBot="1" x14ac:dyDescent="0.25">
      <c r="A225" s="33" t="s">
        <v>79</v>
      </c>
      <c r="B225" s="24" t="s">
        <v>22</v>
      </c>
      <c r="C225" s="28">
        <v>-1.37001</v>
      </c>
      <c r="D225" s="28" t="s">
        <v>107</v>
      </c>
      <c r="E225" s="29">
        <f t="shared" si="68"/>
        <v>99</v>
      </c>
      <c r="F225" s="33" t="s">
        <v>75</v>
      </c>
      <c r="G225" s="24" t="s">
        <v>23</v>
      </c>
      <c r="H225" s="28">
        <v>-1.0471900000000001</v>
      </c>
      <c r="I225" s="28" t="s">
        <v>107</v>
      </c>
      <c r="J225" s="29">
        <f t="shared" si="65"/>
        <v>104</v>
      </c>
      <c r="K225" s="33" t="s">
        <v>86</v>
      </c>
      <c r="L225" s="24" t="s">
        <v>28</v>
      </c>
      <c r="M225" s="28">
        <v>-1.48654</v>
      </c>
      <c r="N225" s="28" t="s">
        <v>107</v>
      </c>
      <c r="O225" s="29">
        <f t="shared" si="61"/>
        <v>113</v>
      </c>
      <c r="P225" s="33" t="s">
        <v>65</v>
      </c>
      <c r="Q225" s="24" t="s">
        <v>29</v>
      </c>
      <c r="R225" s="28">
        <v>-1.44543</v>
      </c>
      <c r="S225" s="28" t="s">
        <v>107</v>
      </c>
      <c r="T225" s="29">
        <f t="shared" si="73"/>
        <v>87</v>
      </c>
      <c r="U225" s="33" t="s">
        <v>90</v>
      </c>
      <c r="V225" s="35" t="s">
        <v>23</v>
      </c>
      <c r="W225" s="28">
        <v>-1.40777</v>
      </c>
      <c r="X225" s="28" t="s">
        <v>107</v>
      </c>
      <c r="Y225" s="29">
        <f t="shared" si="72"/>
        <v>89</v>
      </c>
      <c r="Z225" s="33" t="s">
        <v>34</v>
      </c>
      <c r="AA225" s="24" t="s">
        <v>26</v>
      </c>
      <c r="AB225" s="28">
        <v>-1.4428700000000001</v>
      </c>
      <c r="AC225" s="28" t="s">
        <v>107</v>
      </c>
      <c r="AD225" s="29">
        <f t="shared" si="64"/>
        <v>106</v>
      </c>
      <c r="AE225" s="33" t="s">
        <v>101</v>
      </c>
      <c r="AF225" s="35" t="s">
        <v>26</v>
      </c>
      <c r="AG225" s="29">
        <v>-0.99921000000000004</v>
      </c>
      <c r="AH225" s="29"/>
      <c r="AI225" s="79">
        <f t="shared" si="62"/>
        <v>112</v>
      </c>
      <c r="AJ225" s="33" t="s">
        <v>100</v>
      </c>
      <c r="AK225" s="35" t="s">
        <v>26</v>
      </c>
      <c r="AL225" s="28">
        <v>-1.8076300000000001</v>
      </c>
      <c r="AM225" s="28" t="s">
        <v>107</v>
      </c>
      <c r="AN225" s="29">
        <f t="shared" si="70"/>
        <v>96</v>
      </c>
      <c r="AO225" s="33" t="s">
        <v>60</v>
      </c>
      <c r="AP225" s="24" t="s">
        <v>26</v>
      </c>
      <c r="AQ225" s="28">
        <v>-2.2465199999999999</v>
      </c>
      <c r="AR225" s="28" t="s">
        <v>107</v>
      </c>
      <c r="AS225" s="29">
        <f t="shared" si="71"/>
        <v>93</v>
      </c>
      <c r="AT225" s="33" t="s">
        <v>61</v>
      </c>
      <c r="AU225" s="24" t="s">
        <v>23</v>
      </c>
      <c r="AV225" s="28">
        <v>-1.1037999999999999</v>
      </c>
      <c r="AW225" s="28" t="s">
        <v>107</v>
      </c>
      <c r="AX225" s="29">
        <f t="shared" si="74"/>
        <v>75</v>
      </c>
      <c r="AY225" s="33" t="s">
        <v>98</v>
      </c>
      <c r="AZ225" s="35" t="s">
        <v>23</v>
      </c>
      <c r="BA225" s="28">
        <v>-1.43283</v>
      </c>
      <c r="BB225" s="28" t="s">
        <v>107</v>
      </c>
      <c r="BC225" s="29">
        <f t="shared" si="69"/>
        <v>97</v>
      </c>
      <c r="BD225" s="33" t="s">
        <v>36</v>
      </c>
      <c r="BE225" s="24" t="s">
        <v>23</v>
      </c>
      <c r="BF225" s="28">
        <v>-1.13903</v>
      </c>
      <c r="BG225" s="28" t="s">
        <v>107</v>
      </c>
      <c r="BH225" s="79">
        <f t="shared" si="67"/>
        <v>101</v>
      </c>
      <c r="BI225" s="33" t="s">
        <v>75</v>
      </c>
      <c r="BJ225" s="24" t="s">
        <v>23</v>
      </c>
      <c r="BK225" s="28">
        <v>-0.69020999999999999</v>
      </c>
      <c r="BL225" s="28" t="s">
        <v>107</v>
      </c>
      <c r="BM225" s="29">
        <f t="shared" si="63"/>
        <v>107</v>
      </c>
      <c r="BN225" s="33" t="s">
        <v>75</v>
      </c>
      <c r="BO225" s="24" t="s">
        <v>25</v>
      </c>
      <c r="BP225" s="28">
        <v>-0.45496999999999999</v>
      </c>
      <c r="BQ225" s="52" t="s">
        <v>107</v>
      </c>
      <c r="BR225" s="29">
        <f t="shared" si="66"/>
        <v>103</v>
      </c>
    </row>
    <row r="226" spans="1:70" ht="17" thickBot="1" x14ac:dyDescent="0.25">
      <c r="A226" s="33" t="s">
        <v>73</v>
      </c>
      <c r="B226" s="24" t="s">
        <v>29</v>
      </c>
      <c r="C226" s="30">
        <v>-1.37462</v>
      </c>
      <c r="D226" s="30" t="s">
        <v>108</v>
      </c>
      <c r="E226" s="29">
        <f t="shared" si="68"/>
        <v>100</v>
      </c>
      <c r="F226" s="33" t="s">
        <v>99</v>
      </c>
      <c r="G226" s="35" t="s">
        <v>25</v>
      </c>
      <c r="H226" s="28">
        <v>-1.1512899999999999</v>
      </c>
      <c r="I226" s="28" t="s">
        <v>107</v>
      </c>
      <c r="J226" s="29">
        <f t="shared" si="65"/>
        <v>105</v>
      </c>
      <c r="K226" s="33" t="s">
        <v>93</v>
      </c>
      <c r="L226" s="35" t="s">
        <v>23</v>
      </c>
      <c r="M226" s="28">
        <v>-1.4965599999999999</v>
      </c>
      <c r="N226" s="28" t="s">
        <v>107</v>
      </c>
      <c r="O226" s="29">
        <f t="shared" si="61"/>
        <v>114</v>
      </c>
      <c r="P226" s="33" t="s">
        <v>90</v>
      </c>
      <c r="Q226" s="35" t="s">
        <v>23</v>
      </c>
      <c r="R226" s="28">
        <v>-1.4596899999999999</v>
      </c>
      <c r="S226" s="28" t="s">
        <v>107</v>
      </c>
      <c r="T226" s="29">
        <f t="shared" si="73"/>
        <v>88</v>
      </c>
      <c r="U226" s="33" t="s">
        <v>73</v>
      </c>
      <c r="V226" s="24" t="s">
        <v>26</v>
      </c>
      <c r="W226" s="28">
        <v>-1.4516</v>
      </c>
      <c r="X226" s="28" t="s">
        <v>107</v>
      </c>
      <c r="Y226" s="29">
        <f t="shared" si="72"/>
        <v>90</v>
      </c>
      <c r="Z226" s="33" t="s">
        <v>38</v>
      </c>
      <c r="AA226" s="24" t="s">
        <v>26</v>
      </c>
      <c r="AB226" s="28">
        <v>-1.5144500000000001</v>
      </c>
      <c r="AC226" s="28" t="s">
        <v>107</v>
      </c>
      <c r="AD226" s="29">
        <f t="shared" si="64"/>
        <v>107</v>
      </c>
      <c r="AE226" s="33" t="s">
        <v>90</v>
      </c>
      <c r="AF226" s="35" t="s">
        <v>29</v>
      </c>
      <c r="AG226" s="28">
        <v>-1.04457</v>
      </c>
      <c r="AH226" s="28" t="s">
        <v>107</v>
      </c>
      <c r="AI226" s="79">
        <f t="shared" si="62"/>
        <v>113</v>
      </c>
      <c r="AJ226" s="33" t="s">
        <v>73</v>
      </c>
      <c r="AK226" s="24" t="s">
        <v>26</v>
      </c>
      <c r="AL226" s="28">
        <v>-2.0403600000000002</v>
      </c>
      <c r="AM226" s="28" t="s">
        <v>107</v>
      </c>
      <c r="AN226" s="29">
        <f t="shared" si="70"/>
        <v>97</v>
      </c>
      <c r="AO226" s="33" t="s">
        <v>90</v>
      </c>
      <c r="AP226" s="35" t="s">
        <v>23</v>
      </c>
      <c r="AQ226" s="28">
        <v>-2.2515999999999998</v>
      </c>
      <c r="AR226" s="28" t="s">
        <v>107</v>
      </c>
      <c r="AS226" s="29">
        <f t="shared" si="71"/>
        <v>94</v>
      </c>
      <c r="AT226" s="33" t="s">
        <v>36</v>
      </c>
      <c r="AU226" s="24" t="s">
        <v>23</v>
      </c>
      <c r="AV226" s="28">
        <v>-1.1284000000000001</v>
      </c>
      <c r="AW226" s="28" t="s">
        <v>107</v>
      </c>
      <c r="AX226" s="29">
        <f t="shared" si="74"/>
        <v>76</v>
      </c>
      <c r="AY226" s="33" t="s">
        <v>100</v>
      </c>
      <c r="AZ226" s="35" t="s">
        <v>26</v>
      </c>
      <c r="BA226" s="28">
        <v>-1.4801599999999999</v>
      </c>
      <c r="BB226" s="28" t="s">
        <v>107</v>
      </c>
      <c r="BC226" s="29">
        <f t="shared" si="69"/>
        <v>98</v>
      </c>
      <c r="BD226" s="33" t="s">
        <v>67</v>
      </c>
      <c r="BE226" s="24" t="s">
        <v>23</v>
      </c>
      <c r="BF226" s="28">
        <v>-1.1667700000000001</v>
      </c>
      <c r="BG226" s="28" t="s">
        <v>107</v>
      </c>
      <c r="BH226" s="79">
        <f t="shared" si="67"/>
        <v>102</v>
      </c>
      <c r="BI226" s="33" t="s">
        <v>80</v>
      </c>
      <c r="BJ226" s="24" t="s">
        <v>19</v>
      </c>
      <c r="BK226" s="30">
        <v>-0.69721</v>
      </c>
      <c r="BL226" s="30" t="s">
        <v>108</v>
      </c>
      <c r="BM226" s="29">
        <f t="shared" si="63"/>
        <v>108</v>
      </c>
      <c r="BN226" s="33" t="s">
        <v>75</v>
      </c>
      <c r="BO226" s="24" t="s">
        <v>29</v>
      </c>
      <c r="BP226" s="28">
        <v>-0.47611999999999999</v>
      </c>
      <c r="BQ226" s="52" t="s">
        <v>107</v>
      </c>
      <c r="BR226" s="29">
        <f t="shared" si="66"/>
        <v>104</v>
      </c>
    </row>
    <row r="227" spans="1:70" ht="17" thickBot="1" x14ac:dyDescent="0.25">
      <c r="A227" s="33" t="s">
        <v>76</v>
      </c>
      <c r="B227" s="24" t="s">
        <v>26</v>
      </c>
      <c r="C227" s="28">
        <v>-1.37727</v>
      </c>
      <c r="D227" s="28" t="s">
        <v>107</v>
      </c>
      <c r="E227" s="29">
        <f t="shared" si="68"/>
        <v>101</v>
      </c>
      <c r="F227" s="33" t="s">
        <v>99</v>
      </c>
      <c r="G227" s="35" t="s">
        <v>29</v>
      </c>
      <c r="H227" s="28">
        <v>-1.15848</v>
      </c>
      <c r="I227" s="28" t="s">
        <v>107</v>
      </c>
      <c r="J227" s="29">
        <f t="shared" si="65"/>
        <v>106</v>
      </c>
      <c r="K227" s="33" t="s">
        <v>93</v>
      </c>
      <c r="L227" s="35" t="s">
        <v>25</v>
      </c>
      <c r="M227" s="30">
        <v>-1.49749</v>
      </c>
      <c r="N227" s="30" t="s">
        <v>108</v>
      </c>
      <c r="O227" s="29">
        <f t="shared" si="61"/>
        <v>115</v>
      </c>
      <c r="P227" s="33" t="s">
        <v>65</v>
      </c>
      <c r="Q227" s="24" t="s">
        <v>20</v>
      </c>
      <c r="R227" s="28">
        <v>-1.50362</v>
      </c>
      <c r="S227" s="28" t="s">
        <v>107</v>
      </c>
      <c r="T227" s="29">
        <f t="shared" si="73"/>
        <v>89</v>
      </c>
      <c r="U227" s="33" t="s">
        <v>85</v>
      </c>
      <c r="V227" s="24" t="s">
        <v>29</v>
      </c>
      <c r="W227" s="30">
        <v>-1.47882</v>
      </c>
      <c r="X227" s="30" t="s">
        <v>108</v>
      </c>
      <c r="Y227" s="29">
        <f t="shared" si="72"/>
        <v>91</v>
      </c>
      <c r="Z227" s="33" t="s">
        <v>84</v>
      </c>
      <c r="AA227" s="24" t="s">
        <v>28</v>
      </c>
      <c r="AB227" s="28">
        <v>-1.5341199999999999</v>
      </c>
      <c r="AC227" s="28" t="s">
        <v>107</v>
      </c>
      <c r="AD227" s="29">
        <f t="shared" si="64"/>
        <v>108</v>
      </c>
      <c r="AE227" s="33" t="s">
        <v>34</v>
      </c>
      <c r="AF227" s="24" t="s">
        <v>26</v>
      </c>
      <c r="AG227" s="28">
        <v>-1.05019</v>
      </c>
      <c r="AH227" s="28" t="s">
        <v>107</v>
      </c>
      <c r="AI227" s="79">
        <f t="shared" si="62"/>
        <v>114</v>
      </c>
      <c r="AJ227" s="33" t="s">
        <v>76</v>
      </c>
      <c r="AK227" s="24" t="s">
        <v>26</v>
      </c>
      <c r="AL227" s="28">
        <v>-2.2410999999999999</v>
      </c>
      <c r="AM227" s="28" t="s">
        <v>107</v>
      </c>
      <c r="AN227" s="29">
        <f t="shared" si="70"/>
        <v>98</v>
      </c>
      <c r="AO227" s="33" t="s">
        <v>96</v>
      </c>
      <c r="AP227" s="35" t="s">
        <v>26</v>
      </c>
      <c r="AQ227" s="28">
        <v>-2.3030499999999998</v>
      </c>
      <c r="AR227" s="28" t="s">
        <v>107</v>
      </c>
      <c r="AS227" s="29">
        <f t="shared" si="71"/>
        <v>95</v>
      </c>
      <c r="AT227" s="33" t="s">
        <v>57</v>
      </c>
      <c r="AU227" s="24" t="s">
        <v>23</v>
      </c>
      <c r="AV227" s="28">
        <v>-1.13923</v>
      </c>
      <c r="AW227" s="28" t="s">
        <v>107</v>
      </c>
      <c r="AX227" s="29">
        <f t="shared" si="74"/>
        <v>77</v>
      </c>
      <c r="AY227" s="33" t="s">
        <v>98</v>
      </c>
      <c r="AZ227" s="35" t="s">
        <v>19</v>
      </c>
      <c r="BA227" s="28">
        <v>-1.6821900000000001</v>
      </c>
      <c r="BB227" s="28" t="s">
        <v>107</v>
      </c>
      <c r="BC227" s="29">
        <f t="shared" si="69"/>
        <v>99</v>
      </c>
      <c r="BD227" s="33" t="s">
        <v>96</v>
      </c>
      <c r="BE227" s="35" t="s">
        <v>29</v>
      </c>
      <c r="BF227" s="28">
        <v>-1.19912</v>
      </c>
      <c r="BG227" s="28" t="s">
        <v>107</v>
      </c>
      <c r="BH227" s="79">
        <f t="shared" si="67"/>
        <v>103</v>
      </c>
      <c r="BI227" s="33" t="s">
        <v>96</v>
      </c>
      <c r="BJ227" s="35" t="s">
        <v>29</v>
      </c>
      <c r="BK227" s="29">
        <v>-0.71026</v>
      </c>
      <c r="BL227" s="29"/>
      <c r="BM227" s="29">
        <f t="shared" si="63"/>
        <v>109</v>
      </c>
      <c r="BN227" s="33" t="s">
        <v>86</v>
      </c>
      <c r="BO227" s="24" t="s">
        <v>20</v>
      </c>
      <c r="BP227" s="28">
        <v>-0.48294999999999999</v>
      </c>
      <c r="BQ227" s="52" t="s">
        <v>107</v>
      </c>
      <c r="BR227" s="29">
        <f t="shared" si="66"/>
        <v>105</v>
      </c>
    </row>
    <row r="228" spans="1:70" ht="17" thickBot="1" x14ac:dyDescent="0.25">
      <c r="A228" s="33" t="s">
        <v>57</v>
      </c>
      <c r="B228" s="24" t="s">
        <v>23</v>
      </c>
      <c r="C228" s="28">
        <v>-1.5035499999999999</v>
      </c>
      <c r="D228" s="28" t="s">
        <v>107</v>
      </c>
      <c r="E228" s="29">
        <f t="shared" si="68"/>
        <v>102</v>
      </c>
      <c r="F228" s="33" t="s">
        <v>65</v>
      </c>
      <c r="G228" s="24" t="s">
        <v>23</v>
      </c>
      <c r="H228" s="28">
        <v>-1.1705000000000001</v>
      </c>
      <c r="I228" s="28" t="s">
        <v>107</v>
      </c>
      <c r="J228" s="29">
        <f t="shared" si="65"/>
        <v>107</v>
      </c>
      <c r="K228" s="33" t="s">
        <v>97</v>
      </c>
      <c r="L228" s="35" t="s">
        <v>29</v>
      </c>
      <c r="M228" s="28">
        <v>-1.66275</v>
      </c>
      <c r="N228" s="28" t="s">
        <v>107</v>
      </c>
      <c r="O228" s="29">
        <f t="shared" si="61"/>
        <v>116</v>
      </c>
      <c r="P228" s="33" t="s">
        <v>90</v>
      </c>
      <c r="Q228" s="35" t="s">
        <v>29</v>
      </c>
      <c r="R228" s="28">
        <v>-1.50417</v>
      </c>
      <c r="S228" s="28" t="s">
        <v>107</v>
      </c>
      <c r="T228" s="29">
        <f t="shared" si="73"/>
        <v>90</v>
      </c>
      <c r="U228" s="33" t="s">
        <v>60</v>
      </c>
      <c r="V228" s="24" t="s">
        <v>26</v>
      </c>
      <c r="W228" s="28">
        <v>-1.61659</v>
      </c>
      <c r="X228" s="28" t="s">
        <v>107</v>
      </c>
      <c r="Y228" s="29">
        <f t="shared" si="72"/>
        <v>92</v>
      </c>
      <c r="Z228" s="33" t="s">
        <v>90</v>
      </c>
      <c r="AA228" s="35" t="s">
        <v>29</v>
      </c>
      <c r="AB228" s="30">
        <v>-1.5813200000000001</v>
      </c>
      <c r="AC228" s="30" t="s">
        <v>108</v>
      </c>
      <c r="AD228" s="29">
        <f t="shared" si="64"/>
        <v>109</v>
      </c>
      <c r="AE228" s="33" t="s">
        <v>38</v>
      </c>
      <c r="AF228" s="24" t="s">
        <v>26</v>
      </c>
      <c r="AG228" s="28">
        <v>-1.1920900000000001</v>
      </c>
      <c r="AH228" s="28" t="s">
        <v>107</v>
      </c>
      <c r="AI228" s="79">
        <f t="shared" si="62"/>
        <v>115</v>
      </c>
      <c r="AJ228" s="33" t="s">
        <v>96</v>
      </c>
      <c r="AK228" s="35" t="s">
        <v>26</v>
      </c>
      <c r="AL228" s="28">
        <v>-2.4463400000000002</v>
      </c>
      <c r="AM228" s="28" t="s">
        <v>107</v>
      </c>
      <c r="AN228" s="29">
        <f t="shared" si="70"/>
        <v>99</v>
      </c>
      <c r="AO228" s="33" t="s">
        <v>73</v>
      </c>
      <c r="AP228" s="24" t="s">
        <v>26</v>
      </c>
      <c r="AQ228" s="28">
        <v>-2.3516400000000002</v>
      </c>
      <c r="AR228" s="28" t="s">
        <v>107</v>
      </c>
      <c r="AS228" s="29">
        <f t="shared" si="71"/>
        <v>96</v>
      </c>
      <c r="AT228" s="33" t="s">
        <v>100</v>
      </c>
      <c r="AU228" s="35" t="s">
        <v>26</v>
      </c>
      <c r="AV228" s="28">
        <v>-1.1723699999999999</v>
      </c>
      <c r="AW228" s="28" t="s">
        <v>107</v>
      </c>
      <c r="AX228" s="29">
        <f t="shared" si="74"/>
        <v>78</v>
      </c>
      <c r="AY228" s="33" t="s">
        <v>70</v>
      </c>
      <c r="AZ228" s="24" t="s">
        <v>28</v>
      </c>
      <c r="BA228" s="28">
        <v>-1.6841900000000001</v>
      </c>
      <c r="BB228" s="28" t="s">
        <v>107</v>
      </c>
      <c r="BC228" s="29">
        <f t="shared" si="69"/>
        <v>100</v>
      </c>
      <c r="BD228" s="33" t="s">
        <v>79</v>
      </c>
      <c r="BE228" s="24" t="s">
        <v>22</v>
      </c>
      <c r="BF228" s="28">
        <v>-1.296</v>
      </c>
      <c r="BG228" s="28" t="s">
        <v>107</v>
      </c>
      <c r="BH228" s="79">
        <f t="shared" si="67"/>
        <v>104</v>
      </c>
      <c r="BI228" s="33" t="s">
        <v>62</v>
      </c>
      <c r="BJ228" s="24" t="s">
        <v>23</v>
      </c>
      <c r="BK228" s="28">
        <v>-0.78110999999999997</v>
      </c>
      <c r="BL228" s="28" t="s">
        <v>107</v>
      </c>
      <c r="BM228" s="29">
        <f t="shared" si="63"/>
        <v>110</v>
      </c>
      <c r="BN228" s="33" t="s">
        <v>69</v>
      </c>
      <c r="BO228" s="24" t="s">
        <v>19</v>
      </c>
      <c r="BP228" s="28">
        <v>-0.48530000000000001</v>
      </c>
      <c r="BQ228" s="52" t="s">
        <v>107</v>
      </c>
      <c r="BR228" s="29">
        <f t="shared" si="66"/>
        <v>106</v>
      </c>
    </row>
    <row r="229" spans="1:70" ht="17" thickBot="1" x14ac:dyDescent="0.25">
      <c r="A229" s="33" t="s">
        <v>96</v>
      </c>
      <c r="B229" s="35" t="s">
        <v>26</v>
      </c>
      <c r="C229" s="30">
        <v>-1.5473399999999999</v>
      </c>
      <c r="D229" s="30" t="s">
        <v>108</v>
      </c>
      <c r="E229" s="29">
        <f t="shared" si="68"/>
        <v>103</v>
      </c>
      <c r="F229" s="33" t="s">
        <v>75</v>
      </c>
      <c r="G229" s="24" t="s">
        <v>25</v>
      </c>
      <c r="H229" s="28">
        <v>-1.18137</v>
      </c>
      <c r="I229" s="28" t="s">
        <v>107</v>
      </c>
      <c r="J229" s="29">
        <f t="shared" si="65"/>
        <v>108</v>
      </c>
      <c r="K229" s="33" t="s">
        <v>75</v>
      </c>
      <c r="L229" s="24" t="s">
        <v>29</v>
      </c>
      <c r="M229" s="28">
        <v>-1.7339100000000001</v>
      </c>
      <c r="N229" s="28" t="s">
        <v>107</v>
      </c>
      <c r="O229" s="29">
        <f t="shared" si="61"/>
        <v>117</v>
      </c>
      <c r="P229" s="33" t="s">
        <v>90</v>
      </c>
      <c r="Q229" s="35" t="s">
        <v>26</v>
      </c>
      <c r="R229" s="28">
        <v>-1.59727</v>
      </c>
      <c r="S229" s="28" t="s">
        <v>107</v>
      </c>
      <c r="T229" s="29">
        <f t="shared" si="73"/>
        <v>91</v>
      </c>
      <c r="U229" s="33" t="s">
        <v>90</v>
      </c>
      <c r="V229" s="35" t="s">
        <v>29</v>
      </c>
      <c r="W229" s="28">
        <v>-1.6192</v>
      </c>
      <c r="X229" s="28" t="s">
        <v>107</v>
      </c>
      <c r="Y229" s="29">
        <f t="shared" si="72"/>
        <v>93</v>
      </c>
      <c r="Z229" s="33" t="s">
        <v>94</v>
      </c>
      <c r="AA229" s="35" t="s">
        <v>28</v>
      </c>
      <c r="AB229" s="30">
        <v>-1.69215</v>
      </c>
      <c r="AC229" s="30" t="s">
        <v>108</v>
      </c>
      <c r="AD229" s="29">
        <f t="shared" si="64"/>
        <v>110</v>
      </c>
      <c r="AE229" s="33" t="s">
        <v>94</v>
      </c>
      <c r="AF229" s="35" t="s">
        <v>28</v>
      </c>
      <c r="AG229" s="30">
        <v>-1.1933800000000001</v>
      </c>
      <c r="AH229" s="30" t="s">
        <v>108</v>
      </c>
      <c r="AI229" s="79">
        <f t="shared" si="62"/>
        <v>116</v>
      </c>
      <c r="AJ229" s="33" t="s">
        <v>60</v>
      </c>
      <c r="AK229" s="24" t="s">
        <v>26</v>
      </c>
      <c r="AL229" s="28">
        <v>-2.52921</v>
      </c>
      <c r="AM229" s="28" t="s">
        <v>107</v>
      </c>
      <c r="AN229" s="29">
        <f t="shared" si="70"/>
        <v>100</v>
      </c>
      <c r="AO229" s="33" t="s">
        <v>90</v>
      </c>
      <c r="AP229" s="35" t="s">
        <v>26</v>
      </c>
      <c r="AQ229" s="28">
        <v>-2.3863500000000002</v>
      </c>
      <c r="AR229" s="28" t="s">
        <v>107</v>
      </c>
      <c r="AS229" s="29">
        <f t="shared" si="71"/>
        <v>97</v>
      </c>
      <c r="AT229" s="33" t="s">
        <v>100</v>
      </c>
      <c r="AU229" s="35" t="s">
        <v>23</v>
      </c>
      <c r="AV229" s="28">
        <v>-1.2742599999999999</v>
      </c>
      <c r="AW229" s="28" t="s">
        <v>107</v>
      </c>
      <c r="AX229" s="29">
        <f t="shared" si="74"/>
        <v>79</v>
      </c>
      <c r="AY229" s="33" t="s">
        <v>70</v>
      </c>
      <c r="AZ229" s="24" t="s">
        <v>23</v>
      </c>
      <c r="BA229" s="28">
        <v>-1.7096499999999999</v>
      </c>
      <c r="BB229" s="28" t="s">
        <v>107</v>
      </c>
      <c r="BC229" s="29">
        <f t="shared" si="69"/>
        <v>101</v>
      </c>
      <c r="BD229" s="33" t="s">
        <v>60</v>
      </c>
      <c r="BE229" s="24" t="s">
        <v>26</v>
      </c>
      <c r="BF229" s="28">
        <v>-1.3171900000000001</v>
      </c>
      <c r="BG229" s="28" t="s">
        <v>107</v>
      </c>
      <c r="BH229" s="79">
        <f t="shared" si="67"/>
        <v>105</v>
      </c>
      <c r="BI229" s="33" t="s">
        <v>99</v>
      </c>
      <c r="BJ229" s="35" t="s">
        <v>19</v>
      </c>
      <c r="BK229" s="28">
        <v>-0.84321000000000002</v>
      </c>
      <c r="BL229" s="28" t="s">
        <v>107</v>
      </c>
      <c r="BM229" s="29">
        <f t="shared" si="63"/>
        <v>111</v>
      </c>
      <c r="BN229" s="33" t="s">
        <v>99</v>
      </c>
      <c r="BO229" s="35" t="s">
        <v>25</v>
      </c>
      <c r="BP229" s="28">
        <v>-0.50366999999999995</v>
      </c>
      <c r="BQ229" s="52" t="s">
        <v>107</v>
      </c>
      <c r="BR229" s="29">
        <f t="shared" si="66"/>
        <v>107</v>
      </c>
    </row>
    <row r="230" spans="1:70" ht="17" thickBot="1" x14ac:dyDescent="0.25">
      <c r="A230" s="33" t="s">
        <v>103</v>
      </c>
      <c r="B230" s="35" t="s">
        <v>26</v>
      </c>
      <c r="C230" s="28">
        <v>-1.5980000000000001</v>
      </c>
      <c r="D230" s="28" t="s">
        <v>107</v>
      </c>
      <c r="E230" s="29">
        <f t="shared" si="68"/>
        <v>104</v>
      </c>
      <c r="F230" s="33" t="s">
        <v>93</v>
      </c>
      <c r="G230" s="35" t="s">
        <v>25</v>
      </c>
      <c r="H230" s="29">
        <v>-1.2716000000000001</v>
      </c>
      <c r="I230" s="29"/>
      <c r="J230" s="29">
        <f t="shared" si="65"/>
        <v>109</v>
      </c>
      <c r="K230" s="33" t="s">
        <v>69</v>
      </c>
      <c r="L230" s="24" t="s">
        <v>29</v>
      </c>
      <c r="M230" s="28">
        <v>-1.78138</v>
      </c>
      <c r="N230" s="28" t="s">
        <v>107</v>
      </c>
      <c r="O230" s="29">
        <f t="shared" si="61"/>
        <v>118</v>
      </c>
      <c r="P230" s="33" t="s">
        <v>93</v>
      </c>
      <c r="Q230" s="35" t="s">
        <v>20</v>
      </c>
      <c r="R230" s="28">
        <v>-1.89564</v>
      </c>
      <c r="S230" s="28" t="s">
        <v>107</v>
      </c>
      <c r="T230" s="29">
        <f t="shared" si="73"/>
        <v>92</v>
      </c>
      <c r="U230" s="33" t="s">
        <v>96</v>
      </c>
      <c r="V230" s="35" t="s">
        <v>26</v>
      </c>
      <c r="W230" s="29">
        <v>-1.6208</v>
      </c>
      <c r="X230" s="29"/>
      <c r="Y230" s="29">
        <f t="shared" si="72"/>
        <v>94</v>
      </c>
      <c r="Z230" s="33" t="s">
        <v>84</v>
      </c>
      <c r="AA230" s="24" t="s">
        <v>26</v>
      </c>
      <c r="AB230" s="28">
        <v>-1.9228099999999999</v>
      </c>
      <c r="AC230" s="28" t="s">
        <v>107</v>
      </c>
      <c r="AD230" s="29">
        <f t="shared" si="64"/>
        <v>111</v>
      </c>
      <c r="AE230" s="33" t="s">
        <v>84</v>
      </c>
      <c r="AF230" s="24" t="s">
        <v>26</v>
      </c>
      <c r="AG230" s="28">
        <v>-1.34494</v>
      </c>
      <c r="AH230" s="28" t="s">
        <v>107</v>
      </c>
      <c r="AI230" s="79">
        <f t="shared" si="62"/>
        <v>117</v>
      </c>
      <c r="AJ230" s="33" t="s">
        <v>73</v>
      </c>
      <c r="AK230" s="24" t="s">
        <v>29</v>
      </c>
      <c r="AL230" s="28">
        <v>-2.5688900000000001</v>
      </c>
      <c r="AM230" s="28" t="s">
        <v>107</v>
      </c>
      <c r="AN230" s="29">
        <f t="shared" si="70"/>
        <v>101</v>
      </c>
      <c r="AO230" s="33" t="s">
        <v>73</v>
      </c>
      <c r="AP230" s="24" t="s">
        <v>29</v>
      </c>
      <c r="AQ230" s="28">
        <v>-2.72865</v>
      </c>
      <c r="AR230" s="28" t="s">
        <v>107</v>
      </c>
      <c r="AS230" s="29">
        <f t="shared" si="71"/>
        <v>98</v>
      </c>
      <c r="AT230" s="33" t="s">
        <v>104</v>
      </c>
      <c r="AU230" s="35" t="s">
        <v>28</v>
      </c>
      <c r="AV230" s="28">
        <v>-1.2760400000000001</v>
      </c>
      <c r="AW230" s="28" t="s">
        <v>107</v>
      </c>
      <c r="AX230" s="29">
        <f t="shared" si="74"/>
        <v>80</v>
      </c>
      <c r="AY230" s="33" t="s">
        <v>100</v>
      </c>
      <c r="AZ230" s="35" t="s">
        <v>23</v>
      </c>
      <c r="BA230" s="28">
        <v>-1.8055399999999999</v>
      </c>
      <c r="BB230" s="28" t="s">
        <v>107</v>
      </c>
      <c r="BC230" s="29">
        <f t="shared" si="69"/>
        <v>102</v>
      </c>
      <c r="BD230" s="33" t="s">
        <v>76</v>
      </c>
      <c r="BE230" s="24" t="s">
        <v>26</v>
      </c>
      <c r="BF230" s="28">
        <v>-1.3320000000000001</v>
      </c>
      <c r="BG230" s="28" t="s">
        <v>107</v>
      </c>
      <c r="BH230" s="79">
        <f t="shared" si="67"/>
        <v>106</v>
      </c>
      <c r="BI230" s="33" t="s">
        <v>62</v>
      </c>
      <c r="BJ230" s="24" t="s">
        <v>19</v>
      </c>
      <c r="BK230" s="28">
        <v>-0.85734999999999995</v>
      </c>
      <c r="BL230" s="28" t="s">
        <v>107</v>
      </c>
      <c r="BM230" s="29">
        <f t="shared" si="63"/>
        <v>112</v>
      </c>
      <c r="BN230" s="33" t="s">
        <v>99</v>
      </c>
      <c r="BO230" s="35" t="s">
        <v>23</v>
      </c>
      <c r="BP230" s="28">
        <v>-0.52190999999999999</v>
      </c>
      <c r="BQ230" s="52" t="s">
        <v>107</v>
      </c>
      <c r="BR230" s="29">
        <f t="shared" si="66"/>
        <v>108</v>
      </c>
    </row>
    <row r="231" spans="1:70" ht="17" thickBot="1" x14ac:dyDescent="0.25">
      <c r="A231" s="33" t="s">
        <v>100</v>
      </c>
      <c r="B231" s="35" t="s">
        <v>23</v>
      </c>
      <c r="C231" s="28">
        <v>-1.75587</v>
      </c>
      <c r="D231" s="28" t="s">
        <v>107</v>
      </c>
      <c r="E231" s="29">
        <f t="shared" si="68"/>
        <v>105</v>
      </c>
      <c r="F231" s="33" t="s">
        <v>91</v>
      </c>
      <c r="G231" s="35" t="s">
        <v>25</v>
      </c>
      <c r="H231" s="29">
        <v>-1.31731</v>
      </c>
      <c r="I231" s="29"/>
      <c r="J231" s="29">
        <f t="shared" si="65"/>
        <v>110</v>
      </c>
      <c r="K231" s="33" t="s">
        <v>75</v>
      </c>
      <c r="L231" s="24" t="s">
        <v>25</v>
      </c>
      <c r="M231" s="28">
        <v>-1.8723399999999999</v>
      </c>
      <c r="N231" s="28" t="s">
        <v>107</v>
      </c>
      <c r="O231" s="29">
        <f t="shared" si="61"/>
        <v>119</v>
      </c>
      <c r="P231" s="33" t="s">
        <v>93</v>
      </c>
      <c r="Q231" s="35" t="s">
        <v>25</v>
      </c>
      <c r="R231" s="28">
        <v>-1.90571</v>
      </c>
      <c r="S231" s="28" t="s">
        <v>107</v>
      </c>
      <c r="T231" s="29">
        <f t="shared" si="73"/>
        <v>93</v>
      </c>
      <c r="U231" s="33" t="s">
        <v>73</v>
      </c>
      <c r="V231" s="24" t="s">
        <v>29</v>
      </c>
      <c r="W231" s="28">
        <v>-1.80094</v>
      </c>
      <c r="X231" s="28" t="s">
        <v>107</v>
      </c>
      <c r="Y231" s="29">
        <f t="shared" si="72"/>
        <v>95</v>
      </c>
      <c r="Z231" s="33" t="s">
        <v>76</v>
      </c>
      <c r="AA231" s="24" t="s">
        <v>26</v>
      </c>
      <c r="AB231" s="28">
        <v>-2.1571500000000001</v>
      </c>
      <c r="AC231" s="28" t="s">
        <v>107</v>
      </c>
      <c r="AD231" s="29">
        <f t="shared" si="64"/>
        <v>112</v>
      </c>
      <c r="AE231" s="33" t="s">
        <v>76</v>
      </c>
      <c r="AF231" s="24" t="s">
        <v>26</v>
      </c>
      <c r="AG231" s="28">
        <v>-1.4534100000000001</v>
      </c>
      <c r="AH231" s="28" t="s">
        <v>107</v>
      </c>
      <c r="AI231" s="79">
        <f t="shared" si="62"/>
        <v>118</v>
      </c>
      <c r="AJ231" s="33" t="s">
        <v>85</v>
      </c>
      <c r="AK231" s="24" t="s">
        <v>29</v>
      </c>
      <c r="AL231" s="28">
        <v>-3.0330400000000002</v>
      </c>
      <c r="AM231" s="28" t="s">
        <v>107</v>
      </c>
      <c r="AN231" s="29">
        <f t="shared" si="70"/>
        <v>102</v>
      </c>
      <c r="AO231" s="33" t="s">
        <v>85</v>
      </c>
      <c r="AP231" s="24" t="s">
        <v>29</v>
      </c>
      <c r="AQ231" s="28">
        <v>-2.7515200000000002</v>
      </c>
      <c r="AR231" s="28" t="s">
        <v>107</v>
      </c>
      <c r="AS231" s="29">
        <f t="shared" si="71"/>
        <v>99</v>
      </c>
      <c r="AT231" s="33" t="s">
        <v>79</v>
      </c>
      <c r="AU231" s="24" t="s">
        <v>22</v>
      </c>
      <c r="AV231" s="28">
        <v>-1.3319799999999999</v>
      </c>
      <c r="AW231" s="28" t="s">
        <v>107</v>
      </c>
      <c r="AX231" s="29">
        <f t="shared" si="74"/>
        <v>81</v>
      </c>
      <c r="AY231" s="33" t="s">
        <v>79</v>
      </c>
      <c r="AZ231" s="24" t="s">
        <v>22</v>
      </c>
      <c r="BA231" s="28">
        <v>-1.8853800000000001</v>
      </c>
      <c r="BB231" s="28" t="s">
        <v>107</v>
      </c>
      <c r="BC231" s="29">
        <f t="shared" si="69"/>
        <v>103</v>
      </c>
      <c r="BD231" s="33" t="s">
        <v>57</v>
      </c>
      <c r="BE231" s="24" t="s">
        <v>23</v>
      </c>
      <c r="BF231" s="28">
        <v>-1.4810099999999999</v>
      </c>
      <c r="BG231" s="28" t="s">
        <v>107</v>
      </c>
      <c r="BH231" s="79">
        <f t="shared" si="67"/>
        <v>107</v>
      </c>
      <c r="BI231" s="33" t="s">
        <v>98</v>
      </c>
      <c r="BJ231" s="35" t="s">
        <v>19</v>
      </c>
      <c r="BK231" s="30">
        <v>-0.87621000000000004</v>
      </c>
      <c r="BL231" s="30" t="s">
        <v>108</v>
      </c>
      <c r="BM231" s="29">
        <f t="shared" si="63"/>
        <v>113</v>
      </c>
      <c r="BN231" s="33" t="s">
        <v>62</v>
      </c>
      <c r="BO231" s="24" t="s">
        <v>19</v>
      </c>
      <c r="BP231" s="28">
        <v>-0.53764000000000001</v>
      </c>
      <c r="BQ231" s="52" t="s">
        <v>107</v>
      </c>
      <c r="BR231" s="29">
        <f t="shared" si="66"/>
        <v>109</v>
      </c>
    </row>
    <row r="232" spans="1:70" ht="17" thickBot="1" x14ac:dyDescent="0.25">
      <c r="A232" s="33" t="s">
        <v>85</v>
      </c>
      <c r="B232" s="24" t="s">
        <v>29</v>
      </c>
      <c r="C232" s="28">
        <v>-2.2787500000000001</v>
      </c>
      <c r="D232" s="28" t="s">
        <v>107</v>
      </c>
      <c r="E232" s="29">
        <f t="shared" si="68"/>
        <v>106</v>
      </c>
      <c r="F232" s="33" t="s">
        <v>93</v>
      </c>
      <c r="G232" s="35" t="s">
        <v>20</v>
      </c>
      <c r="H232" s="29">
        <v>-1.3838999999999999</v>
      </c>
      <c r="I232" s="29"/>
      <c r="J232" s="29">
        <f t="shared" si="65"/>
        <v>111</v>
      </c>
      <c r="K232" s="33" t="s">
        <v>99</v>
      </c>
      <c r="L232" s="35" t="s">
        <v>29</v>
      </c>
      <c r="M232" s="28">
        <v>-1.9192800000000001</v>
      </c>
      <c r="N232" s="28" t="s">
        <v>107</v>
      </c>
      <c r="O232" s="29">
        <f t="shared" si="61"/>
        <v>120</v>
      </c>
      <c r="P232" s="33" t="s">
        <v>65</v>
      </c>
      <c r="Q232" s="24" t="s">
        <v>23</v>
      </c>
      <c r="R232" s="28">
        <v>-1.9294199999999999</v>
      </c>
      <c r="S232" s="28" t="s">
        <v>107</v>
      </c>
      <c r="T232" s="29">
        <f t="shared" si="73"/>
        <v>94</v>
      </c>
      <c r="U232" s="33" t="s">
        <v>96</v>
      </c>
      <c r="V232" s="35" t="s">
        <v>29</v>
      </c>
      <c r="W232" s="29">
        <v>-2.05538</v>
      </c>
      <c r="X232" s="29"/>
      <c r="Y232" s="29">
        <f t="shared" si="72"/>
        <v>96</v>
      </c>
      <c r="Z232" s="33" t="s">
        <v>60</v>
      </c>
      <c r="AA232" s="24" t="s">
        <v>26</v>
      </c>
      <c r="AB232" s="28">
        <v>-2.63869</v>
      </c>
      <c r="AC232" s="28" t="s">
        <v>107</v>
      </c>
      <c r="AD232" s="29">
        <f t="shared" si="64"/>
        <v>113</v>
      </c>
      <c r="AE232" s="33" t="s">
        <v>60</v>
      </c>
      <c r="AF232" s="24" t="s">
        <v>26</v>
      </c>
      <c r="AG232" s="28">
        <v>-1.9145000000000001</v>
      </c>
      <c r="AH232" s="28" t="s">
        <v>107</v>
      </c>
      <c r="AI232" s="79">
        <f t="shared" si="62"/>
        <v>119</v>
      </c>
      <c r="AJ232" s="33" t="s">
        <v>94</v>
      </c>
      <c r="AK232" s="35" t="s">
        <v>26</v>
      </c>
      <c r="AL232" s="28">
        <v>-3.4417800000000001</v>
      </c>
      <c r="AM232" s="28" t="s">
        <v>107</v>
      </c>
      <c r="AN232" s="29">
        <f t="shared" si="70"/>
        <v>103</v>
      </c>
      <c r="AO232" s="33" t="s">
        <v>94</v>
      </c>
      <c r="AP232" s="35" t="s">
        <v>26</v>
      </c>
      <c r="AQ232" s="28">
        <v>-2.9651700000000001</v>
      </c>
      <c r="AR232" s="28" t="s">
        <v>107</v>
      </c>
      <c r="AS232" s="29">
        <f t="shared" si="71"/>
        <v>100</v>
      </c>
      <c r="AT232" s="33" t="s">
        <v>104</v>
      </c>
      <c r="AU232" s="35" t="s">
        <v>23</v>
      </c>
      <c r="AV232" s="28">
        <v>-1.50515</v>
      </c>
      <c r="AW232" s="28" t="s">
        <v>107</v>
      </c>
      <c r="AX232" s="29">
        <f t="shared" si="74"/>
        <v>82</v>
      </c>
      <c r="AY232" s="33" t="s">
        <v>104</v>
      </c>
      <c r="AZ232" s="35" t="s">
        <v>23</v>
      </c>
      <c r="BA232" s="28">
        <v>-2.1248800000000001</v>
      </c>
      <c r="BB232" s="28" t="s">
        <v>107</v>
      </c>
      <c r="BC232" s="29">
        <f t="shared" si="69"/>
        <v>104</v>
      </c>
      <c r="BD232" s="33" t="s">
        <v>100</v>
      </c>
      <c r="BE232" s="35" t="s">
        <v>23</v>
      </c>
      <c r="BF232" s="28">
        <v>-1.6878599999999999</v>
      </c>
      <c r="BG232" s="28" t="s">
        <v>107</v>
      </c>
      <c r="BH232" s="79">
        <f t="shared" si="67"/>
        <v>108</v>
      </c>
      <c r="BI232" s="33" t="s">
        <v>99</v>
      </c>
      <c r="BJ232" s="35" t="s">
        <v>23</v>
      </c>
      <c r="BK232" s="28">
        <v>-0.89903999999999995</v>
      </c>
      <c r="BL232" s="28" t="s">
        <v>107</v>
      </c>
      <c r="BM232" s="29">
        <f t="shared" si="63"/>
        <v>114</v>
      </c>
      <c r="BN232" s="33" t="s">
        <v>99</v>
      </c>
      <c r="BO232" s="35" t="s">
        <v>29</v>
      </c>
      <c r="BP232" s="28">
        <v>-0.57657999999999998</v>
      </c>
      <c r="BQ232" s="52" t="s">
        <v>107</v>
      </c>
      <c r="BR232" s="29">
        <f t="shared" si="66"/>
        <v>110</v>
      </c>
    </row>
    <row r="233" spans="1:70" ht="17" thickBot="1" x14ac:dyDescent="0.25">
      <c r="A233" s="34" t="s">
        <v>96</v>
      </c>
      <c r="B233" s="36" t="s">
        <v>29</v>
      </c>
      <c r="C233" s="30">
        <v>-3.2369699999999999</v>
      </c>
      <c r="D233" s="41" t="s">
        <v>108</v>
      </c>
      <c r="E233" s="29">
        <f t="shared" si="68"/>
        <v>107</v>
      </c>
      <c r="F233" s="34" t="s">
        <v>93</v>
      </c>
      <c r="G233" s="36" t="s">
        <v>23</v>
      </c>
      <c r="H233" s="29">
        <v>-2.2190699999999999</v>
      </c>
      <c r="I233" s="40"/>
      <c r="J233" s="29">
        <f t="shared" si="65"/>
        <v>112</v>
      </c>
      <c r="K233" s="34" t="s">
        <v>99</v>
      </c>
      <c r="L233" s="36" t="s">
        <v>25</v>
      </c>
      <c r="M233" s="28">
        <v>-1.99729</v>
      </c>
      <c r="N233" s="39" t="s">
        <v>107</v>
      </c>
      <c r="O233" s="29">
        <f t="shared" si="61"/>
        <v>121</v>
      </c>
      <c r="P233" s="34" t="s">
        <v>93</v>
      </c>
      <c r="Q233" s="36" t="s">
        <v>23</v>
      </c>
      <c r="R233" s="28">
        <v>-2.7514400000000001</v>
      </c>
      <c r="S233" s="39" t="s">
        <v>107</v>
      </c>
      <c r="T233" s="29">
        <f t="shared" si="73"/>
        <v>95</v>
      </c>
      <c r="U233" s="34" t="s">
        <v>94</v>
      </c>
      <c r="V233" s="36" t="s">
        <v>26</v>
      </c>
      <c r="W233" s="28">
        <v>-2.1194799999999998</v>
      </c>
      <c r="X233" s="39" t="s">
        <v>107</v>
      </c>
      <c r="Y233" s="29">
        <f t="shared" si="72"/>
        <v>97</v>
      </c>
      <c r="Z233" s="34" t="s">
        <v>94</v>
      </c>
      <c r="AA233" s="36" t="s">
        <v>26</v>
      </c>
      <c r="AB233" s="28">
        <v>-3.53687</v>
      </c>
      <c r="AC233" s="39" t="s">
        <v>107</v>
      </c>
      <c r="AD233" s="29">
        <f t="shared" si="64"/>
        <v>114</v>
      </c>
      <c r="AE233" s="34" t="s">
        <v>94</v>
      </c>
      <c r="AF233" s="36" t="s">
        <v>26</v>
      </c>
      <c r="AG233" s="28">
        <v>-2.5078499999999999</v>
      </c>
      <c r="AH233" s="39" t="s">
        <v>107</v>
      </c>
      <c r="AI233" s="79">
        <f t="shared" si="62"/>
        <v>120</v>
      </c>
      <c r="AJ233" s="34" t="s">
        <v>96</v>
      </c>
      <c r="AK233" s="36" t="s">
        <v>29</v>
      </c>
      <c r="AL233" s="30">
        <v>-4.2712599999999998</v>
      </c>
      <c r="AM233" s="41" t="s">
        <v>108</v>
      </c>
      <c r="AN233" s="29">
        <f t="shared" si="70"/>
        <v>104</v>
      </c>
      <c r="AO233" s="34" t="s">
        <v>96</v>
      </c>
      <c r="AP233" s="36" t="s">
        <v>29</v>
      </c>
      <c r="AQ233" s="28">
        <v>-3.8512900000000001</v>
      </c>
      <c r="AR233" s="39" t="s">
        <v>107</v>
      </c>
      <c r="AS233" s="29">
        <f t="shared" si="71"/>
        <v>101</v>
      </c>
      <c r="AT233" s="34" t="s">
        <v>93</v>
      </c>
      <c r="AU233" s="36" t="s">
        <v>23</v>
      </c>
      <c r="AV233" s="29">
        <v>-1.5053300000000001</v>
      </c>
      <c r="AW233" s="40"/>
      <c r="AX233" s="29">
        <f t="shared" si="74"/>
        <v>83</v>
      </c>
      <c r="AY233" s="34" t="s">
        <v>104</v>
      </c>
      <c r="AZ233" s="36" t="s">
        <v>28</v>
      </c>
      <c r="BA233" s="28">
        <v>-2.1758199999999999</v>
      </c>
      <c r="BB233" s="39" t="s">
        <v>107</v>
      </c>
      <c r="BC233" s="29">
        <f t="shared" si="69"/>
        <v>105</v>
      </c>
      <c r="BD233" s="34" t="s">
        <v>94</v>
      </c>
      <c r="BE233" s="36" t="s">
        <v>26</v>
      </c>
      <c r="BF233" s="28">
        <v>-1.81745</v>
      </c>
      <c r="BG233" s="39" t="s">
        <v>107</v>
      </c>
      <c r="BH233" s="79">
        <f t="shared" si="67"/>
        <v>109</v>
      </c>
      <c r="BI233" s="34" t="s">
        <v>91</v>
      </c>
      <c r="BJ233" s="36" t="s">
        <v>25</v>
      </c>
      <c r="BK233" s="29">
        <v>-0.93583000000000005</v>
      </c>
      <c r="BL233" s="40"/>
      <c r="BM233" s="29">
        <f t="shared" si="63"/>
        <v>115</v>
      </c>
      <c r="BN233" s="34" t="s">
        <v>99</v>
      </c>
      <c r="BO233" s="36" t="s">
        <v>19</v>
      </c>
      <c r="BP233" s="28">
        <v>-0.69462999999999997</v>
      </c>
      <c r="BQ233" s="52" t="s">
        <v>107</v>
      </c>
      <c r="BR233" s="29">
        <f t="shared" si="66"/>
        <v>111</v>
      </c>
    </row>
    <row r="234" spans="1:70" ht="18" thickTop="1" thickBot="1" x14ac:dyDescent="0.25">
      <c r="A234" s="112" t="s">
        <v>109</v>
      </c>
      <c r="B234" s="113"/>
      <c r="C234" s="113"/>
      <c r="D234" s="113"/>
      <c r="E234" s="114"/>
      <c r="F234" s="112" t="s">
        <v>109</v>
      </c>
      <c r="G234" s="113"/>
      <c r="H234" s="113"/>
      <c r="I234" s="113"/>
      <c r="J234" s="114"/>
      <c r="K234" s="112" t="s">
        <v>109</v>
      </c>
      <c r="L234" s="113"/>
      <c r="M234" s="113"/>
      <c r="N234" s="113"/>
      <c r="O234" s="114"/>
      <c r="P234" s="112" t="s">
        <v>109</v>
      </c>
      <c r="Q234" s="113"/>
      <c r="R234" s="113"/>
      <c r="S234" s="113"/>
      <c r="T234" s="114"/>
      <c r="U234" s="112" t="s">
        <v>109</v>
      </c>
      <c r="V234" s="113"/>
      <c r="W234" s="113"/>
      <c r="X234" s="113"/>
      <c r="Y234" s="114"/>
      <c r="Z234" s="112" t="s">
        <v>109</v>
      </c>
      <c r="AA234" s="113"/>
      <c r="AB234" s="113"/>
      <c r="AC234" s="113"/>
      <c r="AD234" s="114"/>
      <c r="AE234" s="112" t="s">
        <v>109</v>
      </c>
      <c r="AF234" s="113"/>
      <c r="AG234" s="113"/>
      <c r="AH234" s="113"/>
      <c r="AI234" s="114"/>
      <c r="AJ234" s="112" t="s">
        <v>109</v>
      </c>
      <c r="AK234" s="113"/>
      <c r="AL234" s="113"/>
      <c r="AM234" s="113"/>
      <c r="AN234" s="114"/>
      <c r="AO234" s="112" t="s">
        <v>109</v>
      </c>
      <c r="AP234" s="113"/>
      <c r="AQ234" s="113"/>
      <c r="AR234" s="113"/>
      <c r="AS234" s="114"/>
      <c r="AT234" s="112" t="s">
        <v>109</v>
      </c>
      <c r="AU234" s="113"/>
      <c r="AV234" s="113"/>
      <c r="AW234" s="113"/>
      <c r="AX234" s="114"/>
      <c r="AY234" s="112" t="s">
        <v>109</v>
      </c>
      <c r="AZ234" s="113"/>
      <c r="BA234" s="113"/>
      <c r="BB234" s="113"/>
      <c r="BC234" s="114"/>
      <c r="BD234" s="112" t="s">
        <v>109</v>
      </c>
      <c r="BE234" s="113"/>
      <c r="BF234" s="113"/>
      <c r="BG234" s="113"/>
      <c r="BH234" s="114"/>
      <c r="BI234" s="112" t="s">
        <v>109</v>
      </c>
      <c r="BJ234" s="113"/>
      <c r="BK234" s="113"/>
      <c r="BL234" s="113"/>
      <c r="BM234" s="114"/>
      <c r="BN234" s="112" t="s">
        <v>109</v>
      </c>
      <c r="BO234" s="113"/>
      <c r="BP234" s="113"/>
      <c r="BQ234" s="113"/>
      <c r="BR234" s="114"/>
    </row>
    <row r="235" spans="1:70" ht="17" thickTop="1" x14ac:dyDescent="0.2">
      <c r="A235" s="42" t="s">
        <v>25</v>
      </c>
      <c r="B235" s="43">
        <f>SUMIF($B$127:$B$233," +PNA",$E$127:$E$233)</f>
        <v>123</v>
      </c>
      <c r="C235" s="44" t="s">
        <v>26</v>
      </c>
      <c r="D235" s="54"/>
      <c r="E235" s="51">
        <f>SUMIF($B$127:$B$233," -PNA",$E$127:$E$233)</f>
        <v>1777</v>
      </c>
      <c r="F235" s="59" t="s">
        <v>25</v>
      </c>
      <c r="G235" s="43">
        <f>SUMIF($G$122:$G$233," +PNA",$J$122:$J$233)</f>
        <v>1384</v>
      </c>
      <c r="H235" s="44" t="s">
        <v>26</v>
      </c>
      <c r="I235" s="54"/>
      <c r="J235" s="65">
        <f>SUMIF($G$122:$G$233," -PNA",$J$122:$J$233)</f>
        <v>457</v>
      </c>
      <c r="K235" s="42" t="s">
        <v>25</v>
      </c>
      <c r="L235" s="43">
        <f>SUMIF($L$113:$L$233," +PNA",$O$113:$O$233)</f>
        <v>1836</v>
      </c>
      <c r="M235" s="44" t="s">
        <v>26</v>
      </c>
      <c r="N235" s="54"/>
      <c r="O235" s="65">
        <f>SUMIF($L$113:$L$233," -PNA",$O$113:$O$233)</f>
        <v>418</v>
      </c>
      <c r="P235" s="42" t="s">
        <v>25</v>
      </c>
      <c r="Q235" s="43">
        <f>SUMIF($Q$139:$Q$233,P235,$T$139:$T$233)</f>
        <v>436</v>
      </c>
      <c r="R235" s="44"/>
      <c r="S235" s="44" t="s">
        <v>26</v>
      </c>
      <c r="T235" s="43">
        <f>SUMIF($Q$139:$Q$233,S235,$T$139:$T$233)</f>
        <v>639</v>
      </c>
      <c r="U235" s="42" t="s">
        <v>25</v>
      </c>
      <c r="V235" s="43">
        <f>SUMIF($V$137:$V$233,U235,$Y$137:$Y$233)</f>
        <v>106</v>
      </c>
      <c r="W235" s="44"/>
      <c r="X235" s="44" t="s">
        <v>26</v>
      </c>
      <c r="Y235" s="43">
        <f>SUMIF($V$137:$V$233,X235,$Y$137:$Y$233)</f>
        <v>1492</v>
      </c>
      <c r="Z235" s="42" t="s">
        <v>25</v>
      </c>
      <c r="AA235" s="43">
        <f>SUMIF($AA$120:$AA$233," +PNA",$AD$120:$AD$233)</f>
        <v>195</v>
      </c>
      <c r="AB235" s="44" t="s">
        <v>26</v>
      </c>
      <c r="AC235" s="54"/>
      <c r="AD235" s="65">
        <f>SUMIF($AA$120:$AA$233," -PNA",$AD$120:$AD$233)</f>
        <v>2171</v>
      </c>
      <c r="AE235" s="42" t="s">
        <v>25</v>
      </c>
      <c r="AF235" s="43">
        <f>SUMIF($AF$113:$AF$233," +PNA",$AI$113:$AI$233)</f>
        <v>64</v>
      </c>
      <c r="AG235" s="44" t="s">
        <v>26</v>
      </c>
      <c r="AH235" s="54"/>
      <c r="AI235" s="51">
        <f>SUMIF($AF$113:$AF$233," -PNA",$AI$113:$AI$233)</f>
        <v>2249</v>
      </c>
      <c r="AJ235" s="59" t="s">
        <v>25</v>
      </c>
      <c r="AK235" s="43">
        <f>SUMIF($AK$130:$AK$233," +PNA",$AN$130:$AN$233)</f>
        <v>166</v>
      </c>
      <c r="AL235" s="44" t="s">
        <v>26</v>
      </c>
      <c r="AM235" s="54"/>
      <c r="AN235" s="65">
        <f>SUMIF($AK$130:$AK$233," -PNA",$AN$130:$AN$233)</f>
        <v>1925</v>
      </c>
      <c r="AO235" s="42" t="s">
        <v>25</v>
      </c>
      <c r="AP235" s="43">
        <f>SUMIF($AP$133:$AP$233," +PNA",$AS$133:$AS$233)</f>
        <v>147</v>
      </c>
      <c r="AQ235" s="44" t="s">
        <v>26</v>
      </c>
      <c r="AR235" s="54"/>
      <c r="AS235" s="65">
        <f>SUMIF($AP$133:$AP$233," -PNA",$AS$133:$AS$233)</f>
        <v>1802</v>
      </c>
      <c r="AT235" s="42" t="s">
        <v>25</v>
      </c>
      <c r="AU235" s="43">
        <f>SUMIF($AU$151:$AU$233," +PNA",$AX$151:$AX$233)</f>
        <v>223</v>
      </c>
      <c r="AV235" s="44" t="s">
        <v>26</v>
      </c>
      <c r="AW235" s="54"/>
      <c r="AX235" s="65">
        <f>SUMIF($AU$151:$AU$233," -PNA",$AX$151:$AX$233)</f>
        <v>489</v>
      </c>
      <c r="AY235" s="42" t="s">
        <v>25</v>
      </c>
      <c r="AZ235" s="43">
        <f>SUMIF($AZ$129:$AZ$233," +PNA",$BC$129:$BC$233)</f>
        <v>511</v>
      </c>
      <c r="BA235" s="44" t="s">
        <v>26</v>
      </c>
      <c r="BB235" s="54"/>
      <c r="BC235" s="65">
        <f>SUMIF($AZ$129:$AZ$233," -PNA",$BC$129:$BC$233)</f>
        <v>737</v>
      </c>
      <c r="BD235" s="42" t="s">
        <v>25</v>
      </c>
      <c r="BE235" s="43">
        <f>SUMIF($BE$125:$BE$233,BD235,$BH$125:$BH$233)</f>
        <v>194</v>
      </c>
      <c r="BF235" s="44"/>
      <c r="BG235" s="44" t="s">
        <v>26</v>
      </c>
      <c r="BH235" s="51">
        <f>SUMIF($BE$125:$BE$233,BG235,$BH$125:$BH$233)</f>
        <v>1940</v>
      </c>
      <c r="BI235" s="59" t="s">
        <v>25</v>
      </c>
      <c r="BJ235" s="43">
        <f>SUMIF($BJ$118:$BJ$233,BI235,$BM$118:$BM$233)</f>
        <v>1334</v>
      </c>
      <c r="BK235" s="44"/>
      <c r="BL235" s="44" t="s">
        <v>26</v>
      </c>
      <c r="BM235" s="43">
        <f>SUMIF($BJ$118:$BJ$233,BL235,$BM$118:$BM$233)</f>
        <v>487</v>
      </c>
      <c r="BN235" s="42" t="s">
        <v>25</v>
      </c>
      <c r="BO235" s="43">
        <f>SUMIF($BO$123:$BO$233," +PNA",$BR$123:$BR$233)</f>
        <v>1554</v>
      </c>
      <c r="BP235" s="44" t="s">
        <v>26</v>
      </c>
      <c r="BQ235" s="54"/>
      <c r="BR235" s="65">
        <f>SUMIF($BO$123:$BO$233," -PNA",$BR$123:$BR$233)</f>
        <v>193</v>
      </c>
    </row>
    <row r="236" spans="1:70" x14ac:dyDescent="0.2">
      <c r="A236" s="45" t="s">
        <v>28</v>
      </c>
      <c r="B236" s="46">
        <f>SUMIF($B$127:$B$233," +NAM",$E$127:$E$233)</f>
        <v>542</v>
      </c>
      <c r="C236" s="47" t="s">
        <v>29</v>
      </c>
      <c r="D236" s="55"/>
      <c r="E236" s="56">
        <f>SUMIF($B$127:$B$233," -NAM",$E$127:$E$233)</f>
        <v>577</v>
      </c>
      <c r="F236" s="61" t="s">
        <v>28</v>
      </c>
      <c r="G236" s="46">
        <f>SUMIF($G$122:$G$233," +NAM",$J$122:$J$233)</f>
        <v>282</v>
      </c>
      <c r="H236" s="47" t="s">
        <v>29</v>
      </c>
      <c r="I236" s="55"/>
      <c r="J236" s="66">
        <f>SUMIF($G$122:$G$233," -NAM",$J$122:$J$233)</f>
        <v>1408</v>
      </c>
      <c r="K236" s="45" t="s">
        <v>28</v>
      </c>
      <c r="L236" s="46">
        <f>SUMIF($L$113:$L$233," +NAM",$O$113:$O$233)</f>
        <v>252</v>
      </c>
      <c r="M236" s="47" t="s">
        <v>29</v>
      </c>
      <c r="N236" s="55"/>
      <c r="O236" s="66">
        <f>SUMIF($L$113:$L$233," -NAM",$O$113:$O$233)</f>
        <v>1843</v>
      </c>
      <c r="P236" s="45" t="s">
        <v>28</v>
      </c>
      <c r="Q236" s="46">
        <f t="shared" ref="Q236:Q238" si="75">SUMIF($Q$139:$Q$233,P236,$T$139:$T$233)</f>
        <v>130</v>
      </c>
      <c r="R236" s="47"/>
      <c r="S236" s="47" t="s">
        <v>29</v>
      </c>
      <c r="T236" s="46">
        <f t="shared" ref="T236:T238" si="76">SUMIF($Q$139:$Q$233,S236,$T$139:$T$233)</f>
        <v>1380</v>
      </c>
      <c r="U236" s="45" t="s">
        <v>28</v>
      </c>
      <c r="V236" s="46">
        <f t="shared" ref="V236:V238" si="77">SUMIF($V$137:$V$233,U236,$Y$137:$Y$233)</f>
        <v>389</v>
      </c>
      <c r="W236" s="47"/>
      <c r="X236" s="47" t="s">
        <v>29</v>
      </c>
      <c r="Y236" s="46">
        <f t="shared" ref="Y236:Y238" si="78">SUMIF($V$137:$V$233,X236,$Y$137:$Y$233)</f>
        <v>1092</v>
      </c>
      <c r="Z236" s="45" t="s">
        <v>28</v>
      </c>
      <c r="AA236" s="46">
        <f>SUMIF($AA$120:$AA$233," +NAM",$AD$120:$AD$233)</f>
        <v>1026</v>
      </c>
      <c r="AB236" s="47" t="s">
        <v>29</v>
      </c>
      <c r="AC236" s="55"/>
      <c r="AD236" s="66">
        <f>SUMIF($AA$120:$AA$233," -NAM",$AD$120:$AD$233)</f>
        <v>945</v>
      </c>
      <c r="AE236" s="45" t="s">
        <v>28</v>
      </c>
      <c r="AF236" s="46">
        <f>SUMIF($AF$113:$AF$233," +NAM",$AI$113:$AI$233)</f>
        <v>1086</v>
      </c>
      <c r="AG236" s="47" t="s">
        <v>29</v>
      </c>
      <c r="AH236" s="55"/>
      <c r="AI236" s="56">
        <f>SUMIF($AF$113:$AF$233," -NAM",$AI$113:$AI$233)</f>
        <v>987</v>
      </c>
      <c r="AJ236" s="61" t="s">
        <v>28</v>
      </c>
      <c r="AK236" s="46">
        <f>SUMIF($AK$130:$AK$233," +NAM",$AN$130:$AN$233)</f>
        <v>453</v>
      </c>
      <c r="AL236" s="47" t="s">
        <v>29</v>
      </c>
      <c r="AM236" s="55"/>
      <c r="AN236" s="66">
        <f>SUMIF($AK$130:$AK$233," -NAM",$AN$130:$AN$233)</f>
        <v>674</v>
      </c>
      <c r="AO236" s="45" t="s">
        <v>28</v>
      </c>
      <c r="AP236" s="46">
        <f>SUMIF($AP$133:$AP$233," +NAM",$AS$133:$AS$233)</f>
        <v>263</v>
      </c>
      <c r="AQ236" s="47" t="s">
        <v>29</v>
      </c>
      <c r="AR236" s="55"/>
      <c r="AS236" s="66">
        <f>SUMIF($AP$133:$AP$233," -NAM",$AS$133:$AS$233)</f>
        <v>675</v>
      </c>
      <c r="AT236" s="45" t="s">
        <v>28</v>
      </c>
      <c r="AU236" s="46">
        <f>SUMIF($AU$151:$AU$233," +NAM",$AX$151:$AX$233)</f>
        <v>465</v>
      </c>
      <c r="AV236" s="47" t="s">
        <v>29</v>
      </c>
      <c r="AW236" s="55"/>
      <c r="AX236" s="66">
        <f>SUMIF($AU$151:$AU$233," -NAM",$AX$151:$AX$233)</f>
        <v>166</v>
      </c>
      <c r="AY236" s="45" t="s">
        <v>28</v>
      </c>
      <c r="AZ236" s="46">
        <f>SUMIF($AZ$129:$AZ$233," +NAM",$BC$129:$BC$233)</f>
        <v>1195</v>
      </c>
      <c r="BA236" s="47" t="s">
        <v>29</v>
      </c>
      <c r="BB236" s="55"/>
      <c r="BC236" s="66">
        <f>SUMIF($AZ$129:$AZ$233," -NAM",$BC$129:$BC$233)</f>
        <v>166</v>
      </c>
      <c r="BD236" s="45" t="s">
        <v>28</v>
      </c>
      <c r="BE236" s="46">
        <f t="shared" ref="BE236:BE238" si="79">SUMIF($BE$125:$BE$233,BD236,$BH$125:$BH$233)</f>
        <v>552</v>
      </c>
      <c r="BF236" s="47"/>
      <c r="BG236" s="47" t="s">
        <v>29</v>
      </c>
      <c r="BH236" s="56">
        <f t="shared" ref="BH236:BH238" si="80">SUMIF($BE$125:$BE$233,BG236,$BH$125:$BH$233)</f>
        <v>566</v>
      </c>
      <c r="BI236" s="61" t="s">
        <v>28</v>
      </c>
      <c r="BJ236" s="46">
        <f t="shared" ref="BJ236:BJ238" si="81">SUMIF($BJ$118:$BJ$233,BI236,$BM$118:$BM$233)</f>
        <v>453</v>
      </c>
      <c r="BK236" s="47"/>
      <c r="BL236" s="47" t="s">
        <v>29</v>
      </c>
      <c r="BM236" s="46">
        <f t="shared" ref="BM236:BM238" si="82">SUMIF($BJ$118:$BJ$233,BL236,$BM$118:$BM$233)</f>
        <v>1184</v>
      </c>
      <c r="BN236" s="45" t="s">
        <v>28</v>
      </c>
      <c r="BO236" s="46">
        <f>SUMIF($BO$123:$BO$233," +NAM",$BR$123:$BR$233)</f>
        <v>339</v>
      </c>
      <c r="BP236" s="47" t="s">
        <v>29</v>
      </c>
      <c r="BQ236" s="55"/>
      <c r="BR236" s="66">
        <f>SUMIF($BO$123:$BO$233," -NAM",$BR$123:$BR$233)</f>
        <v>979</v>
      </c>
    </row>
    <row r="237" spans="1:70" x14ac:dyDescent="0.2">
      <c r="A237" s="45" t="s">
        <v>19</v>
      </c>
      <c r="B237" s="46">
        <f>SUMIF($B$127:$B$233," +ENSO",$E$127:$E$233)</f>
        <v>447</v>
      </c>
      <c r="C237" s="47" t="s">
        <v>20</v>
      </c>
      <c r="D237" s="55"/>
      <c r="E237" s="56">
        <f>SUMIF($B$127:$B$233," -ENSO",$E$127:$E$233)</f>
        <v>1115</v>
      </c>
      <c r="F237" s="61" t="s">
        <v>19</v>
      </c>
      <c r="G237" s="46">
        <f>SUMIF($G$122:$G$233," +ENSO",$J$122:$J$233)</f>
        <v>241</v>
      </c>
      <c r="H237" s="47" t="s">
        <v>20</v>
      </c>
      <c r="I237" s="55"/>
      <c r="J237" s="66">
        <f>SUMIF($G$122:$G$233," -ENSO",$J$122:$J$233)</f>
        <v>676</v>
      </c>
      <c r="K237" s="45" t="s">
        <v>19</v>
      </c>
      <c r="L237" s="46">
        <f>SUMIF($L$113:$L$233," +ENSO",$O$113:$O$233)</f>
        <v>1077</v>
      </c>
      <c r="M237" s="47" t="s">
        <v>20</v>
      </c>
      <c r="N237" s="55"/>
      <c r="O237" s="66">
        <f>SUMIF($L$113:$L$233," -ENSO",$O$113:$O$233)</f>
        <v>492</v>
      </c>
      <c r="P237" s="45" t="s">
        <v>19</v>
      </c>
      <c r="Q237" s="46">
        <f t="shared" si="75"/>
        <v>188</v>
      </c>
      <c r="R237" s="47"/>
      <c r="S237" s="47" t="s">
        <v>20</v>
      </c>
      <c r="T237" s="46">
        <f t="shared" si="76"/>
        <v>604</v>
      </c>
      <c r="U237" s="45" t="s">
        <v>19</v>
      </c>
      <c r="V237" s="46">
        <f t="shared" si="77"/>
        <v>389</v>
      </c>
      <c r="W237" s="47"/>
      <c r="X237" s="47" t="s">
        <v>20</v>
      </c>
      <c r="Y237" s="46">
        <f t="shared" si="78"/>
        <v>354</v>
      </c>
      <c r="Z237" s="45" t="s">
        <v>19</v>
      </c>
      <c r="AA237" s="46">
        <f>SUMIF($AA$120:$AA$233," +ENSO",$AD$120:$AD$233)</f>
        <v>299</v>
      </c>
      <c r="AB237" s="47" t="s">
        <v>20</v>
      </c>
      <c r="AC237" s="55"/>
      <c r="AD237" s="66">
        <f>SUMIF($AA$120:$AA$233," -ENSO",$AD$120:$AD$233)</f>
        <v>553</v>
      </c>
      <c r="AE237" s="45" t="s">
        <v>19</v>
      </c>
      <c r="AF237" s="46">
        <f>SUMIF($AF$113:$AF$233," +ENSO",$AI$113:$AI$233)</f>
        <v>651</v>
      </c>
      <c r="AG237" s="47" t="s">
        <v>20</v>
      </c>
      <c r="AH237" s="55"/>
      <c r="AI237" s="56">
        <f>SUMIF($AF$113:$AF$233," -ENSO",$AI$113:$AI$233)</f>
        <v>377</v>
      </c>
      <c r="AJ237" s="61" t="s">
        <v>19</v>
      </c>
      <c r="AK237" s="46">
        <f>SUMIF($AK$130:$AK$233," +ENSO",$AN$130:$AN$233)</f>
        <v>381</v>
      </c>
      <c r="AL237" s="47" t="s">
        <v>20</v>
      </c>
      <c r="AM237" s="55"/>
      <c r="AN237" s="66">
        <f>SUMIF($AK$130:$AK$233," -ENSO",$AN$130:$AN$233)</f>
        <v>685</v>
      </c>
      <c r="AO237" s="45" t="s">
        <v>19</v>
      </c>
      <c r="AP237" s="46">
        <f>SUMIF($AP$133:$AP$233," +ENSO",$AS$133:$AS$233)</f>
        <v>339</v>
      </c>
      <c r="AQ237" s="47" t="s">
        <v>20</v>
      </c>
      <c r="AR237" s="55"/>
      <c r="AS237" s="66">
        <f>SUMIF($AP$133:$AP$233," -ENSO",$AS$133:$AS$233)</f>
        <v>720</v>
      </c>
      <c r="AT237" s="45" t="s">
        <v>19</v>
      </c>
      <c r="AU237" s="46">
        <f>SUMIF($AU$151:$AU$233," +ENSO",$AX$151:$AX$233)</f>
        <v>186</v>
      </c>
      <c r="AV237" s="47" t="s">
        <v>20</v>
      </c>
      <c r="AW237" s="55"/>
      <c r="AX237" s="66">
        <f>SUMIF($AU$151:$AU$233," -ENSO",$AX$151:$AX$233)</f>
        <v>614</v>
      </c>
      <c r="AY237" s="45" t="s">
        <v>19</v>
      </c>
      <c r="AZ237" s="46">
        <f>SUMIF($AZ$129:$AZ$233," +ENSO",$BC$129:$BC$233)</f>
        <v>689</v>
      </c>
      <c r="BA237" s="47" t="s">
        <v>20</v>
      </c>
      <c r="BB237" s="55"/>
      <c r="BC237" s="66">
        <f>SUMIF($AZ$129:$AZ$233," -ENSO",$BC$129:$BC$233)</f>
        <v>660</v>
      </c>
      <c r="BD237" s="45" t="s">
        <v>19</v>
      </c>
      <c r="BE237" s="46">
        <f t="shared" si="79"/>
        <v>454</v>
      </c>
      <c r="BF237" s="47"/>
      <c r="BG237" s="47" t="s">
        <v>20</v>
      </c>
      <c r="BH237" s="56">
        <f t="shared" si="80"/>
        <v>700</v>
      </c>
      <c r="BI237" s="61" t="s">
        <v>19</v>
      </c>
      <c r="BJ237" s="46">
        <f t="shared" si="81"/>
        <v>1620</v>
      </c>
      <c r="BK237" s="47"/>
      <c r="BL237" s="47" t="s">
        <v>20</v>
      </c>
      <c r="BM237" s="46">
        <f t="shared" si="82"/>
        <v>165</v>
      </c>
      <c r="BN237" s="45" t="s">
        <v>19</v>
      </c>
      <c r="BO237" s="46">
        <f>SUMIF($BO$123:$BO$233," +ENSO",$BR$123:$BR$233)</f>
        <v>1248</v>
      </c>
      <c r="BP237" s="47" t="s">
        <v>20</v>
      </c>
      <c r="BQ237" s="55"/>
      <c r="BR237" s="66">
        <f>SUMIF($BO$123:$BO$233," -ENSO",$BR$123:$BR$233)</f>
        <v>319</v>
      </c>
    </row>
    <row r="238" spans="1:70" ht="17" thickBot="1" x14ac:dyDescent="0.25">
      <c r="A238" s="48" t="s">
        <v>22</v>
      </c>
      <c r="B238" s="49">
        <f>SUMIF($B$127:$B$233," +AMO",$E$127:$E$233)</f>
        <v>442</v>
      </c>
      <c r="C238" s="50" t="s">
        <v>23</v>
      </c>
      <c r="D238" s="57"/>
      <c r="E238" s="58">
        <f>SUMIF($B$127:$B$233," -AMO",$E$127:$E$233)</f>
        <v>682</v>
      </c>
      <c r="F238" s="63" t="s">
        <v>22</v>
      </c>
      <c r="G238" s="49">
        <f>SUMIF($G$122:$G$233," +AMO",$J$122:$J$233)</f>
        <v>249</v>
      </c>
      <c r="H238" s="50" t="s">
        <v>23</v>
      </c>
      <c r="I238" s="57"/>
      <c r="J238" s="67">
        <f>SUMIF($G$122:$G$233," -AMO",$J$122:$J$233)</f>
        <v>1631</v>
      </c>
      <c r="K238" s="48" t="s">
        <v>22</v>
      </c>
      <c r="L238" s="49">
        <f>SUMIF($L$113:$L$233," +AMO",$O$113:$O$233)</f>
        <v>293</v>
      </c>
      <c r="M238" s="50" t="s">
        <v>23</v>
      </c>
      <c r="N238" s="57"/>
      <c r="O238" s="67">
        <f>SUMIF($L$113:$L$233," -AMO",$O$113:$O$233)</f>
        <v>1160</v>
      </c>
      <c r="P238" s="48" t="s">
        <v>22</v>
      </c>
      <c r="Q238" s="49">
        <f t="shared" si="75"/>
        <v>19</v>
      </c>
      <c r="R238" s="50"/>
      <c r="S238" s="50" t="s">
        <v>23</v>
      </c>
      <c r="T238" s="49">
        <f t="shared" si="76"/>
        <v>1136</v>
      </c>
      <c r="U238" s="48" t="s">
        <v>22</v>
      </c>
      <c r="V238" s="49">
        <f t="shared" si="77"/>
        <v>27</v>
      </c>
      <c r="W238" s="50"/>
      <c r="X238" s="50" t="s">
        <v>23</v>
      </c>
      <c r="Y238" s="49">
        <f t="shared" si="78"/>
        <v>880</v>
      </c>
      <c r="Z238" s="48" t="s">
        <v>22</v>
      </c>
      <c r="AA238" s="49">
        <f>SUMIF($AA$120:$AA$233," +AMO",$AD$120:$AD$233)</f>
        <v>367</v>
      </c>
      <c r="AB238" s="50" t="s">
        <v>23</v>
      </c>
      <c r="AC238" s="57"/>
      <c r="AD238" s="67">
        <f>SUMIF($AA$120:$AA$233," -AMO",$AD$120:$AD$233)</f>
        <v>979</v>
      </c>
      <c r="AE238" s="48" t="s">
        <v>22</v>
      </c>
      <c r="AF238" s="49">
        <f>SUMIF($AF$113:$AF$233," +AMO",$AI$113:$AI$233)</f>
        <v>793</v>
      </c>
      <c r="AG238" s="50" t="s">
        <v>23</v>
      </c>
      <c r="AH238" s="57"/>
      <c r="AI238" s="58">
        <f>SUMIF($AF$113:$AF$233," -AMO",$AI$113:$AI$233)</f>
        <v>1077</v>
      </c>
      <c r="AJ238" s="63" t="s">
        <v>22</v>
      </c>
      <c r="AK238" s="49">
        <f>SUMIF($AK$130:$AK$233," +AMO",$AN$130:$AN$233)</f>
        <v>335</v>
      </c>
      <c r="AL238" s="50" t="s">
        <v>23</v>
      </c>
      <c r="AM238" s="57"/>
      <c r="AN238" s="67">
        <f>SUMIF($AK$130:$AK$233," -AMO",$AN$130:$AN$233)</f>
        <v>794</v>
      </c>
      <c r="AO238" s="48" t="s">
        <v>22</v>
      </c>
      <c r="AP238" s="49">
        <f>SUMIF($AP$133:$AP$233," +AMO",$AS$133:$AS$233)</f>
        <v>329</v>
      </c>
      <c r="AQ238" s="50" t="s">
        <v>23</v>
      </c>
      <c r="AR238" s="57"/>
      <c r="AS238" s="67">
        <f>SUMIF($AP$133:$AP$233," -AMO",$AS$133:$AS$233)</f>
        <v>840</v>
      </c>
      <c r="AT238" s="48" t="s">
        <v>22</v>
      </c>
      <c r="AU238" s="49">
        <f>SUMIF($AU$151:$AU$233," +AMO",$AX$151:$AX$233)</f>
        <v>81</v>
      </c>
      <c r="AV238" s="50" t="s">
        <v>23</v>
      </c>
      <c r="AW238" s="57"/>
      <c r="AX238" s="67">
        <f>SUMIF($AU$151:$AU$233," -AMO",$AX$151:$AX$233)</f>
        <v>1262</v>
      </c>
      <c r="AY238" s="48" t="s">
        <v>22</v>
      </c>
      <c r="AZ238" s="49">
        <f>SUMIF($AZ$129:$AZ$233," +AMO",$BC$129:$BC$233)</f>
        <v>311</v>
      </c>
      <c r="BA238" s="50" t="s">
        <v>23</v>
      </c>
      <c r="BB238" s="57"/>
      <c r="BC238" s="67">
        <f>SUMIF($AZ$129:$AZ$233," -AMO",$BC$129:$BC$233)</f>
        <v>1296</v>
      </c>
      <c r="BD238" s="48" t="s">
        <v>22</v>
      </c>
      <c r="BE238" s="49">
        <f t="shared" si="79"/>
        <v>447</v>
      </c>
      <c r="BF238" s="50"/>
      <c r="BG238" s="50" t="s">
        <v>23</v>
      </c>
      <c r="BH238" s="58">
        <f t="shared" si="80"/>
        <v>1142</v>
      </c>
      <c r="BI238" s="63" t="s">
        <v>22</v>
      </c>
      <c r="BJ238" s="49">
        <f t="shared" si="81"/>
        <v>344</v>
      </c>
      <c r="BK238" s="50"/>
      <c r="BL238" s="50" t="s">
        <v>23</v>
      </c>
      <c r="BM238" s="49">
        <f t="shared" si="82"/>
        <v>1083</v>
      </c>
      <c r="BN238" s="48" t="s">
        <v>22</v>
      </c>
      <c r="BO238" s="49">
        <f>SUMIF($BO$123:$BO$233," +AMO",$BR$123:$BR$233)</f>
        <v>207</v>
      </c>
      <c r="BP238" s="50" t="s">
        <v>23</v>
      </c>
      <c r="BQ238" s="57"/>
      <c r="BR238" s="67">
        <f>SUMIF($BO$123:$BO$233," -AMO",$BR$123:$BR$233)</f>
        <v>1341</v>
      </c>
    </row>
    <row r="239" spans="1:70" ht="18" thickTop="1" thickBot="1" x14ac:dyDescent="0.25">
      <c r="A239" s="112" t="s">
        <v>110</v>
      </c>
      <c r="B239" s="113"/>
      <c r="C239" s="113"/>
      <c r="D239" s="113"/>
      <c r="E239" s="114"/>
      <c r="F239" s="112" t="s">
        <v>110</v>
      </c>
      <c r="G239" s="113"/>
      <c r="H239" s="113"/>
      <c r="I239" s="113"/>
      <c r="J239" s="114"/>
      <c r="K239" s="112" t="s">
        <v>110</v>
      </c>
      <c r="L239" s="113"/>
      <c r="M239" s="113"/>
      <c r="N239" s="113"/>
      <c r="O239" s="114"/>
      <c r="P239" s="112" t="s">
        <v>110</v>
      </c>
      <c r="Q239" s="113"/>
      <c r="R239" s="113"/>
      <c r="S239" s="113"/>
      <c r="T239" s="114"/>
      <c r="U239" s="112" t="s">
        <v>110</v>
      </c>
      <c r="V239" s="113"/>
      <c r="W239" s="113"/>
      <c r="X239" s="113"/>
      <c r="Y239" s="114"/>
      <c r="Z239" s="112" t="s">
        <v>110</v>
      </c>
      <c r="AA239" s="113"/>
      <c r="AB239" s="113"/>
      <c r="AC239" s="113"/>
      <c r="AD239" s="114"/>
      <c r="AE239" s="112" t="s">
        <v>110</v>
      </c>
      <c r="AF239" s="113"/>
      <c r="AG239" s="113"/>
      <c r="AH239" s="113"/>
      <c r="AI239" s="114"/>
      <c r="AJ239" s="112" t="s">
        <v>110</v>
      </c>
      <c r="AK239" s="113"/>
      <c r="AL239" s="113"/>
      <c r="AM239" s="113"/>
      <c r="AN239" s="114"/>
      <c r="AO239" s="112" t="s">
        <v>110</v>
      </c>
      <c r="AP239" s="113"/>
      <c r="AQ239" s="113"/>
      <c r="AR239" s="113"/>
      <c r="AS239" s="114"/>
      <c r="AT239" s="112" t="s">
        <v>110</v>
      </c>
      <c r="AU239" s="113"/>
      <c r="AV239" s="113"/>
      <c r="AW239" s="113"/>
      <c r="AX239" s="114"/>
      <c r="AY239" s="112" t="s">
        <v>110</v>
      </c>
      <c r="AZ239" s="113"/>
      <c r="BA239" s="113"/>
      <c r="BB239" s="113"/>
      <c r="BC239" s="114"/>
      <c r="BD239" s="112" t="s">
        <v>110</v>
      </c>
      <c r="BE239" s="113"/>
      <c r="BF239" s="113"/>
      <c r="BG239" s="113"/>
      <c r="BH239" s="114"/>
      <c r="BI239" s="112" t="s">
        <v>110</v>
      </c>
      <c r="BJ239" s="113"/>
      <c r="BK239" s="113"/>
      <c r="BL239" s="113"/>
      <c r="BM239" s="114"/>
      <c r="BN239" s="112" t="s">
        <v>110</v>
      </c>
      <c r="BO239" s="113"/>
      <c r="BP239" s="113"/>
      <c r="BQ239" s="113"/>
      <c r="BR239" s="114"/>
    </row>
    <row r="240" spans="1:70" ht="17" thickTop="1" x14ac:dyDescent="0.2">
      <c r="A240" s="42" t="s">
        <v>25</v>
      </c>
      <c r="B240" s="51">
        <f>SUMIFS($E$127:$E$233,$B$127:$B$233," +PNA",$D$127:$D$233,"x")</f>
        <v>123</v>
      </c>
      <c r="C240" s="44" t="s">
        <v>26</v>
      </c>
      <c r="D240" s="54"/>
      <c r="E240" s="51">
        <f>SUMIFS($E$127:$E$233,$B$127:$B$233," -PNA",$D$127:$D$233,"x")</f>
        <v>1170</v>
      </c>
      <c r="F240" s="59" t="s">
        <v>25</v>
      </c>
      <c r="G240" s="51">
        <f>SUMIFS($J$122:$J$233,$G$122:$G$233," +PNA",$I$122:$I$233,"x")</f>
        <v>447</v>
      </c>
      <c r="H240" s="44" t="s">
        <v>26</v>
      </c>
      <c r="I240" s="54"/>
      <c r="J240" s="65">
        <f>SUMIFS($J$122:$J$233,$G$122:$G$233," -PNA",$I$122:$I$233,"x")</f>
        <v>0</v>
      </c>
      <c r="K240" s="42" t="s">
        <v>25</v>
      </c>
      <c r="L240" s="51">
        <f>SUMIFS($O$113:$O$233,$L$113:$L$233," +PNA",$N$113:$N$233,"x")</f>
        <v>1222</v>
      </c>
      <c r="M240" s="44" t="s">
        <v>26</v>
      </c>
      <c r="N240" s="54"/>
      <c r="O240" s="65">
        <f>SUMIFS($O$113:$O$233,$L$113:$L$233," -PNA",$N$113:$N$233,"x")</f>
        <v>178</v>
      </c>
      <c r="P240" s="42" t="s">
        <v>25</v>
      </c>
      <c r="Q240" s="51">
        <f>SUMIFS($T$139:$T$233,$Q$139:$Q$233,P240,$S$139:$S$233,"x")</f>
        <v>93</v>
      </c>
      <c r="R240" s="44"/>
      <c r="S240" s="44" t="s">
        <v>26</v>
      </c>
      <c r="T240" s="51">
        <f>SUMIFS($T$139:$T$233,$Q$139:$Q$233,S240,$S$139:$S$233,"x")</f>
        <v>176</v>
      </c>
      <c r="U240" s="42" t="s">
        <v>25</v>
      </c>
      <c r="V240" s="51">
        <f>SUMIFS($Y$137:$Y$233,$V$137:$V$233,U240,$X$137:$X$233,"x")</f>
        <v>0</v>
      </c>
      <c r="W240" s="44"/>
      <c r="X240" s="44" t="s">
        <v>26</v>
      </c>
      <c r="Y240" s="51">
        <f>SUMIFS($Y$137:$Y$233,$V$137:$V$233,X240,$X$137:$X$233,"x")</f>
        <v>1092</v>
      </c>
      <c r="Z240" s="42" t="s">
        <v>25</v>
      </c>
      <c r="AA240" s="51">
        <f>SUMIFS($AD$120:$AD$233,$AA$120:$AA$233," +PNA",$AC$120:$AC$233,"x")</f>
        <v>165</v>
      </c>
      <c r="AB240" s="44" t="s">
        <v>26</v>
      </c>
      <c r="AC240" s="54"/>
      <c r="AD240" s="65">
        <f>SUMIFS($AD$120:$AD$233,$AA$120:$AA$233," -PNA",$AC$120:$AC$233,"x")</f>
        <v>1569</v>
      </c>
      <c r="AE240" s="42" t="s">
        <v>25</v>
      </c>
      <c r="AF240" s="51">
        <f>SUMIFS($AI$113:$AI$233,$AF$113:$AF$233," +PNA",$AH$113:$AH$233,"x")</f>
        <v>0</v>
      </c>
      <c r="AG240" s="44" t="s">
        <v>26</v>
      </c>
      <c r="AH240" s="54"/>
      <c r="AI240" s="51">
        <f>SUMIFS($AI$113:$AI$233,$AF$113:$AF$233," -PNA",$AH$113:$AH$233,"x")</f>
        <v>1287</v>
      </c>
      <c r="AJ240" s="59" t="s">
        <v>25</v>
      </c>
      <c r="AK240" s="51">
        <f>SUMIFS($AN$130:$AN$233,$AK$130:$AK$233," +PNA",$AM$130:$AM$233,"x")</f>
        <v>166</v>
      </c>
      <c r="AL240" s="44" t="s">
        <v>26</v>
      </c>
      <c r="AM240" s="54"/>
      <c r="AN240" s="65">
        <f>SUMIFS($AN$130:$AN$233,$AK$130:$AK$233," -PNA",$AM$130:$AM$233,"x")</f>
        <v>1597</v>
      </c>
      <c r="AO240" s="42" t="s">
        <v>25</v>
      </c>
      <c r="AP240" s="51">
        <f>SUMIFS($AS$133:$AS$233,$AP$133:$AP$233," +PNA",$AR$133:$AR$233,"x")</f>
        <v>147</v>
      </c>
      <c r="AQ240" s="44" t="s">
        <v>26</v>
      </c>
      <c r="AR240" s="54"/>
      <c r="AS240" s="65">
        <f>SUMIFS($AS$133:$AS$233,$AP$133:$AP$233," -PNA",$AR$133:$AR$233,"x")</f>
        <v>1628</v>
      </c>
      <c r="AT240" s="42" t="s">
        <v>25</v>
      </c>
      <c r="AU240" s="51">
        <f>SUMIFS($AX$151:$AX$233,$AU$151:$AU$233," +PNA",$AW$151:$AW$233,"x")</f>
        <v>132</v>
      </c>
      <c r="AV240" s="44" t="s">
        <v>26</v>
      </c>
      <c r="AW240" s="54"/>
      <c r="AX240" s="65">
        <f>SUMIFS($AX$151:$AX$233,$AU$151:$AU$233," -PNA",$AW$151:$AW$233,"x")</f>
        <v>306</v>
      </c>
      <c r="AY240" s="42" t="s">
        <v>25</v>
      </c>
      <c r="AZ240" s="51">
        <f>SUMIFS($BC$129:$BC$233,$AZ$129:$AZ$233," +PNA",$BB$129:$BB$233,"x")</f>
        <v>247</v>
      </c>
      <c r="BA240" s="44" t="s">
        <v>26</v>
      </c>
      <c r="BB240" s="54"/>
      <c r="BC240" s="65">
        <f>SUMIFS($BC$129:$BC$233,$AZ$129:$AZ$233," -PNA",$BB$129:$BB$233,"x")</f>
        <v>398</v>
      </c>
      <c r="BD240" s="42" t="s">
        <v>25</v>
      </c>
      <c r="BE240" s="51">
        <f>SUMIFS($BH$125:$BH$233,$BE$125:$BE$233,BD240,$BG$125:$BG$233,"x")</f>
        <v>186</v>
      </c>
      <c r="BF240" s="44"/>
      <c r="BG240" s="44" t="s">
        <v>26</v>
      </c>
      <c r="BH240" s="51">
        <f>SUMIFS($BH$125:$BH$233,$BE$125:$BE$233,BG240,$BG$125:$BG$233,"x")</f>
        <v>1758</v>
      </c>
      <c r="BI240" s="59" t="s">
        <v>25</v>
      </c>
      <c r="BJ240" s="51">
        <f>SUMIFS($BM$118:$BM$233,$BJ$118:$BJ$233,BI240,$BL$118:$BL$233,"x")</f>
        <v>460</v>
      </c>
      <c r="BK240" s="44"/>
      <c r="BL240" s="44" t="s">
        <v>26</v>
      </c>
      <c r="BM240" s="51">
        <f>SUMIFS($BM$118:$BM$233,$BJ$118:$BJ$233,BL240,$BL$118:$BL$233,"x")</f>
        <v>82</v>
      </c>
      <c r="BN240" s="42" t="s">
        <v>25</v>
      </c>
      <c r="BO240" s="51">
        <f>SUMIFS($BR$123:$BR$233,$BO$123:$BO$233," +PNA",$BQ$123:$BQ$233,"x")</f>
        <v>658</v>
      </c>
      <c r="BP240" s="44" t="s">
        <v>26</v>
      </c>
      <c r="BQ240" s="54"/>
      <c r="BR240" s="65">
        <f>SUMIFS($BR$123:$BR$233,$BO$123:$BO$233," -PNA",$BQ$123:$BQ$233,"x")</f>
        <v>100</v>
      </c>
    </row>
    <row r="241" spans="1:70" x14ac:dyDescent="0.2">
      <c r="A241" s="45" t="s">
        <v>28</v>
      </c>
      <c r="B241" s="46">
        <f>SUMIFS($E$127:$E$233,$B$127:$B$233," +NAM",$D$127:$D$233,"x")</f>
        <v>192</v>
      </c>
      <c r="C241" s="47" t="s">
        <v>29</v>
      </c>
      <c r="D241" s="55"/>
      <c r="E241" s="56">
        <f>SUMIFS($E$127:$E$233,$B$127:$B$233," -NAM",$D$127:$D$233,"x")</f>
        <v>222</v>
      </c>
      <c r="F241" s="61" t="s">
        <v>28</v>
      </c>
      <c r="G241" s="46">
        <f>SUMIFS($J$122:$J$233,$G$122:$G$233," +NAM",$I$122:$I$233,"x")</f>
        <v>98</v>
      </c>
      <c r="H241" s="47" t="s">
        <v>29</v>
      </c>
      <c r="I241" s="55"/>
      <c r="J241" s="66">
        <f>SUMIFS($J$122:$J$233,$G$122:$G$233," -NAM",$I$122:$I$233,"x")</f>
        <v>657</v>
      </c>
      <c r="K241" s="45" t="s">
        <v>28</v>
      </c>
      <c r="L241" s="46">
        <f>SUMIFS($O$113:$O$233,$L$113:$L$233," +NAM",$N$113:$N$233,"x")</f>
        <v>207</v>
      </c>
      <c r="M241" s="47" t="s">
        <v>29</v>
      </c>
      <c r="N241" s="55"/>
      <c r="O241" s="66">
        <f>SUMIFS($O$113:$O$233,$L$113:$L$233," -NAM",$N$113:$N$233,"x")</f>
        <v>1213</v>
      </c>
      <c r="P241" s="45" t="s">
        <v>28</v>
      </c>
      <c r="Q241" s="46">
        <f t="shared" ref="Q241:Q243" si="83">SUMIFS($T$139:$T$233,$Q$139:$Q$233,P241,$S$139:$S$233,"x")</f>
        <v>0</v>
      </c>
      <c r="R241" s="47"/>
      <c r="S241" s="47" t="s">
        <v>29</v>
      </c>
      <c r="T241" s="46">
        <f t="shared" ref="T241:T243" si="84">SUMIFS($T$139:$T$233,$Q$139:$Q$233,S241,$S$139:$S$233,"x")</f>
        <v>676</v>
      </c>
      <c r="U241" s="45" t="s">
        <v>28</v>
      </c>
      <c r="V241" s="46">
        <f t="shared" ref="V241:V243" si="85">SUMIFS($Y$137:$Y$233,$V$137:$V$233,U241,$X$137:$X$233,"x")</f>
        <v>79</v>
      </c>
      <c r="W241" s="47"/>
      <c r="X241" s="47" t="s">
        <v>29</v>
      </c>
      <c r="Y241" s="46">
        <f t="shared" ref="Y241:Y243" si="86">SUMIFS($Y$137:$Y$233,$V$137:$V$233,X241,$X$137:$X$233,"x")</f>
        <v>544</v>
      </c>
      <c r="Z241" s="45" t="s">
        <v>28</v>
      </c>
      <c r="AA241" s="46">
        <f>SUMIFS($AD$120:$AD$233,$AA$120:$AA$233," +NAM",$AC$120:$AC$233,"x")</f>
        <v>258</v>
      </c>
      <c r="AB241" s="47" t="s">
        <v>29</v>
      </c>
      <c r="AC241" s="55"/>
      <c r="AD241" s="66">
        <f>SUMIFS($AD$120:$AD$233,$AA$120:$AA$233," -NAM",$AC$120:$AC$233,"x")</f>
        <v>327</v>
      </c>
      <c r="AE241" s="45" t="s">
        <v>28</v>
      </c>
      <c r="AF241" s="46">
        <f>SUMIFS($AI$113:$AI$233,$AF$113:$AF$233," +NAM",$AH$113:$AH$233,"x")</f>
        <v>193</v>
      </c>
      <c r="AG241" s="47" t="s">
        <v>29</v>
      </c>
      <c r="AH241" s="55"/>
      <c r="AI241" s="56">
        <f>SUMIFS($AI$113:$AI$233,$AF$113:$AF$233," -NAM",$AH$113:$AH$233,"x")</f>
        <v>411</v>
      </c>
      <c r="AJ241" s="61" t="s">
        <v>28</v>
      </c>
      <c r="AK241" s="46">
        <f>SUMIFS($AN$130:$AN$233,$AK$130:$AK$233," +NAM",$AM$130:$AM$233,"x")</f>
        <v>259</v>
      </c>
      <c r="AL241" s="47" t="s">
        <v>29</v>
      </c>
      <c r="AM241" s="55"/>
      <c r="AN241" s="66">
        <f>SUMIFS($AN$130:$AN$233,$AK$130:$AK$233," -NAM",$AM$130:$AM$233,"x")</f>
        <v>408</v>
      </c>
      <c r="AO241" s="45" t="s">
        <v>28</v>
      </c>
      <c r="AP241" s="46">
        <f>SUMIFS($AS$133:$AS$233,$AP$133:$AP$233," +NAM",$AR$133:$AR$233,"x")</f>
        <v>121</v>
      </c>
      <c r="AQ241" s="47" t="s">
        <v>29</v>
      </c>
      <c r="AR241" s="55"/>
      <c r="AS241" s="66">
        <f>SUMIFS($AS$133:$AS$233,$AP$133:$AP$233," -NAM",$AR$133:$AR$233,"x")</f>
        <v>527</v>
      </c>
      <c r="AT241" s="45" t="s">
        <v>28</v>
      </c>
      <c r="AU241" s="46">
        <f>SUMIFS($AX$151:$AX$233,$AU$151:$AU$233," +NAM",$AW$151:$AW$233,"x")</f>
        <v>181</v>
      </c>
      <c r="AV241" s="47" t="s">
        <v>29</v>
      </c>
      <c r="AW241" s="55"/>
      <c r="AX241" s="66">
        <f>SUMIFS($AX$151:$AX$233,$AU$151:$AU$233," -NAM",$AW$151:$AW$233,"x")</f>
        <v>56</v>
      </c>
      <c r="AY241" s="45" t="s">
        <v>28</v>
      </c>
      <c r="AZ241" s="46">
        <f>SUMIFS($BC$129:$BC$233,$AZ$129:$AZ$233," +NAM",$BB$129:$BB$233,"x")</f>
        <v>1039</v>
      </c>
      <c r="BA241" s="47" t="s">
        <v>29</v>
      </c>
      <c r="BB241" s="55"/>
      <c r="BC241" s="66">
        <f>SUMIFS($BC$129:$BC$233,$AZ$129:$AZ$233," -NAM",$BB$129:$BB$233,"x")</f>
        <v>154</v>
      </c>
      <c r="BD241" s="45" t="s">
        <v>28</v>
      </c>
      <c r="BE241" s="46">
        <f t="shared" ref="BE241:BE243" si="87">SUMIFS($BH$125:$BH$233,$BE$125:$BE$233,BD241,$BG$125:$BG$233,"x")</f>
        <v>216</v>
      </c>
      <c r="BF241" s="47"/>
      <c r="BG241" s="47" t="s">
        <v>29</v>
      </c>
      <c r="BH241" s="56">
        <f t="shared" ref="BH241:BH243" si="88">SUMIFS($BH$125:$BH$233,$BE$125:$BE$233,BG241,$BG$125:$BG$233,"x")</f>
        <v>323</v>
      </c>
      <c r="BI241" s="61" t="s">
        <v>28</v>
      </c>
      <c r="BJ241" s="46">
        <f t="shared" ref="BJ241:BJ243" si="89">SUMIFS($BM$118:$BM$233,$BJ$118:$BJ$233,BI241,$BL$118:$BL$233,"x")</f>
        <v>75</v>
      </c>
      <c r="BK241" s="47"/>
      <c r="BL241" s="47" t="s">
        <v>29</v>
      </c>
      <c r="BM241" s="46">
        <f t="shared" ref="BM241:BM243" si="90">SUMIFS($BM$118:$BM$233,$BJ$118:$BJ$233,BL241,$BL$118:$BL$233,"x")</f>
        <v>518</v>
      </c>
      <c r="BN241" s="45" t="s">
        <v>28</v>
      </c>
      <c r="BO241" s="46">
        <f>SUMIFS($BR$123:$BR$233,$BO$123:$BO$233," +NAM",$BQ$123:$BQ$233,"x")</f>
        <v>97</v>
      </c>
      <c r="BP241" s="47" t="s">
        <v>29</v>
      </c>
      <c r="BQ241" s="55"/>
      <c r="BR241" s="66">
        <f>SUMIFS($BR$123:$BR$233,$BO$123:$BO$233," -NAM",$BQ$123:$BQ$233,"x")</f>
        <v>448</v>
      </c>
    </row>
    <row r="242" spans="1:70" x14ac:dyDescent="0.2">
      <c r="A242" s="45" t="s">
        <v>19</v>
      </c>
      <c r="B242" s="46">
        <f>SUMIFS($E$127:$E$233,$B$127:$B$233," +ENSO",$D$127:$D$233,"x")</f>
        <v>260</v>
      </c>
      <c r="C242" s="47" t="s">
        <v>20</v>
      </c>
      <c r="D242" s="55"/>
      <c r="E242" s="56">
        <f>SUMIFS($E$127:$E$233,$B$127:$B$233," -ENSO",$D$127:$D$233,"x")</f>
        <v>893</v>
      </c>
      <c r="F242" s="61" t="s">
        <v>19</v>
      </c>
      <c r="G242" s="46">
        <f>SUMIFS($J$122:$J$233,$G$122:$G$233," +ENSO",$I$122:$I$233,"x")</f>
        <v>0</v>
      </c>
      <c r="H242" s="47" t="s">
        <v>20</v>
      </c>
      <c r="I242" s="55"/>
      <c r="J242" s="66">
        <f>SUMIFS($J$122:$J$233,$G$122:$G$233," -ENSO",$I$122:$I$233,"x")</f>
        <v>97</v>
      </c>
      <c r="K242" s="45" t="s">
        <v>19</v>
      </c>
      <c r="L242" s="46">
        <f>SUMIFS($O$113:$O$233,$L$113:$L$233," +ENSO",$N$113:$N$233,"x")</f>
        <v>775</v>
      </c>
      <c r="M242" s="47" t="s">
        <v>20</v>
      </c>
      <c r="N242" s="55"/>
      <c r="O242" s="66">
        <f>SUMIFS($O$113:$O$233,$L$113:$L$233," -ENSO",$N$113:$N$233,"x")</f>
        <v>261</v>
      </c>
      <c r="P242" s="45" t="s">
        <v>19</v>
      </c>
      <c r="Q242" s="46">
        <f t="shared" si="83"/>
        <v>0</v>
      </c>
      <c r="R242" s="47"/>
      <c r="S242" s="47" t="s">
        <v>20</v>
      </c>
      <c r="T242" s="46">
        <f t="shared" si="84"/>
        <v>383</v>
      </c>
      <c r="U242" s="45" t="s">
        <v>19</v>
      </c>
      <c r="V242" s="46">
        <f t="shared" si="85"/>
        <v>63</v>
      </c>
      <c r="W242" s="47"/>
      <c r="X242" s="47" t="s">
        <v>20</v>
      </c>
      <c r="Y242" s="46">
        <f t="shared" si="86"/>
        <v>217</v>
      </c>
      <c r="Z242" s="45" t="s">
        <v>19</v>
      </c>
      <c r="AA242" s="46">
        <f>SUMIFS($AD$120:$AD$233,$AA$120:$AA$233," +ENSO",$AC$120:$AC$233,"x")</f>
        <v>68</v>
      </c>
      <c r="AB242" s="47" t="s">
        <v>20</v>
      </c>
      <c r="AC242" s="55"/>
      <c r="AD242" s="66">
        <f>SUMIFS($AD$120:$AD$233,$AA$120:$AA$233," -ENSO",$AC$120:$AC$233,"x")</f>
        <v>0</v>
      </c>
      <c r="AE242" s="45" t="s">
        <v>19</v>
      </c>
      <c r="AF242" s="46">
        <f>SUMIFS($AI$113:$AI$233,$AF$113:$AF$233," +ENSO",$AH$113:$AH$233,"x")</f>
        <v>0</v>
      </c>
      <c r="AG242" s="47" t="s">
        <v>20</v>
      </c>
      <c r="AH242" s="55"/>
      <c r="AI242" s="56">
        <f>SUMIFS($AI$113:$AI$233,$AF$113:$AF$233," -ENSO",$AH$113:$AH$233,"x")</f>
        <v>0</v>
      </c>
      <c r="AJ242" s="61" t="s">
        <v>19</v>
      </c>
      <c r="AK242" s="46">
        <f>SUMIFS($AN$130:$AN$233,$AK$130:$AK$233," +ENSO",$AM$130:$AM$233,"x")</f>
        <v>54</v>
      </c>
      <c r="AL242" s="47" t="s">
        <v>20</v>
      </c>
      <c r="AM242" s="55"/>
      <c r="AN242" s="66">
        <f>SUMIFS($AN$130:$AN$233,$AK$130:$AK$233," -ENSO",$AM$130:$AM$233,"x")</f>
        <v>363</v>
      </c>
      <c r="AO242" s="45" t="s">
        <v>19</v>
      </c>
      <c r="AP242" s="46">
        <f>SUMIFS($AS$133:$AS$233,$AP$133:$AP$233," +ENSO",$AR$133:$AR$233,"x")</f>
        <v>210</v>
      </c>
      <c r="AQ242" s="47" t="s">
        <v>20</v>
      </c>
      <c r="AR242" s="55"/>
      <c r="AS242" s="66">
        <f>SUMIFS($AS$133:$AS$233,$AP$133:$AP$233," -ENSO",$AR$133:$AR$233,"x")</f>
        <v>341</v>
      </c>
      <c r="AT242" s="45" t="s">
        <v>19</v>
      </c>
      <c r="AU242" s="46">
        <f>SUMIFS($AX$151:$AX$233,$AU$151:$AU$233," +ENSO",$AW$151:$AW$233,"x")</f>
        <v>0</v>
      </c>
      <c r="AV242" s="47" t="s">
        <v>20</v>
      </c>
      <c r="AW242" s="55"/>
      <c r="AX242" s="66">
        <f>SUMIFS($AX$151:$AX$233,$AU$151:$AU$233," -ENSO",$AW$151:$AW$233,"x")</f>
        <v>252</v>
      </c>
      <c r="AY242" s="45" t="s">
        <v>19</v>
      </c>
      <c r="AZ242" s="46">
        <f>SUMIFS($BC$129:$BC$233,$AZ$129:$AZ$233," +ENSO",$BB$129:$BB$233,"x")</f>
        <v>434</v>
      </c>
      <c r="BA242" s="47" t="s">
        <v>20</v>
      </c>
      <c r="BB242" s="55"/>
      <c r="BC242" s="66">
        <f>SUMIFS($BC$129:$BC$233,$AZ$129:$AZ$233," -ENSO",$BB$129:$BB$233,"x")</f>
        <v>320</v>
      </c>
      <c r="BD242" s="45" t="s">
        <v>19</v>
      </c>
      <c r="BE242" s="46">
        <f t="shared" si="87"/>
        <v>0</v>
      </c>
      <c r="BF242" s="47"/>
      <c r="BG242" s="47" t="s">
        <v>20</v>
      </c>
      <c r="BH242" s="56">
        <f t="shared" si="88"/>
        <v>377</v>
      </c>
      <c r="BI242" s="61" t="s">
        <v>19</v>
      </c>
      <c r="BJ242" s="46">
        <f t="shared" si="89"/>
        <v>812</v>
      </c>
      <c r="BK242" s="47"/>
      <c r="BL242" s="47" t="s">
        <v>20</v>
      </c>
      <c r="BM242" s="46">
        <f t="shared" si="90"/>
        <v>96</v>
      </c>
      <c r="BN242" s="45" t="s">
        <v>19</v>
      </c>
      <c r="BO242" s="46">
        <f>SUMIFS($BR$123:$BR$233,$BO$123:$BO$233," +ENSO",$BQ$123:$BQ$233,"x")</f>
        <v>694</v>
      </c>
      <c r="BP242" s="47" t="s">
        <v>20</v>
      </c>
      <c r="BQ242" s="55"/>
      <c r="BR242" s="66">
        <f>SUMIFS($BR$123:$BR$233,$BO$123:$BO$233," -ENSO",$BQ$123:$BQ$233,"x")</f>
        <v>105</v>
      </c>
    </row>
    <row r="243" spans="1:70" ht="17" thickBot="1" x14ac:dyDescent="0.25">
      <c r="A243" s="48" t="s">
        <v>22</v>
      </c>
      <c r="B243" s="49">
        <f>SUMIFS($E$127:$E$233,$B$127:$B$233," +AMO",$D$127:$D$233,"x")</f>
        <v>99</v>
      </c>
      <c r="C243" s="50" t="s">
        <v>23</v>
      </c>
      <c r="D243" s="57"/>
      <c r="E243" s="58">
        <f>SUMIFS($E$127:$E$233,$B$127:$B$233," -AMO",$D$127:$D$233,"x")</f>
        <v>516</v>
      </c>
      <c r="F243" s="63" t="s">
        <v>22</v>
      </c>
      <c r="G243" s="49">
        <f>SUMIFS($J$122:$J$233,$G$122:$G$233," +AMO",$I$122:$I$233,"x")</f>
        <v>0</v>
      </c>
      <c r="H243" s="50" t="s">
        <v>23</v>
      </c>
      <c r="I243" s="57"/>
      <c r="J243" s="67">
        <f>SUMIFS($J$122:$J$233,$G$122:$G$233," -AMO",$I$122:$I$233,"x")</f>
        <v>587</v>
      </c>
      <c r="K243" s="48" t="s">
        <v>22</v>
      </c>
      <c r="L243" s="49">
        <f>SUMIFS($O$113:$O$233,$L$113:$L$233," +AMO",$N$113:$N$233,"x")</f>
        <v>0</v>
      </c>
      <c r="M243" s="50" t="s">
        <v>23</v>
      </c>
      <c r="N243" s="57"/>
      <c r="O243" s="67">
        <f>SUMIFS($O$113:$O$233,$L$113:$L$233," -AMO",$N$113:$N$233,"x")</f>
        <v>713</v>
      </c>
      <c r="P243" s="48" t="s">
        <v>22</v>
      </c>
      <c r="Q243" s="49">
        <f t="shared" si="83"/>
        <v>0</v>
      </c>
      <c r="R243" s="50"/>
      <c r="S243" s="50" t="s">
        <v>23</v>
      </c>
      <c r="T243" s="49">
        <f t="shared" si="84"/>
        <v>443</v>
      </c>
      <c r="U243" s="48" t="s">
        <v>22</v>
      </c>
      <c r="V243" s="49">
        <f t="shared" si="85"/>
        <v>0</v>
      </c>
      <c r="W243" s="50"/>
      <c r="X243" s="50" t="s">
        <v>23</v>
      </c>
      <c r="Y243" s="49">
        <f t="shared" si="86"/>
        <v>319</v>
      </c>
      <c r="Z243" s="48" t="s">
        <v>22</v>
      </c>
      <c r="AA243" s="49">
        <f>SUMIFS($AD$120:$AD$233,$AA$120:$AA$233," +AMO",$AC$120:$AC$233,"x")</f>
        <v>65</v>
      </c>
      <c r="AB243" s="50" t="s">
        <v>23</v>
      </c>
      <c r="AC243" s="57"/>
      <c r="AD243" s="67">
        <f>SUMIFS($AD$120:$AD$233,$AA$120:$AA$233," -AMO",$AC$120:$AC$233,"x")</f>
        <v>143</v>
      </c>
      <c r="AE243" s="48" t="s">
        <v>22</v>
      </c>
      <c r="AF243" s="49">
        <f>SUMIFS($AI$113:$AI$233,$AF$113:$AF$233," +AMO",$AH$113:$AH$233,"x")</f>
        <v>0</v>
      </c>
      <c r="AG243" s="50" t="s">
        <v>23</v>
      </c>
      <c r="AH243" s="57"/>
      <c r="AI243" s="58">
        <f>SUMIFS($AI$113:$AI$233,$AF$113:$AF$233," -AMO",$AH$113:$AH$233,"x")</f>
        <v>0</v>
      </c>
      <c r="AJ243" s="63" t="s">
        <v>22</v>
      </c>
      <c r="AK243" s="49">
        <f>SUMIFS($AN$130:$AN$233,$AK$130:$AK$233," +AMO",$AM$130:$AM$233,"x")</f>
        <v>76</v>
      </c>
      <c r="AL243" s="50" t="s">
        <v>23</v>
      </c>
      <c r="AM243" s="57"/>
      <c r="AN243" s="67">
        <f>SUMIFS($AN$130:$AN$233,$AK$130:$AK$233," -AMO",$AM$130:$AM$233,"x")</f>
        <v>573</v>
      </c>
      <c r="AO243" s="48" t="s">
        <v>22</v>
      </c>
      <c r="AP243" s="49">
        <f>SUMIFS($AS$133:$AS$233,$AP$133:$AP$233," +AMO",$AR$133:$AR$233,"x")</f>
        <v>63</v>
      </c>
      <c r="AQ243" s="50" t="s">
        <v>23</v>
      </c>
      <c r="AR243" s="57"/>
      <c r="AS243" s="67">
        <f>SUMIFS($AS$133:$AS$233,$AP$133:$AP$233," -AMO",$AR$133:$AR$233,"x")</f>
        <v>678</v>
      </c>
      <c r="AT243" s="48" t="s">
        <v>22</v>
      </c>
      <c r="AU243" s="49">
        <f>SUMIFS($AX$151:$AX$233,$AU$151:$AU$233," +AMO",$AW$151:$AW$233,"x")</f>
        <v>81</v>
      </c>
      <c r="AV243" s="50" t="s">
        <v>23</v>
      </c>
      <c r="AW243" s="57"/>
      <c r="AX243" s="67">
        <f>SUMIFS($AX$151:$AX$233,$AU$151:$AU$233," -AMO",$AW$151:$AW$233,"x")</f>
        <v>789</v>
      </c>
      <c r="AY243" s="48" t="s">
        <v>22</v>
      </c>
      <c r="AZ243" s="49">
        <f>SUMIFS($BC$129:$BC$233,$AZ$129:$AZ$233," +AMO",$BB$129:$BB$233,"x")</f>
        <v>103</v>
      </c>
      <c r="BA243" s="50" t="s">
        <v>23</v>
      </c>
      <c r="BB243" s="57"/>
      <c r="BC243" s="67">
        <f>SUMIFS($BC$129:$BC$233,$AZ$129:$AZ$233," -AMO",$BB$129:$BB$233,"x")</f>
        <v>1052</v>
      </c>
      <c r="BD243" s="48" t="s">
        <v>22</v>
      </c>
      <c r="BE243" s="49">
        <f t="shared" si="87"/>
        <v>104</v>
      </c>
      <c r="BF243" s="50"/>
      <c r="BG243" s="50" t="s">
        <v>23</v>
      </c>
      <c r="BH243" s="58">
        <f t="shared" si="88"/>
        <v>805</v>
      </c>
      <c r="BI243" s="63" t="s">
        <v>22</v>
      </c>
      <c r="BJ243" s="49">
        <f t="shared" si="89"/>
        <v>0</v>
      </c>
      <c r="BK243" s="50"/>
      <c r="BL243" s="50" t="s">
        <v>23</v>
      </c>
      <c r="BM243" s="49">
        <f t="shared" si="90"/>
        <v>798</v>
      </c>
      <c r="BN243" s="48" t="s">
        <v>22</v>
      </c>
      <c r="BO243" s="49">
        <f>SUMIFS($BR$123:$BR$233,$BO$123:$BO$233," +AMO",$BQ$123:$BQ$233,"x")</f>
        <v>0</v>
      </c>
      <c r="BP243" s="50" t="s">
        <v>23</v>
      </c>
      <c r="BQ243" s="57"/>
      <c r="BR243" s="67">
        <f>SUMIFS($BR$123:$BR$233,$BO$123:$BO$233," -AMO",$BQ$123:$BQ$233,"x")</f>
        <v>403</v>
      </c>
    </row>
    <row r="244" spans="1:70" ht="18" thickTop="1" thickBot="1" x14ac:dyDescent="0.25">
      <c r="A244" s="109" t="s">
        <v>111</v>
      </c>
      <c r="B244" s="110"/>
      <c r="C244" s="110"/>
      <c r="D244" s="110"/>
      <c r="E244" s="111"/>
      <c r="F244" s="109" t="s">
        <v>111</v>
      </c>
      <c r="G244" s="110"/>
      <c r="H244" s="110"/>
      <c r="I244" s="110"/>
      <c r="J244" s="111"/>
      <c r="K244" s="109" t="s">
        <v>111</v>
      </c>
      <c r="L244" s="110"/>
      <c r="M244" s="110"/>
      <c r="N244" s="110"/>
      <c r="O244" s="111"/>
      <c r="P244" s="109" t="s">
        <v>111</v>
      </c>
      <c r="Q244" s="110"/>
      <c r="R244" s="110"/>
      <c r="S244" s="110"/>
      <c r="T244" s="111"/>
      <c r="U244" s="109" t="s">
        <v>111</v>
      </c>
      <c r="V244" s="110"/>
      <c r="W244" s="110"/>
      <c r="X244" s="110"/>
      <c r="Y244" s="111"/>
      <c r="Z244" s="109" t="s">
        <v>111</v>
      </c>
      <c r="AA244" s="110"/>
      <c r="AB244" s="110"/>
      <c r="AC244" s="110"/>
      <c r="AD244" s="111"/>
      <c r="AE244" s="109" t="s">
        <v>111</v>
      </c>
      <c r="AF244" s="110"/>
      <c r="AG244" s="110"/>
      <c r="AH244" s="110"/>
      <c r="AI244" s="111"/>
      <c r="AJ244" s="109" t="s">
        <v>111</v>
      </c>
      <c r="AK244" s="110"/>
      <c r="AL244" s="110"/>
      <c r="AM244" s="110"/>
      <c r="AN244" s="111"/>
      <c r="AO244" s="109" t="s">
        <v>111</v>
      </c>
      <c r="AP244" s="110"/>
      <c r="AQ244" s="110"/>
      <c r="AR244" s="110"/>
      <c r="AS244" s="111"/>
      <c r="AT244" s="109" t="s">
        <v>111</v>
      </c>
      <c r="AU244" s="110"/>
      <c r="AV244" s="110"/>
      <c r="AW244" s="110"/>
      <c r="AX244" s="111"/>
      <c r="AY244" s="109" t="s">
        <v>111</v>
      </c>
      <c r="AZ244" s="110"/>
      <c r="BA244" s="110"/>
      <c r="BB244" s="110"/>
      <c r="BC244" s="111"/>
      <c r="BD244" s="109" t="s">
        <v>111</v>
      </c>
      <c r="BE244" s="110"/>
      <c r="BF244" s="110"/>
      <c r="BG244" s="110"/>
      <c r="BH244" s="111"/>
      <c r="BI244" s="109" t="s">
        <v>111</v>
      </c>
      <c r="BJ244" s="110"/>
      <c r="BK244" s="110"/>
      <c r="BL244" s="110"/>
      <c r="BM244" s="111"/>
      <c r="BN244" s="109" t="s">
        <v>111</v>
      </c>
      <c r="BO244" s="110"/>
      <c r="BP244" s="110"/>
      <c r="BQ244" s="110"/>
      <c r="BR244" s="111"/>
    </row>
    <row r="245" spans="1:70" ht="17" thickTop="1" x14ac:dyDescent="0.2">
      <c r="A245" s="42" t="s">
        <v>25</v>
      </c>
      <c r="B245" s="51">
        <f>SUMIFS($E$127:$E$233,$B$127:$B$233," +PNA",$D$127:$D$233,"x") + SUMIFS($E$127:$E$233,$B$127:$B$233," +PNA",$D$127:$D$233,"o")</f>
        <v>123</v>
      </c>
      <c r="C245" s="44" t="s">
        <v>26</v>
      </c>
      <c r="D245" s="54"/>
      <c r="E245" s="51">
        <f>SUMIFS($E$127:$E$233,$B$127:$B$233," -PNA",$D$127:$D$233,"x") + SUMIFS($E$127:$E$233,$B$127:$B$233," -PNA",$D$127:$D$233,"o")</f>
        <v>1471</v>
      </c>
      <c r="F245" s="59" t="s">
        <v>25</v>
      </c>
      <c r="G245" s="51">
        <f>SUMIFS($J$122:$J$233,$G$122:$G$233," +PNA",$I$122:$I$233,"x") + SUMIFS($J$122:$J$233,$G$122:$G$233," +PNA",$I$122:$I$233,"o")</f>
        <v>599</v>
      </c>
      <c r="H245" s="44" t="s">
        <v>26</v>
      </c>
      <c r="I245" s="54"/>
      <c r="J245" s="65">
        <f>SUMIFS($J$122:$J$233,$G$122:$G$233," -PNA",$I$122:$I$233,"x") + SUMIFS($J$122:$J$233,$G$122:$G$233," -PNA",$I$122:$I$233,"o")</f>
        <v>140</v>
      </c>
      <c r="K245" s="42" t="s">
        <v>25</v>
      </c>
      <c r="L245" s="51">
        <f>SUMIFS($O$113:$O$233,$L$113:$L$233," +PNA",$N$113:$N$233,"x") + SUMIFS($O$113:$O$233,$L$113:$L$233," +PNA",$N$113:$N$233,"o")</f>
        <v>1391</v>
      </c>
      <c r="M245" s="44" t="s">
        <v>26</v>
      </c>
      <c r="N245" s="54"/>
      <c r="O245" s="65">
        <f>SUMIFS($O$113:$O$233,$L$113:$L$233," -PNA",$N$113:$N$233,"x") + SUMIFS($O$113:$O$233,$L$113:$L$233," -PNA",$N$113:$N$233,"o")</f>
        <v>265</v>
      </c>
      <c r="P245" s="42" t="s">
        <v>25</v>
      </c>
      <c r="Q245" s="51">
        <f>SUMIFS($T$139:$T$233,$Q$139:$Q$233,P245,$S$139:$S$233,"x") + SUMIFS($T$139:$T$233,$Q$139:$Q$233,P245,$S$139:$S$233,"o")</f>
        <v>240</v>
      </c>
      <c r="R245" s="44"/>
      <c r="S245" s="44" t="s">
        <v>26</v>
      </c>
      <c r="T245" s="51">
        <f>SUMIFS($T$139:$T$233,$Q$139:$Q$233,S245,$S$139:$S$233,"x") + SUMIFS($T$139:$T$233,$Q$139:$Q$233,S245,$S$139:$S$233,"o")</f>
        <v>327</v>
      </c>
      <c r="U245" s="42" t="s">
        <v>25</v>
      </c>
      <c r="V245" s="51">
        <f>SUMIFS($Y$137:$Y$233,$V$137:$V$233,U245,$X$137:$X$233,"x") + SUMIFS($Y$137:$Y$233,$V$137:$V$233,U245,$X$137:$X$233,"o")</f>
        <v>0</v>
      </c>
      <c r="W245" s="44"/>
      <c r="X245" s="44" t="s">
        <v>26</v>
      </c>
      <c r="Y245" s="51">
        <f>SUMIFS($Y$137:$Y$233,$V$137:$V$233,X245,$X$137:$X$233,"x") + SUMIFS($Y$137:$Y$233,$V$137:$V$233,X245,$X$137:$X$233,"o")</f>
        <v>1092</v>
      </c>
      <c r="Z245" s="42" t="s">
        <v>25</v>
      </c>
      <c r="AA245" s="51">
        <f>SUMIFS($AD$120:$AD$233,$AA$120:$AA$233," +PNA",$AC$120:$AC$233,"x") + SUMIFS($AD$120:$AD$233,$AA$120:$AA$233," +PNA",$AC$120:$AC$233,"o")</f>
        <v>165</v>
      </c>
      <c r="AB245" s="44" t="s">
        <v>26</v>
      </c>
      <c r="AC245" s="54"/>
      <c r="AD245" s="65">
        <f>SUMIFS($AD$120:$AD$233,$AA$120:$AA$233," -PNA",$AC$120:$AC$233,"x") + SUMIFS($AD$120:$AD$233,$AA$120:$AA$233," -PNA",$AC$120:$AC$233,"o")</f>
        <v>1664</v>
      </c>
      <c r="AE245" s="42" t="s">
        <v>25</v>
      </c>
      <c r="AF245" s="51">
        <f>SUMIFS($AI$113:$AI$233,$AF$113:$AF$233," +PNA",$AH$113:$AH$233,"x") + SUMIFS($AI$113:$AI$233,$AF$113:$AF$233," +PNA",$AH$113:$AH$233,"o")</f>
        <v>0</v>
      </c>
      <c r="AG245" s="44" t="s">
        <v>26</v>
      </c>
      <c r="AH245" s="54"/>
      <c r="AI245" s="51">
        <f>SUMIFS($AI$113:$AI$233,$AF$113:$AF$233," -PNA",$AH$113:$AH$233,"x") + SUMIFS($AI$113:$AI$233,$AF$113:$AF$233," -PNA",$AH$113:$AH$233,"o")</f>
        <v>1593</v>
      </c>
      <c r="AJ245" s="59" t="s">
        <v>25</v>
      </c>
      <c r="AK245" s="51">
        <f>SUMIFS($AN$130:$AN$233,$AK$130:$AK$233," +PNA",$AM$130:$AM$233,"x") + SUMIFS($AN$130:$AN$233,$AK$130:$AK$233," +PNA",$AM$130:$AM$233,"o")</f>
        <v>166</v>
      </c>
      <c r="AL245" s="44" t="s">
        <v>26</v>
      </c>
      <c r="AM245" s="54"/>
      <c r="AN245" s="65">
        <f>SUMIFS($AN$130:$AN$233,$AK$130:$AK$233," -PNA",$AM$130:$AM$233,"x") + SUMIFS($AN$130:$AN$233,$AK$130:$AK$233," -PNA",$AM$130:$AM$233,"o")</f>
        <v>1829</v>
      </c>
      <c r="AO245" s="42" t="s">
        <v>25</v>
      </c>
      <c r="AP245" s="51">
        <f>SUMIFS($AS$133:$AS$233,$AP$133:$AP$233," +PNA",$AR$133:$AR$233,"x") + SUMIFS($AS$133:$AS$233,$AP$133:$AP$233," +PNA",$AR$133:$AR$233,"o")</f>
        <v>147</v>
      </c>
      <c r="AQ245" s="44" t="s">
        <v>26</v>
      </c>
      <c r="AR245" s="54"/>
      <c r="AS245" s="65">
        <f>SUMIFS($AS$133:$AS$233,$AP$133:$AP$233," -PNA",$AR$133:$AR$233,"x") + SUMIFS($AS$133:$AS$233,$AP$133:$AP$233," -PNA",$AR$133:$AR$233,"o")</f>
        <v>1628</v>
      </c>
      <c r="AT245" s="42" t="s">
        <v>25</v>
      </c>
      <c r="AU245" s="51">
        <f>SUMIFS($AX$151:$AX$233,$AU$151:$AU$233," +PNA",$AW$151:$AW$233,"x") + SUMIFS($AX$151:$AX$233,$AU$151:$AU$233," +PNA",$AW$151:$AW$233,"o")</f>
        <v>132</v>
      </c>
      <c r="AV245" s="44" t="s">
        <v>26</v>
      </c>
      <c r="AW245" s="54"/>
      <c r="AX245" s="65">
        <f>SUMIFS($AX$151:$AX$233,$AU$151:$AU$233," -PNA",$AW$151:$AW$233,"x") + SUMIFS($AX$151:$AX$233,$AU$151:$AU$233," -PNA",$AW$151:$AW$233,"o")</f>
        <v>412</v>
      </c>
      <c r="AY245" s="42" t="s">
        <v>25</v>
      </c>
      <c r="AZ245" s="51">
        <f>SUMIFS($BC$129:$BC$233,$AZ$129:$AZ$233," +PNA",$BB$129:$BB$233,"x") + SUMIFS($BC$129:$BC$233,$AZ$129:$AZ$233," +PNA",$BB$129:$BB$233,"o")</f>
        <v>303</v>
      </c>
      <c r="BA245" s="44" t="s">
        <v>26</v>
      </c>
      <c r="BB245" s="54"/>
      <c r="BC245" s="65">
        <f>SUMIFS($BC$129:$BC$233,$AZ$129:$AZ$233," -PNA",$BB$129:$BB$233,"x") + SUMIFS($BC$129:$BC$233,$AZ$129:$AZ$233," -PNA",$BB$129:$BB$233,"o")</f>
        <v>624</v>
      </c>
      <c r="BD245" s="42" t="s">
        <v>25</v>
      </c>
      <c r="BE245" s="51">
        <f>SUMIFS($BH$125:$BH$233,$BE$125:$BE$233,BD245,$BG$125:$BG$233,"x") + SUMIFS($BH$125:$BH$233,$BE$125:$BE$233,BD245,$BG$125:$BG$233,"o")</f>
        <v>186</v>
      </c>
      <c r="BF245" s="44"/>
      <c r="BG245" s="44" t="s">
        <v>26</v>
      </c>
      <c r="BH245" s="51">
        <f>SUMIFS($BH$125:$BH$233,$BE$125:$BE$233,BG245,$BG$125:$BG$233,"x") + SUMIFS($BH$125:$BH$233,$BE$125:$BE$233,BG245,$BG$125:$BG$233,"o")</f>
        <v>1815</v>
      </c>
      <c r="BI245" s="59" t="s">
        <v>25</v>
      </c>
      <c r="BJ245" s="51">
        <f>SUMIFS($BM$118:$BM$233,$BJ$118:$BJ$233,BI245,$BL$118:$BL$233,"x") + SUMIFS($BM$118:$BM$233,$BJ$118:$BJ$233,BI245,$BL$118:$BL$233,"o")</f>
        <v>757</v>
      </c>
      <c r="BK245" s="44"/>
      <c r="BL245" s="44" t="s">
        <v>26</v>
      </c>
      <c r="BM245" s="51">
        <f>SUMIFS($BM$118:$BM$233,$BJ$118:$BJ$233,BL245,$BL$118:$BL$233,"x") + SUMIFS($BM$118:$BM$233,$BJ$118:$BJ$233,BL245,$BL$118:$BL$233,"o")</f>
        <v>82</v>
      </c>
      <c r="BN245" s="42" t="s">
        <v>25</v>
      </c>
      <c r="BO245" s="51">
        <f>SUMIFS($BR$123:$BR$233,$BO$123:$BO$233," +PNA",$BQ$123:$BQ$233,"x") + SUMIFS($BR$123:$BR$233,$BO$123:$BO$233," +PNA",$BQ$123:$BQ$233,"o")</f>
        <v>731</v>
      </c>
      <c r="BP245" s="44" t="s">
        <v>26</v>
      </c>
      <c r="BQ245" s="54"/>
      <c r="BR245" s="65">
        <f>SUMIFS($BR$123:$BR$233,$BO$123:$BO$233," -PNA",$BQ$123:$BQ$233,"x") + SUMIFS($BR$123:$BR$233,$BO$123:$BO$233," -PNA",$BQ$123:$BQ$233,"o")</f>
        <v>100</v>
      </c>
    </row>
    <row r="246" spans="1:70" x14ac:dyDescent="0.2">
      <c r="A246" s="45" t="s">
        <v>28</v>
      </c>
      <c r="B246" s="46">
        <f>SUMIFS($E$127:$E$233,$B$127:$B$233," +NAM",$D$127:$D$233,"x") + SUMIFS($E$127:$E$233,$B$127:$B$233," +NAM",$D$127:$D$233,"o")</f>
        <v>263</v>
      </c>
      <c r="C246" s="47" t="s">
        <v>29</v>
      </c>
      <c r="D246" s="55"/>
      <c r="E246" s="56">
        <f>SUMIFS($E$127:$E$233,$B$127:$B$233," -NAM",$D$127:$D$233,"x") + SUMIFS($E$127:$E$233,$B$127:$B$233," -NAM",$D$127:$D$233,"o")</f>
        <v>498</v>
      </c>
      <c r="F246" s="61" t="s">
        <v>28</v>
      </c>
      <c r="G246" s="46">
        <f>SUMIFS($J$122:$J$233,$G$122:$G$233," +NAM",$I$122:$I$233,"x") + SUMIFS($J$122:$J$233,$G$122:$G$233," +NAM",$I$122:$I$233,"o")</f>
        <v>98</v>
      </c>
      <c r="H246" s="47" t="s">
        <v>29</v>
      </c>
      <c r="I246" s="55"/>
      <c r="J246" s="66">
        <f>SUMIFS($J$122:$J$233,$G$122:$G$233," -NAM",$I$122:$I$233,"x") + SUMIFS($J$122:$J$233,$G$122:$G$233," -NAM",$I$122:$I$233,"o")</f>
        <v>804</v>
      </c>
      <c r="K246" s="45" t="s">
        <v>28</v>
      </c>
      <c r="L246" s="46">
        <f>SUMIFS($O$113:$O$233,$L$113:$L$233," +NAM",$N$113:$N$233,"x") + SUMIFS($O$113:$O$233,$L$113:$L$233," +NAM",$N$113:$N$233,"o")</f>
        <v>207</v>
      </c>
      <c r="M246" s="47" t="s">
        <v>29</v>
      </c>
      <c r="N246" s="55"/>
      <c r="O246" s="66">
        <f>SUMIFS($O$113:$O$233,$L$113:$L$233," -NAM",$N$113:$N$233,"x") + SUMIFS($O$113:$O$233,$L$113:$L$233," -NAM",$N$113:$N$233,"o")</f>
        <v>1533</v>
      </c>
      <c r="P246" s="45" t="s">
        <v>28</v>
      </c>
      <c r="Q246" s="46">
        <f t="shared" ref="Q246:Q248" si="91">SUMIFS($T$139:$T$233,$Q$139:$Q$233,P246,$S$139:$S$233,"x") + SUMIFS($T$139:$T$233,$Q$139:$Q$233,P246,$S$139:$S$233,"o")</f>
        <v>0</v>
      </c>
      <c r="R246" s="47"/>
      <c r="S246" s="47" t="s">
        <v>29</v>
      </c>
      <c r="T246" s="46">
        <f t="shared" ref="T246:T248" si="92">SUMIFS($T$139:$T$233,$Q$139:$Q$233,S246,$S$139:$S$233,"x") + SUMIFS($T$139:$T$233,$Q$139:$Q$233,S246,$S$139:$S$233,"o")</f>
        <v>861</v>
      </c>
      <c r="U246" s="45" t="s">
        <v>28</v>
      </c>
      <c r="V246" s="46">
        <f t="shared" ref="V246:V248" si="93">SUMIFS($Y$137:$Y$233,$V$137:$V$233,U246,$X$137:$X$233,"x") + SUMIFS($Y$137:$Y$233,$V$137:$V$233,U246,$X$137:$X$233,"o")</f>
        <v>79</v>
      </c>
      <c r="W246" s="47"/>
      <c r="X246" s="47" t="s">
        <v>29</v>
      </c>
      <c r="Y246" s="46">
        <f t="shared" ref="Y246:Y248" si="94">SUMIFS($Y$137:$Y$233,$V$137:$V$233,X246,$X$137:$X$233,"x") + SUMIFS($Y$137:$Y$233,$V$137:$V$233,X246,$X$137:$X$233,"o")</f>
        <v>683</v>
      </c>
      <c r="Z246" s="45" t="s">
        <v>28</v>
      </c>
      <c r="AA246" s="46">
        <f>SUMIFS($AD$120:$AD$233,$AA$120:$AA$233," +NAM",$AC$120:$AC$233,"x") + SUMIFS($AD$120:$AD$233,$AA$120:$AA$233," +NAM",$AC$120:$AC$233,"o")</f>
        <v>473</v>
      </c>
      <c r="AB246" s="47" t="s">
        <v>29</v>
      </c>
      <c r="AC246" s="55"/>
      <c r="AD246" s="66">
        <f>SUMIFS($AD$120:$AD$233,$AA$120:$AA$233," -NAM",$AC$120:$AC$233,"x") + SUMIFS($AD$120:$AD$233,$AA$120:$AA$233," -NAM",$AC$120:$AC$233,"o")</f>
        <v>615</v>
      </c>
      <c r="AE246" s="45" t="s">
        <v>28</v>
      </c>
      <c r="AF246" s="46">
        <f>SUMIFS($AI$113:$AI$233,$AF$113:$AF$233," +NAM",$AH$113:$AH$233,"x") + SUMIFS($AI$113:$AI$233,$AF$113:$AF$233," +NAM",$AH$113:$AH$233,"o")</f>
        <v>414</v>
      </c>
      <c r="AG246" s="47" t="s">
        <v>29</v>
      </c>
      <c r="AH246" s="55"/>
      <c r="AI246" s="56">
        <f>SUMIFS($AI$113:$AI$233,$AF$113:$AF$233," -NAM",$AH$113:$AH$233,"x") + SUMIFS($AI$113:$AI$233,$AF$113:$AF$233," -NAM",$AH$113:$AH$233,"o")</f>
        <v>488</v>
      </c>
      <c r="AJ246" s="61" t="s">
        <v>28</v>
      </c>
      <c r="AK246" s="46">
        <f>SUMIFS($AN$130:$AN$233,$AK$130:$AK$233," +NAM",$AM$130:$AM$233,"x") + SUMIFS($AN$130:$AN$233,$AK$130:$AK$233," +NAM",$AM$130:$AM$233,"o")</f>
        <v>293</v>
      </c>
      <c r="AL246" s="47" t="s">
        <v>29</v>
      </c>
      <c r="AM246" s="55"/>
      <c r="AN246" s="66">
        <f>SUMIFS($AN$130:$AN$233,$AK$130:$AK$233," -NAM",$AM$130:$AM$233,"x") + SUMIFS($AN$130:$AN$233,$AK$130:$AK$233," -NAM",$AM$130:$AM$233,"o")</f>
        <v>602</v>
      </c>
      <c r="AO246" s="45" t="s">
        <v>28</v>
      </c>
      <c r="AP246" s="46">
        <f>SUMIFS($AS$133:$AS$233,$AP$133:$AP$233," +NAM",$AR$133:$AR$233,"x") + SUMIFS($AS$133:$AS$233,$AP$133:$AP$233," +NAM",$AR$133:$AR$233,"o")</f>
        <v>121</v>
      </c>
      <c r="AQ246" s="47" t="s">
        <v>29</v>
      </c>
      <c r="AR246" s="55"/>
      <c r="AS246" s="66">
        <f>SUMIFS($AS$133:$AS$233,$AP$133:$AP$233," -NAM",$AR$133:$AR$233,"x") + SUMIFS($AS$133:$AS$233,$AP$133:$AP$233," -NAM",$AR$133:$AR$233,"o")</f>
        <v>527</v>
      </c>
      <c r="AT246" s="45" t="s">
        <v>28</v>
      </c>
      <c r="AU246" s="46">
        <f>SUMIFS($AX$151:$AX$233,$AU$151:$AU$233," +NAM",$AW$151:$AW$233,"x") + SUMIFS($AX$151:$AX$233,$AU$151:$AU$233," +NAM",$AW$151:$AW$233,"o")</f>
        <v>181</v>
      </c>
      <c r="AV246" s="47" t="s">
        <v>29</v>
      </c>
      <c r="AW246" s="55"/>
      <c r="AX246" s="66">
        <f>SUMIFS($AX$151:$AX$233,$AU$151:$AU$233," -NAM",$AW$151:$AW$233,"x") + SUMIFS($AX$151:$AX$233,$AU$151:$AU$233," -NAM",$AW$151:$AW$233,"o")</f>
        <v>56</v>
      </c>
      <c r="AY246" s="45" t="s">
        <v>28</v>
      </c>
      <c r="AZ246" s="46">
        <f>SUMIFS($BC$129:$BC$233,$AZ$129:$AZ$233," +NAM",$BB$129:$BB$233,"x") + SUMIFS($BC$129:$BC$233,$AZ$129:$AZ$233," +NAM",$BB$129:$BB$233,"o")</f>
        <v>1094</v>
      </c>
      <c r="BA246" s="47" t="s">
        <v>29</v>
      </c>
      <c r="BB246" s="55"/>
      <c r="BC246" s="66">
        <f>SUMIFS($BC$129:$BC$233,$AZ$129:$AZ$233," -NAM",$BB$129:$BB$233,"x") + SUMIFS($BC$129:$BC$233,$AZ$129:$AZ$233," -NAM",$BB$129:$BB$233,"o")</f>
        <v>154</v>
      </c>
      <c r="BD246" s="45" t="s">
        <v>28</v>
      </c>
      <c r="BE246" s="46">
        <f t="shared" ref="BE246:BE248" si="95">SUMIFS($BH$125:$BH$233,$BE$125:$BE$233,BD246,$BG$125:$BG$233,"x") + SUMIFS($BH$125:$BH$233,$BE$125:$BE$233,BD246,$BG$125:$BG$233,"o")</f>
        <v>282</v>
      </c>
      <c r="BF246" s="47"/>
      <c r="BG246" s="47" t="s">
        <v>29</v>
      </c>
      <c r="BH246" s="56">
        <f t="shared" ref="BH246:BH248" si="96">SUMIFS($BH$125:$BH$233,$BE$125:$BE$233,BG246,$BG$125:$BG$233,"x") + SUMIFS($BH$125:$BH$233,$BE$125:$BE$233,BG246,$BG$125:$BG$233,"o")</f>
        <v>386</v>
      </c>
      <c r="BI246" s="61" t="s">
        <v>28</v>
      </c>
      <c r="BJ246" s="46">
        <f t="shared" ref="BJ246:BJ248" si="97">SUMIFS($BM$118:$BM$233,$BJ$118:$BJ$233,BI246,$BL$118:$BL$233,"x") + SUMIFS($BM$118:$BM$233,$BJ$118:$BJ$233,BI246,$BL$118:$BL$233,"o")</f>
        <v>75</v>
      </c>
      <c r="BK246" s="47"/>
      <c r="BL246" s="47" t="s">
        <v>29</v>
      </c>
      <c r="BM246" s="46">
        <f t="shared" ref="BM246:BM248" si="98">SUMIFS($BM$118:$BM$233,$BJ$118:$BJ$233,BL246,$BL$118:$BL$233,"x") + SUMIFS($BM$118:$BM$233,$BJ$118:$BJ$233,BL246,$BL$118:$BL$233,"o")</f>
        <v>601</v>
      </c>
      <c r="BN246" s="45" t="s">
        <v>28</v>
      </c>
      <c r="BO246" s="46">
        <f>SUMIFS($BR$123:$BR$233,$BO$123:$BO$233," +NAM",$BQ$123:$BQ$233,"x") + SUMIFS($BR$123:$BR$233,$BO$123:$BO$233," +NAM",$BQ$123:$BQ$233,"o")</f>
        <v>97</v>
      </c>
      <c r="BP246" s="47" t="s">
        <v>29</v>
      </c>
      <c r="BQ246" s="55"/>
      <c r="BR246" s="66">
        <f>SUMIFS($BR$123:$BR$233,$BO$123:$BO$233," -NAM",$BQ$123:$BQ$233,"x") + SUMIFS($BR$123:$BR$233,$BO$123:$BO$233," -NAM",$BQ$123:$BQ$233,"o")</f>
        <v>591</v>
      </c>
    </row>
    <row r="247" spans="1:70" x14ac:dyDescent="0.2">
      <c r="A247" s="45" t="s">
        <v>19</v>
      </c>
      <c r="B247" s="46">
        <f>SUMIFS($E$127:$E$233,$B$127:$B$233," +ENSO",$D$127:$D$233,"x") + SUMIFS($E$127:$E$233,$B$127:$B$233," +ENSO",$D$127:$D$233,"o")</f>
        <v>356</v>
      </c>
      <c r="C247" s="47" t="s">
        <v>20</v>
      </c>
      <c r="D247" s="55"/>
      <c r="E247" s="56">
        <f>SUMIFS($E$127:$E$233,$B$127:$B$233," -ENSO",$D$127:$D$233,"x") + SUMIFS($E$127:$E$233,$B$127:$B$233," -ENSO",$D$127:$D$233,"o")</f>
        <v>893</v>
      </c>
      <c r="F247" s="61" t="s">
        <v>19</v>
      </c>
      <c r="G247" s="46">
        <f>SUMIFS($J$122:$J$233,$G$122:$G$233," +ENSO",$I$122:$I$233,"x") + SUMIFS($J$122:$J$233,$G$122:$G$233," +ENSO",$I$122:$I$233,"o")</f>
        <v>0</v>
      </c>
      <c r="H247" s="47" t="s">
        <v>20</v>
      </c>
      <c r="I247" s="55"/>
      <c r="J247" s="66">
        <f>SUMIFS($J$122:$J$233,$G$122:$G$233," -ENSO",$I$122:$I$233,"x") + SUMIFS($J$122:$J$233,$G$122:$G$233," -ENSO",$I$122:$I$233,"o")</f>
        <v>174</v>
      </c>
      <c r="K247" s="45" t="s">
        <v>19</v>
      </c>
      <c r="L247" s="46">
        <f>SUMIFS($O$113:$O$233,$L$113:$L$233," +ENSO",$N$113:$N$233,"x") + SUMIFS($O$113:$O$233,$L$113:$L$233," +ENSO",$N$113:$N$233,"o")</f>
        <v>887</v>
      </c>
      <c r="M247" s="47" t="s">
        <v>20</v>
      </c>
      <c r="N247" s="55"/>
      <c r="O247" s="66">
        <f>SUMIFS($O$113:$O$233,$L$113:$L$233," -ENSO",$N$113:$N$233,"x") + SUMIFS($O$113:$O$233,$L$113:$L$233," -ENSO",$N$113:$N$233,"o")</f>
        <v>261</v>
      </c>
      <c r="P247" s="45" t="s">
        <v>19</v>
      </c>
      <c r="Q247" s="46">
        <f t="shared" si="91"/>
        <v>0</v>
      </c>
      <c r="R247" s="47"/>
      <c r="S247" s="47" t="s">
        <v>20</v>
      </c>
      <c r="T247" s="46">
        <f t="shared" si="92"/>
        <v>383</v>
      </c>
      <c r="U247" s="45" t="s">
        <v>19</v>
      </c>
      <c r="V247" s="46">
        <f t="shared" si="93"/>
        <v>125</v>
      </c>
      <c r="W247" s="47"/>
      <c r="X247" s="47" t="s">
        <v>20</v>
      </c>
      <c r="Y247" s="46">
        <f t="shared" si="94"/>
        <v>217</v>
      </c>
      <c r="Z247" s="45" t="s">
        <v>19</v>
      </c>
      <c r="AA247" s="46">
        <f>SUMIFS($AD$120:$AD$233,$AA$120:$AA$233," +ENSO",$AC$120:$AC$233,"x") + SUMIFS($AD$120:$AD$233,$AA$120:$AA$233," +ENSO",$AC$120:$AC$233,"o")</f>
        <v>125</v>
      </c>
      <c r="AB247" s="47" t="s">
        <v>20</v>
      </c>
      <c r="AC247" s="55"/>
      <c r="AD247" s="66">
        <f>SUMIFS($AD$120:$AD$233,$AA$120:$AA$233," -ENSO",$AC$120:$AC$233,"x") + SUMIFS($AD$120:$AD$233,$AA$120:$AA$233," -ENSO",$AC$120:$AC$233,"o")</f>
        <v>0</v>
      </c>
      <c r="AE247" s="45" t="s">
        <v>19</v>
      </c>
      <c r="AF247" s="46">
        <f>SUMIFS($AI$113:$AI$233,$AF$113:$AF$233," +ENSO",$AH$113:$AH$233,"x") + SUMIFS($AI$113:$AI$233,$AF$113:$AF$233," +ENSO",$AH$113:$AH$233,"o")</f>
        <v>85</v>
      </c>
      <c r="AG247" s="47" t="s">
        <v>20</v>
      </c>
      <c r="AH247" s="55"/>
      <c r="AI247" s="56">
        <f>SUMIFS($AI$113:$AI$233,$AF$113:$AF$233," -ENSO",$AH$113:$AH$233,"x") + SUMIFS($AI$113:$AI$233,$AF$113:$AF$233," -ENSO",$AH$113:$AH$233,"o")</f>
        <v>104</v>
      </c>
      <c r="AJ247" s="61" t="s">
        <v>19</v>
      </c>
      <c r="AK247" s="46">
        <f>SUMIFS($AN$130:$AN$233,$AK$130:$AK$233," +ENSO",$AM$130:$AM$233,"x") + SUMIFS($AN$130:$AN$233,$AK$130:$AK$233," +ENSO",$AM$130:$AM$233,"o")</f>
        <v>156</v>
      </c>
      <c r="AL247" s="47" t="s">
        <v>20</v>
      </c>
      <c r="AM247" s="55"/>
      <c r="AN247" s="66">
        <f>SUMIFS($AN$130:$AN$233,$AK$130:$AK$233," -ENSO",$AM$130:$AM$233,"x") + SUMIFS($AN$130:$AN$233,$AK$130:$AK$233," -ENSO",$AM$130:$AM$233,"o")</f>
        <v>470</v>
      </c>
      <c r="AO247" s="45" t="s">
        <v>19</v>
      </c>
      <c r="AP247" s="46">
        <f>SUMIFS($AS$133:$AS$233,$AP$133:$AP$233," +ENSO",$AR$133:$AR$233,"x") + SUMIFS($AS$133:$AS$233,$AP$133:$AP$233," +ENSO",$AR$133:$AR$233,"o")</f>
        <v>261</v>
      </c>
      <c r="AQ247" s="47" t="s">
        <v>20</v>
      </c>
      <c r="AR247" s="55"/>
      <c r="AS247" s="66">
        <f>SUMIFS($AS$133:$AS$233,$AP$133:$AP$233," -ENSO",$AR$133:$AR$233,"x") + SUMIFS($AS$133:$AS$233,$AP$133:$AP$233," -ENSO",$AR$133:$AR$233,"o")</f>
        <v>386</v>
      </c>
      <c r="AT247" s="45" t="s">
        <v>19</v>
      </c>
      <c r="AU247" s="46">
        <f>SUMIFS($AX$151:$AX$233,$AU$151:$AU$233," +ENSO",$AW$151:$AW$233,"x") + SUMIFS($AX$151:$AX$233,$AU$151:$AU$233," +ENSO",$AW$151:$AW$233,"o")</f>
        <v>0</v>
      </c>
      <c r="AV247" s="47" t="s">
        <v>20</v>
      </c>
      <c r="AW247" s="55"/>
      <c r="AX247" s="66">
        <f>SUMIFS($AX$151:$AX$233,$AU$151:$AU$233," -ENSO",$AW$151:$AW$233,"x") + SUMIFS($AX$151:$AX$233,$AU$151:$AU$233," -ENSO",$AW$151:$AW$233,"o")</f>
        <v>373</v>
      </c>
      <c r="AY247" s="45" t="s">
        <v>19</v>
      </c>
      <c r="AZ247" s="46">
        <f>SUMIFS($BC$129:$BC$233,$AZ$129:$AZ$233," +ENSO",$BB$129:$BB$233,"x") + SUMIFS($BC$129:$BC$233,$AZ$129:$AZ$233," +ENSO",$BB$129:$BB$233,"o")</f>
        <v>555</v>
      </c>
      <c r="BA247" s="47" t="s">
        <v>20</v>
      </c>
      <c r="BB247" s="55"/>
      <c r="BC247" s="66">
        <f>SUMIFS($BC$129:$BC$233,$AZ$129:$AZ$233," -ENSO",$BB$129:$BB$233,"x") + SUMIFS($BC$129:$BC$233,$AZ$129:$AZ$233," -ENSO",$BB$129:$BB$233,"o")</f>
        <v>320</v>
      </c>
      <c r="BD247" s="45" t="s">
        <v>19</v>
      </c>
      <c r="BE247" s="46">
        <f t="shared" si="95"/>
        <v>127</v>
      </c>
      <c r="BF247" s="47"/>
      <c r="BG247" s="47" t="s">
        <v>20</v>
      </c>
      <c r="BH247" s="56">
        <f t="shared" si="96"/>
        <v>497</v>
      </c>
      <c r="BI247" s="61" t="s">
        <v>19</v>
      </c>
      <c r="BJ247" s="46">
        <f t="shared" si="97"/>
        <v>1247</v>
      </c>
      <c r="BK247" s="47"/>
      <c r="BL247" s="47" t="s">
        <v>20</v>
      </c>
      <c r="BM247" s="46">
        <f t="shared" si="98"/>
        <v>96</v>
      </c>
      <c r="BN247" s="45" t="s">
        <v>19</v>
      </c>
      <c r="BO247" s="46">
        <f>SUMIFS($BR$123:$BR$233,$BO$123:$BO$233," +ENSO",$BQ$123:$BQ$233,"x") + SUMIFS($BR$123:$BR$233,$BO$123:$BO$233," +ENSO",$BQ$123:$BQ$233,"o")</f>
        <v>694</v>
      </c>
      <c r="BP247" s="47" t="s">
        <v>20</v>
      </c>
      <c r="BQ247" s="55"/>
      <c r="BR247" s="66">
        <f>SUMIFS($BR$123:$BR$233,$BO$123:$BO$233," -ENSO",$BQ$123:$BQ$233,"x") + SUMIFS($BR$123:$BR$233,$BO$123:$BO$233," -ENSO",$BQ$123:$BQ$233,"o")</f>
        <v>105</v>
      </c>
    </row>
    <row r="248" spans="1:70" ht="17" thickBot="1" x14ac:dyDescent="0.25">
      <c r="A248" s="48" t="s">
        <v>22</v>
      </c>
      <c r="B248" s="49">
        <f>SUMIFS($E$127:$E$233,$B$127:$B$233," +AMO",$D$127:$D$233,"x") + SUMIFS($E$127:$E$233,$B$127:$B$233," +AMO",$D$127:$D$233,"o")</f>
        <v>294</v>
      </c>
      <c r="C248" s="50" t="s">
        <v>23</v>
      </c>
      <c r="D248" s="57"/>
      <c r="E248" s="58">
        <f>SUMIFS($E$127:$E$233,$B$127:$B$233," -AMO",$D$127:$D$233,"x") + SUMIFS($E$127:$E$233,$B$127:$B$233," -AMO",$D$127:$D$233,"o")</f>
        <v>516</v>
      </c>
      <c r="F248" s="63" t="s">
        <v>22</v>
      </c>
      <c r="G248" s="49">
        <f>SUMIFS($J$122:$J$233,$G$122:$G$233," +AMO",$I$122:$I$233,"x") + SUMIFS($J$122:$J$233,$G$122:$G$233," +AMO",$I$122:$I$233,"o")</f>
        <v>0</v>
      </c>
      <c r="H248" s="50" t="s">
        <v>23</v>
      </c>
      <c r="I248" s="57"/>
      <c r="J248" s="67">
        <f>SUMIFS($J$122:$J$233,$G$122:$G$233," -AMO",$I$122:$I$233,"x") + SUMIFS($J$122:$J$233,$G$122:$G$233," -AMO",$I$122:$I$233,"o")</f>
        <v>715</v>
      </c>
      <c r="K248" s="48" t="s">
        <v>22</v>
      </c>
      <c r="L248" s="49">
        <f>SUMIFS($O$113:$O$233,$L$113:$L$233," +AMO",$N$113:$N$233,"x") + SUMIFS($O$113:$O$233,$L$113:$L$233," +AMO",$N$113:$N$233,"o")</f>
        <v>0</v>
      </c>
      <c r="M248" s="50" t="s">
        <v>23</v>
      </c>
      <c r="N248" s="57"/>
      <c r="O248" s="67">
        <f>SUMIFS($O$113:$O$233,$L$113:$L$233," -AMO",$N$113:$N$233,"x") + SUMIFS($O$113:$O$233,$L$113:$L$233," -AMO",$N$113:$N$233,"o")</f>
        <v>914</v>
      </c>
      <c r="P248" s="48" t="s">
        <v>22</v>
      </c>
      <c r="Q248" s="49">
        <f t="shared" si="91"/>
        <v>0</v>
      </c>
      <c r="R248" s="50"/>
      <c r="S248" s="50" t="s">
        <v>23</v>
      </c>
      <c r="T248" s="49">
        <f t="shared" si="92"/>
        <v>591</v>
      </c>
      <c r="U248" s="48" t="s">
        <v>22</v>
      </c>
      <c r="V248" s="49">
        <f t="shared" si="93"/>
        <v>0</v>
      </c>
      <c r="W248" s="50"/>
      <c r="X248" s="50" t="s">
        <v>23</v>
      </c>
      <c r="Y248" s="49">
        <f t="shared" si="94"/>
        <v>370</v>
      </c>
      <c r="Z248" s="48" t="s">
        <v>22</v>
      </c>
      <c r="AA248" s="49">
        <f>SUMIFS($AD$120:$AD$233,$AA$120:$AA$233," +AMO",$AC$120:$AC$233,"x") + SUMIFS($AD$120:$AD$233,$AA$120:$AA$233," +AMO",$AC$120:$AC$233,"o")</f>
        <v>65</v>
      </c>
      <c r="AB248" s="50" t="s">
        <v>23</v>
      </c>
      <c r="AC248" s="57"/>
      <c r="AD248" s="67">
        <f>SUMIFS($AD$120:$AD$233,$AA$120:$AA$233," -AMO",$AC$120:$AC$233,"x") + SUMIFS($AD$120:$AD$233,$AA$120:$AA$233," -AMO",$AC$120:$AC$233,"o")</f>
        <v>388</v>
      </c>
      <c r="AE248" s="48" t="s">
        <v>22</v>
      </c>
      <c r="AF248" s="49">
        <f>SUMIFS($AI$113:$AI$233,$AF$113:$AF$233," +AMO",$AH$113:$AH$233,"x") + SUMIFS($AI$113:$AI$233,$AF$113:$AF$233," +AMO",$AH$113:$AH$233,"o")</f>
        <v>0</v>
      </c>
      <c r="AG248" s="50" t="s">
        <v>23</v>
      </c>
      <c r="AH248" s="57"/>
      <c r="AI248" s="58">
        <f>SUMIFS($AI$113:$AI$233,$AF$113:$AF$233," -AMO",$AH$113:$AH$233,"x") + SUMIFS($AI$113:$AI$233,$AF$113:$AF$233," -AMO",$AH$113:$AH$233,"o")</f>
        <v>207</v>
      </c>
      <c r="AJ248" s="63" t="s">
        <v>22</v>
      </c>
      <c r="AK248" s="49">
        <f>SUMIFS($AN$130:$AN$233,$AK$130:$AK$233," +AMO",$AM$130:$AM$233,"x") + SUMIFS($AN$130:$AN$233,$AK$130:$AK$233," +AMO",$AM$130:$AM$233,"o")</f>
        <v>76</v>
      </c>
      <c r="AL248" s="50" t="s">
        <v>23</v>
      </c>
      <c r="AM248" s="57"/>
      <c r="AN248" s="67">
        <f>SUMIFS($AN$130:$AN$233,$AK$130:$AK$233," -AMO",$AM$130:$AM$233,"x") + SUMIFS($AN$130:$AN$233,$AK$130:$AK$233," -AMO",$AM$130:$AM$233,"o")</f>
        <v>573</v>
      </c>
      <c r="AO248" s="48" t="s">
        <v>22</v>
      </c>
      <c r="AP248" s="49">
        <f>SUMIFS($AS$133:$AS$233,$AP$133:$AP$233," +AMO",$AR$133:$AR$233,"x") + SUMIFS($AS$133:$AS$233,$AP$133:$AP$233," +AMO",$AR$133:$AR$233,"o")</f>
        <v>63</v>
      </c>
      <c r="AQ248" s="50" t="s">
        <v>23</v>
      </c>
      <c r="AR248" s="57"/>
      <c r="AS248" s="67">
        <f>SUMIFS($AS$133:$AS$233,$AP$133:$AP$233," -AMO",$AR$133:$AR$233,"x") + SUMIFS($AS$133:$AS$233,$AP$133:$AP$233," -AMO",$AR$133:$AR$233,"o")</f>
        <v>747</v>
      </c>
      <c r="AT248" s="48" t="s">
        <v>22</v>
      </c>
      <c r="AU248" s="49">
        <f>SUMIFS($AX$151:$AX$233,$AU$151:$AU$233," +AMO",$AW$151:$AW$233,"x") + SUMIFS($AX$151:$AX$233,$AU$151:$AU$233," +AMO",$AW$151:$AW$233,"o")</f>
        <v>81</v>
      </c>
      <c r="AV248" s="50" t="s">
        <v>23</v>
      </c>
      <c r="AW248" s="57"/>
      <c r="AX248" s="67">
        <f>SUMIFS($AX$151:$AX$233,$AU$151:$AU$233," -AMO",$AW$151:$AW$233,"x") + SUMIFS($AX$151:$AX$233,$AU$151:$AU$233," -AMO",$AW$151:$AW$233,"o")</f>
        <v>847</v>
      </c>
      <c r="AY248" s="48" t="s">
        <v>22</v>
      </c>
      <c r="AZ248" s="49">
        <f>SUMIFS($BC$129:$BC$233,$AZ$129:$AZ$233," +AMO",$BB$129:$BB$233,"x") + SUMIFS($BC$129:$BC$233,$AZ$129:$AZ$233," +AMO",$BB$129:$BB$233,"o")</f>
        <v>103</v>
      </c>
      <c r="BA248" s="50" t="s">
        <v>23</v>
      </c>
      <c r="BB248" s="57"/>
      <c r="BC248" s="67">
        <f>SUMIFS($BC$129:$BC$233,$AZ$129:$AZ$233," -AMO",$BB$129:$BB$233,"x") + SUMIFS($BC$129:$BC$233,$AZ$129:$AZ$233," -AMO",$BB$129:$BB$233,"o")</f>
        <v>1109</v>
      </c>
      <c r="BD248" s="48" t="s">
        <v>22</v>
      </c>
      <c r="BE248" s="49">
        <f t="shared" si="95"/>
        <v>246</v>
      </c>
      <c r="BF248" s="50"/>
      <c r="BG248" s="50" t="s">
        <v>23</v>
      </c>
      <c r="BH248" s="58">
        <f t="shared" si="96"/>
        <v>898</v>
      </c>
      <c r="BI248" s="63" t="s">
        <v>22</v>
      </c>
      <c r="BJ248" s="49">
        <f t="shared" si="97"/>
        <v>86</v>
      </c>
      <c r="BK248" s="50"/>
      <c r="BL248" s="50" t="s">
        <v>23</v>
      </c>
      <c r="BM248" s="49">
        <f t="shared" si="98"/>
        <v>868</v>
      </c>
      <c r="BN248" s="48" t="s">
        <v>22</v>
      </c>
      <c r="BO248" s="49">
        <f>SUMIFS($BR$123:$BR$233,$BO$123:$BO$233," +AMO",$BQ$123:$BQ$233,"x") + SUMIFS($BR$123:$BR$233,$BO$123:$BO$233," +AMO",$BQ$123:$BQ$233,"o")</f>
        <v>0</v>
      </c>
      <c r="BP248" s="50" t="s">
        <v>23</v>
      </c>
      <c r="BQ248" s="57"/>
      <c r="BR248" s="67">
        <f>SUMIFS($BR$123:$BR$233,$BO$123:$BO$233," -AMO",$BQ$123:$BQ$233,"x") + SUMIFS($BR$123:$BR$233,$BO$123:$BO$233," -AMO",$BQ$123:$BQ$233,"o")</f>
        <v>675</v>
      </c>
    </row>
    <row r="249" spans="1:70" ht="17" thickTop="1" x14ac:dyDescent="0.2"/>
  </sheetData>
  <sortState ref="BN4:BP219">
    <sortCondition descending="1" ref="BP4:BP219"/>
  </sortState>
  <mergeCells count="87">
    <mergeCell ref="K98:O98"/>
    <mergeCell ref="K103:O103"/>
    <mergeCell ref="K108:O108"/>
    <mergeCell ref="A1:AI1"/>
    <mergeCell ref="Z105:AD105"/>
    <mergeCell ref="AE98:AI98"/>
    <mergeCell ref="AE103:AI103"/>
    <mergeCell ref="AE108:AI108"/>
    <mergeCell ref="A112:E112"/>
    <mergeCell ref="A117:E117"/>
    <mergeCell ref="A122:E122"/>
    <mergeCell ref="A234:E234"/>
    <mergeCell ref="F107:J107"/>
    <mergeCell ref="F112:J112"/>
    <mergeCell ref="F117:J117"/>
    <mergeCell ref="P234:T234"/>
    <mergeCell ref="F234:J234"/>
    <mergeCell ref="F239:J239"/>
    <mergeCell ref="K234:O234"/>
    <mergeCell ref="K239:O239"/>
    <mergeCell ref="P124:T124"/>
    <mergeCell ref="P129:T129"/>
    <mergeCell ref="P134:T134"/>
    <mergeCell ref="A239:E239"/>
    <mergeCell ref="K244:O244"/>
    <mergeCell ref="Z244:AD244"/>
    <mergeCell ref="U122:Y122"/>
    <mergeCell ref="U127:Y127"/>
    <mergeCell ref="U132:Y132"/>
    <mergeCell ref="U234:Y234"/>
    <mergeCell ref="U239:Y239"/>
    <mergeCell ref="U244:Y244"/>
    <mergeCell ref="P239:T239"/>
    <mergeCell ref="P244:T244"/>
    <mergeCell ref="A244:E244"/>
    <mergeCell ref="F244:J244"/>
    <mergeCell ref="Z110:AD110"/>
    <mergeCell ref="Z115:AD115"/>
    <mergeCell ref="Z234:AD234"/>
    <mergeCell ref="Z239:AD239"/>
    <mergeCell ref="AJ244:AN244"/>
    <mergeCell ref="AE234:AI234"/>
    <mergeCell ref="AE239:AI239"/>
    <mergeCell ref="AE244:AI244"/>
    <mergeCell ref="AJ115:AN115"/>
    <mergeCell ref="AJ120:AN120"/>
    <mergeCell ref="AJ125:AN125"/>
    <mergeCell ref="AJ234:AN234"/>
    <mergeCell ref="AJ239:AN239"/>
    <mergeCell ref="AT244:AX244"/>
    <mergeCell ref="AO118:AS118"/>
    <mergeCell ref="AO123:AS123"/>
    <mergeCell ref="AO128:AS128"/>
    <mergeCell ref="AO234:AS234"/>
    <mergeCell ref="AO239:AS239"/>
    <mergeCell ref="AO244:AS244"/>
    <mergeCell ref="AT136:AX136"/>
    <mergeCell ref="AT141:AX141"/>
    <mergeCell ref="AT146:AX146"/>
    <mergeCell ref="AT234:AX234"/>
    <mergeCell ref="AT239:AX239"/>
    <mergeCell ref="BD120:BH120"/>
    <mergeCell ref="BD234:BH234"/>
    <mergeCell ref="BD239:BH239"/>
    <mergeCell ref="BD244:BH244"/>
    <mergeCell ref="AY114:BC114"/>
    <mergeCell ref="AY119:BC119"/>
    <mergeCell ref="AY124:BC124"/>
    <mergeCell ref="AY234:BC234"/>
    <mergeCell ref="AY239:BC239"/>
    <mergeCell ref="AY244:BC244"/>
    <mergeCell ref="AJ1:BH1"/>
    <mergeCell ref="BI1:BR1"/>
    <mergeCell ref="BN244:BR244"/>
    <mergeCell ref="BI103:BM103"/>
    <mergeCell ref="BI108:BM108"/>
    <mergeCell ref="BI113:BM113"/>
    <mergeCell ref="BI234:BM234"/>
    <mergeCell ref="BI239:BM239"/>
    <mergeCell ref="BI244:BM244"/>
    <mergeCell ref="BN108:BR108"/>
    <mergeCell ref="BN113:BR113"/>
    <mergeCell ref="BN118:BR118"/>
    <mergeCell ref="BN234:BR234"/>
    <mergeCell ref="BN239:BR239"/>
    <mergeCell ref="BD110:BH110"/>
    <mergeCell ref="BD115:BH1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250"/>
  <sheetViews>
    <sheetView workbookViewId="0">
      <pane xSplit="1" ySplit="3" topLeftCell="B113" activePane="bottomRight" state="frozen"/>
      <selection pane="topRight" activeCell="B1" sqref="B1"/>
      <selection pane="bottomLeft" activeCell="A4" sqref="A4"/>
      <selection pane="bottomRight" activeCell="BX111" sqref="BX111"/>
    </sheetView>
  </sheetViews>
  <sheetFormatPr baseColWidth="10" defaultRowHeight="16" x14ac:dyDescent="0.2"/>
  <cols>
    <col min="3" max="3" width="11.6640625" bestFit="1" customWidth="1"/>
    <col min="8" max="8" width="11.6640625" bestFit="1" customWidth="1"/>
    <col min="13" max="13" width="11.6640625" bestFit="1" customWidth="1"/>
    <col min="18" max="18" width="11.6640625" bestFit="1" customWidth="1"/>
    <col min="23" max="23" width="11.6640625" bestFit="1" customWidth="1"/>
    <col min="28" max="28" width="11.6640625" bestFit="1" customWidth="1"/>
    <col min="33" max="33" width="11.6640625" bestFit="1" customWidth="1"/>
    <col min="38" max="38" width="11.6640625" bestFit="1" customWidth="1"/>
    <col min="43" max="43" width="11.6640625" bestFit="1" customWidth="1"/>
    <col min="48" max="48" width="11.6640625" bestFit="1" customWidth="1"/>
    <col min="53" max="53" width="11.6640625" bestFit="1" customWidth="1"/>
    <col min="58" max="58" width="11.6640625" bestFit="1" customWidth="1"/>
    <col min="63" max="63" width="11.6640625" bestFit="1" customWidth="1"/>
    <col min="68" max="68" width="11.6640625" bestFit="1" customWidth="1"/>
    <col min="73" max="73" width="11.6640625" bestFit="1" customWidth="1"/>
    <col min="75" max="75" width="11.6640625" bestFit="1" customWidth="1"/>
  </cols>
  <sheetData>
    <row r="1" spans="1:71" ht="18" thickTop="1" thickBot="1" x14ac:dyDescent="0.25">
      <c r="A1" s="16"/>
      <c r="B1" s="98" t="s">
        <v>0</v>
      </c>
      <c r="C1" s="99"/>
      <c r="D1" s="100" t="s">
        <v>1</v>
      </c>
      <c r="E1" s="102"/>
      <c r="F1" s="102"/>
      <c r="G1" s="102"/>
      <c r="H1" s="102"/>
      <c r="I1" s="102"/>
      <c r="J1" s="102"/>
      <c r="K1" s="102"/>
      <c r="L1" s="102"/>
      <c r="M1" s="102"/>
      <c r="N1" s="103"/>
      <c r="O1" s="19"/>
      <c r="P1" s="19"/>
      <c r="Q1" s="100" t="s">
        <v>2</v>
      </c>
      <c r="R1" s="102"/>
      <c r="S1" s="102"/>
      <c r="T1" s="102"/>
      <c r="U1" s="102"/>
      <c r="V1" s="102"/>
      <c r="W1" s="103"/>
      <c r="X1" s="100" t="s">
        <v>3</v>
      </c>
      <c r="Y1" s="102"/>
      <c r="Z1" s="102"/>
      <c r="AA1" s="101"/>
    </row>
    <row r="2" spans="1:71" ht="33" thickBot="1" x14ac:dyDescent="0.25">
      <c r="A2" s="20"/>
      <c r="B2" s="17"/>
      <c r="C2" s="18"/>
      <c r="D2" s="21" t="s">
        <v>4</v>
      </c>
      <c r="E2" s="21"/>
      <c r="F2" s="21"/>
      <c r="G2" s="21" t="s">
        <v>5</v>
      </c>
      <c r="H2" s="21" t="s">
        <v>6</v>
      </c>
      <c r="I2" s="21" t="s">
        <v>7</v>
      </c>
      <c r="J2" s="21"/>
      <c r="K2" s="21"/>
      <c r="L2" s="21" t="s">
        <v>8</v>
      </c>
      <c r="M2" s="21" t="s">
        <v>9</v>
      </c>
      <c r="N2" s="22" t="s">
        <v>10</v>
      </c>
      <c r="O2" s="38"/>
      <c r="P2" s="38"/>
      <c r="Q2" s="21" t="s">
        <v>11</v>
      </c>
      <c r="R2" s="21" t="s">
        <v>12</v>
      </c>
      <c r="S2" s="21" t="s">
        <v>13</v>
      </c>
      <c r="T2" s="21"/>
      <c r="U2" s="21"/>
      <c r="V2" s="21" t="s">
        <v>14</v>
      </c>
      <c r="W2" s="22" t="s">
        <v>15</v>
      </c>
      <c r="X2" s="21" t="s">
        <v>15</v>
      </c>
      <c r="Y2" s="38"/>
      <c r="Z2" s="38"/>
      <c r="AA2" s="22" t="s">
        <v>16</v>
      </c>
    </row>
    <row r="3" spans="1:71" ht="17" thickBot="1" x14ac:dyDescent="0.25">
      <c r="A3" s="37"/>
      <c r="B3" s="17"/>
      <c r="C3" s="17" t="s">
        <v>4</v>
      </c>
      <c r="D3" s="21"/>
      <c r="E3" s="21"/>
      <c r="F3" s="21"/>
      <c r="G3" s="21"/>
      <c r="H3" s="38" t="s">
        <v>5</v>
      </c>
      <c r="I3" s="21"/>
      <c r="J3" s="21"/>
      <c r="K3" s="21"/>
      <c r="L3" s="21"/>
      <c r="M3" s="38" t="s">
        <v>6</v>
      </c>
      <c r="N3" s="38"/>
      <c r="O3" s="38"/>
      <c r="P3" s="38"/>
      <c r="Q3" s="21"/>
      <c r="R3" s="38" t="s">
        <v>7</v>
      </c>
      <c r="S3" s="21"/>
      <c r="T3" s="21"/>
      <c r="U3" s="21"/>
      <c r="V3" s="21"/>
      <c r="W3" s="22" t="s">
        <v>8</v>
      </c>
      <c r="X3" s="21"/>
      <c r="Y3" s="38"/>
      <c r="Z3" s="38"/>
      <c r="AA3" s="38"/>
      <c r="AB3" t="s">
        <v>9</v>
      </c>
      <c r="AG3" t="s">
        <v>10</v>
      </c>
      <c r="AL3" t="s">
        <v>11</v>
      </c>
      <c r="AQ3" t="s">
        <v>12</v>
      </c>
      <c r="AV3" t="s">
        <v>13</v>
      </c>
      <c r="BA3" t="s">
        <v>106</v>
      </c>
      <c r="BF3" t="s">
        <v>15</v>
      </c>
      <c r="BK3" t="s">
        <v>15</v>
      </c>
      <c r="BP3" t="s">
        <v>16</v>
      </c>
    </row>
    <row r="4" spans="1:71" ht="17" thickBot="1" x14ac:dyDescent="0.25">
      <c r="A4" s="104" t="s">
        <v>17</v>
      </c>
      <c r="B4" s="33" t="s">
        <v>93</v>
      </c>
      <c r="C4" s="35" t="s">
        <v>29</v>
      </c>
      <c r="D4" s="25">
        <v>2.7553999999999998</v>
      </c>
      <c r="E4" s="28" t="s">
        <v>107</v>
      </c>
      <c r="F4" s="29">
        <f t="shared" ref="F4:F67" si="0">IF(D4&gt;D5,F5+1,F5)</f>
        <v>109</v>
      </c>
      <c r="G4" s="33" t="s">
        <v>94</v>
      </c>
      <c r="H4" s="35" t="s">
        <v>26</v>
      </c>
      <c r="I4" s="25">
        <v>2.7319100000000001</v>
      </c>
      <c r="J4" s="28" t="s">
        <v>107</v>
      </c>
      <c r="K4" s="29">
        <f t="shared" ref="K4:K67" si="1">IF(I4&gt;I5,K5+1,K5)</f>
        <v>104</v>
      </c>
      <c r="L4" s="33" t="s">
        <v>94</v>
      </c>
      <c r="M4" s="35" t="s">
        <v>26</v>
      </c>
      <c r="N4" s="25">
        <v>2.9857200000000002</v>
      </c>
      <c r="O4" s="28" t="s">
        <v>107</v>
      </c>
      <c r="P4" s="29">
        <f t="shared" ref="P4:P67" si="2">IF(N4&gt;N5,P5+1,P5)</f>
        <v>95</v>
      </c>
      <c r="Q4" s="33" t="s">
        <v>98</v>
      </c>
      <c r="R4" s="35" t="s">
        <v>19</v>
      </c>
      <c r="S4" s="25">
        <v>1.8517999999999999</v>
      </c>
      <c r="T4" s="28" t="s">
        <v>107</v>
      </c>
      <c r="U4" s="29">
        <f t="shared" ref="U4:U68" si="3">IF(S4&gt;S5,U5+1,U5)</f>
        <v>121</v>
      </c>
      <c r="V4" s="33" t="s">
        <v>68</v>
      </c>
      <c r="W4" s="24" t="s">
        <v>19</v>
      </c>
      <c r="X4" s="25">
        <v>1.26132</v>
      </c>
      <c r="Y4" s="28" t="s">
        <v>107</v>
      </c>
      <c r="Z4" s="29">
        <f t="shared" ref="Z4:Z67" si="4">IF(X4&gt;X5,Z5+1,Z5)</f>
        <v>119</v>
      </c>
      <c r="AA4" s="33" t="s">
        <v>89</v>
      </c>
      <c r="AB4" s="35" t="s">
        <v>28</v>
      </c>
      <c r="AC4" s="26">
        <v>1.2686599999999999</v>
      </c>
      <c r="AD4" s="29"/>
      <c r="AE4" s="29">
        <f t="shared" ref="AE4:AE67" si="5">IF(AC4&gt;AC5,AE5+1,AE5)</f>
        <v>102</v>
      </c>
      <c r="AF4" s="33" t="s">
        <v>89</v>
      </c>
      <c r="AG4" s="35" t="s">
        <v>28</v>
      </c>
      <c r="AH4" s="26">
        <v>1.0216799999999999</v>
      </c>
      <c r="AI4" s="29"/>
      <c r="AJ4" s="29">
        <f t="shared" ref="AJ4:AJ67" si="6">IF(AH4&gt;AH5,AJ5+1,AJ5)</f>
        <v>95</v>
      </c>
      <c r="AK4" s="33" t="s">
        <v>89</v>
      </c>
      <c r="AL4" s="35" t="s">
        <v>28</v>
      </c>
      <c r="AM4" s="26">
        <v>2.91269</v>
      </c>
      <c r="AN4" s="29"/>
      <c r="AO4" s="29">
        <f t="shared" ref="AO4:AO69" si="7">IF(AM4&gt;AM5,AO5+1,AO5)</f>
        <v>112</v>
      </c>
      <c r="AP4" s="33" t="s">
        <v>91</v>
      </c>
      <c r="AQ4" s="35" t="s">
        <v>22</v>
      </c>
      <c r="AR4" s="26">
        <v>3.2388599999999999</v>
      </c>
      <c r="AS4" s="29"/>
      <c r="AT4" s="29">
        <f t="shared" ref="AT4:AT68" si="8">IF(AR4&gt;AR5,AT5+1,AT5)</f>
        <v>115</v>
      </c>
      <c r="AU4" s="33" t="s">
        <v>96</v>
      </c>
      <c r="AV4" s="35" t="s">
        <v>29</v>
      </c>
      <c r="AW4" s="26">
        <v>1.8432299999999999</v>
      </c>
      <c r="AX4" s="29"/>
      <c r="AY4" s="29">
        <f t="shared" ref="AY4:AY67" si="9">IF(AW4&gt;AW5,AY5+1,AY5)</f>
        <v>133</v>
      </c>
      <c r="AZ4" s="33" t="s">
        <v>96</v>
      </c>
      <c r="BA4" s="35" t="s">
        <v>29</v>
      </c>
      <c r="BB4" s="27">
        <v>3.2014300000000002</v>
      </c>
      <c r="BC4" s="30" t="s">
        <v>108</v>
      </c>
      <c r="BD4" s="29">
        <f t="shared" ref="BD4:BD67" si="10">IF(BB4&gt;BB5,BD5+1,BD5)</f>
        <v>111</v>
      </c>
      <c r="BE4" s="33" t="s">
        <v>89</v>
      </c>
      <c r="BF4" s="35" t="s">
        <v>28</v>
      </c>
      <c r="BG4" s="26">
        <v>2.4122699999999999</v>
      </c>
      <c r="BH4" s="29"/>
      <c r="BI4" s="29">
        <f t="shared" ref="BI4:BI68" si="11">IF(BG4&gt;BG5,BI5+1,BI5)</f>
        <v>107</v>
      </c>
      <c r="BJ4" s="33" t="s">
        <v>103</v>
      </c>
      <c r="BK4" s="35" t="s">
        <v>20</v>
      </c>
      <c r="BL4" s="25">
        <v>1.06917</v>
      </c>
      <c r="BM4" s="28" t="s">
        <v>107</v>
      </c>
      <c r="BN4" s="29">
        <f t="shared" ref="BN4:BN67" si="12">IF(BL4&gt;BL5,BN5+1,BN5)</f>
        <v>99</v>
      </c>
      <c r="BO4" s="33" t="s">
        <v>94</v>
      </c>
      <c r="BP4" s="35" t="s">
        <v>26</v>
      </c>
      <c r="BQ4" s="25">
        <v>1.1382399999999999</v>
      </c>
      <c r="BR4" s="52" t="s">
        <v>107</v>
      </c>
      <c r="BS4" s="29">
        <f t="shared" ref="BS4:BS67" si="13">IF(BQ4&gt;BQ5,BS5+1,BS5)</f>
        <v>105</v>
      </c>
    </row>
    <row r="5" spans="1:71" ht="17" thickBot="1" x14ac:dyDescent="0.25">
      <c r="A5" s="95"/>
      <c r="B5" s="33" t="s">
        <v>91</v>
      </c>
      <c r="C5" s="35" t="s">
        <v>22</v>
      </c>
      <c r="D5" s="29">
        <v>2.47498</v>
      </c>
      <c r="E5" s="29"/>
      <c r="F5" s="29">
        <f t="shared" si="0"/>
        <v>108</v>
      </c>
      <c r="G5" s="33" t="s">
        <v>76</v>
      </c>
      <c r="H5" s="24" t="s">
        <v>26</v>
      </c>
      <c r="I5" s="28">
        <v>2.2808299999999999</v>
      </c>
      <c r="J5" s="28" t="s">
        <v>107</v>
      </c>
      <c r="K5" s="29">
        <f t="shared" si="1"/>
        <v>103</v>
      </c>
      <c r="L5" s="33" t="s">
        <v>76</v>
      </c>
      <c r="M5" s="24" t="s">
        <v>26</v>
      </c>
      <c r="N5" s="28">
        <v>2.7953399999999999</v>
      </c>
      <c r="O5" s="28" t="s">
        <v>107</v>
      </c>
      <c r="P5" s="29">
        <f t="shared" si="2"/>
        <v>94</v>
      </c>
      <c r="Q5" s="33" t="s">
        <v>91</v>
      </c>
      <c r="R5" s="35" t="s">
        <v>22</v>
      </c>
      <c r="S5" s="29">
        <v>1.7521599999999999</v>
      </c>
      <c r="T5" s="29"/>
      <c r="U5" s="29">
        <f t="shared" si="3"/>
        <v>120</v>
      </c>
      <c r="V5" s="33" t="s">
        <v>98</v>
      </c>
      <c r="W5" s="35" t="s">
        <v>19</v>
      </c>
      <c r="X5" s="29">
        <v>1.2323</v>
      </c>
      <c r="Y5" s="29"/>
      <c r="Z5" s="29">
        <f t="shared" si="4"/>
        <v>118</v>
      </c>
      <c r="AA5" s="33" t="s">
        <v>97</v>
      </c>
      <c r="AB5" s="35" t="s">
        <v>19</v>
      </c>
      <c r="AC5" s="28">
        <v>1.21814</v>
      </c>
      <c r="AD5" s="28" t="s">
        <v>107</v>
      </c>
      <c r="AE5" s="29">
        <f t="shared" si="5"/>
        <v>101</v>
      </c>
      <c r="AF5" s="33" t="s">
        <v>89</v>
      </c>
      <c r="AG5" s="35" t="s">
        <v>19</v>
      </c>
      <c r="AH5" s="29">
        <v>0.98633999999999999</v>
      </c>
      <c r="AI5" s="29"/>
      <c r="AJ5" s="29">
        <f t="shared" si="6"/>
        <v>94</v>
      </c>
      <c r="AK5" s="33" t="s">
        <v>91</v>
      </c>
      <c r="AL5" s="35" t="s">
        <v>22</v>
      </c>
      <c r="AM5" s="29">
        <v>2.7837000000000001</v>
      </c>
      <c r="AN5" s="29"/>
      <c r="AO5" s="29">
        <f t="shared" si="7"/>
        <v>111</v>
      </c>
      <c r="AP5" s="33" t="s">
        <v>97</v>
      </c>
      <c r="AQ5" s="35" t="s">
        <v>19</v>
      </c>
      <c r="AR5" s="28">
        <v>2.9790299999999998</v>
      </c>
      <c r="AS5" s="28" t="s">
        <v>107</v>
      </c>
      <c r="AT5" s="29">
        <f t="shared" si="8"/>
        <v>114</v>
      </c>
      <c r="AU5" s="33" t="s">
        <v>97</v>
      </c>
      <c r="AV5" s="35" t="s">
        <v>25</v>
      </c>
      <c r="AW5" s="28">
        <v>1.7030700000000001</v>
      </c>
      <c r="AX5" s="28" t="s">
        <v>107</v>
      </c>
      <c r="AY5" s="29">
        <f t="shared" si="9"/>
        <v>132</v>
      </c>
      <c r="AZ5" s="33" t="s">
        <v>97</v>
      </c>
      <c r="BA5" s="35" t="s">
        <v>29</v>
      </c>
      <c r="BB5" s="28">
        <v>2.4416699999999998</v>
      </c>
      <c r="BC5" s="28" t="s">
        <v>107</v>
      </c>
      <c r="BD5" s="29">
        <f t="shared" si="10"/>
        <v>110</v>
      </c>
      <c r="BE5" s="33" t="s">
        <v>91</v>
      </c>
      <c r="BF5" s="35" t="s">
        <v>22</v>
      </c>
      <c r="BG5" s="29">
        <v>1.85406</v>
      </c>
      <c r="BH5" s="29"/>
      <c r="BI5" s="29">
        <f t="shared" si="11"/>
        <v>106</v>
      </c>
      <c r="BJ5" s="33" t="s">
        <v>103</v>
      </c>
      <c r="BK5" s="35" t="s">
        <v>26</v>
      </c>
      <c r="BL5" s="28">
        <v>0.88156999999999996</v>
      </c>
      <c r="BM5" s="28" t="s">
        <v>107</v>
      </c>
      <c r="BN5" s="29">
        <f t="shared" si="12"/>
        <v>98</v>
      </c>
      <c r="BO5" s="33" t="s">
        <v>60</v>
      </c>
      <c r="BP5" s="24" t="s">
        <v>26</v>
      </c>
      <c r="BQ5" s="28">
        <v>0.85190999999999995</v>
      </c>
      <c r="BR5" s="52" t="s">
        <v>107</v>
      </c>
      <c r="BS5" s="29">
        <f t="shared" si="13"/>
        <v>104</v>
      </c>
    </row>
    <row r="6" spans="1:71" ht="17" thickBot="1" x14ac:dyDescent="0.25">
      <c r="A6" s="95"/>
      <c r="B6" s="33" t="s">
        <v>93</v>
      </c>
      <c r="C6" s="35" t="s">
        <v>25</v>
      </c>
      <c r="D6" s="29">
        <v>2.28071</v>
      </c>
      <c r="E6" s="29"/>
      <c r="F6" s="29">
        <f t="shared" si="0"/>
        <v>107</v>
      </c>
      <c r="G6" s="33" t="s">
        <v>103</v>
      </c>
      <c r="H6" s="35" t="s">
        <v>26</v>
      </c>
      <c r="I6" s="28">
        <v>1.94252</v>
      </c>
      <c r="J6" s="28" t="s">
        <v>107</v>
      </c>
      <c r="K6" s="29">
        <f t="shared" si="1"/>
        <v>102</v>
      </c>
      <c r="L6" s="33" t="s">
        <v>103</v>
      </c>
      <c r="M6" s="35" t="s">
        <v>26</v>
      </c>
      <c r="N6" s="28">
        <v>2.6525599999999998</v>
      </c>
      <c r="O6" s="28" t="s">
        <v>107</v>
      </c>
      <c r="P6" s="29">
        <f t="shared" si="2"/>
        <v>93</v>
      </c>
      <c r="Q6" s="33" t="s">
        <v>80</v>
      </c>
      <c r="R6" s="24" t="s">
        <v>19</v>
      </c>
      <c r="S6" s="28">
        <v>1.5585800000000001</v>
      </c>
      <c r="T6" s="28" t="s">
        <v>107</v>
      </c>
      <c r="U6" s="29">
        <f t="shared" si="3"/>
        <v>119</v>
      </c>
      <c r="V6" s="33" t="s">
        <v>80</v>
      </c>
      <c r="W6" s="24" t="s">
        <v>19</v>
      </c>
      <c r="X6" s="30">
        <v>1.11409</v>
      </c>
      <c r="Y6" s="30" t="s">
        <v>108</v>
      </c>
      <c r="Z6" s="29">
        <f t="shared" si="4"/>
        <v>117</v>
      </c>
      <c r="AA6" s="33" t="s">
        <v>97</v>
      </c>
      <c r="AB6" s="35" t="s">
        <v>25</v>
      </c>
      <c r="AC6" s="28">
        <v>1.19614</v>
      </c>
      <c r="AD6" s="28" t="s">
        <v>107</v>
      </c>
      <c r="AE6" s="29">
        <f t="shared" si="5"/>
        <v>100</v>
      </c>
      <c r="AF6" s="33" t="s">
        <v>93</v>
      </c>
      <c r="AG6" s="35" t="s">
        <v>25</v>
      </c>
      <c r="AH6" s="29">
        <v>0.90720999999999996</v>
      </c>
      <c r="AI6" s="29"/>
      <c r="AJ6" s="29">
        <f t="shared" si="6"/>
        <v>93</v>
      </c>
      <c r="AK6" s="33" t="s">
        <v>97</v>
      </c>
      <c r="AL6" s="35" t="s">
        <v>19</v>
      </c>
      <c r="AM6" s="28">
        <v>2.6192899999999999</v>
      </c>
      <c r="AN6" s="28" t="s">
        <v>107</v>
      </c>
      <c r="AO6" s="29">
        <f t="shared" si="7"/>
        <v>110</v>
      </c>
      <c r="AP6" s="33" t="s">
        <v>97</v>
      </c>
      <c r="AQ6" s="35" t="s">
        <v>25</v>
      </c>
      <c r="AR6" s="28">
        <v>2.8841999999999999</v>
      </c>
      <c r="AS6" s="28" t="s">
        <v>107</v>
      </c>
      <c r="AT6" s="29">
        <f t="shared" si="8"/>
        <v>113</v>
      </c>
      <c r="AU6" s="33" t="s">
        <v>56</v>
      </c>
      <c r="AV6" s="24" t="s">
        <v>25</v>
      </c>
      <c r="AW6" s="28">
        <v>1.6605300000000001</v>
      </c>
      <c r="AX6" s="28" t="s">
        <v>107</v>
      </c>
      <c r="AY6" s="29">
        <f t="shared" si="9"/>
        <v>131</v>
      </c>
      <c r="AZ6" s="33" t="s">
        <v>85</v>
      </c>
      <c r="BA6" s="24" t="s">
        <v>29</v>
      </c>
      <c r="BB6" s="28">
        <v>2.2716099999999999</v>
      </c>
      <c r="BC6" s="28" t="s">
        <v>107</v>
      </c>
      <c r="BD6" s="29">
        <f t="shared" si="10"/>
        <v>109</v>
      </c>
      <c r="BE6" s="33" t="s">
        <v>99</v>
      </c>
      <c r="BF6" s="35" t="s">
        <v>25</v>
      </c>
      <c r="BG6" s="28">
        <v>1.7586599999999999</v>
      </c>
      <c r="BH6" s="28" t="s">
        <v>107</v>
      </c>
      <c r="BI6" s="29">
        <f t="shared" si="11"/>
        <v>105</v>
      </c>
      <c r="BJ6" s="33" t="s">
        <v>66</v>
      </c>
      <c r="BK6" s="24" t="s">
        <v>20</v>
      </c>
      <c r="BL6" s="28">
        <v>0.83935000000000004</v>
      </c>
      <c r="BM6" s="28" t="s">
        <v>107</v>
      </c>
      <c r="BN6" s="29">
        <f t="shared" si="12"/>
        <v>97</v>
      </c>
      <c r="BO6" s="33" t="s">
        <v>76</v>
      </c>
      <c r="BP6" s="24" t="s">
        <v>26</v>
      </c>
      <c r="BQ6" s="28">
        <v>0.84685999999999995</v>
      </c>
      <c r="BR6" s="52" t="s">
        <v>107</v>
      </c>
      <c r="BS6" s="29">
        <f t="shared" si="13"/>
        <v>103</v>
      </c>
    </row>
    <row r="7" spans="1:71" ht="17" thickBot="1" x14ac:dyDescent="0.25">
      <c r="A7" s="95"/>
      <c r="B7" s="33" t="s">
        <v>75</v>
      </c>
      <c r="C7" s="24" t="s">
        <v>25</v>
      </c>
      <c r="D7" s="28">
        <v>2.2720099999999999</v>
      </c>
      <c r="E7" s="28" t="s">
        <v>107</v>
      </c>
      <c r="F7" s="29">
        <f t="shared" si="0"/>
        <v>106</v>
      </c>
      <c r="G7" s="33" t="s">
        <v>60</v>
      </c>
      <c r="H7" s="24" t="s">
        <v>26</v>
      </c>
      <c r="I7" s="28">
        <v>1.8655200000000001</v>
      </c>
      <c r="J7" s="28" t="s">
        <v>107</v>
      </c>
      <c r="K7" s="29">
        <f t="shared" si="1"/>
        <v>101</v>
      </c>
      <c r="L7" s="33" t="s">
        <v>60</v>
      </c>
      <c r="M7" s="24" t="s">
        <v>26</v>
      </c>
      <c r="N7" s="28">
        <v>2.2843100000000001</v>
      </c>
      <c r="O7" s="28" t="s">
        <v>107</v>
      </c>
      <c r="P7" s="29">
        <f t="shared" si="2"/>
        <v>92</v>
      </c>
      <c r="Q7" s="33" t="s">
        <v>68</v>
      </c>
      <c r="R7" s="24" t="s">
        <v>19</v>
      </c>
      <c r="S7" s="28">
        <v>1.2845200000000001</v>
      </c>
      <c r="T7" s="28" t="s">
        <v>107</v>
      </c>
      <c r="U7" s="29">
        <f t="shared" si="3"/>
        <v>118</v>
      </c>
      <c r="V7" s="33" t="s">
        <v>97</v>
      </c>
      <c r="W7" s="35" t="s">
        <v>19</v>
      </c>
      <c r="X7" s="30">
        <v>1.08127</v>
      </c>
      <c r="Y7" s="30" t="s">
        <v>108</v>
      </c>
      <c r="Z7" s="29">
        <f t="shared" si="4"/>
        <v>116</v>
      </c>
      <c r="AA7" s="33" t="s">
        <v>56</v>
      </c>
      <c r="AB7" s="24" t="s">
        <v>19</v>
      </c>
      <c r="AC7" s="28">
        <v>1.12948</v>
      </c>
      <c r="AD7" s="28" t="s">
        <v>107</v>
      </c>
      <c r="AE7" s="29">
        <f t="shared" si="5"/>
        <v>99</v>
      </c>
      <c r="AF7" s="33" t="s">
        <v>93</v>
      </c>
      <c r="AG7" s="35" t="s">
        <v>23</v>
      </c>
      <c r="AH7" s="29">
        <v>0.85443999999999998</v>
      </c>
      <c r="AI7" s="29"/>
      <c r="AJ7" s="29">
        <f t="shared" si="6"/>
        <v>92</v>
      </c>
      <c r="AK7" s="33" t="s">
        <v>97</v>
      </c>
      <c r="AL7" s="35" t="s">
        <v>25</v>
      </c>
      <c r="AM7" s="28">
        <v>2.60385</v>
      </c>
      <c r="AN7" s="28" t="s">
        <v>107</v>
      </c>
      <c r="AO7" s="29">
        <f t="shared" si="7"/>
        <v>109</v>
      </c>
      <c r="AP7" s="33" t="s">
        <v>56</v>
      </c>
      <c r="AQ7" s="24" t="s">
        <v>19</v>
      </c>
      <c r="AR7" s="28">
        <v>2.8741699999999999</v>
      </c>
      <c r="AS7" s="28" t="s">
        <v>107</v>
      </c>
      <c r="AT7" s="29">
        <f t="shared" si="8"/>
        <v>112</v>
      </c>
      <c r="AU7" s="33" t="s">
        <v>97</v>
      </c>
      <c r="AV7" s="35" t="s">
        <v>19</v>
      </c>
      <c r="AW7" s="28">
        <v>1.65086</v>
      </c>
      <c r="AX7" s="28" t="s">
        <v>107</v>
      </c>
      <c r="AY7" s="29">
        <f t="shared" si="9"/>
        <v>130</v>
      </c>
      <c r="AZ7" s="33" t="s">
        <v>97</v>
      </c>
      <c r="BA7" s="35" t="s">
        <v>25</v>
      </c>
      <c r="BB7" s="28">
        <v>2.0350999999999999</v>
      </c>
      <c r="BC7" s="28" t="s">
        <v>107</v>
      </c>
      <c r="BD7" s="29">
        <f t="shared" si="10"/>
        <v>108</v>
      </c>
      <c r="BE7" s="33" t="s">
        <v>58</v>
      </c>
      <c r="BF7" s="24" t="s">
        <v>22</v>
      </c>
      <c r="BG7" s="28">
        <v>1.7413700000000001</v>
      </c>
      <c r="BH7" s="28" t="s">
        <v>107</v>
      </c>
      <c r="BI7" s="29">
        <f t="shared" si="11"/>
        <v>104</v>
      </c>
      <c r="BJ7" s="33" t="s">
        <v>87</v>
      </c>
      <c r="BK7" s="24" t="s">
        <v>25</v>
      </c>
      <c r="BL7" s="28">
        <v>0.73153000000000001</v>
      </c>
      <c r="BM7" s="28" t="s">
        <v>107</v>
      </c>
      <c r="BN7" s="29">
        <f t="shared" si="12"/>
        <v>96</v>
      </c>
      <c r="BO7" s="33" t="s">
        <v>103</v>
      </c>
      <c r="BP7" s="35" t="s">
        <v>20</v>
      </c>
      <c r="BQ7" s="28">
        <v>0.67259000000000002</v>
      </c>
      <c r="BR7" s="52" t="s">
        <v>107</v>
      </c>
      <c r="BS7" s="29">
        <f t="shared" si="13"/>
        <v>102</v>
      </c>
    </row>
    <row r="8" spans="1:71" ht="17" thickBot="1" x14ac:dyDescent="0.25">
      <c r="A8" s="95"/>
      <c r="B8" s="33" t="s">
        <v>99</v>
      </c>
      <c r="C8" s="35" t="s">
        <v>25</v>
      </c>
      <c r="D8" s="28">
        <v>2.26911</v>
      </c>
      <c r="E8" s="28" t="s">
        <v>107</v>
      </c>
      <c r="F8" s="29">
        <f t="shared" si="0"/>
        <v>105</v>
      </c>
      <c r="G8" s="33" t="s">
        <v>38</v>
      </c>
      <c r="H8" s="24" t="s">
        <v>26</v>
      </c>
      <c r="I8" s="28">
        <v>1.59894</v>
      </c>
      <c r="J8" s="28" t="s">
        <v>107</v>
      </c>
      <c r="K8" s="29">
        <f t="shared" si="1"/>
        <v>100</v>
      </c>
      <c r="L8" s="33" t="s">
        <v>38</v>
      </c>
      <c r="M8" s="24" t="s">
        <v>26</v>
      </c>
      <c r="N8" s="28">
        <v>1.8588199999999999</v>
      </c>
      <c r="O8" s="28" t="s">
        <v>107</v>
      </c>
      <c r="P8" s="29">
        <f t="shared" si="2"/>
        <v>91</v>
      </c>
      <c r="Q8" s="33" t="s">
        <v>97</v>
      </c>
      <c r="R8" s="35" t="s">
        <v>19</v>
      </c>
      <c r="S8" s="30">
        <v>1.25807</v>
      </c>
      <c r="T8" s="30" t="s">
        <v>108</v>
      </c>
      <c r="U8" s="29">
        <f t="shared" si="3"/>
        <v>117</v>
      </c>
      <c r="V8" s="33" t="s">
        <v>78</v>
      </c>
      <c r="W8" s="24" t="s">
        <v>26</v>
      </c>
      <c r="X8" s="28">
        <v>1.0758099999999999</v>
      </c>
      <c r="Y8" s="28" t="s">
        <v>107</v>
      </c>
      <c r="Z8" s="29">
        <f t="shared" si="4"/>
        <v>115</v>
      </c>
      <c r="AA8" s="33" t="s">
        <v>89</v>
      </c>
      <c r="AB8" s="35" t="s">
        <v>19</v>
      </c>
      <c r="AC8" s="29">
        <v>1.1225400000000001</v>
      </c>
      <c r="AD8" s="29"/>
      <c r="AE8" s="29">
        <f t="shared" si="5"/>
        <v>98</v>
      </c>
      <c r="AF8" s="33" t="s">
        <v>89</v>
      </c>
      <c r="AG8" s="35" t="s">
        <v>25</v>
      </c>
      <c r="AH8" s="29">
        <v>0.82415000000000005</v>
      </c>
      <c r="AI8" s="29"/>
      <c r="AJ8" s="29">
        <f t="shared" si="6"/>
        <v>91</v>
      </c>
      <c r="AK8" s="33" t="s">
        <v>56</v>
      </c>
      <c r="AL8" s="24" t="s">
        <v>19</v>
      </c>
      <c r="AM8" s="28">
        <v>2.5555500000000002</v>
      </c>
      <c r="AN8" s="28" t="s">
        <v>107</v>
      </c>
      <c r="AO8" s="29">
        <f t="shared" si="7"/>
        <v>108</v>
      </c>
      <c r="AP8" s="33" t="s">
        <v>56</v>
      </c>
      <c r="AQ8" s="24" t="s">
        <v>25</v>
      </c>
      <c r="AR8" s="28">
        <v>2.7491599999999998</v>
      </c>
      <c r="AS8" s="28" t="s">
        <v>107</v>
      </c>
      <c r="AT8" s="29">
        <f t="shared" si="8"/>
        <v>111</v>
      </c>
      <c r="AU8" s="33" t="s">
        <v>56</v>
      </c>
      <c r="AV8" s="24" t="s">
        <v>19</v>
      </c>
      <c r="AW8" s="28">
        <v>1.6505000000000001</v>
      </c>
      <c r="AX8" s="28" t="s">
        <v>107</v>
      </c>
      <c r="AY8" s="29">
        <f t="shared" si="9"/>
        <v>129</v>
      </c>
      <c r="AZ8" s="33" t="s">
        <v>56</v>
      </c>
      <c r="BA8" s="24" t="s">
        <v>25</v>
      </c>
      <c r="BB8" s="28">
        <v>1.9564600000000001</v>
      </c>
      <c r="BC8" s="28" t="s">
        <v>107</v>
      </c>
      <c r="BD8" s="29">
        <f t="shared" si="10"/>
        <v>107</v>
      </c>
      <c r="BE8" s="33" t="s">
        <v>105</v>
      </c>
      <c r="BF8" s="35" t="s">
        <v>22</v>
      </c>
      <c r="BG8" s="28">
        <v>1.6962900000000001</v>
      </c>
      <c r="BH8" s="28" t="s">
        <v>107</v>
      </c>
      <c r="BI8" s="29">
        <f t="shared" si="11"/>
        <v>103</v>
      </c>
      <c r="BJ8" s="33" t="s">
        <v>100</v>
      </c>
      <c r="BK8" s="35" t="s">
        <v>26</v>
      </c>
      <c r="BL8" s="28">
        <v>0.66485000000000005</v>
      </c>
      <c r="BM8" s="28" t="s">
        <v>107</v>
      </c>
      <c r="BN8" s="29">
        <f t="shared" si="12"/>
        <v>95</v>
      </c>
      <c r="BO8" s="33" t="s">
        <v>103</v>
      </c>
      <c r="BP8" s="35" t="s">
        <v>26</v>
      </c>
      <c r="BQ8" s="28">
        <v>0.62831999999999999</v>
      </c>
      <c r="BR8" s="52" t="s">
        <v>107</v>
      </c>
      <c r="BS8" s="29">
        <f t="shared" si="13"/>
        <v>101</v>
      </c>
    </row>
    <row r="9" spans="1:71" ht="17" thickBot="1" x14ac:dyDescent="0.25">
      <c r="A9" s="95"/>
      <c r="B9" s="33" t="s">
        <v>75</v>
      </c>
      <c r="C9" s="24" t="s">
        <v>29</v>
      </c>
      <c r="D9" s="28">
        <v>2.2265299999999999</v>
      </c>
      <c r="E9" s="28" t="s">
        <v>107</v>
      </c>
      <c r="F9" s="29">
        <f t="shared" si="0"/>
        <v>104</v>
      </c>
      <c r="G9" s="33" t="s">
        <v>94</v>
      </c>
      <c r="H9" s="35" t="s">
        <v>28</v>
      </c>
      <c r="I9" s="28">
        <v>1.5872299999999999</v>
      </c>
      <c r="J9" s="28" t="s">
        <v>107</v>
      </c>
      <c r="K9" s="29">
        <f t="shared" si="1"/>
        <v>99</v>
      </c>
      <c r="L9" s="33" t="s">
        <v>103</v>
      </c>
      <c r="M9" s="35" t="s">
        <v>20</v>
      </c>
      <c r="N9" s="28">
        <v>1.74648</v>
      </c>
      <c r="O9" s="28" t="s">
        <v>107</v>
      </c>
      <c r="P9" s="29">
        <f t="shared" si="2"/>
        <v>90</v>
      </c>
      <c r="Q9" s="33" t="s">
        <v>56</v>
      </c>
      <c r="R9" s="24" t="s">
        <v>19</v>
      </c>
      <c r="S9" s="30">
        <v>1.2172400000000001</v>
      </c>
      <c r="T9" s="30" t="s">
        <v>108</v>
      </c>
      <c r="U9" s="29">
        <f t="shared" si="3"/>
        <v>116</v>
      </c>
      <c r="V9" s="33" t="s">
        <v>56</v>
      </c>
      <c r="W9" s="24" t="s">
        <v>19</v>
      </c>
      <c r="X9" s="28">
        <v>1.01708</v>
      </c>
      <c r="Y9" s="28" t="s">
        <v>107</v>
      </c>
      <c r="Z9" s="29">
        <f t="shared" si="4"/>
        <v>114</v>
      </c>
      <c r="AA9" s="33" t="s">
        <v>86</v>
      </c>
      <c r="AB9" s="24" t="s">
        <v>26</v>
      </c>
      <c r="AC9" s="28">
        <v>1.1119000000000001</v>
      </c>
      <c r="AD9" s="28" t="s">
        <v>107</v>
      </c>
      <c r="AE9" s="29">
        <f t="shared" si="5"/>
        <v>97</v>
      </c>
      <c r="AF9" s="33" t="s">
        <v>93</v>
      </c>
      <c r="AG9" s="35" t="s">
        <v>29</v>
      </c>
      <c r="AH9" s="29">
        <v>0.82364999999999999</v>
      </c>
      <c r="AI9" s="29"/>
      <c r="AJ9" s="29">
        <f t="shared" si="6"/>
        <v>90</v>
      </c>
      <c r="AK9" s="33" t="s">
        <v>56</v>
      </c>
      <c r="AL9" s="24" t="s">
        <v>25</v>
      </c>
      <c r="AM9" s="28">
        <v>2.4997699999999998</v>
      </c>
      <c r="AN9" s="28" t="s">
        <v>107</v>
      </c>
      <c r="AO9" s="29">
        <f t="shared" si="7"/>
        <v>107</v>
      </c>
      <c r="AP9" s="33" t="s">
        <v>68</v>
      </c>
      <c r="AQ9" s="24" t="s">
        <v>19</v>
      </c>
      <c r="AR9" s="28">
        <v>2.5710500000000001</v>
      </c>
      <c r="AS9" s="28" t="s">
        <v>107</v>
      </c>
      <c r="AT9" s="29">
        <f t="shared" si="8"/>
        <v>110</v>
      </c>
      <c r="AU9" s="33" t="s">
        <v>85</v>
      </c>
      <c r="AV9" s="24" t="s">
        <v>29</v>
      </c>
      <c r="AW9" s="29">
        <v>1.29383</v>
      </c>
      <c r="AX9" s="29"/>
      <c r="AY9" s="29">
        <f t="shared" si="9"/>
        <v>128</v>
      </c>
      <c r="AZ9" s="33" t="s">
        <v>101</v>
      </c>
      <c r="BA9" s="35" t="s">
        <v>102</v>
      </c>
      <c r="BB9" s="28">
        <v>1.9459299999999999</v>
      </c>
      <c r="BC9" s="28" t="s">
        <v>107</v>
      </c>
      <c r="BD9" s="29">
        <f t="shared" si="10"/>
        <v>106</v>
      </c>
      <c r="BE9" s="33" t="s">
        <v>72</v>
      </c>
      <c r="BF9" s="24" t="s">
        <v>22</v>
      </c>
      <c r="BG9" s="28">
        <v>1.6535599999999999</v>
      </c>
      <c r="BH9" s="28" t="s">
        <v>107</v>
      </c>
      <c r="BI9" s="29">
        <f t="shared" si="11"/>
        <v>102</v>
      </c>
      <c r="BJ9" s="33" t="s">
        <v>76</v>
      </c>
      <c r="BK9" s="24" t="s">
        <v>26</v>
      </c>
      <c r="BL9" s="28">
        <v>0.65295000000000003</v>
      </c>
      <c r="BM9" s="28" t="s">
        <v>107</v>
      </c>
      <c r="BN9" s="29">
        <f t="shared" si="12"/>
        <v>94</v>
      </c>
      <c r="BO9" s="33" t="s">
        <v>84</v>
      </c>
      <c r="BP9" s="24" t="s">
        <v>26</v>
      </c>
      <c r="BQ9" s="28">
        <v>0.62575000000000003</v>
      </c>
      <c r="BR9" s="52" t="s">
        <v>107</v>
      </c>
      <c r="BS9" s="29">
        <f t="shared" si="13"/>
        <v>100</v>
      </c>
    </row>
    <row r="10" spans="1:71" ht="17" thickBot="1" x14ac:dyDescent="0.25">
      <c r="A10" s="95"/>
      <c r="B10" s="33" t="s">
        <v>89</v>
      </c>
      <c r="C10" s="35" t="s">
        <v>28</v>
      </c>
      <c r="D10" s="29">
        <v>2.2008999999999999</v>
      </c>
      <c r="E10" s="29"/>
      <c r="F10" s="29">
        <f t="shared" si="0"/>
        <v>103</v>
      </c>
      <c r="G10" s="33" t="s">
        <v>84</v>
      </c>
      <c r="H10" s="24" t="s">
        <v>26</v>
      </c>
      <c r="I10" s="28">
        <v>1.5274000000000001</v>
      </c>
      <c r="J10" s="28" t="s">
        <v>107</v>
      </c>
      <c r="K10" s="29">
        <f t="shared" si="1"/>
        <v>98</v>
      </c>
      <c r="L10" s="33" t="s">
        <v>87</v>
      </c>
      <c r="M10" s="24" t="s">
        <v>25</v>
      </c>
      <c r="N10" s="28">
        <v>1.67631</v>
      </c>
      <c r="O10" s="28" t="s">
        <v>107</v>
      </c>
      <c r="P10" s="29">
        <f t="shared" si="2"/>
        <v>89</v>
      </c>
      <c r="Q10" s="33" t="s">
        <v>103</v>
      </c>
      <c r="R10" s="35" t="s">
        <v>26</v>
      </c>
      <c r="S10" s="29">
        <v>1.21634</v>
      </c>
      <c r="T10" s="29"/>
      <c r="U10" s="29">
        <f t="shared" si="3"/>
        <v>115</v>
      </c>
      <c r="V10" s="33" t="s">
        <v>97</v>
      </c>
      <c r="W10" s="35" t="s">
        <v>25</v>
      </c>
      <c r="X10" s="30">
        <v>1.01048</v>
      </c>
      <c r="Y10" s="30" t="s">
        <v>108</v>
      </c>
      <c r="Z10" s="29">
        <f t="shared" si="4"/>
        <v>113</v>
      </c>
      <c r="AA10" s="33" t="s">
        <v>56</v>
      </c>
      <c r="AB10" s="24" t="s">
        <v>25</v>
      </c>
      <c r="AC10" s="28">
        <v>1.10765</v>
      </c>
      <c r="AD10" s="28" t="s">
        <v>107</v>
      </c>
      <c r="AE10" s="29">
        <f t="shared" si="5"/>
        <v>96</v>
      </c>
      <c r="AF10" s="33" t="s">
        <v>105</v>
      </c>
      <c r="AG10" s="35" t="s">
        <v>20</v>
      </c>
      <c r="AH10" s="30">
        <v>0.71236999999999995</v>
      </c>
      <c r="AI10" s="30" t="s">
        <v>108</v>
      </c>
      <c r="AJ10" s="29">
        <f t="shared" si="6"/>
        <v>89</v>
      </c>
      <c r="AK10" s="33" t="s">
        <v>68</v>
      </c>
      <c r="AL10" s="24" t="s">
        <v>19</v>
      </c>
      <c r="AM10" s="28">
        <v>2.2457699999999998</v>
      </c>
      <c r="AN10" s="28" t="s">
        <v>107</v>
      </c>
      <c r="AO10" s="29">
        <f t="shared" si="7"/>
        <v>106</v>
      </c>
      <c r="AP10" s="33" t="s">
        <v>86</v>
      </c>
      <c r="AQ10" s="24" t="s">
        <v>26</v>
      </c>
      <c r="AR10" s="28">
        <v>2.37846</v>
      </c>
      <c r="AS10" s="28" t="s">
        <v>107</v>
      </c>
      <c r="AT10" s="29">
        <f t="shared" si="8"/>
        <v>109</v>
      </c>
      <c r="AU10" s="33" t="s">
        <v>97</v>
      </c>
      <c r="AV10" s="35" t="s">
        <v>29</v>
      </c>
      <c r="AW10" s="30">
        <v>1.28427</v>
      </c>
      <c r="AX10" s="30" t="s">
        <v>108</v>
      </c>
      <c r="AY10" s="29">
        <f t="shared" si="9"/>
        <v>127</v>
      </c>
      <c r="AZ10" s="33" t="s">
        <v>97</v>
      </c>
      <c r="BA10" s="35" t="s">
        <v>19</v>
      </c>
      <c r="BB10" s="28">
        <v>1.9069499999999999</v>
      </c>
      <c r="BC10" s="28" t="s">
        <v>107</v>
      </c>
      <c r="BD10" s="29">
        <f t="shared" si="10"/>
        <v>105</v>
      </c>
      <c r="BE10" s="33" t="s">
        <v>75</v>
      </c>
      <c r="BF10" s="24" t="s">
        <v>25</v>
      </c>
      <c r="BG10" s="28">
        <v>1.6256200000000001</v>
      </c>
      <c r="BH10" s="28" t="s">
        <v>107</v>
      </c>
      <c r="BI10" s="29">
        <f t="shared" si="11"/>
        <v>101</v>
      </c>
      <c r="BJ10" s="33" t="s">
        <v>87</v>
      </c>
      <c r="BK10" s="24" t="s">
        <v>19</v>
      </c>
      <c r="BL10" s="28">
        <v>0.63321000000000005</v>
      </c>
      <c r="BM10" s="28" t="s">
        <v>107</v>
      </c>
      <c r="BN10" s="29">
        <f t="shared" si="12"/>
        <v>93</v>
      </c>
      <c r="BO10" s="33" t="s">
        <v>94</v>
      </c>
      <c r="BP10" s="35" t="s">
        <v>22</v>
      </c>
      <c r="BQ10" s="28">
        <v>0.57021999999999995</v>
      </c>
      <c r="BR10" s="52" t="s">
        <v>107</v>
      </c>
      <c r="BS10" s="29">
        <f t="shared" si="13"/>
        <v>99</v>
      </c>
    </row>
    <row r="11" spans="1:71" ht="17" thickBot="1" x14ac:dyDescent="0.25">
      <c r="A11" s="105"/>
      <c r="B11" s="34" t="s">
        <v>99</v>
      </c>
      <c r="C11" s="36" t="s">
        <v>29</v>
      </c>
      <c r="D11" s="28">
        <v>2.05023</v>
      </c>
      <c r="E11" s="39" t="s">
        <v>107</v>
      </c>
      <c r="F11" s="29">
        <f t="shared" si="0"/>
        <v>102</v>
      </c>
      <c r="G11" s="34" t="s">
        <v>63</v>
      </c>
      <c r="H11" s="32" t="s">
        <v>26</v>
      </c>
      <c r="I11" s="28">
        <v>1.4656499999999999</v>
      </c>
      <c r="J11" s="39" t="s">
        <v>107</v>
      </c>
      <c r="K11" s="29">
        <f t="shared" si="1"/>
        <v>97</v>
      </c>
      <c r="L11" s="34" t="s">
        <v>42</v>
      </c>
      <c r="M11" s="32" t="s">
        <v>26</v>
      </c>
      <c r="N11" s="28">
        <v>1.6688499999999999</v>
      </c>
      <c r="O11" s="39" t="s">
        <v>107</v>
      </c>
      <c r="P11" s="29">
        <f t="shared" si="2"/>
        <v>88</v>
      </c>
      <c r="Q11" s="34" t="s">
        <v>66</v>
      </c>
      <c r="R11" s="32" t="s">
        <v>22</v>
      </c>
      <c r="S11" s="30">
        <v>1.1689799999999999</v>
      </c>
      <c r="T11" s="41" t="s">
        <v>108</v>
      </c>
      <c r="U11" s="29">
        <f t="shared" si="3"/>
        <v>114</v>
      </c>
      <c r="V11" s="34" t="s">
        <v>91</v>
      </c>
      <c r="W11" s="36" t="s">
        <v>22</v>
      </c>
      <c r="X11" s="28">
        <v>0.99292999999999998</v>
      </c>
      <c r="Y11" s="39" t="s">
        <v>107</v>
      </c>
      <c r="Z11" s="29">
        <f t="shared" si="4"/>
        <v>112</v>
      </c>
      <c r="AA11" s="34" t="s">
        <v>99</v>
      </c>
      <c r="AB11" s="36" t="s">
        <v>25</v>
      </c>
      <c r="AC11" s="28">
        <v>1.0818300000000001</v>
      </c>
      <c r="AD11" s="39" t="s">
        <v>107</v>
      </c>
      <c r="AE11" s="29">
        <f t="shared" si="5"/>
        <v>95</v>
      </c>
      <c r="AF11" s="34" t="s">
        <v>75</v>
      </c>
      <c r="AG11" s="32" t="s">
        <v>25</v>
      </c>
      <c r="AH11" s="28">
        <v>0.71135999999999999</v>
      </c>
      <c r="AI11" s="39" t="s">
        <v>107</v>
      </c>
      <c r="AJ11" s="29">
        <f t="shared" si="6"/>
        <v>88</v>
      </c>
      <c r="AK11" s="34" t="s">
        <v>86</v>
      </c>
      <c r="AL11" s="32" t="s">
        <v>26</v>
      </c>
      <c r="AM11" s="28">
        <v>2.1790699999999998</v>
      </c>
      <c r="AN11" s="39" t="s">
        <v>107</v>
      </c>
      <c r="AO11" s="29">
        <f t="shared" si="7"/>
        <v>105</v>
      </c>
      <c r="AP11" s="34" t="s">
        <v>86</v>
      </c>
      <c r="AQ11" s="32" t="s">
        <v>20</v>
      </c>
      <c r="AR11" s="28">
        <v>2.2775699999999999</v>
      </c>
      <c r="AS11" s="39" t="s">
        <v>107</v>
      </c>
      <c r="AT11" s="29">
        <f t="shared" si="8"/>
        <v>108</v>
      </c>
      <c r="AU11" s="34" t="s">
        <v>96</v>
      </c>
      <c r="AV11" s="36" t="s">
        <v>19</v>
      </c>
      <c r="AW11" s="30">
        <v>1.1672899999999999</v>
      </c>
      <c r="AX11" s="41" t="s">
        <v>108</v>
      </c>
      <c r="AY11" s="29">
        <f t="shared" si="9"/>
        <v>126</v>
      </c>
      <c r="AZ11" s="34" t="s">
        <v>56</v>
      </c>
      <c r="BA11" s="32" t="s">
        <v>19</v>
      </c>
      <c r="BB11" s="28">
        <v>1.87178</v>
      </c>
      <c r="BC11" s="39" t="s">
        <v>107</v>
      </c>
      <c r="BD11" s="29">
        <f t="shared" si="10"/>
        <v>104</v>
      </c>
      <c r="BE11" s="34" t="s">
        <v>89</v>
      </c>
      <c r="BF11" s="36" t="s">
        <v>19</v>
      </c>
      <c r="BG11" s="29">
        <v>1.5877699999999999</v>
      </c>
      <c r="BH11" s="40"/>
      <c r="BI11" s="29">
        <f t="shared" si="11"/>
        <v>100</v>
      </c>
      <c r="BJ11" s="34" t="s">
        <v>42</v>
      </c>
      <c r="BK11" s="32" t="s">
        <v>26</v>
      </c>
      <c r="BL11" s="28">
        <v>0.55978000000000006</v>
      </c>
      <c r="BM11" s="39" t="s">
        <v>107</v>
      </c>
      <c r="BN11" s="29">
        <f t="shared" si="12"/>
        <v>92</v>
      </c>
      <c r="BO11" s="34" t="s">
        <v>94</v>
      </c>
      <c r="BP11" s="36" t="s">
        <v>28</v>
      </c>
      <c r="BQ11" s="28">
        <v>0.55623</v>
      </c>
      <c r="BR11" s="52" t="s">
        <v>107</v>
      </c>
      <c r="BS11" s="29">
        <f t="shared" si="13"/>
        <v>98</v>
      </c>
    </row>
    <row r="12" spans="1:71" ht="17" thickBot="1" x14ac:dyDescent="0.25">
      <c r="A12" s="94" t="s">
        <v>30</v>
      </c>
      <c r="B12" s="33" t="s">
        <v>83</v>
      </c>
      <c r="C12" s="24" t="s">
        <v>29</v>
      </c>
      <c r="D12" s="28">
        <v>1.93177</v>
      </c>
      <c r="E12" s="28" t="s">
        <v>107</v>
      </c>
      <c r="F12" s="29">
        <f t="shared" si="0"/>
        <v>101</v>
      </c>
      <c r="G12" s="33" t="s">
        <v>103</v>
      </c>
      <c r="H12" s="35" t="s">
        <v>20</v>
      </c>
      <c r="I12" s="28">
        <v>1.3458600000000001</v>
      </c>
      <c r="J12" s="28" t="s">
        <v>107</v>
      </c>
      <c r="K12" s="29">
        <f t="shared" si="1"/>
        <v>96</v>
      </c>
      <c r="L12" s="33" t="s">
        <v>84</v>
      </c>
      <c r="M12" s="24" t="s">
        <v>26</v>
      </c>
      <c r="N12" s="28">
        <v>1.6527000000000001</v>
      </c>
      <c r="O12" s="28" t="s">
        <v>107</v>
      </c>
      <c r="P12" s="29">
        <f t="shared" si="2"/>
        <v>87</v>
      </c>
      <c r="Q12" s="33" t="s">
        <v>72</v>
      </c>
      <c r="R12" s="24" t="s">
        <v>22</v>
      </c>
      <c r="S12" s="28">
        <v>1.1290899999999999</v>
      </c>
      <c r="T12" s="28" t="s">
        <v>107</v>
      </c>
      <c r="U12" s="29">
        <f t="shared" si="3"/>
        <v>113</v>
      </c>
      <c r="V12" s="33" t="s">
        <v>56</v>
      </c>
      <c r="W12" s="24" t="s">
        <v>25</v>
      </c>
      <c r="X12" s="30">
        <v>0.94601000000000002</v>
      </c>
      <c r="Y12" s="30" t="s">
        <v>108</v>
      </c>
      <c r="Z12" s="29">
        <f t="shared" si="4"/>
        <v>111</v>
      </c>
      <c r="AA12" s="33" t="s">
        <v>80</v>
      </c>
      <c r="AB12" s="24" t="s">
        <v>19</v>
      </c>
      <c r="AC12" s="28">
        <v>1.0755699999999999</v>
      </c>
      <c r="AD12" s="28" t="s">
        <v>107</v>
      </c>
      <c r="AE12" s="29">
        <f t="shared" si="5"/>
        <v>94</v>
      </c>
      <c r="AF12" s="33" t="s">
        <v>99</v>
      </c>
      <c r="AG12" s="35" t="s">
        <v>25</v>
      </c>
      <c r="AH12" s="30">
        <v>0.64607999999999999</v>
      </c>
      <c r="AI12" s="30" t="s">
        <v>108</v>
      </c>
      <c r="AJ12" s="29">
        <f t="shared" si="6"/>
        <v>87</v>
      </c>
      <c r="AK12" s="33" t="s">
        <v>72</v>
      </c>
      <c r="AL12" s="24" t="s">
        <v>22</v>
      </c>
      <c r="AM12" s="28">
        <v>2.1209899999999999</v>
      </c>
      <c r="AN12" s="28" t="s">
        <v>107</v>
      </c>
      <c r="AO12" s="29">
        <f t="shared" si="7"/>
        <v>104</v>
      </c>
      <c r="AP12" s="33" t="s">
        <v>72</v>
      </c>
      <c r="AQ12" s="24" t="s">
        <v>22</v>
      </c>
      <c r="AR12" s="28">
        <v>2.2519499999999999</v>
      </c>
      <c r="AS12" s="28" t="s">
        <v>107</v>
      </c>
      <c r="AT12" s="29">
        <f t="shared" si="8"/>
        <v>107</v>
      </c>
      <c r="AU12" s="33" t="s">
        <v>35</v>
      </c>
      <c r="AV12" s="24" t="s">
        <v>25</v>
      </c>
      <c r="AW12" s="28">
        <v>1.1252</v>
      </c>
      <c r="AX12" s="28" t="s">
        <v>107</v>
      </c>
      <c r="AY12" s="29">
        <f t="shared" si="9"/>
        <v>125</v>
      </c>
      <c r="AZ12" s="33" t="s">
        <v>54</v>
      </c>
      <c r="BA12" s="24" t="s">
        <v>29</v>
      </c>
      <c r="BB12" s="28">
        <v>1.7052</v>
      </c>
      <c r="BC12" s="28" t="s">
        <v>107</v>
      </c>
      <c r="BD12" s="29">
        <f t="shared" si="10"/>
        <v>103</v>
      </c>
      <c r="BE12" s="33" t="s">
        <v>97</v>
      </c>
      <c r="BF12" s="35" t="s">
        <v>25</v>
      </c>
      <c r="BG12" s="28">
        <v>1.57148</v>
      </c>
      <c r="BH12" s="28" t="s">
        <v>107</v>
      </c>
      <c r="BI12" s="29">
        <f t="shared" si="11"/>
        <v>99</v>
      </c>
      <c r="BJ12" s="33" t="s">
        <v>63</v>
      </c>
      <c r="BK12" s="24" t="s">
        <v>20</v>
      </c>
      <c r="BL12" s="28">
        <v>0.52656000000000003</v>
      </c>
      <c r="BM12" s="28" t="s">
        <v>107</v>
      </c>
      <c r="BN12" s="29">
        <f t="shared" si="12"/>
        <v>91</v>
      </c>
      <c r="BO12" s="33" t="s">
        <v>66</v>
      </c>
      <c r="BP12" s="24" t="s">
        <v>20</v>
      </c>
      <c r="BQ12" s="28">
        <v>0.53495000000000004</v>
      </c>
      <c r="BR12" s="52" t="s">
        <v>107</v>
      </c>
      <c r="BS12" s="29">
        <f t="shared" si="13"/>
        <v>97</v>
      </c>
    </row>
    <row r="13" spans="1:71" ht="17" thickBot="1" x14ac:dyDescent="0.25">
      <c r="A13" s="95"/>
      <c r="B13" s="33" t="s">
        <v>86</v>
      </c>
      <c r="C13" s="24" t="s">
        <v>26</v>
      </c>
      <c r="D13" s="28">
        <v>1.87094</v>
      </c>
      <c r="E13" s="28" t="s">
        <v>107</v>
      </c>
      <c r="F13" s="29">
        <f t="shared" si="0"/>
        <v>100</v>
      </c>
      <c r="G13" s="33" t="s">
        <v>76</v>
      </c>
      <c r="H13" s="24" t="s">
        <v>28</v>
      </c>
      <c r="I13" s="28">
        <v>1.2966</v>
      </c>
      <c r="J13" s="28" t="s">
        <v>107</v>
      </c>
      <c r="K13" s="29">
        <f t="shared" si="1"/>
        <v>95</v>
      </c>
      <c r="L13" s="33" t="s">
        <v>63</v>
      </c>
      <c r="M13" s="24" t="s">
        <v>26</v>
      </c>
      <c r="N13" s="28">
        <v>1.64608</v>
      </c>
      <c r="O13" s="28" t="s">
        <v>107</v>
      </c>
      <c r="P13" s="29">
        <f t="shared" si="2"/>
        <v>86</v>
      </c>
      <c r="Q13" s="33" t="s">
        <v>97</v>
      </c>
      <c r="R13" s="35" t="s">
        <v>25</v>
      </c>
      <c r="S13" s="29">
        <v>1.0944199999999999</v>
      </c>
      <c r="T13" s="29"/>
      <c r="U13" s="29">
        <f t="shared" si="3"/>
        <v>112</v>
      </c>
      <c r="V13" s="33" t="s">
        <v>98</v>
      </c>
      <c r="W13" s="35" t="s">
        <v>25</v>
      </c>
      <c r="X13" s="29">
        <v>0.87851000000000001</v>
      </c>
      <c r="Y13" s="29"/>
      <c r="Z13" s="29">
        <f t="shared" si="4"/>
        <v>110</v>
      </c>
      <c r="AA13" s="33" t="s">
        <v>98</v>
      </c>
      <c r="AB13" s="35" t="s">
        <v>19</v>
      </c>
      <c r="AC13" s="30">
        <v>1.06514</v>
      </c>
      <c r="AD13" s="30" t="s">
        <v>108</v>
      </c>
      <c r="AE13" s="29">
        <f t="shared" si="5"/>
        <v>93</v>
      </c>
      <c r="AF13" s="33" t="s">
        <v>59</v>
      </c>
      <c r="AG13" s="24" t="s">
        <v>25</v>
      </c>
      <c r="AH13" s="28">
        <v>0.62653000000000003</v>
      </c>
      <c r="AI13" s="28" t="s">
        <v>107</v>
      </c>
      <c r="AJ13" s="29">
        <f t="shared" si="6"/>
        <v>86</v>
      </c>
      <c r="AK13" s="33" t="s">
        <v>78</v>
      </c>
      <c r="AL13" s="24" t="s">
        <v>26</v>
      </c>
      <c r="AM13" s="28">
        <v>2.07314</v>
      </c>
      <c r="AN13" s="28" t="s">
        <v>107</v>
      </c>
      <c r="AO13" s="29">
        <f t="shared" si="7"/>
        <v>103</v>
      </c>
      <c r="AP13" s="33" t="s">
        <v>78</v>
      </c>
      <c r="AQ13" s="24" t="s">
        <v>26</v>
      </c>
      <c r="AR13" s="28">
        <v>2.24444</v>
      </c>
      <c r="AS13" s="28" t="s">
        <v>107</v>
      </c>
      <c r="AT13" s="29">
        <f t="shared" si="8"/>
        <v>106</v>
      </c>
      <c r="AU13" s="33" t="s">
        <v>89</v>
      </c>
      <c r="AV13" s="35" t="s">
        <v>22</v>
      </c>
      <c r="AW13" s="29">
        <v>1.10337</v>
      </c>
      <c r="AX13" s="29"/>
      <c r="AY13" s="29">
        <f t="shared" si="9"/>
        <v>124</v>
      </c>
      <c r="AZ13" s="33" t="s">
        <v>96</v>
      </c>
      <c r="BA13" s="35" t="s">
        <v>26</v>
      </c>
      <c r="BB13" s="30">
        <v>1.69018</v>
      </c>
      <c r="BC13" s="30" t="s">
        <v>108</v>
      </c>
      <c r="BD13" s="29">
        <f t="shared" si="10"/>
        <v>102</v>
      </c>
      <c r="BE13" s="33" t="s">
        <v>99</v>
      </c>
      <c r="BF13" s="35" t="s">
        <v>29</v>
      </c>
      <c r="BG13" s="28">
        <v>1.5706</v>
      </c>
      <c r="BH13" s="28" t="s">
        <v>107</v>
      </c>
      <c r="BI13" s="29">
        <f t="shared" si="11"/>
        <v>98</v>
      </c>
      <c r="BJ13" s="33" t="s">
        <v>57</v>
      </c>
      <c r="BK13" s="24" t="s">
        <v>26</v>
      </c>
      <c r="BL13" s="28">
        <v>0.52470000000000006</v>
      </c>
      <c r="BM13" s="28" t="s">
        <v>107</v>
      </c>
      <c r="BN13" s="29">
        <f t="shared" si="12"/>
        <v>90</v>
      </c>
      <c r="BO13" s="33" t="s">
        <v>64</v>
      </c>
      <c r="BP13" s="24" t="s">
        <v>28</v>
      </c>
      <c r="BQ13" s="28">
        <v>0.52083999999999997</v>
      </c>
      <c r="BR13" s="52" t="s">
        <v>107</v>
      </c>
      <c r="BS13" s="29">
        <f t="shared" si="13"/>
        <v>96</v>
      </c>
    </row>
    <row r="14" spans="1:71" ht="17" thickBot="1" x14ac:dyDescent="0.25">
      <c r="A14" s="95"/>
      <c r="B14" s="33" t="s">
        <v>58</v>
      </c>
      <c r="C14" s="24" t="s">
        <v>22</v>
      </c>
      <c r="D14" s="28">
        <v>1.83829</v>
      </c>
      <c r="E14" s="28" t="s">
        <v>107</v>
      </c>
      <c r="F14" s="29">
        <f t="shared" si="0"/>
        <v>99</v>
      </c>
      <c r="G14" s="33" t="s">
        <v>103</v>
      </c>
      <c r="H14" s="35" t="s">
        <v>22</v>
      </c>
      <c r="I14" s="30">
        <v>1.26092</v>
      </c>
      <c r="J14" s="30" t="s">
        <v>108</v>
      </c>
      <c r="K14" s="29">
        <f t="shared" si="1"/>
        <v>94</v>
      </c>
      <c r="L14" s="33" t="s">
        <v>94</v>
      </c>
      <c r="M14" s="35" t="s">
        <v>28</v>
      </c>
      <c r="N14" s="28">
        <v>1.57372</v>
      </c>
      <c r="O14" s="28" t="s">
        <v>107</v>
      </c>
      <c r="P14" s="29">
        <f t="shared" si="2"/>
        <v>85</v>
      </c>
      <c r="Q14" s="33" t="s">
        <v>98</v>
      </c>
      <c r="R14" s="35" t="s">
        <v>25</v>
      </c>
      <c r="S14" s="29">
        <v>1.07497</v>
      </c>
      <c r="T14" s="29"/>
      <c r="U14" s="29">
        <f t="shared" si="3"/>
        <v>111</v>
      </c>
      <c r="V14" s="33" t="s">
        <v>80</v>
      </c>
      <c r="W14" s="24" t="s">
        <v>25</v>
      </c>
      <c r="X14" s="30">
        <v>0.80303999999999998</v>
      </c>
      <c r="Y14" s="30" t="s">
        <v>108</v>
      </c>
      <c r="Z14" s="29">
        <f t="shared" si="4"/>
        <v>109</v>
      </c>
      <c r="AA14" s="33" t="s">
        <v>91</v>
      </c>
      <c r="AB14" s="35" t="s">
        <v>25</v>
      </c>
      <c r="AC14" s="29">
        <v>1.0540400000000001</v>
      </c>
      <c r="AD14" s="29"/>
      <c r="AE14" s="29">
        <f t="shared" si="5"/>
        <v>92</v>
      </c>
      <c r="AF14" s="33" t="s">
        <v>83</v>
      </c>
      <c r="AG14" s="24" t="s">
        <v>29</v>
      </c>
      <c r="AH14" s="29">
        <v>0.60106999999999999</v>
      </c>
      <c r="AI14" s="29"/>
      <c r="AJ14" s="29">
        <f t="shared" si="6"/>
        <v>85</v>
      </c>
      <c r="AK14" s="33" t="s">
        <v>89</v>
      </c>
      <c r="AL14" s="35" t="s">
        <v>19</v>
      </c>
      <c r="AM14" s="30">
        <v>2.06908</v>
      </c>
      <c r="AN14" s="30" t="s">
        <v>108</v>
      </c>
      <c r="AO14" s="29">
        <f t="shared" si="7"/>
        <v>102</v>
      </c>
      <c r="AP14" s="33" t="s">
        <v>89</v>
      </c>
      <c r="AQ14" s="35" t="s">
        <v>28</v>
      </c>
      <c r="AR14" s="29">
        <v>2.2346900000000001</v>
      </c>
      <c r="AS14" s="29"/>
      <c r="AT14" s="29">
        <f t="shared" si="8"/>
        <v>105</v>
      </c>
      <c r="AU14" s="33" t="s">
        <v>56</v>
      </c>
      <c r="AV14" s="24" t="s">
        <v>22</v>
      </c>
      <c r="AW14" s="28">
        <v>1.04209</v>
      </c>
      <c r="AX14" s="28" t="s">
        <v>107</v>
      </c>
      <c r="AY14" s="29">
        <f t="shared" si="9"/>
        <v>123</v>
      </c>
      <c r="AZ14" s="33" t="s">
        <v>96</v>
      </c>
      <c r="BA14" s="35" t="s">
        <v>19</v>
      </c>
      <c r="BB14" s="28">
        <v>1.62026</v>
      </c>
      <c r="BC14" s="28" t="s">
        <v>107</v>
      </c>
      <c r="BD14" s="29">
        <f t="shared" si="10"/>
        <v>101</v>
      </c>
      <c r="BE14" s="33" t="s">
        <v>56</v>
      </c>
      <c r="BF14" s="24" t="s">
        <v>25</v>
      </c>
      <c r="BG14" s="28">
        <v>1.5521100000000001</v>
      </c>
      <c r="BH14" s="28" t="s">
        <v>107</v>
      </c>
      <c r="BI14" s="29">
        <f t="shared" si="11"/>
        <v>97</v>
      </c>
      <c r="BJ14" s="33" t="s">
        <v>105</v>
      </c>
      <c r="BK14" s="35" t="s">
        <v>20</v>
      </c>
      <c r="BL14" s="29">
        <v>0.51958000000000004</v>
      </c>
      <c r="BM14" s="29"/>
      <c r="BN14" s="29">
        <f t="shared" si="12"/>
        <v>89</v>
      </c>
      <c r="BO14" s="33" t="s">
        <v>42</v>
      </c>
      <c r="BP14" s="24" t="s">
        <v>26</v>
      </c>
      <c r="BQ14" s="28">
        <v>0.49426999999999999</v>
      </c>
      <c r="BR14" s="52" t="s">
        <v>107</v>
      </c>
      <c r="BS14" s="29">
        <f t="shared" si="13"/>
        <v>95</v>
      </c>
    </row>
    <row r="15" spans="1:71" ht="17" thickBot="1" x14ac:dyDescent="0.25">
      <c r="A15" s="95"/>
      <c r="B15" s="33" t="s">
        <v>41</v>
      </c>
      <c r="C15" s="24" t="s">
        <v>25</v>
      </c>
      <c r="D15" s="28">
        <v>1.7561199999999999</v>
      </c>
      <c r="E15" s="28" t="s">
        <v>107</v>
      </c>
      <c r="F15" s="29">
        <f t="shared" si="0"/>
        <v>98</v>
      </c>
      <c r="G15" s="33" t="s">
        <v>64</v>
      </c>
      <c r="H15" s="24" t="s">
        <v>28</v>
      </c>
      <c r="I15" s="28">
        <v>1.2427900000000001</v>
      </c>
      <c r="J15" s="28" t="s">
        <v>107</v>
      </c>
      <c r="K15" s="29">
        <f t="shared" si="1"/>
        <v>93</v>
      </c>
      <c r="L15" s="33" t="s">
        <v>66</v>
      </c>
      <c r="M15" s="24" t="s">
        <v>20</v>
      </c>
      <c r="N15" s="28">
        <v>1.41601</v>
      </c>
      <c r="O15" s="28" t="s">
        <v>107</v>
      </c>
      <c r="P15" s="29">
        <f t="shared" si="2"/>
        <v>84</v>
      </c>
      <c r="Q15" s="33" t="s">
        <v>56</v>
      </c>
      <c r="R15" s="24" t="s">
        <v>25</v>
      </c>
      <c r="S15" s="30">
        <v>1.04932</v>
      </c>
      <c r="T15" s="30" t="s">
        <v>108</v>
      </c>
      <c r="U15" s="29">
        <f t="shared" si="3"/>
        <v>110</v>
      </c>
      <c r="V15" s="33" t="s">
        <v>91</v>
      </c>
      <c r="W15" s="35" t="s">
        <v>25</v>
      </c>
      <c r="X15" s="28">
        <v>0.78946000000000005</v>
      </c>
      <c r="Y15" s="28" t="s">
        <v>107</v>
      </c>
      <c r="Z15" s="29">
        <f t="shared" si="4"/>
        <v>108</v>
      </c>
      <c r="AA15" s="33" t="s">
        <v>31</v>
      </c>
      <c r="AB15" s="24" t="s">
        <v>25</v>
      </c>
      <c r="AC15" s="28">
        <v>1.0170300000000001</v>
      </c>
      <c r="AD15" s="28" t="s">
        <v>107</v>
      </c>
      <c r="AE15" s="29">
        <f t="shared" si="5"/>
        <v>91</v>
      </c>
      <c r="AF15" s="33" t="s">
        <v>83</v>
      </c>
      <c r="AG15" s="24" t="s">
        <v>20</v>
      </c>
      <c r="AH15" s="28">
        <v>0.57957999999999998</v>
      </c>
      <c r="AI15" s="28" t="s">
        <v>107</v>
      </c>
      <c r="AJ15" s="29">
        <f t="shared" si="6"/>
        <v>84</v>
      </c>
      <c r="AK15" s="33" t="s">
        <v>35</v>
      </c>
      <c r="AL15" s="24" t="s">
        <v>25</v>
      </c>
      <c r="AM15" s="28">
        <v>2.04379</v>
      </c>
      <c r="AN15" s="28" t="s">
        <v>107</v>
      </c>
      <c r="AO15" s="29">
        <f t="shared" si="7"/>
        <v>101</v>
      </c>
      <c r="AP15" s="33" t="s">
        <v>35</v>
      </c>
      <c r="AQ15" s="24" t="s">
        <v>25</v>
      </c>
      <c r="AR15" s="28">
        <v>2.1768299999999998</v>
      </c>
      <c r="AS15" s="28" t="s">
        <v>107</v>
      </c>
      <c r="AT15" s="29">
        <f t="shared" si="8"/>
        <v>104</v>
      </c>
      <c r="AU15" s="33" t="s">
        <v>68</v>
      </c>
      <c r="AV15" s="24" t="s">
        <v>19</v>
      </c>
      <c r="AW15" s="28">
        <v>1.0085299999999999</v>
      </c>
      <c r="AX15" s="28" t="s">
        <v>107</v>
      </c>
      <c r="AY15" s="29">
        <f t="shared" si="9"/>
        <v>122</v>
      </c>
      <c r="AZ15" s="33" t="s">
        <v>69</v>
      </c>
      <c r="BA15" s="24" t="s">
        <v>29</v>
      </c>
      <c r="BB15" s="28">
        <v>1.5776300000000001</v>
      </c>
      <c r="BC15" s="28" t="s">
        <v>107</v>
      </c>
      <c r="BD15" s="29">
        <f t="shared" si="10"/>
        <v>100</v>
      </c>
      <c r="BE15" s="33" t="s">
        <v>75</v>
      </c>
      <c r="BF15" s="24" t="s">
        <v>29</v>
      </c>
      <c r="BG15" s="28">
        <v>1.54006</v>
      </c>
      <c r="BH15" s="28" t="s">
        <v>107</v>
      </c>
      <c r="BI15" s="29">
        <f t="shared" si="11"/>
        <v>96</v>
      </c>
      <c r="BJ15" s="33" t="s">
        <v>49</v>
      </c>
      <c r="BK15" s="24" t="s">
        <v>20</v>
      </c>
      <c r="BL15" s="28">
        <v>0.50824999999999998</v>
      </c>
      <c r="BM15" s="28" t="s">
        <v>107</v>
      </c>
      <c r="BN15" s="29">
        <f t="shared" si="12"/>
        <v>88</v>
      </c>
      <c r="BO15" s="33" t="s">
        <v>64</v>
      </c>
      <c r="BP15" s="24" t="s">
        <v>22</v>
      </c>
      <c r="BQ15" s="28">
        <v>0.48199999999999998</v>
      </c>
      <c r="BR15" s="52" t="s">
        <v>107</v>
      </c>
      <c r="BS15" s="29">
        <f t="shared" si="13"/>
        <v>94</v>
      </c>
    </row>
    <row r="16" spans="1:71" ht="17" thickBot="1" x14ac:dyDescent="0.25">
      <c r="A16" s="95"/>
      <c r="B16" s="33" t="s">
        <v>89</v>
      </c>
      <c r="C16" s="35" t="s">
        <v>19</v>
      </c>
      <c r="D16" s="29">
        <v>1.7269399999999999</v>
      </c>
      <c r="E16" s="29"/>
      <c r="F16" s="29">
        <f t="shared" si="0"/>
        <v>97</v>
      </c>
      <c r="G16" s="33" t="s">
        <v>76</v>
      </c>
      <c r="H16" s="24" t="s">
        <v>22</v>
      </c>
      <c r="I16" s="28">
        <v>1.1237200000000001</v>
      </c>
      <c r="J16" s="28" t="s">
        <v>107</v>
      </c>
      <c r="K16" s="29">
        <f t="shared" si="1"/>
        <v>92</v>
      </c>
      <c r="L16" s="33" t="s">
        <v>100</v>
      </c>
      <c r="M16" s="35" t="s">
        <v>23</v>
      </c>
      <c r="N16" s="28">
        <v>1.3729</v>
      </c>
      <c r="O16" s="28" t="s">
        <v>107</v>
      </c>
      <c r="P16" s="29">
        <f t="shared" si="2"/>
        <v>83</v>
      </c>
      <c r="Q16" s="33" t="s">
        <v>103</v>
      </c>
      <c r="R16" s="35" t="s">
        <v>22</v>
      </c>
      <c r="S16" s="29">
        <v>1.02319</v>
      </c>
      <c r="T16" s="29"/>
      <c r="U16" s="29">
        <f t="shared" si="3"/>
        <v>109</v>
      </c>
      <c r="V16" s="33" t="s">
        <v>35</v>
      </c>
      <c r="W16" s="24" t="s">
        <v>25</v>
      </c>
      <c r="X16" s="28">
        <v>0.74407000000000001</v>
      </c>
      <c r="Y16" s="28" t="s">
        <v>107</v>
      </c>
      <c r="Z16" s="29">
        <f t="shared" si="4"/>
        <v>107</v>
      </c>
      <c r="AA16" s="33" t="s">
        <v>68</v>
      </c>
      <c r="AB16" s="24" t="s">
        <v>19</v>
      </c>
      <c r="AC16" s="28">
        <v>1.0105599999999999</v>
      </c>
      <c r="AD16" s="28" t="s">
        <v>107</v>
      </c>
      <c r="AE16" s="29">
        <f t="shared" si="5"/>
        <v>90</v>
      </c>
      <c r="AF16" s="33" t="s">
        <v>75</v>
      </c>
      <c r="AG16" s="24" t="s">
        <v>29</v>
      </c>
      <c r="AH16" s="28">
        <v>0.57930999999999999</v>
      </c>
      <c r="AI16" s="28" t="s">
        <v>107</v>
      </c>
      <c r="AJ16" s="29">
        <f t="shared" si="6"/>
        <v>83</v>
      </c>
      <c r="AK16" s="33" t="s">
        <v>58</v>
      </c>
      <c r="AL16" s="24" t="s">
        <v>22</v>
      </c>
      <c r="AM16" s="28">
        <v>1.9785999999999999</v>
      </c>
      <c r="AN16" s="28" t="s">
        <v>107</v>
      </c>
      <c r="AO16" s="29">
        <f t="shared" si="7"/>
        <v>100</v>
      </c>
      <c r="AP16" s="33" t="s">
        <v>31</v>
      </c>
      <c r="AQ16" s="24" t="s">
        <v>19</v>
      </c>
      <c r="AR16" s="28">
        <v>2.1556600000000001</v>
      </c>
      <c r="AS16" s="28" t="s">
        <v>107</v>
      </c>
      <c r="AT16" s="29">
        <f t="shared" si="8"/>
        <v>103</v>
      </c>
      <c r="AU16" s="33" t="s">
        <v>101</v>
      </c>
      <c r="AV16" s="35" t="s">
        <v>102</v>
      </c>
      <c r="AW16" s="28">
        <v>1.0010399999999999</v>
      </c>
      <c r="AX16" s="28" t="s">
        <v>107</v>
      </c>
      <c r="AY16" s="29">
        <f t="shared" si="9"/>
        <v>121</v>
      </c>
      <c r="AZ16" s="33" t="s">
        <v>105</v>
      </c>
      <c r="BA16" s="35" t="s">
        <v>29</v>
      </c>
      <c r="BB16" s="30">
        <v>1.52545</v>
      </c>
      <c r="BC16" s="30" t="s">
        <v>108</v>
      </c>
      <c r="BD16" s="29">
        <f t="shared" si="10"/>
        <v>99</v>
      </c>
      <c r="BE16" s="33" t="s">
        <v>56</v>
      </c>
      <c r="BF16" s="24" t="s">
        <v>19</v>
      </c>
      <c r="BG16" s="28">
        <v>1.4813799999999999</v>
      </c>
      <c r="BH16" s="28" t="s">
        <v>107</v>
      </c>
      <c r="BI16" s="29">
        <f t="shared" si="11"/>
        <v>95</v>
      </c>
      <c r="BJ16" s="33" t="s">
        <v>79</v>
      </c>
      <c r="BK16" s="24" t="s">
        <v>25</v>
      </c>
      <c r="BL16" s="28">
        <v>0.50541999999999998</v>
      </c>
      <c r="BM16" s="28" t="s">
        <v>107</v>
      </c>
      <c r="BN16" s="29">
        <f t="shared" si="12"/>
        <v>87</v>
      </c>
      <c r="BO16" s="33" t="s">
        <v>38</v>
      </c>
      <c r="BP16" s="24" t="s">
        <v>26</v>
      </c>
      <c r="BQ16" s="28">
        <v>0.48143000000000002</v>
      </c>
      <c r="BR16" s="52" t="s">
        <v>107</v>
      </c>
      <c r="BS16" s="29">
        <f t="shared" si="13"/>
        <v>93</v>
      </c>
    </row>
    <row r="17" spans="1:71" ht="17" thickBot="1" x14ac:dyDescent="0.25">
      <c r="A17" s="95"/>
      <c r="B17" s="33" t="s">
        <v>97</v>
      </c>
      <c r="C17" s="35" t="s">
        <v>25</v>
      </c>
      <c r="D17" s="28">
        <v>1.6386099999999999</v>
      </c>
      <c r="E17" s="28" t="s">
        <v>107</v>
      </c>
      <c r="F17" s="29">
        <f t="shared" si="0"/>
        <v>96</v>
      </c>
      <c r="G17" s="33" t="s">
        <v>103</v>
      </c>
      <c r="H17" s="35" t="s">
        <v>28</v>
      </c>
      <c r="I17" s="28">
        <v>1.0786199999999999</v>
      </c>
      <c r="J17" s="28" t="s">
        <v>107</v>
      </c>
      <c r="K17" s="29">
        <f t="shared" si="1"/>
        <v>91</v>
      </c>
      <c r="L17" s="33" t="s">
        <v>76</v>
      </c>
      <c r="M17" s="24" t="s">
        <v>28</v>
      </c>
      <c r="N17" s="28">
        <v>1.28759</v>
      </c>
      <c r="O17" s="28" t="s">
        <v>107</v>
      </c>
      <c r="P17" s="29">
        <f t="shared" si="2"/>
        <v>82</v>
      </c>
      <c r="Q17" s="33" t="s">
        <v>70</v>
      </c>
      <c r="R17" s="24" t="s">
        <v>19</v>
      </c>
      <c r="S17" s="30">
        <v>0.93813999999999997</v>
      </c>
      <c r="T17" s="30" t="s">
        <v>108</v>
      </c>
      <c r="U17" s="29">
        <f t="shared" si="3"/>
        <v>108</v>
      </c>
      <c r="V17" s="33" t="s">
        <v>89</v>
      </c>
      <c r="W17" s="35" t="s">
        <v>28</v>
      </c>
      <c r="X17" s="29">
        <v>0.73111000000000004</v>
      </c>
      <c r="Y17" s="29"/>
      <c r="Z17" s="29">
        <f t="shared" si="4"/>
        <v>106</v>
      </c>
      <c r="AA17" s="33" t="s">
        <v>72</v>
      </c>
      <c r="AB17" s="24" t="s">
        <v>25</v>
      </c>
      <c r="AC17" s="29">
        <v>0.98648000000000002</v>
      </c>
      <c r="AD17" s="29"/>
      <c r="AE17" s="29">
        <f t="shared" si="5"/>
        <v>89</v>
      </c>
      <c r="AF17" s="33" t="s">
        <v>92</v>
      </c>
      <c r="AG17" s="35" t="s">
        <v>20</v>
      </c>
      <c r="AH17" s="29">
        <v>0.56862000000000001</v>
      </c>
      <c r="AI17" s="29"/>
      <c r="AJ17" s="29">
        <f t="shared" si="6"/>
        <v>82</v>
      </c>
      <c r="AK17" s="33" t="s">
        <v>86</v>
      </c>
      <c r="AL17" s="24" t="s">
        <v>20</v>
      </c>
      <c r="AM17" s="28">
        <v>1.9246000000000001</v>
      </c>
      <c r="AN17" s="28" t="s">
        <v>107</v>
      </c>
      <c r="AO17" s="29">
        <f t="shared" si="7"/>
        <v>99</v>
      </c>
      <c r="AP17" s="33" t="s">
        <v>58</v>
      </c>
      <c r="AQ17" s="24" t="s">
        <v>22</v>
      </c>
      <c r="AR17" s="28">
        <v>2.0812300000000001</v>
      </c>
      <c r="AS17" s="28" t="s">
        <v>107</v>
      </c>
      <c r="AT17" s="29">
        <f t="shared" si="8"/>
        <v>102</v>
      </c>
      <c r="AU17" s="33" t="s">
        <v>43</v>
      </c>
      <c r="AV17" s="24" t="s">
        <v>19</v>
      </c>
      <c r="AW17" s="28">
        <v>0.98924999999999996</v>
      </c>
      <c r="AX17" s="28" t="s">
        <v>107</v>
      </c>
      <c r="AY17" s="29">
        <f t="shared" si="9"/>
        <v>120</v>
      </c>
      <c r="AZ17" s="33" t="s">
        <v>73</v>
      </c>
      <c r="BA17" s="24" t="s">
        <v>29</v>
      </c>
      <c r="BB17" s="28">
        <v>1.5059499999999999</v>
      </c>
      <c r="BC17" s="28" t="s">
        <v>107</v>
      </c>
      <c r="BD17" s="29">
        <f t="shared" si="10"/>
        <v>98</v>
      </c>
      <c r="BE17" s="33" t="s">
        <v>72</v>
      </c>
      <c r="BF17" s="24" t="s">
        <v>28</v>
      </c>
      <c r="BG17" s="28">
        <v>1.4556199999999999</v>
      </c>
      <c r="BH17" s="28" t="s">
        <v>107</v>
      </c>
      <c r="BI17" s="29">
        <f t="shared" si="11"/>
        <v>94</v>
      </c>
      <c r="BJ17" s="33" t="s">
        <v>46</v>
      </c>
      <c r="BK17" s="24" t="s">
        <v>20</v>
      </c>
      <c r="BL17" s="28">
        <v>0.47231000000000001</v>
      </c>
      <c r="BM17" s="28" t="s">
        <v>107</v>
      </c>
      <c r="BN17" s="29">
        <f t="shared" si="12"/>
        <v>86</v>
      </c>
      <c r="BO17" s="33" t="s">
        <v>87</v>
      </c>
      <c r="BP17" s="24" t="s">
        <v>25</v>
      </c>
      <c r="BQ17" s="28">
        <v>0.43358000000000002</v>
      </c>
      <c r="BR17" s="52" t="s">
        <v>107</v>
      </c>
      <c r="BS17" s="29">
        <f t="shared" si="13"/>
        <v>92</v>
      </c>
    </row>
    <row r="18" spans="1:71" ht="17" thickBot="1" x14ac:dyDescent="0.25">
      <c r="A18" s="95"/>
      <c r="B18" s="33" t="s">
        <v>72</v>
      </c>
      <c r="C18" s="24" t="s">
        <v>22</v>
      </c>
      <c r="D18" s="28">
        <v>1.6290500000000001</v>
      </c>
      <c r="E18" s="28" t="s">
        <v>107</v>
      </c>
      <c r="F18" s="29">
        <f t="shared" si="0"/>
        <v>95</v>
      </c>
      <c r="G18" s="33" t="s">
        <v>66</v>
      </c>
      <c r="H18" s="24" t="s">
        <v>20</v>
      </c>
      <c r="I18" s="28">
        <v>1.06647</v>
      </c>
      <c r="J18" s="28" t="s">
        <v>107</v>
      </c>
      <c r="K18" s="29">
        <f t="shared" si="1"/>
        <v>90</v>
      </c>
      <c r="L18" s="33" t="s">
        <v>103</v>
      </c>
      <c r="M18" s="35" t="s">
        <v>22</v>
      </c>
      <c r="N18" s="28">
        <v>1.27285</v>
      </c>
      <c r="O18" s="28" t="s">
        <v>107</v>
      </c>
      <c r="P18" s="29">
        <f t="shared" si="2"/>
        <v>81</v>
      </c>
      <c r="Q18" s="33" t="s">
        <v>51</v>
      </c>
      <c r="R18" s="24" t="s">
        <v>22</v>
      </c>
      <c r="S18" s="28">
        <v>0.92479999999999996</v>
      </c>
      <c r="T18" s="28" t="s">
        <v>107</v>
      </c>
      <c r="U18" s="29">
        <f t="shared" si="3"/>
        <v>107</v>
      </c>
      <c r="V18" s="33" t="s">
        <v>74</v>
      </c>
      <c r="W18" s="24" t="s">
        <v>25</v>
      </c>
      <c r="X18" s="28">
        <v>0.71647000000000005</v>
      </c>
      <c r="Y18" s="28" t="s">
        <v>107</v>
      </c>
      <c r="Z18" s="29">
        <f t="shared" si="4"/>
        <v>105</v>
      </c>
      <c r="AA18" s="33" t="s">
        <v>62</v>
      </c>
      <c r="AB18" s="24" t="s">
        <v>25</v>
      </c>
      <c r="AC18" s="28">
        <v>0.96092999999999995</v>
      </c>
      <c r="AD18" s="28" t="s">
        <v>107</v>
      </c>
      <c r="AE18" s="29">
        <f t="shared" si="5"/>
        <v>88</v>
      </c>
      <c r="AF18" s="33" t="s">
        <v>86</v>
      </c>
      <c r="AG18" s="24" t="s">
        <v>26</v>
      </c>
      <c r="AH18" s="28">
        <v>0.56294999999999995</v>
      </c>
      <c r="AI18" s="28" t="s">
        <v>107</v>
      </c>
      <c r="AJ18" s="29">
        <f t="shared" si="6"/>
        <v>81</v>
      </c>
      <c r="AK18" s="33" t="s">
        <v>31</v>
      </c>
      <c r="AL18" s="24" t="s">
        <v>25</v>
      </c>
      <c r="AM18" s="28">
        <v>1.9198900000000001</v>
      </c>
      <c r="AN18" s="28" t="s">
        <v>107</v>
      </c>
      <c r="AO18" s="29">
        <f t="shared" si="7"/>
        <v>98</v>
      </c>
      <c r="AP18" s="33" t="s">
        <v>31</v>
      </c>
      <c r="AQ18" s="24" t="s">
        <v>25</v>
      </c>
      <c r="AR18" s="28">
        <v>2.03348</v>
      </c>
      <c r="AS18" s="28" t="s">
        <v>107</v>
      </c>
      <c r="AT18" s="29">
        <f t="shared" si="8"/>
        <v>101</v>
      </c>
      <c r="AU18" s="33" t="s">
        <v>86</v>
      </c>
      <c r="AV18" s="24" t="s">
        <v>20</v>
      </c>
      <c r="AW18" s="28">
        <v>0.98358000000000001</v>
      </c>
      <c r="AX18" s="28" t="s">
        <v>107</v>
      </c>
      <c r="AY18" s="29">
        <f t="shared" si="9"/>
        <v>119</v>
      </c>
      <c r="AZ18" s="33" t="s">
        <v>101</v>
      </c>
      <c r="BA18" s="35" t="s">
        <v>26</v>
      </c>
      <c r="BB18" s="28">
        <v>1.44455</v>
      </c>
      <c r="BC18" s="28" t="s">
        <v>107</v>
      </c>
      <c r="BD18" s="29">
        <f t="shared" si="10"/>
        <v>97</v>
      </c>
      <c r="BE18" s="33" t="s">
        <v>89</v>
      </c>
      <c r="BF18" s="35" t="s">
        <v>22</v>
      </c>
      <c r="BG18" s="29">
        <v>1.45306</v>
      </c>
      <c r="BH18" s="29"/>
      <c r="BI18" s="29">
        <f t="shared" si="11"/>
        <v>93</v>
      </c>
      <c r="BJ18" s="33" t="s">
        <v>32</v>
      </c>
      <c r="BK18" s="24" t="s">
        <v>26</v>
      </c>
      <c r="BL18" s="28">
        <v>0.47211999999999998</v>
      </c>
      <c r="BM18" s="28" t="s">
        <v>107</v>
      </c>
      <c r="BN18" s="29">
        <f t="shared" si="12"/>
        <v>85</v>
      </c>
      <c r="BO18" s="33" t="s">
        <v>76</v>
      </c>
      <c r="BP18" s="24" t="s">
        <v>28</v>
      </c>
      <c r="BQ18" s="28">
        <v>0.42960999999999999</v>
      </c>
      <c r="BR18" s="52" t="s">
        <v>107</v>
      </c>
      <c r="BS18" s="29">
        <f t="shared" si="13"/>
        <v>91</v>
      </c>
    </row>
    <row r="19" spans="1:71" ht="17" thickBot="1" x14ac:dyDescent="0.25">
      <c r="A19" s="95"/>
      <c r="B19" s="33" t="s">
        <v>91</v>
      </c>
      <c r="C19" s="35" t="s">
        <v>25</v>
      </c>
      <c r="D19" s="28">
        <v>1.62592</v>
      </c>
      <c r="E19" s="28" t="s">
        <v>107</v>
      </c>
      <c r="F19" s="29">
        <f t="shared" si="0"/>
        <v>94</v>
      </c>
      <c r="G19" s="33" t="s">
        <v>51</v>
      </c>
      <c r="H19" s="24" t="s">
        <v>28</v>
      </c>
      <c r="I19" s="28">
        <v>1.0217499999999999</v>
      </c>
      <c r="J19" s="28" t="s">
        <v>107</v>
      </c>
      <c r="K19" s="29">
        <f t="shared" si="1"/>
        <v>89</v>
      </c>
      <c r="L19" s="33" t="s">
        <v>100</v>
      </c>
      <c r="M19" s="35" t="s">
        <v>26</v>
      </c>
      <c r="N19" s="28">
        <v>1.2424200000000001</v>
      </c>
      <c r="O19" s="28" t="s">
        <v>107</v>
      </c>
      <c r="P19" s="29">
        <f t="shared" si="2"/>
        <v>80</v>
      </c>
      <c r="Q19" s="33" t="s">
        <v>80</v>
      </c>
      <c r="R19" s="24" t="s">
        <v>25</v>
      </c>
      <c r="S19" s="30">
        <v>0.90708999999999995</v>
      </c>
      <c r="T19" s="30" t="s">
        <v>108</v>
      </c>
      <c r="U19" s="29">
        <f t="shared" si="3"/>
        <v>106</v>
      </c>
      <c r="V19" s="33" t="s">
        <v>86</v>
      </c>
      <c r="W19" s="24" t="s">
        <v>26</v>
      </c>
      <c r="X19" s="30">
        <v>0.70245999999999997</v>
      </c>
      <c r="Y19" s="30" t="s">
        <v>108</v>
      </c>
      <c r="Z19" s="29">
        <f t="shared" si="4"/>
        <v>104</v>
      </c>
      <c r="AA19" s="33" t="s">
        <v>31</v>
      </c>
      <c r="AB19" s="24" t="s">
        <v>19</v>
      </c>
      <c r="AC19" s="28">
        <v>0.92535999999999996</v>
      </c>
      <c r="AD19" s="28" t="s">
        <v>107</v>
      </c>
      <c r="AE19" s="29">
        <f t="shared" si="5"/>
        <v>87</v>
      </c>
      <c r="AF19" s="33" t="s">
        <v>41</v>
      </c>
      <c r="AG19" s="24" t="s">
        <v>25</v>
      </c>
      <c r="AH19" s="28">
        <v>0.55337999999999998</v>
      </c>
      <c r="AI19" s="28" t="s">
        <v>107</v>
      </c>
      <c r="AJ19" s="29">
        <f t="shared" si="6"/>
        <v>80</v>
      </c>
      <c r="AK19" s="33" t="s">
        <v>31</v>
      </c>
      <c r="AL19" s="24" t="s">
        <v>19</v>
      </c>
      <c r="AM19" s="28">
        <v>1.9037900000000001</v>
      </c>
      <c r="AN19" s="28" t="s">
        <v>107</v>
      </c>
      <c r="AO19" s="29">
        <f t="shared" si="7"/>
        <v>97</v>
      </c>
      <c r="AP19" s="33" t="s">
        <v>41</v>
      </c>
      <c r="AQ19" s="24" t="s">
        <v>25</v>
      </c>
      <c r="AR19" s="28">
        <v>1.97254</v>
      </c>
      <c r="AS19" s="28" t="s">
        <v>107</v>
      </c>
      <c r="AT19" s="29">
        <f t="shared" si="8"/>
        <v>100</v>
      </c>
      <c r="AU19" s="33" t="s">
        <v>31</v>
      </c>
      <c r="AV19" s="24" t="s">
        <v>25</v>
      </c>
      <c r="AW19" s="28">
        <v>0.95015000000000005</v>
      </c>
      <c r="AX19" s="28" t="s">
        <v>107</v>
      </c>
      <c r="AY19" s="29">
        <f t="shared" si="9"/>
        <v>118</v>
      </c>
      <c r="AZ19" s="33" t="s">
        <v>71</v>
      </c>
      <c r="BA19" s="24" t="s">
        <v>20</v>
      </c>
      <c r="BB19" s="28">
        <v>1.43536</v>
      </c>
      <c r="BC19" s="28" t="s">
        <v>107</v>
      </c>
      <c r="BD19" s="29">
        <f t="shared" si="10"/>
        <v>96</v>
      </c>
      <c r="BE19" s="33" t="s">
        <v>86</v>
      </c>
      <c r="BF19" s="24" t="s">
        <v>26</v>
      </c>
      <c r="BG19" s="28">
        <v>1.45007</v>
      </c>
      <c r="BH19" s="28" t="s">
        <v>107</v>
      </c>
      <c r="BI19" s="29">
        <f t="shared" si="11"/>
        <v>92</v>
      </c>
      <c r="BJ19" s="33" t="s">
        <v>100</v>
      </c>
      <c r="BK19" s="35" t="s">
        <v>20</v>
      </c>
      <c r="BL19" s="28">
        <v>0.43945000000000001</v>
      </c>
      <c r="BM19" s="28" t="s">
        <v>107</v>
      </c>
      <c r="BN19" s="29">
        <f t="shared" si="12"/>
        <v>84</v>
      </c>
      <c r="BO19" s="33" t="s">
        <v>34</v>
      </c>
      <c r="BP19" s="24" t="s">
        <v>26</v>
      </c>
      <c r="BQ19" s="28">
        <v>0.42719000000000001</v>
      </c>
      <c r="BR19" s="52" t="s">
        <v>107</v>
      </c>
      <c r="BS19" s="29">
        <f t="shared" si="13"/>
        <v>90</v>
      </c>
    </row>
    <row r="20" spans="1:71" ht="17" thickBot="1" x14ac:dyDescent="0.25">
      <c r="A20" s="95"/>
      <c r="B20" s="33" t="s">
        <v>99</v>
      </c>
      <c r="C20" s="35" t="s">
        <v>19</v>
      </c>
      <c r="D20" s="28">
        <v>1.60883</v>
      </c>
      <c r="E20" s="28" t="s">
        <v>107</v>
      </c>
      <c r="F20" s="29">
        <f t="shared" si="0"/>
        <v>93</v>
      </c>
      <c r="G20" s="33" t="s">
        <v>101</v>
      </c>
      <c r="H20" s="35" t="s">
        <v>26</v>
      </c>
      <c r="I20" s="28">
        <v>0.98877999999999999</v>
      </c>
      <c r="J20" s="28" t="s">
        <v>107</v>
      </c>
      <c r="K20" s="29">
        <f t="shared" si="1"/>
        <v>88</v>
      </c>
      <c r="L20" s="33" t="s">
        <v>76</v>
      </c>
      <c r="M20" s="24" t="s">
        <v>22</v>
      </c>
      <c r="N20" s="28">
        <v>1.22451</v>
      </c>
      <c r="O20" s="28" t="s">
        <v>107</v>
      </c>
      <c r="P20" s="29">
        <f t="shared" si="2"/>
        <v>79</v>
      </c>
      <c r="Q20" s="33" t="s">
        <v>103</v>
      </c>
      <c r="R20" s="35" t="s">
        <v>28</v>
      </c>
      <c r="S20" s="29">
        <v>0.90432000000000001</v>
      </c>
      <c r="T20" s="29"/>
      <c r="U20" s="29">
        <f t="shared" si="3"/>
        <v>105</v>
      </c>
      <c r="V20" s="33" t="s">
        <v>39</v>
      </c>
      <c r="W20" s="24" t="s">
        <v>25</v>
      </c>
      <c r="X20" s="28">
        <v>0.70009999999999994</v>
      </c>
      <c r="Y20" s="28" t="s">
        <v>107</v>
      </c>
      <c r="Z20" s="29">
        <f t="shared" si="4"/>
        <v>103</v>
      </c>
      <c r="AA20" s="33" t="s">
        <v>99</v>
      </c>
      <c r="AB20" s="35" t="s">
        <v>29</v>
      </c>
      <c r="AC20" s="28">
        <v>0.92254999999999998</v>
      </c>
      <c r="AD20" s="28" t="s">
        <v>107</v>
      </c>
      <c r="AE20" s="29">
        <f t="shared" si="5"/>
        <v>86</v>
      </c>
      <c r="AF20" s="33" t="s">
        <v>83</v>
      </c>
      <c r="AG20" s="24" t="s">
        <v>25</v>
      </c>
      <c r="AH20" s="30">
        <v>0.52891999999999995</v>
      </c>
      <c r="AI20" s="30" t="s">
        <v>108</v>
      </c>
      <c r="AJ20" s="29">
        <f t="shared" si="6"/>
        <v>79</v>
      </c>
      <c r="AK20" s="33" t="s">
        <v>80</v>
      </c>
      <c r="AL20" s="24" t="s">
        <v>19</v>
      </c>
      <c r="AM20" s="28">
        <v>1.8535699999999999</v>
      </c>
      <c r="AN20" s="28" t="s">
        <v>107</v>
      </c>
      <c r="AO20" s="29">
        <f t="shared" si="7"/>
        <v>96</v>
      </c>
      <c r="AP20" s="33" t="s">
        <v>99</v>
      </c>
      <c r="AQ20" s="35" t="s">
        <v>25</v>
      </c>
      <c r="AR20" s="28">
        <v>1.9006700000000001</v>
      </c>
      <c r="AS20" s="28" t="s">
        <v>107</v>
      </c>
      <c r="AT20" s="29">
        <f t="shared" si="8"/>
        <v>99</v>
      </c>
      <c r="AU20" s="33" t="s">
        <v>50</v>
      </c>
      <c r="AV20" s="24" t="s">
        <v>19</v>
      </c>
      <c r="AW20" s="28">
        <v>0.94133</v>
      </c>
      <c r="AX20" s="28" t="s">
        <v>107</v>
      </c>
      <c r="AY20" s="29">
        <f t="shared" si="9"/>
        <v>117</v>
      </c>
      <c r="AZ20" s="33" t="s">
        <v>27</v>
      </c>
      <c r="BA20" s="24" t="s">
        <v>29</v>
      </c>
      <c r="BB20" s="28">
        <v>1.4199900000000001</v>
      </c>
      <c r="BC20" s="28" t="s">
        <v>107</v>
      </c>
      <c r="BD20" s="29">
        <f t="shared" si="10"/>
        <v>95</v>
      </c>
      <c r="BE20" s="33" t="s">
        <v>93</v>
      </c>
      <c r="BF20" s="35" t="s">
        <v>29</v>
      </c>
      <c r="BG20" s="28">
        <v>1.4484600000000001</v>
      </c>
      <c r="BH20" s="28" t="s">
        <v>107</v>
      </c>
      <c r="BI20" s="29">
        <f t="shared" si="11"/>
        <v>91</v>
      </c>
      <c r="BJ20" s="33" t="s">
        <v>32</v>
      </c>
      <c r="BK20" s="24" t="s">
        <v>20</v>
      </c>
      <c r="BL20" s="28">
        <v>0.42637000000000003</v>
      </c>
      <c r="BM20" s="28" t="s">
        <v>107</v>
      </c>
      <c r="BN20" s="29">
        <f t="shared" si="12"/>
        <v>83</v>
      </c>
      <c r="BO20" s="33" t="s">
        <v>76</v>
      </c>
      <c r="BP20" s="24" t="s">
        <v>22</v>
      </c>
      <c r="BQ20" s="28">
        <v>0.42415999999999998</v>
      </c>
      <c r="BR20" s="52" t="s">
        <v>107</v>
      </c>
      <c r="BS20" s="29">
        <f t="shared" si="13"/>
        <v>89</v>
      </c>
    </row>
    <row r="21" spans="1:71" ht="17" thickBot="1" x14ac:dyDescent="0.25">
      <c r="A21" s="95"/>
      <c r="B21" s="33" t="s">
        <v>105</v>
      </c>
      <c r="C21" s="35" t="s">
        <v>22</v>
      </c>
      <c r="D21" s="28">
        <v>1.58361</v>
      </c>
      <c r="E21" s="28" t="s">
        <v>107</v>
      </c>
      <c r="F21" s="29">
        <f t="shared" si="0"/>
        <v>92</v>
      </c>
      <c r="G21" s="33" t="s">
        <v>98</v>
      </c>
      <c r="H21" s="35" t="s">
        <v>19</v>
      </c>
      <c r="I21" s="29">
        <v>0.97028000000000003</v>
      </c>
      <c r="J21" s="29"/>
      <c r="K21" s="29">
        <f t="shared" si="1"/>
        <v>87</v>
      </c>
      <c r="L21" s="33" t="s">
        <v>32</v>
      </c>
      <c r="M21" s="24" t="s">
        <v>26</v>
      </c>
      <c r="N21" s="28">
        <v>1.1831400000000001</v>
      </c>
      <c r="O21" s="28" t="s">
        <v>107</v>
      </c>
      <c r="P21" s="29">
        <f t="shared" si="2"/>
        <v>78</v>
      </c>
      <c r="Q21" s="33" t="s">
        <v>31</v>
      </c>
      <c r="R21" s="24" t="s">
        <v>19</v>
      </c>
      <c r="S21" s="28">
        <v>0.89731000000000005</v>
      </c>
      <c r="T21" s="28" t="s">
        <v>107</v>
      </c>
      <c r="U21" s="29">
        <f t="shared" si="3"/>
        <v>104</v>
      </c>
      <c r="V21" s="33" t="s">
        <v>31</v>
      </c>
      <c r="W21" s="24" t="s">
        <v>19</v>
      </c>
      <c r="X21" s="28">
        <v>0.68545999999999996</v>
      </c>
      <c r="Y21" s="28" t="s">
        <v>107</v>
      </c>
      <c r="Z21" s="29">
        <f t="shared" si="4"/>
        <v>102</v>
      </c>
      <c r="AA21" s="33" t="s">
        <v>89</v>
      </c>
      <c r="AB21" s="35" t="s">
        <v>25</v>
      </c>
      <c r="AC21" s="29">
        <v>0.91891</v>
      </c>
      <c r="AD21" s="29"/>
      <c r="AE21" s="29">
        <f t="shared" si="5"/>
        <v>85</v>
      </c>
      <c r="AF21" s="33" t="s">
        <v>37</v>
      </c>
      <c r="AG21" s="24" t="s">
        <v>25</v>
      </c>
      <c r="AH21" s="28">
        <v>0.52129999999999999</v>
      </c>
      <c r="AI21" s="28" t="s">
        <v>107</v>
      </c>
      <c r="AJ21" s="29">
        <f t="shared" si="6"/>
        <v>78</v>
      </c>
      <c r="AK21" s="33" t="s">
        <v>41</v>
      </c>
      <c r="AL21" s="24" t="s">
        <v>25</v>
      </c>
      <c r="AM21" s="28">
        <v>1.85145</v>
      </c>
      <c r="AN21" s="28" t="s">
        <v>107</v>
      </c>
      <c r="AO21" s="29">
        <f t="shared" si="7"/>
        <v>95</v>
      </c>
      <c r="AP21" s="33" t="s">
        <v>91</v>
      </c>
      <c r="AQ21" s="35" t="s">
        <v>25</v>
      </c>
      <c r="AR21" s="30">
        <v>1.8914500000000001</v>
      </c>
      <c r="AS21" s="30" t="s">
        <v>108</v>
      </c>
      <c r="AT21" s="29">
        <f t="shared" si="8"/>
        <v>98</v>
      </c>
      <c r="AU21" s="33" t="s">
        <v>86</v>
      </c>
      <c r="AV21" s="24" t="s">
        <v>26</v>
      </c>
      <c r="AW21" s="28">
        <v>0.93532999999999999</v>
      </c>
      <c r="AX21" s="28" t="s">
        <v>107</v>
      </c>
      <c r="AY21" s="29">
        <f t="shared" si="9"/>
        <v>116</v>
      </c>
      <c r="AZ21" s="33" t="s">
        <v>35</v>
      </c>
      <c r="BA21" s="24" t="s">
        <v>25</v>
      </c>
      <c r="BB21" s="28">
        <v>1.3740399999999999</v>
      </c>
      <c r="BC21" s="28" t="s">
        <v>107</v>
      </c>
      <c r="BD21" s="29">
        <f t="shared" si="10"/>
        <v>94</v>
      </c>
      <c r="BE21" s="33" t="s">
        <v>97</v>
      </c>
      <c r="BF21" s="35" t="s">
        <v>19</v>
      </c>
      <c r="BG21" s="28">
        <v>1.4474</v>
      </c>
      <c r="BH21" s="28" t="s">
        <v>107</v>
      </c>
      <c r="BI21" s="29">
        <f t="shared" si="11"/>
        <v>90</v>
      </c>
      <c r="BJ21" s="33" t="s">
        <v>103</v>
      </c>
      <c r="BK21" s="35" t="s">
        <v>22</v>
      </c>
      <c r="BL21" s="30">
        <v>0.42083999999999999</v>
      </c>
      <c r="BM21" s="30" t="s">
        <v>108</v>
      </c>
      <c r="BN21" s="29">
        <f t="shared" si="12"/>
        <v>82</v>
      </c>
      <c r="BO21" s="33" t="s">
        <v>89</v>
      </c>
      <c r="BP21" s="35" t="s">
        <v>28</v>
      </c>
      <c r="BQ21" s="30">
        <v>0.41466999999999998</v>
      </c>
      <c r="BR21" s="52" t="s">
        <v>108</v>
      </c>
      <c r="BS21" s="29">
        <f t="shared" si="13"/>
        <v>88</v>
      </c>
    </row>
    <row r="22" spans="1:71" ht="17" thickBot="1" x14ac:dyDescent="0.25">
      <c r="A22" s="95"/>
      <c r="B22" s="33" t="s">
        <v>56</v>
      </c>
      <c r="C22" s="24" t="s">
        <v>25</v>
      </c>
      <c r="D22" s="28">
        <v>1.55691</v>
      </c>
      <c r="E22" s="28" t="s">
        <v>107</v>
      </c>
      <c r="F22" s="29">
        <f t="shared" si="0"/>
        <v>91</v>
      </c>
      <c r="G22" s="33" t="s">
        <v>94</v>
      </c>
      <c r="H22" s="35" t="s">
        <v>22</v>
      </c>
      <c r="I22" s="29">
        <v>0.94079000000000002</v>
      </c>
      <c r="J22" s="29"/>
      <c r="K22" s="29">
        <f t="shared" si="1"/>
        <v>86</v>
      </c>
      <c r="L22" s="33" t="s">
        <v>94</v>
      </c>
      <c r="M22" s="35" t="s">
        <v>22</v>
      </c>
      <c r="N22" s="30">
        <v>1.16004</v>
      </c>
      <c r="O22" s="30" t="s">
        <v>108</v>
      </c>
      <c r="P22" s="29">
        <f t="shared" si="2"/>
        <v>77</v>
      </c>
      <c r="Q22" s="33" t="s">
        <v>78</v>
      </c>
      <c r="R22" s="24" t="s">
        <v>26</v>
      </c>
      <c r="S22" s="30">
        <v>0.88573999999999997</v>
      </c>
      <c r="T22" s="30" t="s">
        <v>108</v>
      </c>
      <c r="U22" s="29">
        <f t="shared" si="3"/>
        <v>103</v>
      </c>
      <c r="V22" s="33" t="s">
        <v>86</v>
      </c>
      <c r="W22" s="24" t="s">
        <v>20</v>
      </c>
      <c r="X22" s="30">
        <v>0.67425999999999997</v>
      </c>
      <c r="Y22" s="30" t="s">
        <v>108</v>
      </c>
      <c r="Z22" s="29">
        <f t="shared" si="4"/>
        <v>101</v>
      </c>
      <c r="AA22" s="33" t="s">
        <v>35</v>
      </c>
      <c r="AB22" s="24" t="s">
        <v>25</v>
      </c>
      <c r="AC22" s="28">
        <v>0.90178000000000003</v>
      </c>
      <c r="AD22" s="28" t="s">
        <v>107</v>
      </c>
      <c r="AE22" s="29">
        <f t="shared" si="5"/>
        <v>84</v>
      </c>
      <c r="AF22" s="33" t="s">
        <v>59</v>
      </c>
      <c r="AG22" s="24" t="s">
        <v>20</v>
      </c>
      <c r="AH22" s="29">
        <v>0.52093</v>
      </c>
      <c r="AI22" s="29"/>
      <c r="AJ22" s="29">
        <f t="shared" si="6"/>
        <v>77</v>
      </c>
      <c r="AK22" s="33" t="s">
        <v>91</v>
      </c>
      <c r="AL22" s="35" t="s">
        <v>25</v>
      </c>
      <c r="AM22" s="28">
        <v>1.8308500000000001</v>
      </c>
      <c r="AN22" s="28" t="s">
        <v>107</v>
      </c>
      <c r="AO22" s="29">
        <f t="shared" si="7"/>
        <v>94</v>
      </c>
      <c r="AP22" s="33" t="s">
        <v>98</v>
      </c>
      <c r="AQ22" s="35" t="s">
        <v>19</v>
      </c>
      <c r="AR22" s="28">
        <v>1.88218</v>
      </c>
      <c r="AS22" s="28" t="s">
        <v>107</v>
      </c>
      <c r="AT22" s="29">
        <f t="shared" si="8"/>
        <v>97</v>
      </c>
      <c r="AU22" s="33" t="s">
        <v>97</v>
      </c>
      <c r="AV22" s="35" t="s">
        <v>22</v>
      </c>
      <c r="AW22" s="28">
        <v>0.93130000000000002</v>
      </c>
      <c r="AX22" s="28" t="s">
        <v>107</v>
      </c>
      <c r="AY22" s="29">
        <f t="shared" si="9"/>
        <v>115</v>
      </c>
      <c r="AZ22" s="33" t="s">
        <v>71</v>
      </c>
      <c r="BA22" s="24" t="s">
        <v>29</v>
      </c>
      <c r="BB22" s="28">
        <v>1.3426800000000001</v>
      </c>
      <c r="BC22" s="28" t="s">
        <v>107</v>
      </c>
      <c r="BD22" s="29">
        <f t="shared" si="10"/>
        <v>93</v>
      </c>
      <c r="BE22" s="33" t="s">
        <v>83</v>
      </c>
      <c r="BF22" s="24" t="s">
        <v>29</v>
      </c>
      <c r="BG22" s="28">
        <v>1.43404</v>
      </c>
      <c r="BH22" s="28" t="s">
        <v>107</v>
      </c>
      <c r="BI22" s="29">
        <f t="shared" si="11"/>
        <v>89</v>
      </c>
      <c r="BJ22" s="33" t="s">
        <v>76</v>
      </c>
      <c r="BK22" s="24" t="s">
        <v>22</v>
      </c>
      <c r="BL22" s="28">
        <v>0.41736000000000001</v>
      </c>
      <c r="BM22" s="28" t="s">
        <v>107</v>
      </c>
      <c r="BN22" s="29">
        <f t="shared" si="12"/>
        <v>81</v>
      </c>
      <c r="BO22" s="33" t="s">
        <v>60</v>
      </c>
      <c r="BP22" s="24" t="s">
        <v>22</v>
      </c>
      <c r="BQ22" s="28">
        <v>0.40850999999999998</v>
      </c>
      <c r="BR22" s="52" t="s">
        <v>107</v>
      </c>
      <c r="BS22" s="29">
        <f t="shared" si="13"/>
        <v>87</v>
      </c>
    </row>
    <row r="23" spans="1:71" ht="17" thickBot="1" x14ac:dyDescent="0.25">
      <c r="A23" s="95"/>
      <c r="B23" s="33" t="s">
        <v>99</v>
      </c>
      <c r="C23" s="35" t="s">
        <v>23</v>
      </c>
      <c r="D23" s="28">
        <v>1.5519700000000001</v>
      </c>
      <c r="E23" s="28" t="s">
        <v>107</v>
      </c>
      <c r="F23" s="29">
        <f t="shared" si="0"/>
        <v>90</v>
      </c>
      <c r="G23" s="33" t="s">
        <v>42</v>
      </c>
      <c r="H23" s="24" t="s">
        <v>26</v>
      </c>
      <c r="I23" s="28">
        <v>0.90834000000000004</v>
      </c>
      <c r="J23" s="28" t="s">
        <v>107</v>
      </c>
      <c r="K23" s="29">
        <f t="shared" si="1"/>
        <v>85</v>
      </c>
      <c r="L23" s="33" t="s">
        <v>87</v>
      </c>
      <c r="M23" s="24" t="s">
        <v>19</v>
      </c>
      <c r="N23" s="28">
        <v>1.1587799999999999</v>
      </c>
      <c r="O23" s="28" t="s">
        <v>107</v>
      </c>
      <c r="P23" s="29">
        <f t="shared" si="2"/>
        <v>76</v>
      </c>
      <c r="Q23" s="33" t="s">
        <v>76</v>
      </c>
      <c r="R23" s="24" t="s">
        <v>26</v>
      </c>
      <c r="S23" s="30">
        <v>0.86902999999999997</v>
      </c>
      <c r="T23" s="30" t="s">
        <v>108</v>
      </c>
      <c r="U23" s="29">
        <f t="shared" si="3"/>
        <v>102</v>
      </c>
      <c r="V23" s="33" t="s">
        <v>68</v>
      </c>
      <c r="W23" s="24" t="s">
        <v>22</v>
      </c>
      <c r="X23" s="30">
        <v>0.66342999999999996</v>
      </c>
      <c r="Y23" s="30" t="s">
        <v>108</v>
      </c>
      <c r="Z23" s="29">
        <f t="shared" si="4"/>
        <v>100</v>
      </c>
      <c r="AA23" s="33" t="s">
        <v>78</v>
      </c>
      <c r="AB23" s="24" t="s">
        <v>26</v>
      </c>
      <c r="AC23" s="28">
        <v>0.88249</v>
      </c>
      <c r="AD23" s="28" t="s">
        <v>107</v>
      </c>
      <c r="AE23" s="29">
        <f t="shared" si="5"/>
        <v>83</v>
      </c>
      <c r="AF23" s="33" t="s">
        <v>33</v>
      </c>
      <c r="AG23" s="24" t="s">
        <v>20</v>
      </c>
      <c r="AH23" s="30">
        <v>0.50526000000000004</v>
      </c>
      <c r="AI23" s="30" t="s">
        <v>108</v>
      </c>
      <c r="AJ23" s="29">
        <f t="shared" si="6"/>
        <v>76</v>
      </c>
      <c r="AK23" s="33" t="s">
        <v>98</v>
      </c>
      <c r="AL23" s="35" t="s">
        <v>19</v>
      </c>
      <c r="AM23" s="28">
        <v>1.8056700000000001</v>
      </c>
      <c r="AN23" s="28" t="s">
        <v>107</v>
      </c>
      <c r="AO23" s="29">
        <f t="shared" si="7"/>
        <v>93</v>
      </c>
      <c r="AP23" s="33" t="s">
        <v>80</v>
      </c>
      <c r="AQ23" s="24" t="s">
        <v>19</v>
      </c>
      <c r="AR23" s="28">
        <v>1.8149599999999999</v>
      </c>
      <c r="AS23" s="28" t="s">
        <v>107</v>
      </c>
      <c r="AT23" s="29">
        <f t="shared" si="8"/>
        <v>96</v>
      </c>
      <c r="AU23" s="33" t="s">
        <v>31</v>
      </c>
      <c r="AV23" s="24" t="s">
        <v>19</v>
      </c>
      <c r="AW23" s="28">
        <v>0.92381999999999997</v>
      </c>
      <c r="AX23" s="28" t="s">
        <v>107</v>
      </c>
      <c r="AY23" s="29">
        <f t="shared" si="9"/>
        <v>114</v>
      </c>
      <c r="AZ23" s="33" t="s">
        <v>50</v>
      </c>
      <c r="BA23" s="24" t="s">
        <v>29</v>
      </c>
      <c r="BB23" s="28">
        <v>1.2912300000000001</v>
      </c>
      <c r="BC23" s="28" t="s">
        <v>107</v>
      </c>
      <c r="BD23" s="29">
        <f t="shared" si="10"/>
        <v>92</v>
      </c>
      <c r="BE23" s="33" t="s">
        <v>105</v>
      </c>
      <c r="BF23" s="35" t="s">
        <v>29</v>
      </c>
      <c r="BG23" s="28">
        <v>1.4225000000000001</v>
      </c>
      <c r="BH23" s="28" t="s">
        <v>107</v>
      </c>
      <c r="BI23" s="29">
        <f t="shared" si="11"/>
        <v>88</v>
      </c>
      <c r="BJ23" s="33" t="s">
        <v>94</v>
      </c>
      <c r="BK23" s="35" t="s">
        <v>22</v>
      </c>
      <c r="BL23" s="29">
        <v>0.41271999999999998</v>
      </c>
      <c r="BM23" s="29"/>
      <c r="BN23" s="29">
        <f t="shared" si="12"/>
        <v>80</v>
      </c>
      <c r="BO23" s="33" t="s">
        <v>84</v>
      </c>
      <c r="BP23" s="24" t="s">
        <v>28</v>
      </c>
      <c r="BQ23" s="30">
        <v>0.38795000000000002</v>
      </c>
      <c r="BR23" s="52" t="s">
        <v>108</v>
      </c>
      <c r="BS23" s="29">
        <f t="shared" si="13"/>
        <v>86</v>
      </c>
    </row>
    <row r="24" spans="1:71" ht="17" thickBot="1" x14ac:dyDescent="0.25">
      <c r="A24" s="95"/>
      <c r="B24" s="33" t="s">
        <v>97</v>
      </c>
      <c r="C24" s="35" t="s">
        <v>19</v>
      </c>
      <c r="D24" s="28">
        <v>1.5301</v>
      </c>
      <c r="E24" s="28" t="s">
        <v>107</v>
      </c>
      <c r="F24" s="29">
        <f t="shared" si="0"/>
        <v>89</v>
      </c>
      <c r="G24" s="33" t="s">
        <v>66</v>
      </c>
      <c r="H24" s="24" t="s">
        <v>22</v>
      </c>
      <c r="I24" s="29">
        <v>0.89359999999999995</v>
      </c>
      <c r="J24" s="29"/>
      <c r="K24" s="29">
        <f t="shared" si="1"/>
        <v>84</v>
      </c>
      <c r="L24" s="33" t="s">
        <v>64</v>
      </c>
      <c r="M24" s="24" t="s">
        <v>28</v>
      </c>
      <c r="N24" s="28">
        <v>1.15161</v>
      </c>
      <c r="O24" s="28" t="s">
        <v>107</v>
      </c>
      <c r="P24" s="29">
        <f t="shared" si="2"/>
        <v>75</v>
      </c>
      <c r="Q24" s="33" t="s">
        <v>76</v>
      </c>
      <c r="R24" s="24" t="s">
        <v>22</v>
      </c>
      <c r="S24" s="30">
        <v>0.86643999999999999</v>
      </c>
      <c r="T24" s="30" t="s">
        <v>108</v>
      </c>
      <c r="U24" s="29">
        <f t="shared" si="3"/>
        <v>101</v>
      </c>
      <c r="V24" s="33" t="s">
        <v>78</v>
      </c>
      <c r="W24" s="24" t="s">
        <v>23</v>
      </c>
      <c r="X24" s="28">
        <v>0.65873000000000004</v>
      </c>
      <c r="Y24" s="28" t="s">
        <v>107</v>
      </c>
      <c r="Z24" s="29">
        <f t="shared" si="4"/>
        <v>99</v>
      </c>
      <c r="AA24" s="33" t="s">
        <v>86</v>
      </c>
      <c r="AB24" s="24" t="s">
        <v>20</v>
      </c>
      <c r="AC24" s="28">
        <v>0.88185999999999998</v>
      </c>
      <c r="AD24" s="28" t="s">
        <v>107</v>
      </c>
      <c r="AE24" s="29">
        <f t="shared" si="5"/>
        <v>82</v>
      </c>
      <c r="AF24" s="33" t="s">
        <v>92</v>
      </c>
      <c r="AG24" s="35" t="s">
        <v>25</v>
      </c>
      <c r="AH24" s="29">
        <v>0.50178</v>
      </c>
      <c r="AI24" s="29"/>
      <c r="AJ24" s="29">
        <f t="shared" si="6"/>
        <v>75</v>
      </c>
      <c r="AK24" s="33" t="s">
        <v>99</v>
      </c>
      <c r="AL24" s="35" t="s">
        <v>25</v>
      </c>
      <c r="AM24" s="28">
        <v>1.80545</v>
      </c>
      <c r="AN24" s="28" t="s">
        <v>107</v>
      </c>
      <c r="AO24" s="29">
        <f t="shared" si="7"/>
        <v>92</v>
      </c>
      <c r="AP24" s="33" t="s">
        <v>62</v>
      </c>
      <c r="AQ24" s="24" t="s">
        <v>19</v>
      </c>
      <c r="AR24" s="28">
        <v>1.7108699999999999</v>
      </c>
      <c r="AS24" s="28" t="s">
        <v>107</v>
      </c>
      <c r="AT24" s="29">
        <f t="shared" si="8"/>
        <v>95</v>
      </c>
      <c r="AU24" s="33" t="s">
        <v>78</v>
      </c>
      <c r="AV24" s="24" t="s">
        <v>26</v>
      </c>
      <c r="AW24" s="28">
        <v>0.91374999999999995</v>
      </c>
      <c r="AX24" s="28" t="s">
        <v>107</v>
      </c>
      <c r="AY24" s="29">
        <f t="shared" si="9"/>
        <v>113</v>
      </c>
      <c r="AZ24" s="33" t="s">
        <v>40</v>
      </c>
      <c r="BA24" s="24" t="s">
        <v>29</v>
      </c>
      <c r="BB24" s="28">
        <v>1.26332</v>
      </c>
      <c r="BC24" s="28" t="s">
        <v>107</v>
      </c>
      <c r="BD24" s="29">
        <f t="shared" si="10"/>
        <v>91</v>
      </c>
      <c r="BE24" s="33" t="s">
        <v>41</v>
      </c>
      <c r="BF24" s="24" t="s">
        <v>25</v>
      </c>
      <c r="BG24" s="28">
        <v>1.3321700000000001</v>
      </c>
      <c r="BH24" s="28" t="s">
        <v>107</v>
      </c>
      <c r="BI24" s="29">
        <f t="shared" si="11"/>
        <v>87</v>
      </c>
      <c r="BJ24" s="33" t="s">
        <v>63</v>
      </c>
      <c r="BK24" s="24" t="s">
        <v>26</v>
      </c>
      <c r="BL24" s="30">
        <v>0.38996999999999998</v>
      </c>
      <c r="BM24" s="30" t="s">
        <v>108</v>
      </c>
      <c r="BN24" s="29">
        <f t="shared" si="12"/>
        <v>79</v>
      </c>
      <c r="BO24" s="33" t="s">
        <v>51</v>
      </c>
      <c r="BP24" s="24" t="s">
        <v>28</v>
      </c>
      <c r="BQ24" s="28">
        <v>0.37728</v>
      </c>
      <c r="BR24" s="52" t="s">
        <v>107</v>
      </c>
      <c r="BS24" s="29">
        <f t="shared" si="13"/>
        <v>85</v>
      </c>
    </row>
    <row r="25" spans="1:71" ht="17" thickBot="1" x14ac:dyDescent="0.25">
      <c r="A25" s="95"/>
      <c r="B25" s="33" t="s">
        <v>75</v>
      </c>
      <c r="C25" s="24" t="s">
        <v>23</v>
      </c>
      <c r="D25" s="28">
        <v>1.50545</v>
      </c>
      <c r="E25" s="28" t="s">
        <v>107</v>
      </c>
      <c r="F25" s="29">
        <f t="shared" si="0"/>
        <v>88</v>
      </c>
      <c r="G25" s="33" t="s">
        <v>51</v>
      </c>
      <c r="H25" s="24" t="s">
        <v>22</v>
      </c>
      <c r="I25" s="28">
        <v>0.87595999999999996</v>
      </c>
      <c r="J25" s="28" t="s">
        <v>107</v>
      </c>
      <c r="K25" s="29">
        <f t="shared" si="1"/>
        <v>83</v>
      </c>
      <c r="L25" s="33" t="s">
        <v>79</v>
      </c>
      <c r="M25" s="24" t="s">
        <v>22</v>
      </c>
      <c r="N25" s="28">
        <v>1.0967199999999999</v>
      </c>
      <c r="O25" s="28" t="s">
        <v>107</v>
      </c>
      <c r="P25" s="29">
        <f t="shared" si="2"/>
        <v>74</v>
      </c>
      <c r="Q25" s="33" t="s">
        <v>66</v>
      </c>
      <c r="R25" s="24" t="s">
        <v>28</v>
      </c>
      <c r="S25" s="29">
        <v>0.81881999999999999</v>
      </c>
      <c r="T25" s="29"/>
      <c r="U25" s="29">
        <f t="shared" si="3"/>
        <v>100</v>
      </c>
      <c r="V25" s="33" t="s">
        <v>43</v>
      </c>
      <c r="W25" s="24" t="s">
        <v>19</v>
      </c>
      <c r="X25" s="30">
        <v>0.65298999999999996</v>
      </c>
      <c r="Y25" s="30" t="s">
        <v>108</v>
      </c>
      <c r="Z25" s="29">
        <f t="shared" si="4"/>
        <v>98</v>
      </c>
      <c r="AA25" s="33" t="s">
        <v>80</v>
      </c>
      <c r="AB25" s="24" t="s">
        <v>25</v>
      </c>
      <c r="AC25" s="28">
        <v>0.82138999999999995</v>
      </c>
      <c r="AD25" s="28" t="s">
        <v>107</v>
      </c>
      <c r="AE25" s="29">
        <f t="shared" si="5"/>
        <v>81</v>
      </c>
      <c r="AF25" s="33" t="s">
        <v>99</v>
      </c>
      <c r="AG25" s="35" t="s">
        <v>29</v>
      </c>
      <c r="AH25" s="29">
        <v>0.49786999999999998</v>
      </c>
      <c r="AI25" s="29"/>
      <c r="AJ25" s="29">
        <f t="shared" si="6"/>
        <v>74</v>
      </c>
      <c r="AK25" s="33" t="s">
        <v>72</v>
      </c>
      <c r="AL25" s="24" t="s">
        <v>28</v>
      </c>
      <c r="AM25" s="28">
        <v>1.80487</v>
      </c>
      <c r="AN25" s="28" t="s">
        <v>107</v>
      </c>
      <c r="AO25" s="29">
        <f t="shared" si="7"/>
        <v>91</v>
      </c>
      <c r="AP25" s="33" t="s">
        <v>75</v>
      </c>
      <c r="AQ25" s="24" t="s">
        <v>25</v>
      </c>
      <c r="AR25" s="28">
        <v>1.7006399999999999</v>
      </c>
      <c r="AS25" s="28" t="s">
        <v>107</v>
      </c>
      <c r="AT25" s="29">
        <f t="shared" si="8"/>
        <v>94</v>
      </c>
      <c r="AU25" s="33" t="s">
        <v>69</v>
      </c>
      <c r="AV25" s="24" t="s">
        <v>29</v>
      </c>
      <c r="AW25" s="28">
        <v>0.89802000000000004</v>
      </c>
      <c r="AX25" s="28" t="s">
        <v>107</v>
      </c>
      <c r="AY25" s="29">
        <f t="shared" si="9"/>
        <v>112</v>
      </c>
      <c r="AZ25" s="33" t="s">
        <v>101</v>
      </c>
      <c r="BA25" s="35" t="s">
        <v>29</v>
      </c>
      <c r="BB25" s="30">
        <v>1.22845</v>
      </c>
      <c r="BC25" s="30" t="s">
        <v>108</v>
      </c>
      <c r="BD25" s="29">
        <f t="shared" si="10"/>
        <v>90</v>
      </c>
      <c r="BE25" s="33" t="s">
        <v>35</v>
      </c>
      <c r="BF25" s="24" t="s">
        <v>25</v>
      </c>
      <c r="BG25" s="28">
        <v>1.2893300000000001</v>
      </c>
      <c r="BH25" s="28" t="s">
        <v>107</v>
      </c>
      <c r="BI25" s="29">
        <f t="shared" si="11"/>
        <v>86</v>
      </c>
      <c r="BJ25" s="33" t="s">
        <v>103</v>
      </c>
      <c r="BK25" s="35" t="s">
        <v>28</v>
      </c>
      <c r="BL25" s="28">
        <v>0.38888</v>
      </c>
      <c r="BM25" s="28" t="s">
        <v>107</v>
      </c>
      <c r="BN25" s="29">
        <f t="shared" si="12"/>
        <v>78</v>
      </c>
      <c r="BO25" s="33" t="s">
        <v>87</v>
      </c>
      <c r="BP25" s="24" t="s">
        <v>19</v>
      </c>
      <c r="BQ25" s="28">
        <v>0.34983999999999998</v>
      </c>
      <c r="BR25" s="52" t="s">
        <v>107</v>
      </c>
      <c r="BS25" s="29">
        <f t="shared" si="13"/>
        <v>84</v>
      </c>
    </row>
    <row r="26" spans="1:71" ht="17" thickBot="1" x14ac:dyDescent="0.25">
      <c r="A26" s="95"/>
      <c r="B26" s="33" t="s">
        <v>72</v>
      </c>
      <c r="C26" s="24" t="s">
        <v>25</v>
      </c>
      <c r="D26" s="28">
        <v>1.4974099999999999</v>
      </c>
      <c r="E26" s="28" t="s">
        <v>107</v>
      </c>
      <c r="F26" s="29">
        <f t="shared" si="0"/>
        <v>87</v>
      </c>
      <c r="G26" s="33" t="s">
        <v>64</v>
      </c>
      <c r="H26" s="24" t="s">
        <v>22</v>
      </c>
      <c r="I26" s="29">
        <v>0.85392000000000001</v>
      </c>
      <c r="J26" s="29"/>
      <c r="K26" s="29">
        <f t="shared" si="1"/>
        <v>82</v>
      </c>
      <c r="L26" s="33" t="s">
        <v>66</v>
      </c>
      <c r="M26" s="24" t="s">
        <v>22</v>
      </c>
      <c r="N26" s="28">
        <v>1.08589</v>
      </c>
      <c r="O26" s="28" t="s">
        <v>107</v>
      </c>
      <c r="P26" s="29">
        <f t="shared" si="2"/>
        <v>73</v>
      </c>
      <c r="Q26" s="33" t="s">
        <v>43</v>
      </c>
      <c r="R26" s="24" t="s">
        <v>19</v>
      </c>
      <c r="S26" s="30">
        <v>0.81252999999999997</v>
      </c>
      <c r="T26" s="30" t="s">
        <v>108</v>
      </c>
      <c r="U26" s="29">
        <f t="shared" si="3"/>
        <v>99</v>
      </c>
      <c r="V26" s="33" t="s">
        <v>92</v>
      </c>
      <c r="W26" s="35" t="s">
        <v>20</v>
      </c>
      <c r="X26" s="29">
        <v>0.63958999999999999</v>
      </c>
      <c r="Y26" s="29"/>
      <c r="Z26" s="29">
        <f t="shared" si="4"/>
        <v>97</v>
      </c>
      <c r="AA26" s="33" t="s">
        <v>41</v>
      </c>
      <c r="AB26" s="24" t="s">
        <v>25</v>
      </c>
      <c r="AC26" s="28">
        <v>0.82133</v>
      </c>
      <c r="AD26" s="28" t="s">
        <v>107</v>
      </c>
      <c r="AE26" s="29">
        <f t="shared" si="5"/>
        <v>80</v>
      </c>
      <c r="AF26" s="33" t="s">
        <v>58</v>
      </c>
      <c r="AG26" s="24" t="s">
        <v>20</v>
      </c>
      <c r="AH26" s="29">
        <v>0.47616000000000003</v>
      </c>
      <c r="AI26" s="29"/>
      <c r="AJ26" s="29">
        <f t="shared" si="6"/>
        <v>73</v>
      </c>
      <c r="AK26" s="33" t="s">
        <v>72</v>
      </c>
      <c r="AL26" s="24" t="s">
        <v>25</v>
      </c>
      <c r="AM26" s="28">
        <v>1.71068</v>
      </c>
      <c r="AN26" s="28" t="s">
        <v>107</v>
      </c>
      <c r="AO26" s="29">
        <f t="shared" si="7"/>
        <v>90</v>
      </c>
      <c r="AP26" s="33" t="s">
        <v>43</v>
      </c>
      <c r="AQ26" s="24" t="s">
        <v>19</v>
      </c>
      <c r="AR26" s="28">
        <v>1.68675</v>
      </c>
      <c r="AS26" s="28" t="s">
        <v>107</v>
      </c>
      <c r="AT26" s="29">
        <f t="shared" si="8"/>
        <v>93</v>
      </c>
      <c r="AU26" s="33" t="s">
        <v>69</v>
      </c>
      <c r="AV26" s="24" t="s">
        <v>19</v>
      </c>
      <c r="AW26" s="28">
        <v>0.88995000000000002</v>
      </c>
      <c r="AX26" s="28" t="s">
        <v>107</v>
      </c>
      <c r="AY26" s="29">
        <f t="shared" si="9"/>
        <v>111</v>
      </c>
      <c r="AZ26" s="33" t="s">
        <v>78</v>
      </c>
      <c r="BA26" s="24" t="s">
        <v>28</v>
      </c>
      <c r="BB26" s="28">
        <v>1.22814</v>
      </c>
      <c r="BC26" s="28" t="s">
        <v>107</v>
      </c>
      <c r="BD26" s="29">
        <f t="shared" si="10"/>
        <v>89</v>
      </c>
      <c r="BE26" s="33" t="s">
        <v>93</v>
      </c>
      <c r="BF26" s="35" t="s">
        <v>25</v>
      </c>
      <c r="BG26" s="29">
        <v>1.2264999999999999</v>
      </c>
      <c r="BH26" s="29"/>
      <c r="BI26" s="29">
        <f t="shared" si="11"/>
        <v>85</v>
      </c>
      <c r="BJ26" s="33" t="s">
        <v>60</v>
      </c>
      <c r="BK26" s="24" t="s">
        <v>22</v>
      </c>
      <c r="BL26" s="30">
        <v>0.38575999999999999</v>
      </c>
      <c r="BM26" s="30" t="s">
        <v>108</v>
      </c>
      <c r="BN26" s="29">
        <f t="shared" si="12"/>
        <v>77</v>
      </c>
      <c r="BO26" s="33" t="s">
        <v>100</v>
      </c>
      <c r="BP26" s="35" t="s">
        <v>26</v>
      </c>
      <c r="BQ26" s="30">
        <v>0.34703000000000001</v>
      </c>
      <c r="BR26" s="52" t="s">
        <v>108</v>
      </c>
      <c r="BS26" s="29">
        <f t="shared" si="13"/>
        <v>83</v>
      </c>
    </row>
    <row r="27" spans="1:71" ht="17" thickBot="1" x14ac:dyDescent="0.25">
      <c r="A27" s="95"/>
      <c r="B27" s="33" t="s">
        <v>31</v>
      </c>
      <c r="C27" s="24" t="s">
        <v>25</v>
      </c>
      <c r="D27" s="28">
        <v>1.49522</v>
      </c>
      <c r="E27" s="28" t="s">
        <v>107</v>
      </c>
      <c r="F27" s="29">
        <f t="shared" si="0"/>
        <v>86</v>
      </c>
      <c r="G27" s="33" t="s">
        <v>66</v>
      </c>
      <c r="H27" s="24" t="s">
        <v>28</v>
      </c>
      <c r="I27" s="30">
        <v>0.84492</v>
      </c>
      <c r="J27" s="30" t="s">
        <v>108</v>
      </c>
      <c r="K27" s="29">
        <f t="shared" si="1"/>
        <v>81</v>
      </c>
      <c r="L27" s="33" t="s">
        <v>103</v>
      </c>
      <c r="M27" s="35" t="s">
        <v>28</v>
      </c>
      <c r="N27" s="28">
        <v>1.073</v>
      </c>
      <c r="O27" s="28" t="s">
        <v>107</v>
      </c>
      <c r="P27" s="29">
        <f t="shared" si="2"/>
        <v>72</v>
      </c>
      <c r="Q27" s="33" t="s">
        <v>98</v>
      </c>
      <c r="R27" s="35" t="s">
        <v>23</v>
      </c>
      <c r="S27" s="29">
        <v>0.78949000000000003</v>
      </c>
      <c r="T27" s="29"/>
      <c r="U27" s="29">
        <f t="shared" si="3"/>
        <v>98</v>
      </c>
      <c r="V27" s="33" t="s">
        <v>72</v>
      </c>
      <c r="W27" s="24" t="s">
        <v>25</v>
      </c>
      <c r="X27" s="28">
        <v>0.62643000000000004</v>
      </c>
      <c r="Y27" s="28" t="s">
        <v>107</v>
      </c>
      <c r="Z27" s="29">
        <f t="shared" si="4"/>
        <v>96</v>
      </c>
      <c r="AA27" s="33" t="s">
        <v>98</v>
      </c>
      <c r="AB27" s="35" t="s">
        <v>25</v>
      </c>
      <c r="AC27" s="28">
        <v>0.79971999999999999</v>
      </c>
      <c r="AD27" s="28" t="s">
        <v>107</v>
      </c>
      <c r="AE27" s="29">
        <f t="shared" si="5"/>
        <v>79</v>
      </c>
      <c r="AF27" s="33" t="s">
        <v>33</v>
      </c>
      <c r="AG27" s="24" t="s">
        <v>25</v>
      </c>
      <c r="AH27" s="28">
        <v>0.47298000000000001</v>
      </c>
      <c r="AI27" s="28" t="s">
        <v>107</v>
      </c>
      <c r="AJ27" s="29">
        <f t="shared" si="6"/>
        <v>72</v>
      </c>
      <c r="AK27" s="33" t="s">
        <v>99</v>
      </c>
      <c r="AL27" s="35" t="s">
        <v>29</v>
      </c>
      <c r="AM27" s="28">
        <v>1.6908300000000001</v>
      </c>
      <c r="AN27" s="28" t="s">
        <v>107</v>
      </c>
      <c r="AO27" s="29">
        <f t="shared" si="7"/>
        <v>89</v>
      </c>
      <c r="AP27" s="33" t="s">
        <v>105</v>
      </c>
      <c r="AQ27" s="35" t="s">
        <v>22</v>
      </c>
      <c r="AR27" s="30">
        <v>1.6181700000000001</v>
      </c>
      <c r="AS27" s="30" t="s">
        <v>108</v>
      </c>
      <c r="AT27" s="29">
        <f t="shared" si="8"/>
        <v>92</v>
      </c>
      <c r="AU27" s="33" t="s">
        <v>35</v>
      </c>
      <c r="AV27" s="24" t="s">
        <v>22</v>
      </c>
      <c r="AW27" s="28">
        <v>0.88232999999999995</v>
      </c>
      <c r="AX27" s="28" t="s">
        <v>107</v>
      </c>
      <c r="AY27" s="29">
        <f t="shared" si="9"/>
        <v>110</v>
      </c>
      <c r="AZ27" s="33" t="s">
        <v>56</v>
      </c>
      <c r="BA27" s="24" t="s">
        <v>22</v>
      </c>
      <c r="BB27" s="28">
        <v>1.21594</v>
      </c>
      <c r="BC27" s="28" t="s">
        <v>107</v>
      </c>
      <c r="BD27" s="29">
        <f t="shared" si="10"/>
        <v>88</v>
      </c>
      <c r="BE27" s="33" t="s">
        <v>31</v>
      </c>
      <c r="BF27" s="24" t="s">
        <v>25</v>
      </c>
      <c r="BG27" s="28">
        <v>1.1887399999999999</v>
      </c>
      <c r="BH27" s="28" t="s">
        <v>107</v>
      </c>
      <c r="BI27" s="29">
        <f t="shared" si="11"/>
        <v>84</v>
      </c>
      <c r="BJ27" s="33" t="s">
        <v>67</v>
      </c>
      <c r="BK27" s="24" t="s">
        <v>20</v>
      </c>
      <c r="BL27" s="28">
        <v>0.38562000000000002</v>
      </c>
      <c r="BM27" s="28" t="s">
        <v>107</v>
      </c>
      <c r="BN27" s="29">
        <f t="shared" si="12"/>
        <v>76</v>
      </c>
      <c r="BO27" s="33" t="s">
        <v>51</v>
      </c>
      <c r="BP27" s="24" t="s">
        <v>22</v>
      </c>
      <c r="BQ27" s="28">
        <v>0.3387</v>
      </c>
      <c r="BR27" s="52" t="s">
        <v>107</v>
      </c>
      <c r="BS27" s="29">
        <f t="shared" si="13"/>
        <v>82</v>
      </c>
    </row>
    <row r="28" spans="1:71" ht="17" thickBot="1" x14ac:dyDescent="0.25">
      <c r="A28" s="95"/>
      <c r="B28" s="33" t="s">
        <v>86</v>
      </c>
      <c r="C28" s="24" t="s">
        <v>20</v>
      </c>
      <c r="D28" s="28">
        <v>1.49217</v>
      </c>
      <c r="E28" s="28" t="s">
        <v>107</v>
      </c>
      <c r="F28" s="29">
        <f t="shared" si="0"/>
        <v>85</v>
      </c>
      <c r="G28" s="33" t="s">
        <v>63</v>
      </c>
      <c r="H28" s="24" t="s">
        <v>20</v>
      </c>
      <c r="I28" s="28">
        <v>0.81386000000000003</v>
      </c>
      <c r="J28" s="28" t="s">
        <v>107</v>
      </c>
      <c r="K28" s="29">
        <f t="shared" si="1"/>
        <v>80</v>
      </c>
      <c r="L28" s="33" t="s">
        <v>24</v>
      </c>
      <c r="M28" s="24" t="s">
        <v>26</v>
      </c>
      <c r="N28" s="28">
        <v>1.06243</v>
      </c>
      <c r="O28" s="28" t="s">
        <v>107</v>
      </c>
      <c r="P28" s="29">
        <f t="shared" si="2"/>
        <v>71</v>
      </c>
      <c r="Q28" s="33" t="s">
        <v>63</v>
      </c>
      <c r="R28" s="24" t="s">
        <v>26</v>
      </c>
      <c r="S28" s="30">
        <v>0.78168000000000004</v>
      </c>
      <c r="T28" s="30" t="s">
        <v>108</v>
      </c>
      <c r="U28" s="29">
        <f t="shared" si="3"/>
        <v>97</v>
      </c>
      <c r="V28" s="33" t="s">
        <v>72</v>
      </c>
      <c r="W28" s="24" t="s">
        <v>22</v>
      </c>
      <c r="X28" s="28">
        <v>0.61826999999999999</v>
      </c>
      <c r="Y28" s="28" t="s">
        <v>107</v>
      </c>
      <c r="Z28" s="29">
        <f t="shared" si="4"/>
        <v>95</v>
      </c>
      <c r="AA28" s="33" t="s">
        <v>62</v>
      </c>
      <c r="AB28" s="24" t="s">
        <v>19</v>
      </c>
      <c r="AC28" s="28">
        <v>0.79900000000000004</v>
      </c>
      <c r="AD28" s="28" t="s">
        <v>107</v>
      </c>
      <c r="AE28" s="29">
        <f t="shared" si="5"/>
        <v>78</v>
      </c>
      <c r="AF28" s="33" t="s">
        <v>72</v>
      </c>
      <c r="AG28" s="24" t="s">
        <v>25</v>
      </c>
      <c r="AH28" s="29">
        <v>0.45789999999999997</v>
      </c>
      <c r="AI28" s="29"/>
      <c r="AJ28" s="29">
        <f t="shared" si="6"/>
        <v>71</v>
      </c>
      <c r="AK28" s="33" t="s">
        <v>105</v>
      </c>
      <c r="AL28" s="35" t="s">
        <v>22</v>
      </c>
      <c r="AM28" s="28">
        <v>1.65656</v>
      </c>
      <c r="AN28" s="28" t="s">
        <v>107</v>
      </c>
      <c r="AO28" s="29">
        <f t="shared" si="7"/>
        <v>88</v>
      </c>
      <c r="AP28" s="33" t="s">
        <v>99</v>
      </c>
      <c r="AQ28" s="35" t="s">
        <v>29</v>
      </c>
      <c r="AR28" s="28">
        <v>1.59996</v>
      </c>
      <c r="AS28" s="28" t="s">
        <v>107</v>
      </c>
      <c r="AT28" s="29">
        <f t="shared" si="8"/>
        <v>91</v>
      </c>
      <c r="AU28" s="33" t="s">
        <v>89</v>
      </c>
      <c r="AV28" s="35" t="s">
        <v>28</v>
      </c>
      <c r="AW28" s="29">
        <v>0.84272999999999998</v>
      </c>
      <c r="AX28" s="29"/>
      <c r="AY28" s="29">
        <f t="shared" si="9"/>
        <v>109</v>
      </c>
      <c r="AZ28" s="33" t="s">
        <v>97</v>
      </c>
      <c r="BA28" s="35" t="s">
        <v>22</v>
      </c>
      <c r="BB28" s="28">
        <v>1.14323</v>
      </c>
      <c r="BC28" s="28" t="s">
        <v>107</v>
      </c>
      <c r="BD28" s="29">
        <f t="shared" si="10"/>
        <v>87</v>
      </c>
      <c r="BE28" s="33" t="s">
        <v>89</v>
      </c>
      <c r="BF28" s="35" t="s">
        <v>25</v>
      </c>
      <c r="BG28" s="29">
        <v>1.18869</v>
      </c>
      <c r="BH28" s="29"/>
      <c r="BI28" s="29">
        <f t="shared" si="11"/>
        <v>83</v>
      </c>
      <c r="BJ28" s="33" t="s">
        <v>57</v>
      </c>
      <c r="BK28" s="24" t="s">
        <v>20</v>
      </c>
      <c r="BL28" s="28">
        <v>0.36224000000000001</v>
      </c>
      <c r="BM28" s="28" t="s">
        <v>107</v>
      </c>
      <c r="BN28" s="29">
        <f t="shared" si="12"/>
        <v>75</v>
      </c>
      <c r="BO28" s="33" t="s">
        <v>103</v>
      </c>
      <c r="BP28" s="35" t="s">
        <v>28</v>
      </c>
      <c r="BQ28" s="28">
        <v>0.33465</v>
      </c>
      <c r="BR28" s="52" t="s">
        <v>107</v>
      </c>
      <c r="BS28" s="29">
        <f t="shared" si="13"/>
        <v>81</v>
      </c>
    </row>
    <row r="29" spans="1:71" ht="17" thickBot="1" x14ac:dyDescent="0.25">
      <c r="A29" s="95"/>
      <c r="B29" s="33" t="s">
        <v>56</v>
      </c>
      <c r="C29" s="24" t="s">
        <v>19</v>
      </c>
      <c r="D29" s="28">
        <v>1.4758800000000001</v>
      </c>
      <c r="E29" s="28" t="s">
        <v>107</v>
      </c>
      <c r="F29" s="29">
        <f t="shared" si="0"/>
        <v>84</v>
      </c>
      <c r="G29" s="33" t="s">
        <v>63</v>
      </c>
      <c r="H29" s="24" t="s">
        <v>22</v>
      </c>
      <c r="I29" s="28">
        <v>0.81188000000000005</v>
      </c>
      <c r="J29" s="28" t="s">
        <v>107</v>
      </c>
      <c r="K29" s="29">
        <f t="shared" si="1"/>
        <v>79</v>
      </c>
      <c r="L29" s="33" t="s">
        <v>51</v>
      </c>
      <c r="M29" s="24" t="s">
        <v>22</v>
      </c>
      <c r="N29" s="28">
        <v>1.01244</v>
      </c>
      <c r="O29" s="28" t="s">
        <v>107</v>
      </c>
      <c r="P29" s="29">
        <f t="shared" si="2"/>
        <v>70</v>
      </c>
      <c r="Q29" s="33" t="s">
        <v>98</v>
      </c>
      <c r="R29" s="35" t="s">
        <v>28</v>
      </c>
      <c r="S29" s="29">
        <v>0.78159999999999996</v>
      </c>
      <c r="T29" s="29"/>
      <c r="U29" s="29">
        <f t="shared" si="3"/>
        <v>96</v>
      </c>
      <c r="V29" s="33" t="s">
        <v>97</v>
      </c>
      <c r="W29" s="35" t="s">
        <v>22</v>
      </c>
      <c r="X29" s="29">
        <v>0.60770999999999997</v>
      </c>
      <c r="Y29" s="29"/>
      <c r="Z29" s="29">
        <f t="shared" si="4"/>
        <v>94</v>
      </c>
      <c r="AA29" s="33" t="s">
        <v>24</v>
      </c>
      <c r="AB29" s="24" t="s">
        <v>25</v>
      </c>
      <c r="AC29" s="28">
        <v>0.78334000000000004</v>
      </c>
      <c r="AD29" s="28" t="s">
        <v>107</v>
      </c>
      <c r="AE29" s="29">
        <f t="shared" si="5"/>
        <v>77</v>
      </c>
      <c r="AF29" s="33" t="s">
        <v>62</v>
      </c>
      <c r="AG29" s="24" t="s">
        <v>25</v>
      </c>
      <c r="AH29" s="30">
        <v>0.45615</v>
      </c>
      <c r="AI29" s="30" t="s">
        <v>108</v>
      </c>
      <c r="AJ29" s="29">
        <f t="shared" si="6"/>
        <v>70</v>
      </c>
      <c r="AK29" s="33" t="s">
        <v>75</v>
      </c>
      <c r="AL29" s="24" t="s">
        <v>25</v>
      </c>
      <c r="AM29" s="28">
        <v>1.6297600000000001</v>
      </c>
      <c r="AN29" s="28" t="s">
        <v>107</v>
      </c>
      <c r="AO29" s="29">
        <f t="shared" si="7"/>
        <v>87</v>
      </c>
      <c r="AP29" s="33" t="s">
        <v>24</v>
      </c>
      <c r="AQ29" s="24" t="s">
        <v>25</v>
      </c>
      <c r="AR29" s="28">
        <v>1.5979699999999999</v>
      </c>
      <c r="AS29" s="28" t="s">
        <v>107</v>
      </c>
      <c r="AT29" s="29">
        <f t="shared" si="8"/>
        <v>90</v>
      </c>
      <c r="AU29" s="33" t="s">
        <v>54</v>
      </c>
      <c r="AV29" s="24" t="s">
        <v>29</v>
      </c>
      <c r="AW29" s="28">
        <v>0.82704999999999995</v>
      </c>
      <c r="AX29" s="28" t="s">
        <v>107</v>
      </c>
      <c r="AY29" s="29">
        <f t="shared" si="9"/>
        <v>108</v>
      </c>
      <c r="AZ29" s="33" t="s">
        <v>85</v>
      </c>
      <c r="BA29" s="24" t="s">
        <v>19</v>
      </c>
      <c r="BB29" s="30">
        <v>1.14202</v>
      </c>
      <c r="BC29" s="30" t="s">
        <v>108</v>
      </c>
      <c r="BD29" s="29">
        <f t="shared" si="10"/>
        <v>86</v>
      </c>
      <c r="BE29" s="33" t="s">
        <v>99</v>
      </c>
      <c r="BF29" s="35" t="s">
        <v>19</v>
      </c>
      <c r="BG29" s="28">
        <v>1.16309</v>
      </c>
      <c r="BH29" s="28" t="s">
        <v>107</v>
      </c>
      <c r="BI29" s="29">
        <f t="shared" si="11"/>
        <v>82</v>
      </c>
      <c r="BJ29" s="33" t="s">
        <v>18</v>
      </c>
      <c r="BK29" s="24" t="s">
        <v>20</v>
      </c>
      <c r="BL29" s="28">
        <v>0.35724</v>
      </c>
      <c r="BM29" s="28" t="s">
        <v>107</v>
      </c>
      <c r="BN29" s="29">
        <f t="shared" si="12"/>
        <v>74</v>
      </c>
      <c r="BO29" s="33" t="s">
        <v>24</v>
      </c>
      <c r="BP29" s="24" t="s">
        <v>26</v>
      </c>
      <c r="BQ29" s="28">
        <v>0.32684999999999997</v>
      </c>
      <c r="BR29" s="52" t="s">
        <v>107</v>
      </c>
      <c r="BS29" s="29">
        <f t="shared" si="13"/>
        <v>80</v>
      </c>
    </row>
    <row r="30" spans="1:71" ht="17" thickBot="1" x14ac:dyDescent="0.25">
      <c r="A30" s="95"/>
      <c r="B30" s="33" t="s">
        <v>93</v>
      </c>
      <c r="C30" s="35" t="s">
        <v>20</v>
      </c>
      <c r="D30" s="29">
        <v>1.4629700000000001</v>
      </c>
      <c r="E30" s="29"/>
      <c r="F30" s="29">
        <f t="shared" si="0"/>
        <v>83</v>
      </c>
      <c r="G30" s="33" t="s">
        <v>34</v>
      </c>
      <c r="H30" s="24" t="s">
        <v>26</v>
      </c>
      <c r="I30" s="28">
        <v>0.80013000000000001</v>
      </c>
      <c r="J30" s="28" t="s">
        <v>107</v>
      </c>
      <c r="K30" s="29">
        <f t="shared" si="1"/>
        <v>78</v>
      </c>
      <c r="L30" s="33" t="s">
        <v>79</v>
      </c>
      <c r="M30" s="24" t="s">
        <v>25</v>
      </c>
      <c r="N30" s="28">
        <v>1.01173</v>
      </c>
      <c r="O30" s="28" t="s">
        <v>107</v>
      </c>
      <c r="P30" s="29">
        <f t="shared" si="2"/>
        <v>69</v>
      </c>
      <c r="Q30" s="33" t="s">
        <v>56</v>
      </c>
      <c r="R30" s="24" t="s">
        <v>22</v>
      </c>
      <c r="S30" s="29">
        <v>0.73817999999999995</v>
      </c>
      <c r="T30" s="29"/>
      <c r="U30" s="29">
        <f t="shared" si="3"/>
        <v>95</v>
      </c>
      <c r="V30" s="33" t="s">
        <v>103</v>
      </c>
      <c r="W30" s="35" t="s">
        <v>20</v>
      </c>
      <c r="X30" s="29">
        <v>0.60753000000000001</v>
      </c>
      <c r="Y30" s="29"/>
      <c r="Z30" s="29">
        <f t="shared" si="4"/>
        <v>93</v>
      </c>
      <c r="AA30" s="33" t="s">
        <v>75</v>
      </c>
      <c r="AB30" s="24" t="s">
        <v>25</v>
      </c>
      <c r="AC30" s="28">
        <v>0.76017999999999997</v>
      </c>
      <c r="AD30" s="28" t="s">
        <v>107</v>
      </c>
      <c r="AE30" s="29">
        <f t="shared" si="5"/>
        <v>76</v>
      </c>
      <c r="AF30" s="33" t="s">
        <v>24</v>
      </c>
      <c r="AG30" s="24" t="s">
        <v>25</v>
      </c>
      <c r="AH30" s="28">
        <v>0.44518000000000002</v>
      </c>
      <c r="AI30" s="28" t="s">
        <v>107</v>
      </c>
      <c r="AJ30" s="29">
        <f t="shared" si="6"/>
        <v>69</v>
      </c>
      <c r="AK30" s="33" t="s">
        <v>89</v>
      </c>
      <c r="AL30" s="35" t="s">
        <v>25</v>
      </c>
      <c r="AM30" s="29">
        <v>1.5905199999999999</v>
      </c>
      <c r="AN30" s="29"/>
      <c r="AO30" s="29">
        <f t="shared" si="7"/>
        <v>86</v>
      </c>
      <c r="AP30" s="33" t="s">
        <v>62</v>
      </c>
      <c r="AQ30" s="24" t="s">
        <v>25</v>
      </c>
      <c r="AR30" s="28">
        <v>1.5904400000000001</v>
      </c>
      <c r="AS30" s="28" t="s">
        <v>107</v>
      </c>
      <c r="AT30" s="29">
        <f t="shared" si="8"/>
        <v>89</v>
      </c>
      <c r="AU30" s="33" t="s">
        <v>85</v>
      </c>
      <c r="AV30" s="24" t="s">
        <v>19</v>
      </c>
      <c r="AW30" s="30">
        <v>0.80252999999999997</v>
      </c>
      <c r="AX30" s="30" t="s">
        <v>108</v>
      </c>
      <c r="AY30" s="29">
        <f t="shared" si="9"/>
        <v>107</v>
      </c>
      <c r="AZ30" s="33" t="s">
        <v>43</v>
      </c>
      <c r="BA30" s="24" t="s">
        <v>19</v>
      </c>
      <c r="BB30" s="28">
        <v>1.1329499999999999</v>
      </c>
      <c r="BC30" s="28" t="s">
        <v>107</v>
      </c>
      <c r="BD30" s="29">
        <f t="shared" si="10"/>
        <v>85</v>
      </c>
      <c r="BE30" s="33" t="s">
        <v>86</v>
      </c>
      <c r="BF30" s="24" t="s">
        <v>20</v>
      </c>
      <c r="BG30" s="28">
        <v>1.1128400000000001</v>
      </c>
      <c r="BH30" s="28" t="s">
        <v>107</v>
      </c>
      <c r="BI30" s="29">
        <f t="shared" si="11"/>
        <v>81</v>
      </c>
      <c r="BJ30" s="33" t="s">
        <v>38</v>
      </c>
      <c r="BK30" s="24" t="s">
        <v>26</v>
      </c>
      <c r="BL30" s="28">
        <v>0.34943999999999997</v>
      </c>
      <c r="BM30" s="28" t="s">
        <v>107</v>
      </c>
      <c r="BN30" s="29">
        <f t="shared" si="12"/>
        <v>73</v>
      </c>
      <c r="BO30" s="33" t="s">
        <v>103</v>
      </c>
      <c r="BP30" s="35" t="s">
        <v>22</v>
      </c>
      <c r="BQ30" s="30">
        <v>0.31462000000000001</v>
      </c>
      <c r="BR30" s="52" t="s">
        <v>108</v>
      </c>
      <c r="BS30" s="29">
        <f t="shared" si="13"/>
        <v>79</v>
      </c>
    </row>
    <row r="31" spans="1:71" ht="17" thickBot="1" x14ac:dyDescent="0.25">
      <c r="A31" s="95"/>
      <c r="B31" s="33" t="s">
        <v>83</v>
      </c>
      <c r="C31" s="24" t="s">
        <v>25</v>
      </c>
      <c r="D31" s="28">
        <v>1.46271</v>
      </c>
      <c r="E31" s="28" t="s">
        <v>107</v>
      </c>
      <c r="F31" s="29">
        <f t="shared" si="0"/>
        <v>82</v>
      </c>
      <c r="G31" s="33" t="s">
        <v>80</v>
      </c>
      <c r="H31" s="24" t="s">
        <v>19</v>
      </c>
      <c r="I31" s="29">
        <v>0.77537999999999996</v>
      </c>
      <c r="J31" s="29"/>
      <c r="K31" s="29">
        <f t="shared" si="1"/>
        <v>77</v>
      </c>
      <c r="L31" s="33" t="s">
        <v>60</v>
      </c>
      <c r="M31" s="24" t="s">
        <v>22</v>
      </c>
      <c r="N31" s="28">
        <v>1.01081</v>
      </c>
      <c r="O31" s="28" t="s">
        <v>107</v>
      </c>
      <c r="P31" s="29">
        <f t="shared" si="2"/>
        <v>68</v>
      </c>
      <c r="Q31" s="33" t="s">
        <v>80</v>
      </c>
      <c r="R31" s="24" t="s">
        <v>28</v>
      </c>
      <c r="S31" s="29">
        <v>0.73324</v>
      </c>
      <c r="T31" s="29"/>
      <c r="U31" s="29">
        <f t="shared" si="3"/>
        <v>94</v>
      </c>
      <c r="V31" s="33" t="s">
        <v>82</v>
      </c>
      <c r="W31" s="24" t="s">
        <v>25</v>
      </c>
      <c r="X31" s="29">
        <v>0.59716999999999998</v>
      </c>
      <c r="Y31" s="29"/>
      <c r="Z31" s="29">
        <f t="shared" si="4"/>
        <v>92</v>
      </c>
      <c r="AA31" s="33" t="s">
        <v>97</v>
      </c>
      <c r="AB31" s="35" t="s">
        <v>22</v>
      </c>
      <c r="AC31" s="28">
        <v>0.71035000000000004</v>
      </c>
      <c r="AD31" s="28" t="s">
        <v>107</v>
      </c>
      <c r="AE31" s="29">
        <f t="shared" si="5"/>
        <v>75</v>
      </c>
      <c r="AF31" s="33" t="s">
        <v>82</v>
      </c>
      <c r="AG31" s="24" t="s">
        <v>20</v>
      </c>
      <c r="AH31" s="29">
        <v>0.44445000000000001</v>
      </c>
      <c r="AI31" s="29"/>
      <c r="AJ31" s="29">
        <f t="shared" si="6"/>
        <v>68</v>
      </c>
      <c r="AK31" s="33" t="s">
        <v>75</v>
      </c>
      <c r="AL31" s="24" t="s">
        <v>29</v>
      </c>
      <c r="AM31" s="28">
        <v>1.5706899999999999</v>
      </c>
      <c r="AN31" s="28" t="s">
        <v>107</v>
      </c>
      <c r="AO31" s="29">
        <f t="shared" si="7"/>
        <v>85</v>
      </c>
      <c r="AP31" s="33" t="s">
        <v>99</v>
      </c>
      <c r="AQ31" s="35" t="s">
        <v>19</v>
      </c>
      <c r="AR31" s="28">
        <v>1.58239</v>
      </c>
      <c r="AS31" s="28" t="s">
        <v>107</v>
      </c>
      <c r="AT31" s="29">
        <f t="shared" si="8"/>
        <v>88</v>
      </c>
      <c r="AU31" s="33" t="s">
        <v>99</v>
      </c>
      <c r="AV31" s="35" t="s">
        <v>19</v>
      </c>
      <c r="AW31" s="28">
        <v>0.77439000000000002</v>
      </c>
      <c r="AX31" s="28" t="s">
        <v>107</v>
      </c>
      <c r="AY31" s="29">
        <f t="shared" si="9"/>
        <v>106</v>
      </c>
      <c r="AZ31" s="33" t="s">
        <v>83</v>
      </c>
      <c r="BA31" s="24" t="s">
        <v>29</v>
      </c>
      <c r="BB31" s="28">
        <v>1.13263</v>
      </c>
      <c r="BC31" s="28" t="s">
        <v>107</v>
      </c>
      <c r="BD31" s="29">
        <f t="shared" si="10"/>
        <v>84</v>
      </c>
      <c r="BE31" s="33" t="s">
        <v>78</v>
      </c>
      <c r="BF31" s="24" t="s">
        <v>26</v>
      </c>
      <c r="BG31" s="28">
        <v>1.0387299999999999</v>
      </c>
      <c r="BH31" s="28" t="s">
        <v>107</v>
      </c>
      <c r="BI31" s="29">
        <f t="shared" si="11"/>
        <v>80</v>
      </c>
      <c r="BJ31" s="33" t="s">
        <v>58</v>
      </c>
      <c r="BK31" s="24" t="s">
        <v>20</v>
      </c>
      <c r="BL31" s="29">
        <v>0.34828999999999999</v>
      </c>
      <c r="BM31" s="29"/>
      <c r="BN31" s="29">
        <f t="shared" si="12"/>
        <v>72</v>
      </c>
      <c r="BO31" s="33" t="s">
        <v>96</v>
      </c>
      <c r="BP31" s="35" t="s">
        <v>29</v>
      </c>
      <c r="BQ31" s="29">
        <v>0.31181999999999999</v>
      </c>
      <c r="BS31" s="29">
        <f t="shared" si="13"/>
        <v>78</v>
      </c>
    </row>
    <row r="32" spans="1:71" ht="17" thickBot="1" x14ac:dyDescent="0.25">
      <c r="A32" s="95"/>
      <c r="B32" s="33" t="s">
        <v>62</v>
      </c>
      <c r="C32" s="24" t="s">
        <v>25</v>
      </c>
      <c r="D32" s="28">
        <v>1.45702</v>
      </c>
      <c r="E32" s="28" t="s">
        <v>107</v>
      </c>
      <c r="F32" s="29">
        <f t="shared" si="0"/>
        <v>81</v>
      </c>
      <c r="G32" s="33" t="s">
        <v>38</v>
      </c>
      <c r="H32" s="24" t="s">
        <v>22</v>
      </c>
      <c r="I32" s="28">
        <v>0.77258000000000004</v>
      </c>
      <c r="J32" s="28" t="s">
        <v>107</v>
      </c>
      <c r="K32" s="29">
        <f t="shared" si="1"/>
        <v>76</v>
      </c>
      <c r="L32" s="33" t="s">
        <v>51</v>
      </c>
      <c r="M32" s="24" t="s">
        <v>28</v>
      </c>
      <c r="N32" s="28">
        <v>1.00481</v>
      </c>
      <c r="O32" s="28" t="s">
        <v>107</v>
      </c>
      <c r="P32" s="29">
        <f t="shared" si="2"/>
        <v>67</v>
      </c>
      <c r="Q32" s="33" t="s">
        <v>68</v>
      </c>
      <c r="R32" s="24" t="s">
        <v>22</v>
      </c>
      <c r="S32" s="29">
        <v>0.71967000000000003</v>
      </c>
      <c r="T32" s="29"/>
      <c r="U32" s="29">
        <f t="shared" si="3"/>
        <v>93</v>
      </c>
      <c r="V32" s="33" t="s">
        <v>31</v>
      </c>
      <c r="W32" s="24" t="s">
        <v>25</v>
      </c>
      <c r="X32" s="30">
        <v>0.59272999999999998</v>
      </c>
      <c r="Y32" s="30" t="s">
        <v>108</v>
      </c>
      <c r="Z32" s="29">
        <f t="shared" si="4"/>
        <v>91</v>
      </c>
      <c r="AA32" s="33" t="s">
        <v>43</v>
      </c>
      <c r="AB32" s="24" t="s">
        <v>19</v>
      </c>
      <c r="AC32" s="28">
        <v>0.70118999999999998</v>
      </c>
      <c r="AD32" s="28" t="s">
        <v>107</v>
      </c>
      <c r="AE32" s="29">
        <f t="shared" si="5"/>
        <v>74</v>
      </c>
      <c r="AF32" s="33" t="s">
        <v>41</v>
      </c>
      <c r="AG32" s="24" t="s">
        <v>29</v>
      </c>
      <c r="AH32" s="28">
        <v>0.43759999999999999</v>
      </c>
      <c r="AI32" s="28" t="s">
        <v>107</v>
      </c>
      <c r="AJ32" s="29">
        <f t="shared" si="6"/>
        <v>67</v>
      </c>
      <c r="AK32" s="33" t="s">
        <v>62</v>
      </c>
      <c r="AL32" s="24" t="s">
        <v>25</v>
      </c>
      <c r="AM32" s="28">
        <v>1.5609200000000001</v>
      </c>
      <c r="AN32" s="28" t="s">
        <v>107</v>
      </c>
      <c r="AO32" s="29">
        <f t="shared" si="7"/>
        <v>84</v>
      </c>
      <c r="AP32" s="33" t="s">
        <v>35</v>
      </c>
      <c r="AQ32" s="24" t="s">
        <v>22</v>
      </c>
      <c r="AR32" s="28">
        <v>1.5510999999999999</v>
      </c>
      <c r="AS32" s="28" t="s">
        <v>107</v>
      </c>
      <c r="AT32" s="29">
        <f t="shared" si="8"/>
        <v>87</v>
      </c>
      <c r="AU32" s="33" t="s">
        <v>78</v>
      </c>
      <c r="AV32" s="24" t="s">
        <v>23</v>
      </c>
      <c r="AW32" s="28">
        <v>0.77146999999999999</v>
      </c>
      <c r="AX32" s="28" t="s">
        <v>107</v>
      </c>
      <c r="AY32" s="29">
        <f t="shared" si="9"/>
        <v>105</v>
      </c>
      <c r="AZ32" s="33" t="s">
        <v>105</v>
      </c>
      <c r="BA32" s="35" t="s">
        <v>22</v>
      </c>
      <c r="BB32" s="29">
        <v>1.1266</v>
      </c>
      <c r="BC32" s="29"/>
      <c r="BD32" s="29">
        <f t="shared" si="10"/>
        <v>83</v>
      </c>
      <c r="BE32" s="33" t="s">
        <v>83</v>
      </c>
      <c r="BF32" s="24" t="s">
        <v>25</v>
      </c>
      <c r="BG32" s="28">
        <v>1.03087</v>
      </c>
      <c r="BH32" s="28" t="s">
        <v>107</v>
      </c>
      <c r="BI32" s="29">
        <f t="shared" si="11"/>
        <v>79</v>
      </c>
      <c r="BJ32" s="33" t="s">
        <v>94</v>
      </c>
      <c r="BK32" s="35" t="s">
        <v>26</v>
      </c>
      <c r="BL32" s="29">
        <v>0.34813</v>
      </c>
      <c r="BM32" s="29"/>
      <c r="BN32" s="29">
        <f t="shared" si="12"/>
        <v>71</v>
      </c>
      <c r="BO32" s="33" t="s">
        <v>96</v>
      </c>
      <c r="BP32" s="35" t="s">
        <v>23</v>
      </c>
      <c r="BQ32" s="29">
        <v>0.30917</v>
      </c>
      <c r="BS32" s="29">
        <f t="shared" si="13"/>
        <v>77</v>
      </c>
    </row>
    <row r="33" spans="1:71" ht="17" thickBot="1" x14ac:dyDescent="0.25">
      <c r="A33" s="95"/>
      <c r="B33" s="33" t="s">
        <v>72</v>
      </c>
      <c r="C33" s="24" t="s">
        <v>28</v>
      </c>
      <c r="D33" s="30">
        <v>1.4103699999999999</v>
      </c>
      <c r="E33" s="30" t="s">
        <v>108</v>
      </c>
      <c r="F33" s="29">
        <f t="shared" si="0"/>
        <v>80</v>
      </c>
      <c r="G33" s="33" t="s">
        <v>60</v>
      </c>
      <c r="H33" s="24" t="s">
        <v>22</v>
      </c>
      <c r="I33" s="29">
        <v>0.69398000000000004</v>
      </c>
      <c r="J33" s="29"/>
      <c r="K33" s="29">
        <f t="shared" si="1"/>
        <v>75</v>
      </c>
      <c r="L33" s="33" t="s">
        <v>87</v>
      </c>
      <c r="M33" s="24" t="s">
        <v>29</v>
      </c>
      <c r="N33" s="28">
        <v>0.97301000000000004</v>
      </c>
      <c r="O33" s="28" t="s">
        <v>107</v>
      </c>
      <c r="P33" s="29">
        <f t="shared" si="2"/>
        <v>66</v>
      </c>
      <c r="Q33" s="33" t="s">
        <v>97</v>
      </c>
      <c r="R33" s="35" t="s">
        <v>22</v>
      </c>
      <c r="S33" s="29">
        <v>0.71238000000000001</v>
      </c>
      <c r="T33" s="29"/>
      <c r="U33" s="29">
        <f t="shared" si="3"/>
        <v>92</v>
      </c>
      <c r="V33" s="33" t="s">
        <v>56</v>
      </c>
      <c r="W33" s="24" t="s">
        <v>22</v>
      </c>
      <c r="X33" s="29">
        <v>0.58831</v>
      </c>
      <c r="Y33" s="29"/>
      <c r="Z33" s="29">
        <f t="shared" si="4"/>
        <v>90</v>
      </c>
      <c r="AA33" s="33" t="s">
        <v>37</v>
      </c>
      <c r="AB33" s="24" t="s">
        <v>25</v>
      </c>
      <c r="AC33" s="28">
        <v>0.68400000000000005</v>
      </c>
      <c r="AD33" s="28" t="s">
        <v>107</v>
      </c>
      <c r="AE33" s="29">
        <f t="shared" si="5"/>
        <v>73</v>
      </c>
      <c r="AF33" s="33" t="s">
        <v>59</v>
      </c>
      <c r="AG33" s="24" t="s">
        <v>23</v>
      </c>
      <c r="AH33" s="29">
        <v>0.42907000000000001</v>
      </c>
      <c r="AI33" s="29"/>
      <c r="AJ33" s="29">
        <f t="shared" si="6"/>
        <v>66</v>
      </c>
      <c r="AK33" s="33" t="s">
        <v>105</v>
      </c>
      <c r="AL33" s="35" t="s">
        <v>29</v>
      </c>
      <c r="AM33" s="28">
        <v>1.54318</v>
      </c>
      <c r="AN33" s="28" t="s">
        <v>107</v>
      </c>
      <c r="AO33" s="29">
        <f t="shared" si="7"/>
        <v>83</v>
      </c>
      <c r="AP33" s="33" t="s">
        <v>75</v>
      </c>
      <c r="AQ33" s="24" t="s">
        <v>29</v>
      </c>
      <c r="AR33" s="28">
        <v>1.5461</v>
      </c>
      <c r="AS33" s="28" t="s">
        <v>107</v>
      </c>
      <c r="AT33" s="29">
        <f t="shared" si="8"/>
        <v>86</v>
      </c>
      <c r="AU33" s="33" t="s">
        <v>72</v>
      </c>
      <c r="AV33" s="24" t="s">
        <v>22</v>
      </c>
      <c r="AW33" s="29">
        <v>0.76339000000000001</v>
      </c>
      <c r="AX33" s="29"/>
      <c r="AY33" s="29">
        <f t="shared" si="9"/>
        <v>104</v>
      </c>
      <c r="AZ33" s="33" t="s">
        <v>86</v>
      </c>
      <c r="BA33" s="24" t="s">
        <v>26</v>
      </c>
      <c r="BB33" s="28">
        <v>1.1253299999999999</v>
      </c>
      <c r="BC33" s="28" t="s">
        <v>107</v>
      </c>
      <c r="BD33" s="29">
        <f t="shared" si="10"/>
        <v>82</v>
      </c>
      <c r="BE33" s="33" t="s">
        <v>24</v>
      </c>
      <c r="BF33" s="24" t="s">
        <v>25</v>
      </c>
      <c r="BG33" s="28">
        <v>0.99104000000000003</v>
      </c>
      <c r="BH33" s="28" t="s">
        <v>107</v>
      </c>
      <c r="BI33" s="29">
        <f t="shared" si="11"/>
        <v>78</v>
      </c>
      <c r="BJ33" s="33" t="s">
        <v>100</v>
      </c>
      <c r="BK33" s="35" t="s">
        <v>23</v>
      </c>
      <c r="BL33" s="29">
        <v>0.33209</v>
      </c>
      <c r="BM33" s="29"/>
      <c r="BN33" s="29">
        <f t="shared" si="12"/>
        <v>70</v>
      </c>
      <c r="BO33" s="33" t="s">
        <v>63</v>
      </c>
      <c r="BP33" s="24" t="s">
        <v>26</v>
      </c>
      <c r="BQ33" s="30">
        <v>0.29619000000000001</v>
      </c>
      <c r="BR33" s="52" t="s">
        <v>108</v>
      </c>
      <c r="BS33" s="29">
        <f t="shared" si="13"/>
        <v>76</v>
      </c>
    </row>
    <row r="34" spans="1:71" ht="17" thickBot="1" x14ac:dyDescent="0.25">
      <c r="A34" s="95"/>
      <c r="B34" s="33" t="s">
        <v>41</v>
      </c>
      <c r="C34" s="24" t="s">
        <v>29</v>
      </c>
      <c r="D34" s="28">
        <v>1.3865400000000001</v>
      </c>
      <c r="E34" s="28" t="s">
        <v>107</v>
      </c>
      <c r="F34" s="29">
        <f t="shared" si="0"/>
        <v>79</v>
      </c>
      <c r="G34" s="33" t="s">
        <v>84</v>
      </c>
      <c r="H34" s="24" t="s">
        <v>28</v>
      </c>
      <c r="I34" s="29">
        <v>0.65727000000000002</v>
      </c>
      <c r="J34" s="29"/>
      <c r="K34" s="29">
        <f t="shared" si="1"/>
        <v>74</v>
      </c>
      <c r="L34" s="33" t="s">
        <v>42</v>
      </c>
      <c r="M34" s="24" t="s">
        <v>28</v>
      </c>
      <c r="N34" s="28">
        <v>0.95899999999999996</v>
      </c>
      <c r="O34" s="28" t="s">
        <v>107</v>
      </c>
      <c r="P34" s="29">
        <f t="shared" si="2"/>
        <v>65</v>
      </c>
      <c r="Q34" s="33" t="s">
        <v>76</v>
      </c>
      <c r="R34" s="24" t="s">
        <v>28</v>
      </c>
      <c r="S34" s="30">
        <v>0.71048999999999995</v>
      </c>
      <c r="T34" s="30" t="s">
        <v>108</v>
      </c>
      <c r="U34" s="29">
        <f t="shared" si="3"/>
        <v>91</v>
      </c>
      <c r="V34" s="33" t="s">
        <v>35</v>
      </c>
      <c r="W34" s="24" t="s">
        <v>22</v>
      </c>
      <c r="X34" s="28">
        <v>0.58711999999999998</v>
      </c>
      <c r="Y34" s="28" t="s">
        <v>107</v>
      </c>
      <c r="Z34" s="29">
        <f t="shared" si="4"/>
        <v>89</v>
      </c>
      <c r="AA34" s="33" t="s">
        <v>39</v>
      </c>
      <c r="AB34" s="24" t="s">
        <v>25</v>
      </c>
      <c r="AC34" s="28">
        <v>0.68359999999999999</v>
      </c>
      <c r="AD34" s="28" t="s">
        <v>107</v>
      </c>
      <c r="AE34" s="29">
        <f t="shared" si="5"/>
        <v>72</v>
      </c>
      <c r="AF34" s="33" t="s">
        <v>82</v>
      </c>
      <c r="AG34" s="24" t="s">
        <v>25</v>
      </c>
      <c r="AH34" s="29">
        <v>0.42720999999999998</v>
      </c>
      <c r="AI34" s="29"/>
      <c r="AJ34" s="29">
        <f t="shared" si="6"/>
        <v>65</v>
      </c>
      <c r="AK34" s="33" t="s">
        <v>24</v>
      </c>
      <c r="AL34" s="24" t="s">
        <v>25</v>
      </c>
      <c r="AM34" s="28">
        <v>1.5213699999999999</v>
      </c>
      <c r="AN34" s="28" t="s">
        <v>107</v>
      </c>
      <c r="AO34" s="29">
        <f t="shared" si="7"/>
        <v>82</v>
      </c>
      <c r="AP34" s="33" t="s">
        <v>72</v>
      </c>
      <c r="AQ34" s="24" t="s">
        <v>28</v>
      </c>
      <c r="AR34" s="28">
        <v>1.5297499999999999</v>
      </c>
      <c r="AS34" s="28" t="s">
        <v>107</v>
      </c>
      <c r="AT34" s="29">
        <f t="shared" si="8"/>
        <v>85</v>
      </c>
      <c r="AU34" s="33" t="s">
        <v>101</v>
      </c>
      <c r="AV34" s="35" t="s">
        <v>26</v>
      </c>
      <c r="AW34" s="28">
        <v>0.75495999999999996</v>
      </c>
      <c r="AX34" s="28" t="s">
        <v>107</v>
      </c>
      <c r="AY34" s="29">
        <f t="shared" si="9"/>
        <v>103</v>
      </c>
      <c r="AZ34" s="33" t="s">
        <v>52</v>
      </c>
      <c r="BA34" s="24" t="s">
        <v>29</v>
      </c>
      <c r="BB34" s="28">
        <v>1.12323</v>
      </c>
      <c r="BC34" s="28" t="s">
        <v>107</v>
      </c>
      <c r="BD34" s="29">
        <f t="shared" si="10"/>
        <v>81</v>
      </c>
      <c r="BE34" s="33" t="s">
        <v>35</v>
      </c>
      <c r="BF34" s="24" t="s">
        <v>22</v>
      </c>
      <c r="BG34" s="28">
        <v>0.98453999999999997</v>
      </c>
      <c r="BH34" s="28" t="s">
        <v>107</v>
      </c>
      <c r="BI34" s="29">
        <f t="shared" si="11"/>
        <v>77</v>
      </c>
      <c r="BJ34" s="33" t="s">
        <v>24</v>
      </c>
      <c r="BK34" s="24" t="s">
        <v>26</v>
      </c>
      <c r="BL34" s="28">
        <v>0.31441000000000002</v>
      </c>
      <c r="BM34" s="28" t="s">
        <v>107</v>
      </c>
      <c r="BN34" s="29">
        <f t="shared" si="12"/>
        <v>69</v>
      </c>
      <c r="BO34" s="33" t="s">
        <v>89</v>
      </c>
      <c r="BP34" s="35" t="s">
        <v>19</v>
      </c>
      <c r="BQ34" s="28">
        <v>0.28956999999999999</v>
      </c>
      <c r="BR34" s="52" t="s">
        <v>107</v>
      </c>
      <c r="BS34" s="29">
        <f t="shared" si="13"/>
        <v>75</v>
      </c>
    </row>
    <row r="35" spans="1:71" ht="17" thickBot="1" x14ac:dyDescent="0.25">
      <c r="A35" s="95"/>
      <c r="B35" s="33" t="s">
        <v>35</v>
      </c>
      <c r="C35" s="24" t="s">
        <v>25</v>
      </c>
      <c r="D35" s="28">
        <v>1.37666</v>
      </c>
      <c r="E35" s="28" t="s">
        <v>107</v>
      </c>
      <c r="F35" s="29">
        <f t="shared" si="0"/>
        <v>78</v>
      </c>
      <c r="G35" s="33" t="s">
        <v>77</v>
      </c>
      <c r="H35" s="24" t="s">
        <v>26</v>
      </c>
      <c r="I35" s="29">
        <v>0.64429999999999998</v>
      </c>
      <c r="J35" s="29"/>
      <c r="K35" s="29">
        <f t="shared" si="1"/>
        <v>73</v>
      </c>
      <c r="L35" s="33" t="s">
        <v>57</v>
      </c>
      <c r="M35" s="24" t="s">
        <v>23</v>
      </c>
      <c r="N35" s="28">
        <v>0.95248999999999995</v>
      </c>
      <c r="O35" s="28" t="s">
        <v>107</v>
      </c>
      <c r="P35" s="29">
        <f t="shared" si="2"/>
        <v>64</v>
      </c>
      <c r="Q35" s="33" t="s">
        <v>62</v>
      </c>
      <c r="R35" s="24" t="s">
        <v>19</v>
      </c>
      <c r="S35" s="29">
        <v>0.69925999999999999</v>
      </c>
      <c r="T35" s="29"/>
      <c r="U35" s="29">
        <f t="shared" si="3"/>
        <v>90</v>
      </c>
      <c r="V35" s="33" t="s">
        <v>58</v>
      </c>
      <c r="W35" s="24" t="s">
        <v>22</v>
      </c>
      <c r="X35" s="29">
        <v>0.58491000000000004</v>
      </c>
      <c r="Y35" s="29"/>
      <c r="Z35" s="29">
        <f t="shared" si="4"/>
        <v>88</v>
      </c>
      <c r="AA35" s="33" t="s">
        <v>56</v>
      </c>
      <c r="AB35" s="24" t="s">
        <v>22</v>
      </c>
      <c r="AC35" s="28">
        <v>0.66296999999999995</v>
      </c>
      <c r="AD35" s="28" t="s">
        <v>107</v>
      </c>
      <c r="AE35" s="29">
        <f t="shared" si="5"/>
        <v>71</v>
      </c>
      <c r="AF35" s="33" t="s">
        <v>105</v>
      </c>
      <c r="AG35" s="35" t="s">
        <v>29</v>
      </c>
      <c r="AH35" s="29">
        <v>0.42299999999999999</v>
      </c>
      <c r="AI35" s="29"/>
      <c r="AJ35" s="29">
        <f t="shared" si="6"/>
        <v>64</v>
      </c>
      <c r="AK35" s="33" t="s">
        <v>43</v>
      </c>
      <c r="AL35" s="24" t="s">
        <v>19</v>
      </c>
      <c r="AM35" s="28">
        <v>1.5026999999999999</v>
      </c>
      <c r="AN35" s="28" t="s">
        <v>107</v>
      </c>
      <c r="AO35" s="29">
        <f t="shared" si="7"/>
        <v>81</v>
      </c>
      <c r="AP35" s="33" t="s">
        <v>50</v>
      </c>
      <c r="AQ35" s="24" t="s">
        <v>19</v>
      </c>
      <c r="AR35" s="28">
        <v>1.52759</v>
      </c>
      <c r="AS35" s="28" t="s">
        <v>107</v>
      </c>
      <c r="AT35" s="29">
        <f t="shared" si="8"/>
        <v>84</v>
      </c>
      <c r="AU35" s="33" t="s">
        <v>96</v>
      </c>
      <c r="AV35" s="35" t="s">
        <v>26</v>
      </c>
      <c r="AW35" s="29">
        <v>0.74619999999999997</v>
      </c>
      <c r="AX35" s="29"/>
      <c r="AY35" s="29">
        <f t="shared" si="9"/>
        <v>102</v>
      </c>
      <c r="AZ35" s="33" t="s">
        <v>85</v>
      </c>
      <c r="BA35" s="24" t="s">
        <v>26</v>
      </c>
      <c r="BB35" s="29">
        <v>1.12236</v>
      </c>
      <c r="BC35" s="29"/>
      <c r="BD35" s="29">
        <f t="shared" si="10"/>
        <v>80</v>
      </c>
      <c r="BE35" s="33" t="s">
        <v>62</v>
      </c>
      <c r="BF35" s="24" t="s">
        <v>25</v>
      </c>
      <c r="BG35" s="28">
        <v>0.96379999999999999</v>
      </c>
      <c r="BH35" s="28" t="s">
        <v>107</v>
      </c>
      <c r="BI35" s="29">
        <f t="shared" si="11"/>
        <v>76</v>
      </c>
      <c r="BJ35" s="23" t="s">
        <v>95</v>
      </c>
      <c r="BK35" s="24" t="s">
        <v>22</v>
      </c>
      <c r="BL35" s="29">
        <v>0.30486000000000002</v>
      </c>
      <c r="BM35" s="29"/>
      <c r="BN35" s="29">
        <f t="shared" si="12"/>
        <v>68</v>
      </c>
      <c r="BO35" s="33" t="s">
        <v>79</v>
      </c>
      <c r="BP35" s="24" t="s">
        <v>25</v>
      </c>
      <c r="BQ35" s="30">
        <v>0.28859000000000001</v>
      </c>
      <c r="BR35" s="52" t="s">
        <v>108</v>
      </c>
      <c r="BS35" s="29">
        <f t="shared" si="13"/>
        <v>74</v>
      </c>
    </row>
    <row r="36" spans="1:71" ht="17" thickBot="1" x14ac:dyDescent="0.25">
      <c r="A36" s="95"/>
      <c r="B36" s="33" t="s">
        <v>89</v>
      </c>
      <c r="C36" s="35" t="s">
        <v>25</v>
      </c>
      <c r="D36" s="29">
        <v>1.3688899999999999</v>
      </c>
      <c r="E36" s="29"/>
      <c r="F36" s="29">
        <f t="shared" si="0"/>
        <v>77</v>
      </c>
      <c r="G36" s="33" t="s">
        <v>87</v>
      </c>
      <c r="H36" s="24" t="s">
        <v>25</v>
      </c>
      <c r="I36" s="30">
        <v>0.62261999999999995</v>
      </c>
      <c r="J36" s="30" t="s">
        <v>108</v>
      </c>
      <c r="K36" s="29">
        <f t="shared" si="1"/>
        <v>72</v>
      </c>
      <c r="L36" s="33" t="s">
        <v>84</v>
      </c>
      <c r="M36" s="24" t="s">
        <v>28</v>
      </c>
      <c r="N36" s="28">
        <v>0.92864000000000002</v>
      </c>
      <c r="O36" s="28" t="s">
        <v>107</v>
      </c>
      <c r="P36" s="29">
        <f t="shared" si="2"/>
        <v>63</v>
      </c>
      <c r="Q36" s="33" t="s">
        <v>47</v>
      </c>
      <c r="R36" s="24" t="s">
        <v>19</v>
      </c>
      <c r="S36" s="30">
        <v>0.69467000000000001</v>
      </c>
      <c r="T36" s="30" t="s">
        <v>108</v>
      </c>
      <c r="U36" s="29">
        <f t="shared" si="3"/>
        <v>89</v>
      </c>
      <c r="V36" s="33" t="s">
        <v>89</v>
      </c>
      <c r="W36" s="35" t="s">
        <v>19</v>
      </c>
      <c r="X36" s="29">
        <v>0.58214999999999995</v>
      </c>
      <c r="Y36" s="29"/>
      <c r="Z36" s="29">
        <f t="shared" si="4"/>
        <v>87</v>
      </c>
      <c r="AA36" s="33" t="s">
        <v>80</v>
      </c>
      <c r="AB36" s="24" t="s">
        <v>28</v>
      </c>
      <c r="AC36" s="29">
        <v>0.65347999999999995</v>
      </c>
      <c r="AD36" s="29"/>
      <c r="AE36" s="29">
        <f t="shared" si="5"/>
        <v>70</v>
      </c>
      <c r="AF36" s="33" t="s">
        <v>72</v>
      </c>
      <c r="AG36" s="24" t="s">
        <v>28</v>
      </c>
      <c r="AH36" s="29">
        <v>0.41994999999999999</v>
      </c>
      <c r="AI36" s="29"/>
      <c r="AJ36" s="29">
        <f t="shared" si="6"/>
        <v>63</v>
      </c>
      <c r="AK36" s="33" t="s">
        <v>62</v>
      </c>
      <c r="AL36" s="24" t="s">
        <v>19</v>
      </c>
      <c r="AM36" s="28">
        <v>1.5003200000000001</v>
      </c>
      <c r="AN36" s="28" t="s">
        <v>107</v>
      </c>
      <c r="AO36" s="29">
        <f t="shared" si="7"/>
        <v>80</v>
      </c>
      <c r="AP36" s="33" t="s">
        <v>72</v>
      </c>
      <c r="AQ36" s="24" t="s">
        <v>25</v>
      </c>
      <c r="AR36" s="28">
        <v>1.51756</v>
      </c>
      <c r="AS36" s="28" t="s">
        <v>107</v>
      </c>
      <c r="AT36" s="29">
        <f t="shared" si="8"/>
        <v>83</v>
      </c>
      <c r="AU36" s="33" t="s">
        <v>71</v>
      </c>
      <c r="AV36" s="24" t="s">
        <v>20</v>
      </c>
      <c r="AW36" s="28">
        <v>0.74505999999999994</v>
      </c>
      <c r="AX36" s="28" t="s">
        <v>107</v>
      </c>
      <c r="AY36" s="29">
        <f t="shared" si="9"/>
        <v>101</v>
      </c>
      <c r="AZ36" s="33" t="s">
        <v>77</v>
      </c>
      <c r="BA36" s="24" t="s">
        <v>26</v>
      </c>
      <c r="BB36" s="28">
        <v>1.0962099999999999</v>
      </c>
      <c r="BC36" s="28" t="s">
        <v>107</v>
      </c>
      <c r="BD36" s="29">
        <f t="shared" si="10"/>
        <v>79</v>
      </c>
      <c r="BE36" s="33" t="s">
        <v>41</v>
      </c>
      <c r="BF36" s="24" t="s">
        <v>29</v>
      </c>
      <c r="BG36" s="28">
        <v>0.93359000000000003</v>
      </c>
      <c r="BH36" s="28" t="s">
        <v>107</v>
      </c>
      <c r="BI36" s="29">
        <f t="shared" si="11"/>
        <v>75</v>
      </c>
      <c r="BJ36" s="33" t="s">
        <v>87</v>
      </c>
      <c r="BK36" s="24" t="s">
        <v>29</v>
      </c>
      <c r="BL36" s="30">
        <v>0.29713000000000001</v>
      </c>
      <c r="BM36" s="30" t="s">
        <v>108</v>
      </c>
      <c r="BN36" s="29">
        <f t="shared" si="12"/>
        <v>67</v>
      </c>
      <c r="BO36" s="33" t="s">
        <v>42</v>
      </c>
      <c r="BP36" s="24" t="s">
        <v>28</v>
      </c>
      <c r="BQ36" s="28">
        <v>0.28260999999999997</v>
      </c>
      <c r="BR36" s="52" t="s">
        <v>107</v>
      </c>
      <c r="BS36" s="29">
        <f t="shared" si="13"/>
        <v>73</v>
      </c>
    </row>
    <row r="37" spans="1:71" ht="17" thickBot="1" x14ac:dyDescent="0.25">
      <c r="A37" s="95"/>
      <c r="B37" s="33" t="s">
        <v>93</v>
      </c>
      <c r="C37" s="35" t="s">
        <v>23</v>
      </c>
      <c r="D37" s="29">
        <v>1.3658699999999999</v>
      </c>
      <c r="E37" s="29"/>
      <c r="F37" s="29">
        <f t="shared" si="0"/>
        <v>76</v>
      </c>
      <c r="G37" s="33" t="s">
        <v>42</v>
      </c>
      <c r="H37" s="24" t="s">
        <v>28</v>
      </c>
      <c r="I37" s="28">
        <v>0.60096000000000005</v>
      </c>
      <c r="J37" s="28" t="s">
        <v>107</v>
      </c>
      <c r="K37" s="29">
        <f t="shared" si="1"/>
        <v>71</v>
      </c>
      <c r="L37" s="33" t="s">
        <v>100</v>
      </c>
      <c r="M37" s="35" t="s">
        <v>28</v>
      </c>
      <c r="N37" s="28">
        <v>0.92857000000000001</v>
      </c>
      <c r="O37" s="28" t="s">
        <v>107</v>
      </c>
      <c r="P37" s="29">
        <f t="shared" si="2"/>
        <v>62</v>
      </c>
      <c r="Q37" s="33" t="s">
        <v>35</v>
      </c>
      <c r="R37" s="24" t="s">
        <v>25</v>
      </c>
      <c r="S37" s="29">
        <v>0.68011999999999995</v>
      </c>
      <c r="T37" s="29"/>
      <c r="U37" s="29">
        <f t="shared" si="3"/>
        <v>88</v>
      </c>
      <c r="V37" s="33" t="s">
        <v>66</v>
      </c>
      <c r="W37" s="24" t="s">
        <v>22</v>
      </c>
      <c r="X37" s="30">
        <v>0.57794000000000001</v>
      </c>
      <c r="Y37" s="30" t="s">
        <v>108</v>
      </c>
      <c r="Z37" s="29">
        <f t="shared" si="4"/>
        <v>86</v>
      </c>
      <c r="AA37" s="33" t="s">
        <v>78</v>
      </c>
      <c r="AB37" s="24" t="s">
        <v>23</v>
      </c>
      <c r="AC37" s="28">
        <v>0.64929000000000003</v>
      </c>
      <c r="AD37" s="28" t="s">
        <v>107</v>
      </c>
      <c r="AE37" s="29">
        <f t="shared" si="5"/>
        <v>69</v>
      </c>
      <c r="AF37" s="33" t="s">
        <v>93</v>
      </c>
      <c r="AG37" s="35" t="s">
        <v>20</v>
      </c>
      <c r="AH37" s="29">
        <v>0.41360000000000002</v>
      </c>
      <c r="AI37" s="29"/>
      <c r="AJ37" s="29">
        <f t="shared" si="6"/>
        <v>62</v>
      </c>
      <c r="AK37" s="33" t="s">
        <v>89</v>
      </c>
      <c r="AL37" s="35" t="s">
        <v>22</v>
      </c>
      <c r="AM37" s="29">
        <v>1.45828</v>
      </c>
      <c r="AN37" s="29"/>
      <c r="AO37" s="29">
        <f t="shared" si="7"/>
        <v>79</v>
      </c>
      <c r="AP37" s="33" t="s">
        <v>89</v>
      </c>
      <c r="AQ37" s="35" t="s">
        <v>19</v>
      </c>
      <c r="AR37" s="28">
        <v>1.5124599999999999</v>
      </c>
      <c r="AS37" s="28" t="s">
        <v>107</v>
      </c>
      <c r="AT37" s="29">
        <f t="shared" si="8"/>
        <v>82</v>
      </c>
      <c r="AU37" s="33" t="s">
        <v>99</v>
      </c>
      <c r="AV37" s="35" t="s">
        <v>25</v>
      </c>
      <c r="AW37" s="30">
        <v>0.71257999999999999</v>
      </c>
      <c r="AX37" s="30" t="s">
        <v>108</v>
      </c>
      <c r="AY37" s="29">
        <f t="shared" si="9"/>
        <v>100</v>
      </c>
      <c r="AZ37" s="33" t="s">
        <v>78</v>
      </c>
      <c r="BA37" s="24" t="s">
        <v>26</v>
      </c>
      <c r="BB37" s="28">
        <v>1.08718</v>
      </c>
      <c r="BC37" s="28" t="s">
        <v>107</v>
      </c>
      <c r="BD37" s="29">
        <f t="shared" si="10"/>
        <v>78</v>
      </c>
      <c r="BE37" s="33" t="s">
        <v>105</v>
      </c>
      <c r="BF37" s="35" t="s">
        <v>20</v>
      </c>
      <c r="BG37" s="29">
        <v>0.92020999999999997</v>
      </c>
      <c r="BH37" s="29"/>
      <c r="BI37" s="29">
        <f t="shared" si="11"/>
        <v>74</v>
      </c>
      <c r="BJ37" s="33" t="s">
        <v>36</v>
      </c>
      <c r="BK37" s="24" t="s">
        <v>26</v>
      </c>
      <c r="BL37" s="30">
        <v>0.29104999999999998</v>
      </c>
      <c r="BM37" s="30" t="s">
        <v>108</v>
      </c>
      <c r="BN37" s="29">
        <f t="shared" si="12"/>
        <v>66</v>
      </c>
      <c r="BO37" s="33" t="s">
        <v>63</v>
      </c>
      <c r="BP37" s="24" t="s">
        <v>20</v>
      </c>
      <c r="BQ37" s="30">
        <v>0.28148000000000001</v>
      </c>
      <c r="BR37" s="52" t="s">
        <v>108</v>
      </c>
      <c r="BS37" s="29">
        <f t="shared" si="13"/>
        <v>72</v>
      </c>
    </row>
    <row r="38" spans="1:71" ht="17" thickBot="1" x14ac:dyDescent="0.25">
      <c r="A38" s="95"/>
      <c r="B38" s="33" t="s">
        <v>24</v>
      </c>
      <c r="C38" s="24" t="s">
        <v>25</v>
      </c>
      <c r="D38" s="28">
        <v>1.29636</v>
      </c>
      <c r="E38" s="28" t="s">
        <v>107</v>
      </c>
      <c r="F38" s="29">
        <f t="shared" si="0"/>
        <v>75</v>
      </c>
      <c r="G38" s="33" t="s">
        <v>89</v>
      </c>
      <c r="H38" s="35" t="s">
        <v>22</v>
      </c>
      <c r="I38" s="29">
        <v>0.59330000000000005</v>
      </c>
      <c r="J38" s="29"/>
      <c r="K38" s="29">
        <f t="shared" si="1"/>
        <v>70</v>
      </c>
      <c r="L38" s="33" t="s">
        <v>64</v>
      </c>
      <c r="M38" s="24" t="s">
        <v>22</v>
      </c>
      <c r="N38" s="28">
        <v>0.92062999999999995</v>
      </c>
      <c r="O38" s="28" t="s">
        <v>107</v>
      </c>
      <c r="P38" s="29">
        <f t="shared" si="2"/>
        <v>61</v>
      </c>
      <c r="Q38" s="33" t="s">
        <v>103</v>
      </c>
      <c r="R38" s="35" t="s">
        <v>20</v>
      </c>
      <c r="S38" s="29">
        <v>0.67442999999999997</v>
      </c>
      <c r="T38" s="29"/>
      <c r="U38" s="29">
        <f t="shared" si="3"/>
        <v>87</v>
      </c>
      <c r="V38" s="33" t="s">
        <v>80</v>
      </c>
      <c r="W38" s="24" t="s">
        <v>28</v>
      </c>
      <c r="X38" s="29">
        <v>0.56103000000000003</v>
      </c>
      <c r="Y38" s="29"/>
      <c r="Z38" s="29">
        <f t="shared" si="4"/>
        <v>85</v>
      </c>
      <c r="AA38" s="33" t="s">
        <v>50</v>
      </c>
      <c r="AB38" s="24" t="s">
        <v>19</v>
      </c>
      <c r="AC38" s="28">
        <v>0.64161000000000001</v>
      </c>
      <c r="AD38" s="28" t="s">
        <v>107</v>
      </c>
      <c r="AE38" s="29">
        <f t="shared" si="5"/>
        <v>68</v>
      </c>
      <c r="AF38" s="33" t="s">
        <v>92</v>
      </c>
      <c r="AG38" s="35" t="s">
        <v>28</v>
      </c>
      <c r="AH38" s="29">
        <v>0.39673999999999998</v>
      </c>
      <c r="AI38" s="29"/>
      <c r="AJ38" s="29">
        <f t="shared" si="6"/>
        <v>61</v>
      </c>
      <c r="AK38" s="33" t="s">
        <v>35</v>
      </c>
      <c r="AL38" s="24" t="s">
        <v>22</v>
      </c>
      <c r="AM38" s="28">
        <v>1.4055299999999999</v>
      </c>
      <c r="AN38" s="28" t="s">
        <v>107</v>
      </c>
      <c r="AO38" s="29">
        <f t="shared" si="7"/>
        <v>78</v>
      </c>
      <c r="AP38" s="33" t="s">
        <v>93</v>
      </c>
      <c r="AQ38" s="35" t="s">
        <v>29</v>
      </c>
      <c r="AR38" s="28">
        <v>1.3845400000000001</v>
      </c>
      <c r="AS38" s="28" t="s">
        <v>107</v>
      </c>
      <c r="AT38" s="29">
        <f t="shared" si="8"/>
        <v>81</v>
      </c>
      <c r="AU38" s="33" t="s">
        <v>68</v>
      </c>
      <c r="AV38" s="24" t="s">
        <v>22</v>
      </c>
      <c r="AW38" s="30">
        <v>0.70170999999999994</v>
      </c>
      <c r="AX38" s="30" t="s">
        <v>108</v>
      </c>
      <c r="AY38" s="29">
        <f t="shared" si="9"/>
        <v>99</v>
      </c>
      <c r="AZ38" s="33" t="s">
        <v>68</v>
      </c>
      <c r="BA38" s="24" t="s">
        <v>19</v>
      </c>
      <c r="BB38" s="28">
        <v>1.0433600000000001</v>
      </c>
      <c r="BC38" s="28" t="s">
        <v>107</v>
      </c>
      <c r="BD38" s="29">
        <f t="shared" si="10"/>
        <v>77</v>
      </c>
      <c r="BE38" s="33" t="s">
        <v>68</v>
      </c>
      <c r="BF38" s="24" t="s">
        <v>19</v>
      </c>
      <c r="BG38" s="28">
        <v>0.90902000000000005</v>
      </c>
      <c r="BH38" s="28" t="s">
        <v>107</v>
      </c>
      <c r="BI38" s="29">
        <f t="shared" si="11"/>
        <v>73</v>
      </c>
      <c r="BJ38" s="33" t="s">
        <v>44</v>
      </c>
      <c r="BK38" s="24" t="s">
        <v>20</v>
      </c>
      <c r="BL38" s="28">
        <v>0.28759000000000001</v>
      </c>
      <c r="BM38" s="28" t="s">
        <v>107</v>
      </c>
      <c r="BN38" s="29">
        <f t="shared" si="12"/>
        <v>65</v>
      </c>
      <c r="BO38" s="33" t="s">
        <v>32</v>
      </c>
      <c r="BP38" s="24" t="s">
        <v>26</v>
      </c>
      <c r="BQ38" s="28">
        <v>0.28034999999999999</v>
      </c>
      <c r="BR38" s="52" t="s">
        <v>107</v>
      </c>
      <c r="BS38" s="29">
        <f t="shared" si="13"/>
        <v>71</v>
      </c>
    </row>
    <row r="39" spans="1:71" ht="17" thickBot="1" x14ac:dyDescent="0.25">
      <c r="A39" s="95"/>
      <c r="B39" s="33" t="s">
        <v>105</v>
      </c>
      <c r="C39" s="35" t="s">
        <v>29</v>
      </c>
      <c r="D39" s="30">
        <v>1.2728600000000001</v>
      </c>
      <c r="E39" s="30" t="s">
        <v>108</v>
      </c>
      <c r="F39" s="29">
        <f t="shared" si="0"/>
        <v>74</v>
      </c>
      <c r="G39" s="33" t="s">
        <v>24</v>
      </c>
      <c r="H39" s="24" t="s">
        <v>26</v>
      </c>
      <c r="I39" s="28">
        <v>0.58894999999999997</v>
      </c>
      <c r="J39" s="28" t="s">
        <v>107</v>
      </c>
      <c r="K39" s="29">
        <f t="shared" si="1"/>
        <v>69</v>
      </c>
      <c r="L39" s="33" t="s">
        <v>100</v>
      </c>
      <c r="M39" s="35" t="s">
        <v>20</v>
      </c>
      <c r="N39" s="28">
        <v>0.89758000000000004</v>
      </c>
      <c r="O39" s="28" t="s">
        <v>107</v>
      </c>
      <c r="P39" s="29">
        <f t="shared" si="2"/>
        <v>60</v>
      </c>
      <c r="Q39" s="33" t="s">
        <v>74</v>
      </c>
      <c r="R39" s="24" t="s">
        <v>25</v>
      </c>
      <c r="S39" s="30">
        <v>0.66732000000000002</v>
      </c>
      <c r="T39" s="30" t="s">
        <v>108</v>
      </c>
      <c r="U39" s="29">
        <f t="shared" si="3"/>
        <v>86</v>
      </c>
      <c r="V39" s="33" t="s">
        <v>92</v>
      </c>
      <c r="W39" s="35" t="s">
        <v>25</v>
      </c>
      <c r="X39" s="29">
        <v>0.55442999999999998</v>
      </c>
      <c r="Y39" s="29"/>
      <c r="Z39" s="29">
        <f t="shared" si="4"/>
        <v>84</v>
      </c>
      <c r="AA39" s="33" t="s">
        <v>72</v>
      </c>
      <c r="AB39" s="24" t="s">
        <v>28</v>
      </c>
      <c r="AC39" s="29">
        <v>0.62814000000000003</v>
      </c>
      <c r="AD39" s="29"/>
      <c r="AE39" s="29">
        <f t="shared" si="5"/>
        <v>67</v>
      </c>
      <c r="AF39" s="33" t="s">
        <v>78</v>
      </c>
      <c r="AG39" s="24" t="s">
        <v>26</v>
      </c>
      <c r="AH39" s="30">
        <v>0.39539000000000002</v>
      </c>
      <c r="AI39" s="30" t="s">
        <v>108</v>
      </c>
      <c r="AJ39" s="29">
        <f t="shared" si="6"/>
        <v>60</v>
      </c>
      <c r="AK39" s="33" t="s">
        <v>83</v>
      </c>
      <c r="AL39" s="24" t="s">
        <v>29</v>
      </c>
      <c r="AM39" s="28">
        <v>1.3952100000000001</v>
      </c>
      <c r="AN39" s="28" t="s">
        <v>107</v>
      </c>
      <c r="AO39" s="29">
        <f t="shared" si="7"/>
        <v>77</v>
      </c>
      <c r="AP39" s="33" t="s">
        <v>78</v>
      </c>
      <c r="AQ39" s="24" t="s">
        <v>23</v>
      </c>
      <c r="AR39" s="28">
        <v>1.3412299999999999</v>
      </c>
      <c r="AS39" s="28" t="s">
        <v>107</v>
      </c>
      <c r="AT39" s="29">
        <f t="shared" si="8"/>
        <v>80</v>
      </c>
      <c r="AU39" s="33" t="s">
        <v>41</v>
      </c>
      <c r="AV39" s="24" t="s">
        <v>25</v>
      </c>
      <c r="AW39" s="28">
        <v>0.67978000000000005</v>
      </c>
      <c r="AX39" s="28" t="s">
        <v>107</v>
      </c>
      <c r="AY39" s="29">
        <f t="shared" si="9"/>
        <v>98</v>
      </c>
      <c r="AZ39" s="33" t="s">
        <v>41</v>
      </c>
      <c r="BA39" s="24" t="s">
        <v>29</v>
      </c>
      <c r="BB39" s="28">
        <v>1.03216</v>
      </c>
      <c r="BC39" s="28" t="s">
        <v>107</v>
      </c>
      <c r="BD39" s="29">
        <f t="shared" si="10"/>
        <v>76</v>
      </c>
      <c r="BE39" s="33" t="s">
        <v>72</v>
      </c>
      <c r="BF39" s="24" t="s">
        <v>25</v>
      </c>
      <c r="BG39" s="30">
        <v>0.90368999999999999</v>
      </c>
      <c r="BH39" s="30" t="s">
        <v>108</v>
      </c>
      <c r="BI39" s="29">
        <f t="shared" si="11"/>
        <v>72</v>
      </c>
      <c r="BJ39" s="33" t="s">
        <v>79</v>
      </c>
      <c r="BK39" s="24" t="s">
        <v>22</v>
      </c>
      <c r="BL39" s="29">
        <v>0.28741</v>
      </c>
      <c r="BM39" s="29"/>
      <c r="BN39" s="29">
        <f t="shared" si="12"/>
        <v>64</v>
      </c>
      <c r="BO39" s="33" t="s">
        <v>64</v>
      </c>
      <c r="BP39" s="24" t="s">
        <v>19</v>
      </c>
      <c r="BQ39" s="28">
        <v>0.27117000000000002</v>
      </c>
      <c r="BR39" s="52" t="s">
        <v>107</v>
      </c>
      <c r="BS39" s="29">
        <f t="shared" si="13"/>
        <v>70</v>
      </c>
    </row>
    <row r="40" spans="1:71" ht="17" thickBot="1" x14ac:dyDescent="0.25">
      <c r="A40" s="95"/>
      <c r="B40" s="33" t="s">
        <v>78</v>
      </c>
      <c r="C40" s="24" t="s">
        <v>26</v>
      </c>
      <c r="D40" s="28">
        <v>1.24024</v>
      </c>
      <c r="E40" s="28" t="s">
        <v>107</v>
      </c>
      <c r="F40" s="29">
        <f t="shared" si="0"/>
        <v>73</v>
      </c>
      <c r="G40" s="33" t="s">
        <v>87</v>
      </c>
      <c r="H40" s="24" t="s">
        <v>29</v>
      </c>
      <c r="I40" s="28">
        <v>0.57496999999999998</v>
      </c>
      <c r="J40" s="28" t="s">
        <v>107</v>
      </c>
      <c r="K40" s="29">
        <f t="shared" si="1"/>
        <v>68</v>
      </c>
      <c r="L40" s="33" t="s">
        <v>66</v>
      </c>
      <c r="M40" s="24" t="s">
        <v>28</v>
      </c>
      <c r="N40" s="28">
        <v>0.88736000000000004</v>
      </c>
      <c r="O40" s="28" t="s">
        <v>107</v>
      </c>
      <c r="P40" s="29">
        <f t="shared" si="2"/>
        <v>59</v>
      </c>
      <c r="Q40" s="33" t="s">
        <v>51</v>
      </c>
      <c r="R40" s="24" t="s">
        <v>28</v>
      </c>
      <c r="S40" s="28">
        <v>0.66286999999999996</v>
      </c>
      <c r="T40" s="28" t="s">
        <v>107</v>
      </c>
      <c r="U40" s="29">
        <f t="shared" si="3"/>
        <v>85</v>
      </c>
      <c r="V40" s="33" t="s">
        <v>82</v>
      </c>
      <c r="W40" s="24" t="s">
        <v>20</v>
      </c>
      <c r="X40" s="29">
        <v>0.55018</v>
      </c>
      <c r="Y40" s="29"/>
      <c r="Z40" s="29">
        <f t="shared" si="4"/>
        <v>83</v>
      </c>
      <c r="AA40" s="33" t="s">
        <v>75</v>
      </c>
      <c r="AB40" s="24" t="s">
        <v>29</v>
      </c>
      <c r="AC40" s="28">
        <v>0.62577000000000005</v>
      </c>
      <c r="AD40" s="28" t="s">
        <v>107</v>
      </c>
      <c r="AE40" s="29">
        <f t="shared" si="5"/>
        <v>66</v>
      </c>
      <c r="AF40" s="33" t="s">
        <v>31</v>
      </c>
      <c r="AG40" s="24" t="s">
        <v>25</v>
      </c>
      <c r="AH40" s="28">
        <v>0.38907000000000003</v>
      </c>
      <c r="AI40" s="28" t="s">
        <v>107</v>
      </c>
      <c r="AJ40" s="29">
        <f t="shared" si="6"/>
        <v>59</v>
      </c>
      <c r="AK40" s="33" t="s">
        <v>80</v>
      </c>
      <c r="AL40" s="24" t="s">
        <v>25</v>
      </c>
      <c r="AM40" s="28">
        <v>1.2995399999999999</v>
      </c>
      <c r="AN40" s="28" t="s">
        <v>107</v>
      </c>
      <c r="AO40" s="29">
        <f t="shared" si="7"/>
        <v>76</v>
      </c>
      <c r="AP40" s="33" t="s">
        <v>99</v>
      </c>
      <c r="AQ40" s="35" t="s">
        <v>23</v>
      </c>
      <c r="AR40" s="28">
        <v>1.3055600000000001</v>
      </c>
      <c r="AS40" s="28" t="s">
        <v>107</v>
      </c>
      <c r="AT40" s="29">
        <f t="shared" si="8"/>
        <v>79</v>
      </c>
      <c r="AU40" s="33" t="s">
        <v>43</v>
      </c>
      <c r="AV40" s="24" t="s">
        <v>22</v>
      </c>
      <c r="AW40" s="28">
        <v>0.65264</v>
      </c>
      <c r="AX40" s="28" t="s">
        <v>107</v>
      </c>
      <c r="AY40" s="29">
        <f t="shared" si="9"/>
        <v>97</v>
      </c>
      <c r="AZ40" s="33" t="s">
        <v>35</v>
      </c>
      <c r="BA40" s="24" t="s">
        <v>22</v>
      </c>
      <c r="BB40" s="28">
        <v>1.0286200000000001</v>
      </c>
      <c r="BC40" s="28" t="s">
        <v>107</v>
      </c>
      <c r="BD40" s="29">
        <f t="shared" si="10"/>
        <v>75</v>
      </c>
      <c r="BE40" s="33" t="s">
        <v>105</v>
      </c>
      <c r="BF40" s="35" t="s">
        <v>25</v>
      </c>
      <c r="BG40" s="30">
        <v>0.87438000000000005</v>
      </c>
      <c r="BH40" s="30" t="s">
        <v>108</v>
      </c>
      <c r="BI40" s="29">
        <f t="shared" si="11"/>
        <v>71</v>
      </c>
      <c r="BJ40" s="33" t="s">
        <v>66</v>
      </c>
      <c r="BK40" s="24" t="s">
        <v>28</v>
      </c>
      <c r="BL40" s="29">
        <v>0.28441</v>
      </c>
      <c r="BM40" s="29"/>
      <c r="BN40" s="29">
        <f t="shared" si="12"/>
        <v>63</v>
      </c>
      <c r="BO40" s="33" t="s">
        <v>57</v>
      </c>
      <c r="BP40" s="24" t="s">
        <v>26</v>
      </c>
      <c r="BQ40" s="30">
        <v>0.27022000000000002</v>
      </c>
      <c r="BR40" s="52" t="s">
        <v>108</v>
      </c>
      <c r="BS40" s="29">
        <f t="shared" si="13"/>
        <v>69</v>
      </c>
    </row>
    <row r="41" spans="1:71" ht="17" thickBot="1" x14ac:dyDescent="0.25">
      <c r="A41" s="95"/>
      <c r="B41" s="33" t="s">
        <v>37</v>
      </c>
      <c r="C41" s="24" t="s">
        <v>25</v>
      </c>
      <c r="D41" s="28">
        <v>1.2236899999999999</v>
      </c>
      <c r="E41" s="28" t="s">
        <v>107</v>
      </c>
      <c r="F41" s="29">
        <f t="shared" si="0"/>
        <v>72</v>
      </c>
      <c r="G41" s="33" t="s">
        <v>46</v>
      </c>
      <c r="H41" s="24" t="s">
        <v>20</v>
      </c>
      <c r="I41" s="30">
        <v>0.53659999999999997</v>
      </c>
      <c r="J41" s="30" t="s">
        <v>108</v>
      </c>
      <c r="K41" s="29">
        <f t="shared" si="1"/>
        <v>67</v>
      </c>
      <c r="L41" s="33" t="s">
        <v>57</v>
      </c>
      <c r="M41" s="24" t="s">
        <v>26</v>
      </c>
      <c r="N41" s="28">
        <v>0.88685999999999998</v>
      </c>
      <c r="O41" s="28" t="s">
        <v>107</v>
      </c>
      <c r="P41" s="29">
        <f t="shared" si="2"/>
        <v>58</v>
      </c>
      <c r="Q41" s="33" t="s">
        <v>94</v>
      </c>
      <c r="R41" s="35" t="s">
        <v>22</v>
      </c>
      <c r="S41" s="29">
        <v>0.65744000000000002</v>
      </c>
      <c r="T41" s="29"/>
      <c r="U41" s="29">
        <f t="shared" si="3"/>
        <v>84</v>
      </c>
      <c r="V41" s="33" t="s">
        <v>92</v>
      </c>
      <c r="W41" s="35" t="s">
        <v>28</v>
      </c>
      <c r="X41" s="29">
        <v>0.52581999999999995</v>
      </c>
      <c r="Y41" s="29"/>
      <c r="Z41" s="29">
        <f t="shared" si="4"/>
        <v>82</v>
      </c>
      <c r="AA41" s="33" t="s">
        <v>74</v>
      </c>
      <c r="AB41" s="24" t="s">
        <v>25</v>
      </c>
      <c r="AC41" s="28">
        <v>0.61629</v>
      </c>
      <c r="AD41" s="28" t="s">
        <v>107</v>
      </c>
      <c r="AE41" s="29">
        <f t="shared" si="5"/>
        <v>65</v>
      </c>
      <c r="AF41" s="33" t="s">
        <v>68</v>
      </c>
      <c r="AG41" s="24" t="s">
        <v>19</v>
      </c>
      <c r="AH41" s="30">
        <v>0.38051000000000001</v>
      </c>
      <c r="AI41" s="30" t="s">
        <v>108</v>
      </c>
      <c r="AJ41" s="29">
        <f t="shared" si="6"/>
        <v>58</v>
      </c>
      <c r="AK41" s="33" t="s">
        <v>99</v>
      </c>
      <c r="AL41" s="35" t="s">
        <v>19</v>
      </c>
      <c r="AM41" s="28">
        <v>1.2713099999999999</v>
      </c>
      <c r="AN41" s="28" t="s">
        <v>107</v>
      </c>
      <c r="AO41" s="29">
        <f t="shared" si="7"/>
        <v>75</v>
      </c>
      <c r="AP41" s="33" t="s">
        <v>83</v>
      </c>
      <c r="AQ41" s="24" t="s">
        <v>29</v>
      </c>
      <c r="AR41" s="28">
        <v>1.2969299999999999</v>
      </c>
      <c r="AS41" s="28" t="s">
        <v>107</v>
      </c>
      <c r="AT41" s="29">
        <f t="shared" si="8"/>
        <v>78</v>
      </c>
      <c r="AU41" s="33" t="s">
        <v>105</v>
      </c>
      <c r="AV41" s="35" t="s">
        <v>22</v>
      </c>
      <c r="AW41" s="29">
        <v>0.65051999999999999</v>
      </c>
      <c r="AX41" s="29"/>
      <c r="AY41" s="29">
        <f t="shared" si="9"/>
        <v>96</v>
      </c>
      <c r="AZ41" s="33" t="s">
        <v>81</v>
      </c>
      <c r="BA41" s="24" t="s">
        <v>20</v>
      </c>
      <c r="BB41" s="28">
        <v>1.0267299999999999</v>
      </c>
      <c r="BC41" s="28" t="s">
        <v>107</v>
      </c>
      <c r="BD41" s="29">
        <f t="shared" si="10"/>
        <v>74</v>
      </c>
      <c r="BE41" s="33" t="s">
        <v>31</v>
      </c>
      <c r="BF41" s="24" t="s">
        <v>19</v>
      </c>
      <c r="BG41" s="28">
        <v>0.86860999999999999</v>
      </c>
      <c r="BH41" s="28" t="s">
        <v>107</v>
      </c>
      <c r="BI41" s="29">
        <f t="shared" si="11"/>
        <v>70</v>
      </c>
      <c r="BJ41" s="33" t="s">
        <v>92</v>
      </c>
      <c r="BK41" s="35" t="s">
        <v>20</v>
      </c>
      <c r="BL41" s="29">
        <v>0.27796999999999999</v>
      </c>
      <c r="BM41" s="29"/>
      <c r="BN41" s="29">
        <f t="shared" si="12"/>
        <v>62</v>
      </c>
      <c r="BO41" s="33" t="s">
        <v>94</v>
      </c>
      <c r="BP41" s="35" t="s">
        <v>19</v>
      </c>
      <c r="BQ41" s="29">
        <v>0.26504</v>
      </c>
      <c r="BS41" s="29">
        <f t="shared" si="13"/>
        <v>68</v>
      </c>
    </row>
    <row r="42" spans="1:71" ht="17" thickBot="1" x14ac:dyDescent="0.25">
      <c r="A42" s="95"/>
      <c r="B42" s="33" t="s">
        <v>31</v>
      </c>
      <c r="C42" s="24" t="s">
        <v>19</v>
      </c>
      <c r="D42" s="28">
        <v>1.21035</v>
      </c>
      <c r="E42" s="28" t="s">
        <v>107</v>
      </c>
      <c r="F42" s="29">
        <f t="shared" si="0"/>
        <v>71</v>
      </c>
      <c r="G42" s="33" t="s">
        <v>87</v>
      </c>
      <c r="H42" s="24" t="s">
        <v>19</v>
      </c>
      <c r="I42" s="29">
        <v>0.52873999999999999</v>
      </c>
      <c r="J42" s="29"/>
      <c r="K42" s="29">
        <f t="shared" si="1"/>
        <v>66</v>
      </c>
      <c r="L42" s="33" t="s">
        <v>49</v>
      </c>
      <c r="M42" s="24" t="s">
        <v>20</v>
      </c>
      <c r="N42" s="28">
        <v>0.87488999999999995</v>
      </c>
      <c r="O42" s="28" t="s">
        <v>107</v>
      </c>
      <c r="P42" s="29">
        <f t="shared" si="2"/>
        <v>57</v>
      </c>
      <c r="Q42" s="33" t="s">
        <v>43</v>
      </c>
      <c r="R42" s="24" t="s">
        <v>22</v>
      </c>
      <c r="S42" s="30">
        <v>0.65581999999999996</v>
      </c>
      <c r="T42" s="30" t="s">
        <v>108</v>
      </c>
      <c r="U42" s="29">
        <f t="shared" si="3"/>
        <v>83</v>
      </c>
      <c r="V42" s="33" t="s">
        <v>74</v>
      </c>
      <c r="W42" s="24" t="s">
        <v>28</v>
      </c>
      <c r="X42" s="29">
        <v>0.52451999999999999</v>
      </c>
      <c r="Y42" s="29"/>
      <c r="Z42" s="29">
        <f t="shared" si="4"/>
        <v>81</v>
      </c>
      <c r="AA42" s="33" t="s">
        <v>68</v>
      </c>
      <c r="AB42" s="24" t="s">
        <v>22</v>
      </c>
      <c r="AC42" s="30">
        <v>0.6149</v>
      </c>
      <c r="AD42" s="30" t="s">
        <v>108</v>
      </c>
      <c r="AE42" s="29">
        <f t="shared" si="5"/>
        <v>64</v>
      </c>
      <c r="AF42" s="33" t="s">
        <v>86</v>
      </c>
      <c r="AG42" s="24" t="s">
        <v>28</v>
      </c>
      <c r="AH42" s="30">
        <v>0.37363000000000002</v>
      </c>
      <c r="AI42" s="30" t="s">
        <v>108</v>
      </c>
      <c r="AJ42" s="29">
        <f t="shared" si="6"/>
        <v>57</v>
      </c>
      <c r="AK42" s="33" t="s">
        <v>41</v>
      </c>
      <c r="AL42" s="24" t="s">
        <v>29</v>
      </c>
      <c r="AM42" s="28">
        <v>1.2547200000000001</v>
      </c>
      <c r="AN42" s="28" t="s">
        <v>107</v>
      </c>
      <c r="AO42" s="29">
        <f t="shared" si="7"/>
        <v>74</v>
      </c>
      <c r="AP42" s="33" t="s">
        <v>37</v>
      </c>
      <c r="AQ42" s="24" t="s">
        <v>25</v>
      </c>
      <c r="AR42" s="28">
        <v>1.2703899999999999</v>
      </c>
      <c r="AS42" s="28" t="s">
        <v>107</v>
      </c>
      <c r="AT42" s="29">
        <f t="shared" si="8"/>
        <v>77</v>
      </c>
      <c r="AU42" s="33" t="s">
        <v>63</v>
      </c>
      <c r="AV42" s="24" t="s">
        <v>20</v>
      </c>
      <c r="AW42" s="30">
        <v>0.64005999999999996</v>
      </c>
      <c r="AX42" s="30" t="s">
        <v>108</v>
      </c>
      <c r="AY42" s="29">
        <f t="shared" si="9"/>
        <v>95</v>
      </c>
      <c r="AZ42" s="33" t="s">
        <v>78</v>
      </c>
      <c r="BA42" s="24" t="s">
        <v>23</v>
      </c>
      <c r="BB42" s="28">
        <v>1.02427</v>
      </c>
      <c r="BC42" s="28" t="s">
        <v>107</v>
      </c>
      <c r="BD42" s="29">
        <f t="shared" si="10"/>
        <v>73</v>
      </c>
      <c r="BE42" s="33" t="s">
        <v>43</v>
      </c>
      <c r="BF42" s="24" t="s">
        <v>19</v>
      </c>
      <c r="BG42" s="28">
        <v>0.86024</v>
      </c>
      <c r="BH42" s="28" t="s">
        <v>107</v>
      </c>
      <c r="BI42" s="29">
        <f t="shared" si="11"/>
        <v>69</v>
      </c>
      <c r="BJ42" s="33" t="s">
        <v>60</v>
      </c>
      <c r="BK42" s="24" t="s">
        <v>26</v>
      </c>
      <c r="BL42" s="29">
        <v>0.26837</v>
      </c>
      <c r="BM42" s="29"/>
      <c r="BN42" s="29">
        <f t="shared" si="12"/>
        <v>61</v>
      </c>
      <c r="BO42" s="33" t="s">
        <v>66</v>
      </c>
      <c r="BP42" s="24" t="s">
        <v>28</v>
      </c>
      <c r="BQ42" s="30">
        <v>0.26243</v>
      </c>
      <c r="BR42" s="52" t="s">
        <v>108</v>
      </c>
      <c r="BS42" s="29">
        <f t="shared" si="13"/>
        <v>67</v>
      </c>
    </row>
    <row r="43" spans="1:71" ht="17" thickBot="1" x14ac:dyDescent="0.25">
      <c r="A43" s="95"/>
      <c r="B43" s="33" t="s">
        <v>68</v>
      </c>
      <c r="C43" s="24" t="s">
        <v>19</v>
      </c>
      <c r="D43" s="28">
        <v>1.1782999999999999</v>
      </c>
      <c r="E43" s="28" t="s">
        <v>107</v>
      </c>
      <c r="F43" s="29">
        <f t="shared" si="0"/>
        <v>70</v>
      </c>
      <c r="G43" s="33" t="s">
        <v>70</v>
      </c>
      <c r="H43" s="24" t="s">
        <v>19</v>
      </c>
      <c r="I43" s="29">
        <v>0.51234999999999997</v>
      </c>
      <c r="J43" s="29"/>
      <c r="K43" s="29">
        <f t="shared" si="1"/>
        <v>65</v>
      </c>
      <c r="L43" s="33" t="s">
        <v>38</v>
      </c>
      <c r="M43" s="24" t="s">
        <v>22</v>
      </c>
      <c r="N43" s="28">
        <v>0.84184999999999999</v>
      </c>
      <c r="O43" s="28" t="s">
        <v>107</v>
      </c>
      <c r="P43" s="29">
        <f t="shared" si="2"/>
        <v>56</v>
      </c>
      <c r="Q43" s="33" t="s">
        <v>86</v>
      </c>
      <c r="R43" s="24" t="s">
        <v>20</v>
      </c>
      <c r="S43" s="29">
        <v>0.64803999999999995</v>
      </c>
      <c r="T43" s="29"/>
      <c r="U43" s="29">
        <f t="shared" si="3"/>
        <v>82</v>
      </c>
      <c r="V43" s="33" t="s">
        <v>98</v>
      </c>
      <c r="W43" s="35" t="s">
        <v>28</v>
      </c>
      <c r="X43" s="29">
        <v>0.52322999999999997</v>
      </c>
      <c r="Y43" s="29"/>
      <c r="Z43" s="29">
        <f t="shared" si="4"/>
        <v>80</v>
      </c>
      <c r="AA43" s="33" t="s">
        <v>86</v>
      </c>
      <c r="AB43" s="24" t="s">
        <v>28</v>
      </c>
      <c r="AC43" s="28">
        <v>0.60607</v>
      </c>
      <c r="AD43" s="28" t="s">
        <v>107</v>
      </c>
      <c r="AE43" s="29">
        <f t="shared" si="5"/>
        <v>63</v>
      </c>
      <c r="AF43" s="33" t="s">
        <v>39</v>
      </c>
      <c r="AG43" s="24" t="s">
        <v>25</v>
      </c>
      <c r="AH43" s="29">
        <v>0.37153999999999998</v>
      </c>
      <c r="AI43" s="29"/>
      <c r="AJ43" s="29">
        <f t="shared" si="6"/>
        <v>56</v>
      </c>
      <c r="AK43" s="33" t="s">
        <v>98</v>
      </c>
      <c r="AL43" s="35" t="s">
        <v>25</v>
      </c>
      <c r="AM43" s="28">
        <v>1.2348699999999999</v>
      </c>
      <c r="AN43" s="28" t="s">
        <v>107</v>
      </c>
      <c r="AO43" s="29">
        <f t="shared" si="7"/>
        <v>73</v>
      </c>
      <c r="AP43" s="33" t="s">
        <v>56</v>
      </c>
      <c r="AQ43" s="24" t="s">
        <v>22</v>
      </c>
      <c r="AR43" s="30">
        <v>1.2656499999999999</v>
      </c>
      <c r="AS43" s="30" t="s">
        <v>108</v>
      </c>
      <c r="AT43" s="29">
        <f t="shared" si="8"/>
        <v>76</v>
      </c>
      <c r="AU43" s="33" t="s">
        <v>101</v>
      </c>
      <c r="AV43" s="35" t="s">
        <v>29</v>
      </c>
      <c r="AW43" s="29">
        <v>0.63895999999999997</v>
      </c>
      <c r="AX43" s="29"/>
      <c r="AY43" s="29">
        <f t="shared" si="9"/>
        <v>94</v>
      </c>
      <c r="AZ43" s="33" t="s">
        <v>99</v>
      </c>
      <c r="BA43" s="35" t="s">
        <v>25</v>
      </c>
      <c r="BB43" s="28">
        <v>1.0073300000000001</v>
      </c>
      <c r="BC43" s="28" t="s">
        <v>107</v>
      </c>
      <c r="BD43" s="29">
        <f t="shared" si="10"/>
        <v>72</v>
      </c>
      <c r="BE43" s="33" t="s">
        <v>99</v>
      </c>
      <c r="BF43" s="35" t="s">
        <v>23</v>
      </c>
      <c r="BG43" s="28">
        <v>0.85465000000000002</v>
      </c>
      <c r="BH43" s="28" t="s">
        <v>107</v>
      </c>
      <c r="BI43" s="29">
        <f t="shared" si="11"/>
        <v>68</v>
      </c>
      <c r="BJ43" s="33" t="s">
        <v>76</v>
      </c>
      <c r="BK43" s="24" t="s">
        <v>28</v>
      </c>
      <c r="BL43" s="30">
        <v>0.26655000000000001</v>
      </c>
      <c r="BM43" s="30" t="s">
        <v>108</v>
      </c>
      <c r="BN43" s="29">
        <f t="shared" si="12"/>
        <v>60</v>
      </c>
      <c r="BO43" s="33" t="s">
        <v>38</v>
      </c>
      <c r="BP43" s="24" t="s">
        <v>22</v>
      </c>
      <c r="BQ43" s="28">
        <v>0.25089</v>
      </c>
      <c r="BR43" s="52" t="s">
        <v>107</v>
      </c>
      <c r="BS43" s="29">
        <f t="shared" si="13"/>
        <v>66</v>
      </c>
    </row>
    <row r="44" spans="1:71" ht="17" thickBot="1" x14ac:dyDescent="0.25">
      <c r="A44" s="95"/>
      <c r="B44" s="33" t="s">
        <v>86</v>
      </c>
      <c r="C44" s="24" t="s">
        <v>28</v>
      </c>
      <c r="D44" s="28">
        <v>1.1731799999999999</v>
      </c>
      <c r="E44" s="28" t="s">
        <v>107</v>
      </c>
      <c r="F44" s="29">
        <f t="shared" si="0"/>
        <v>69</v>
      </c>
      <c r="G44" s="33" t="s">
        <v>47</v>
      </c>
      <c r="H44" s="24" t="s">
        <v>28</v>
      </c>
      <c r="I44" s="29">
        <v>0.49393999999999999</v>
      </c>
      <c r="J44" s="29"/>
      <c r="K44" s="29">
        <f t="shared" si="1"/>
        <v>64</v>
      </c>
      <c r="L44" s="33" t="s">
        <v>63</v>
      </c>
      <c r="M44" s="24" t="s">
        <v>20</v>
      </c>
      <c r="N44" s="28">
        <v>0.83162999999999998</v>
      </c>
      <c r="O44" s="28" t="s">
        <v>107</v>
      </c>
      <c r="P44" s="29">
        <f t="shared" si="2"/>
        <v>55</v>
      </c>
      <c r="Q44" s="33" t="s">
        <v>64</v>
      </c>
      <c r="R44" s="24" t="s">
        <v>22</v>
      </c>
      <c r="S44" s="29">
        <v>0.61958000000000002</v>
      </c>
      <c r="T44" s="29"/>
      <c r="U44" s="29">
        <f t="shared" si="3"/>
        <v>81</v>
      </c>
      <c r="V44" s="33" t="s">
        <v>39</v>
      </c>
      <c r="W44" s="24" t="s">
        <v>28</v>
      </c>
      <c r="X44" s="29">
        <v>0.51751000000000003</v>
      </c>
      <c r="Y44" s="29"/>
      <c r="Z44" s="29">
        <f t="shared" si="4"/>
        <v>79</v>
      </c>
      <c r="AA44" s="33" t="s">
        <v>99</v>
      </c>
      <c r="AB44" s="35" t="s">
        <v>19</v>
      </c>
      <c r="AC44" s="30">
        <v>0.59938999999999998</v>
      </c>
      <c r="AD44" s="30" t="s">
        <v>108</v>
      </c>
      <c r="AE44" s="29">
        <f t="shared" si="5"/>
        <v>62</v>
      </c>
      <c r="AF44" s="33" t="s">
        <v>74</v>
      </c>
      <c r="AG44" s="24" t="s">
        <v>25</v>
      </c>
      <c r="AH44" s="29">
        <v>0.35235</v>
      </c>
      <c r="AI44" s="29"/>
      <c r="AJ44" s="29">
        <f t="shared" si="6"/>
        <v>55</v>
      </c>
      <c r="AK44" s="33" t="s">
        <v>99</v>
      </c>
      <c r="AL44" s="35" t="s">
        <v>23</v>
      </c>
      <c r="AM44" s="28">
        <v>1.2168099999999999</v>
      </c>
      <c r="AN44" s="28" t="s">
        <v>107</v>
      </c>
      <c r="AO44" s="29">
        <f t="shared" si="7"/>
        <v>72</v>
      </c>
      <c r="AP44" s="33" t="s">
        <v>89</v>
      </c>
      <c r="AQ44" s="35" t="s">
        <v>22</v>
      </c>
      <c r="AR44" s="29">
        <v>1.2650300000000001</v>
      </c>
      <c r="AS44" s="29"/>
      <c r="AT44" s="29">
        <f t="shared" si="8"/>
        <v>75</v>
      </c>
      <c r="AU44" s="33" t="s">
        <v>54</v>
      </c>
      <c r="AV44" s="24" t="s">
        <v>22</v>
      </c>
      <c r="AW44" s="28">
        <v>0.63707999999999998</v>
      </c>
      <c r="AX44" s="28" t="s">
        <v>107</v>
      </c>
      <c r="AY44" s="29">
        <f t="shared" si="9"/>
        <v>93</v>
      </c>
      <c r="AZ44" s="33" t="s">
        <v>86</v>
      </c>
      <c r="BA44" s="24" t="s">
        <v>28</v>
      </c>
      <c r="BB44" s="28">
        <v>0.99285000000000001</v>
      </c>
      <c r="BC44" s="28" t="s">
        <v>107</v>
      </c>
      <c r="BD44" s="29">
        <f t="shared" si="10"/>
        <v>71</v>
      </c>
      <c r="BE44" s="33" t="s">
        <v>37</v>
      </c>
      <c r="BF44" s="24" t="s">
        <v>25</v>
      </c>
      <c r="BG44" s="28">
        <v>0.81361000000000006</v>
      </c>
      <c r="BH44" s="28" t="s">
        <v>107</v>
      </c>
      <c r="BI44" s="29">
        <f t="shared" si="11"/>
        <v>67</v>
      </c>
      <c r="BJ44" s="33" t="s">
        <v>100</v>
      </c>
      <c r="BK44" s="35" t="s">
        <v>28</v>
      </c>
      <c r="BL44" s="29">
        <v>0.25635000000000002</v>
      </c>
      <c r="BM44" s="29"/>
      <c r="BN44" s="29">
        <f t="shared" si="12"/>
        <v>59</v>
      </c>
      <c r="BO44" s="33" t="s">
        <v>46</v>
      </c>
      <c r="BP44" s="24" t="s">
        <v>20</v>
      </c>
      <c r="BQ44" s="30">
        <v>0.24009</v>
      </c>
      <c r="BR44" s="52" t="s">
        <v>108</v>
      </c>
      <c r="BS44" s="29">
        <f t="shared" si="13"/>
        <v>65</v>
      </c>
    </row>
    <row r="45" spans="1:71" ht="17" thickBot="1" x14ac:dyDescent="0.25">
      <c r="A45" s="95"/>
      <c r="B45" s="33" t="s">
        <v>69</v>
      </c>
      <c r="C45" s="24" t="s">
        <v>23</v>
      </c>
      <c r="D45" s="28">
        <v>1.10633</v>
      </c>
      <c r="E45" s="28" t="s">
        <v>107</v>
      </c>
      <c r="F45" s="29">
        <f t="shared" si="0"/>
        <v>68</v>
      </c>
      <c r="G45" s="33" t="s">
        <v>32</v>
      </c>
      <c r="H45" s="24" t="s">
        <v>26</v>
      </c>
      <c r="I45" s="30">
        <v>0.49108000000000002</v>
      </c>
      <c r="J45" s="30" t="s">
        <v>108</v>
      </c>
      <c r="K45" s="29">
        <f t="shared" si="1"/>
        <v>63</v>
      </c>
      <c r="L45" s="33" t="s">
        <v>67</v>
      </c>
      <c r="M45" s="24" t="s">
        <v>23</v>
      </c>
      <c r="N45" s="28">
        <v>0.82110000000000005</v>
      </c>
      <c r="O45" s="28" t="s">
        <v>107</v>
      </c>
      <c r="P45" s="29">
        <f t="shared" si="2"/>
        <v>54</v>
      </c>
      <c r="Q45" s="33" t="s">
        <v>35</v>
      </c>
      <c r="R45" s="24" t="s">
        <v>22</v>
      </c>
      <c r="S45" s="29">
        <v>0.61924999999999997</v>
      </c>
      <c r="T45" s="29"/>
      <c r="U45" s="29">
        <f t="shared" si="3"/>
        <v>80</v>
      </c>
      <c r="V45" s="33" t="s">
        <v>66</v>
      </c>
      <c r="W45" s="24" t="s">
        <v>20</v>
      </c>
      <c r="X45" s="29">
        <v>0.51558000000000004</v>
      </c>
      <c r="Y45" s="29"/>
      <c r="Z45" s="29">
        <f t="shared" si="4"/>
        <v>78</v>
      </c>
      <c r="AA45" s="33" t="s">
        <v>35</v>
      </c>
      <c r="AB45" s="24" t="s">
        <v>22</v>
      </c>
      <c r="AC45" s="28">
        <v>0.56555</v>
      </c>
      <c r="AD45" s="28" t="s">
        <v>107</v>
      </c>
      <c r="AE45" s="29">
        <f t="shared" si="5"/>
        <v>61</v>
      </c>
      <c r="AF45" s="33" t="s">
        <v>97</v>
      </c>
      <c r="AG45" s="35" t="s">
        <v>19</v>
      </c>
      <c r="AH45" s="29">
        <v>0.32434000000000002</v>
      </c>
      <c r="AI45" s="29"/>
      <c r="AJ45" s="29">
        <f t="shared" si="6"/>
        <v>54</v>
      </c>
      <c r="AK45" s="33" t="s">
        <v>50</v>
      </c>
      <c r="AL45" s="24" t="s">
        <v>19</v>
      </c>
      <c r="AM45" s="28">
        <v>1.2143999999999999</v>
      </c>
      <c r="AN45" s="28" t="s">
        <v>107</v>
      </c>
      <c r="AO45" s="29">
        <f t="shared" si="7"/>
        <v>71</v>
      </c>
      <c r="AP45" s="33" t="s">
        <v>105</v>
      </c>
      <c r="AQ45" s="35" t="s">
        <v>29</v>
      </c>
      <c r="AR45" s="29">
        <v>1.22685</v>
      </c>
      <c r="AS45" s="29"/>
      <c r="AT45" s="29">
        <f t="shared" si="8"/>
        <v>74</v>
      </c>
      <c r="AU45" s="33" t="s">
        <v>27</v>
      </c>
      <c r="AV45" s="24" t="s">
        <v>29</v>
      </c>
      <c r="AW45" s="28">
        <v>0.63334000000000001</v>
      </c>
      <c r="AX45" s="28" t="s">
        <v>107</v>
      </c>
      <c r="AY45" s="29">
        <f t="shared" si="9"/>
        <v>92</v>
      </c>
      <c r="AZ45" s="33" t="s">
        <v>71</v>
      </c>
      <c r="BA45" s="24" t="s">
        <v>22</v>
      </c>
      <c r="BB45" s="28">
        <v>0.98014999999999997</v>
      </c>
      <c r="BC45" s="28" t="s">
        <v>107</v>
      </c>
      <c r="BD45" s="29">
        <f t="shared" si="10"/>
        <v>70</v>
      </c>
      <c r="BE45" s="33" t="s">
        <v>58</v>
      </c>
      <c r="BF45" s="24" t="s">
        <v>25</v>
      </c>
      <c r="BG45" s="28">
        <v>0.80132000000000003</v>
      </c>
      <c r="BH45" s="28" t="s">
        <v>107</v>
      </c>
      <c r="BI45" s="29">
        <f t="shared" si="11"/>
        <v>66</v>
      </c>
      <c r="BJ45" s="33" t="s">
        <v>64</v>
      </c>
      <c r="BK45" s="24" t="s">
        <v>22</v>
      </c>
      <c r="BL45" s="29">
        <v>0.25022</v>
      </c>
      <c r="BM45" s="29"/>
      <c r="BN45" s="29">
        <f t="shared" si="12"/>
        <v>58</v>
      </c>
      <c r="BO45" s="33" t="s">
        <v>87</v>
      </c>
      <c r="BP45" s="24" t="s">
        <v>29</v>
      </c>
      <c r="BQ45" s="30">
        <v>0.23400000000000001</v>
      </c>
      <c r="BR45" s="52" t="s">
        <v>108</v>
      </c>
      <c r="BS45" s="29">
        <f t="shared" si="13"/>
        <v>64</v>
      </c>
    </row>
    <row r="46" spans="1:71" ht="17" thickBot="1" x14ac:dyDescent="0.25">
      <c r="A46" s="95"/>
      <c r="B46" s="33" t="s">
        <v>62</v>
      </c>
      <c r="C46" s="24" t="s">
        <v>19</v>
      </c>
      <c r="D46" s="28">
        <v>1.0459700000000001</v>
      </c>
      <c r="E46" s="28" t="s">
        <v>107</v>
      </c>
      <c r="F46" s="29">
        <f t="shared" si="0"/>
        <v>67</v>
      </c>
      <c r="G46" s="33" t="s">
        <v>43</v>
      </c>
      <c r="H46" s="24" t="s">
        <v>22</v>
      </c>
      <c r="I46" s="29">
        <v>0.47731000000000001</v>
      </c>
      <c r="J46" s="29"/>
      <c r="K46" s="29">
        <f t="shared" si="1"/>
        <v>62</v>
      </c>
      <c r="L46" s="33" t="s">
        <v>34</v>
      </c>
      <c r="M46" s="24" t="s">
        <v>26</v>
      </c>
      <c r="N46" s="28">
        <v>0.80196000000000001</v>
      </c>
      <c r="O46" s="28" t="s">
        <v>107</v>
      </c>
      <c r="P46" s="29">
        <f t="shared" si="2"/>
        <v>53</v>
      </c>
      <c r="Q46" s="33" t="s">
        <v>38</v>
      </c>
      <c r="R46" s="24" t="s">
        <v>26</v>
      </c>
      <c r="S46" s="30">
        <v>0.60612999999999995</v>
      </c>
      <c r="T46" s="30" t="s">
        <v>108</v>
      </c>
      <c r="U46" s="29">
        <f t="shared" si="3"/>
        <v>79</v>
      </c>
      <c r="V46" s="33" t="s">
        <v>41</v>
      </c>
      <c r="W46" s="24" t="s">
        <v>25</v>
      </c>
      <c r="X46" s="30">
        <v>0.5081</v>
      </c>
      <c r="Y46" s="30" t="s">
        <v>108</v>
      </c>
      <c r="Z46" s="29">
        <f t="shared" si="4"/>
        <v>77</v>
      </c>
      <c r="AA46" s="33" t="s">
        <v>82</v>
      </c>
      <c r="AB46" s="24" t="s">
        <v>25</v>
      </c>
      <c r="AC46" s="29">
        <v>0.54581000000000002</v>
      </c>
      <c r="AD46" s="29"/>
      <c r="AE46" s="29">
        <f t="shared" si="5"/>
        <v>60</v>
      </c>
      <c r="AF46" s="33" t="s">
        <v>78</v>
      </c>
      <c r="AG46" s="24" t="s">
        <v>23</v>
      </c>
      <c r="AH46" s="30">
        <v>0.32340000000000002</v>
      </c>
      <c r="AI46" s="30" t="s">
        <v>108</v>
      </c>
      <c r="AJ46" s="29">
        <f t="shared" si="6"/>
        <v>53</v>
      </c>
      <c r="AK46" s="33" t="s">
        <v>93</v>
      </c>
      <c r="AL46" s="35" t="s">
        <v>29</v>
      </c>
      <c r="AM46" s="28">
        <v>1.2102599999999999</v>
      </c>
      <c r="AN46" s="28" t="s">
        <v>107</v>
      </c>
      <c r="AO46" s="29">
        <f t="shared" si="7"/>
        <v>70</v>
      </c>
      <c r="AP46" s="33" t="s">
        <v>18</v>
      </c>
      <c r="AQ46" s="24" t="s">
        <v>19</v>
      </c>
      <c r="AR46" s="28">
        <v>1.1875100000000001</v>
      </c>
      <c r="AS46" s="28" t="s">
        <v>107</v>
      </c>
      <c r="AT46" s="29">
        <f t="shared" si="8"/>
        <v>73</v>
      </c>
      <c r="AU46" s="33" t="s">
        <v>71</v>
      </c>
      <c r="AV46" s="24" t="s">
        <v>29</v>
      </c>
      <c r="AW46" s="29">
        <v>0.62985999999999998</v>
      </c>
      <c r="AX46" s="29"/>
      <c r="AY46" s="29">
        <f t="shared" si="9"/>
        <v>91</v>
      </c>
      <c r="AZ46" s="33" t="s">
        <v>77</v>
      </c>
      <c r="BA46" s="24" t="s">
        <v>29</v>
      </c>
      <c r="BB46" s="30">
        <v>0.97216999999999998</v>
      </c>
      <c r="BC46" s="30" t="s">
        <v>108</v>
      </c>
      <c r="BD46" s="29">
        <f t="shared" si="10"/>
        <v>69</v>
      </c>
      <c r="BE46" s="33" t="s">
        <v>75</v>
      </c>
      <c r="BF46" s="24" t="s">
        <v>23</v>
      </c>
      <c r="BG46" s="28">
        <v>0.78898000000000001</v>
      </c>
      <c r="BH46" s="28" t="s">
        <v>107</v>
      </c>
      <c r="BI46" s="29">
        <f t="shared" si="11"/>
        <v>65</v>
      </c>
      <c r="BJ46" s="33" t="s">
        <v>49</v>
      </c>
      <c r="BK46" s="24" t="s">
        <v>28</v>
      </c>
      <c r="BL46" s="30">
        <v>0.25008000000000002</v>
      </c>
      <c r="BM46" s="30" t="s">
        <v>108</v>
      </c>
      <c r="BN46" s="29">
        <f t="shared" si="12"/>
        <v>57</v>
      </c>
      <c r="BO46" s="33" t="s">
        <v>85</v>
      </c>
      <c r="BP46" s="24" t="s">
        <v>29</v>
      </c>
      <c r="BQ46" s="29">
        <v>0.22449</v>
      </c>
      <c r="BS46" s="29">
        <f t="shared" si="13"/>
        <v>63</v>
      </c>
    </row>
    <row r="47" spans="1:71" ht="17" thickBot="1" x14ac:dyDescent="0.25">
      <c r="A47" s="95"/>
      <c r="B47" s="33" t="s">
        <v>58</v>
      </c>
      <c r="C47" s="24" t="s">
        <v>25</v>
      </c>
      <c r="D47" s="28">
        <v>1.0419099999999999</v>
      </c>
      <c r="E47" s="28" t="s">
        <v>107</v>
      </c>
      <c r="F47" s="29">
        <f t="shared" si="0"/>
        <v>66</v>
      </c>
      <c r="G47" s="33" t="s">
        <v>21</v>
      </c>
      <c r="H47" s="24" t="s">
        <v>22</v>
      </c>
      <c r="I47" s="30">
        <v>0.43247999999999998</v>
      </c>
      <c r="J47" s="30" t="s">
        <v>108</v>
      </c>
      <c r="K47" s="29">
        <f t="shared" si="1"/>
        <v>61</v>
      </c>
      <c r="L47" s="33" t="s">
        <v>79</v>
      </c>
      <c r="M47" s="24" t="s">
        <v>29</v>
      </c>
      <c r="N47" s="28">
        <v>0.76732</v>
      </c>
      <c r="O47" s="28" t="s">
        <v>107</v>
      </c>
      <c r="P47" s="29">
        <f t="shared" si="2"/>
        <v>52</v>
      </c>
      <c r="Q47" s="33" t="s">
        <v>39</v>
      </c>
      <c r="R47" s="24" t="s">
        <v>25</v>
      </c>
      <c r="S47" s="30">
        <v>0.60463999999999996</v>
      </c>
      <c r="T47" s="30" t="s">
        <v>108</v>
      </c>
      <c r="U47" s="29">
        <f t="shared" si="3"/>
        <v>78</v>
      </c>
      <c r="V47" s="33" t="s">
        <v>24</v>
      </c>
      <c r="W47" s="24" t="s">
        <v>25</v>
      </c>
      <c r="X47" s="28">
        <v>0.50143000000000004</v>
      </c>
      <c r="Y47" s="28" t="s">
        <v>107</v>
      </c>
      <c r="Z47" s="29">
        <f t="shared" si="4"/>
        <v>76</v>
      </c>
      <c r="AA47" s="33" t="s">
        <v>18</v>
      </c>
      <c r="AB47" s="24" t="s">
        <v>19</v>
      </c>
      <c r="AC47" s="28">
        <v>0.53412000000000004</v>
      </c>
      <c r="AD47" s="28" t="s">
        <v>107</v>
      </c>
      <c r="AE47" s="29">
        <f t="shared" si="5"/>
        <v>59</v>
      </c>
      <c r="AF47" s="33" t="s">
        <v>97</v>
      </c>
      <c r="AG47" s="35" t="s">
        <v>25</v>
      </c>
      <c r="AH47" s="29">
        <v>0.3165</v>
      </c>
      <c r="AI47" s="29"/>
      <c r="AJ47" s="29">
        <f t="shared" si="6"/>
        <v>52</v>
      </c>
      <c r="AK47" s="33" t="s">
        <v>37</v>
      </c>
      <c r="AL47" s="24" t="s">
        <v>25</v>
      </c>
      <c r="AM47" s="28">
        <v>1.2020299999999999</v>
      </c>
      <c r="AN47" s="28" t="s">
        <v>107</v>
      </c>
      <c r="AO47" s="29">
        <f t="shared" si="7"/>
        <v>69</v>
      </c>
      <c r="AP47" s="33" t="s">
        <v>97</v>
      </c>
      <c r="AQ47" s="35" t="s">
        <v>22</v>
      </c>
      <c r="AR47" s="30">
        <v>1.1771400000000001</v>
      </c>
      <c r="AS47" s="30" t="s">
        <v>108</v>
      </c>
      <c r="AT47" s="29">
        <f t="shared" si="8"/>
        <v>72</v>
      </c>
      <c r="AU47" s="33" t="s">
        <v>105</v>
      </c>
      <c r="AV47" s="35" t="s">
        <v>29</v>
      </c>
      <c r="AW47" s="29">
        <v>0.61529999999999996</v>
      </c>
      <c r="AX47" s="29"/>
      <c r="AY47" s="29">
        <f t="shared" si="9"/>
        <v>90</v>
      </c>
      <c r="AZ47" s="33" t="s">
        <v>41</v>
      </c>
      <c r="BA47" s="24" t="s">
        <v>25</v>
      </c>
      <c r="BB47" s="28">
        <v>0.96930000000000005</v>
      </c>
      <c r="BC47" s="28" t="s">
        <v>107</v>
      </c>
      <c r="BD47" s="29">
        <f t="shared" si="10"/>
        <v>68</v>
      </c>
      <c r="BE47" s="33" t="s">
        <v>50</v>
      </c>
      <c r="BF47" s="24" t="s">
        <v>19</v>
      </c>
      <c r="BG47" s="28">
        <v>0.77403999999999995</v>
      </c>
      <c r="BH47" s="28" t="s">
        <v>107</v>
      </c>
      <c r="BI47" s="29">
        <f t="shared" si="11"/>
        <v>64</v>
      </c>
      <c r="BJ47" s="33" t="s">
        <v>38</v>
      </c>
      <c r="BK47" s="24" t="s">
        <v>22</v>
      </c>
      <c r="BL47" s="30">
        <v>0.24443999999999999</v>
      </c>
      <c r="BM47" s="30" t="s">
        <v>108</v>
      </c>
      <c r="BN47" s="29">
        <f t="shared" si="12"/>
        <v>56</v>
      </c>
      <c r="BO47" s="33" t="s">
        <v>66</v>
      </c>
      <c r="BP47" s="24" t="s">
        <v>22</v>
      </c>
      <c r="BQ47" s="29">
        <v>0.22406999999999999</v>
      </c>
      <c r="BS47" s="29">
        <f t="shared" si="13"/>
        <v>62</v>
      </c>
    </row>
    <row r="48" spans="1:71" ht="17" thickBot="1" x14ac:dyDescent="0.25">
      <c r="A48" s="95"/>
      <c r="B48" s="33" t="s">
        <v>83</v>
      </c>
      <c r="C48" s="24" t="s">
        <v>20</v>
      </c>
      <c r="D48" s="29">
        <v>0.97523000000000004</v>
      </c>
      <c r="E48" s="29"/>
      <c r="F48" s="29">
        <f t="shared" si="0"/>
        <v>65</v>
      </c>
      <c r="G48" s="33" t="s">
        <v>46</v>
      </c>
      <c r="H48" s="24" t="s">
        <v>22</v>
      </c>
      <c r="I48" s="29">
        <v>0.41746</v>
      </c>
      <c r="J48" s="29"/>
      <c r="K48" s="29">
        <f t="shared" si="1"/>
        <v>60</v>
      </c>
      <c r="L48" s="33" t="s">
        <v>63</v>
      </c>
      <c r="M48" s="24" t="s">
        <v>22</v>
      </c>
      <c r="N48" s="28">
        <v>0.75736999999999999</v>
      </c>
      <c r="O48" s="28" t="s">
        <v>107</v>
      </c>
      <c r="P48" s="29">
        <f t="shared" si="2"/>
        <v>51</v>
      </c>
      <c r="Q48" s="33" t="s">
        <v>66</v>
      </c>
      <c r="R48" s="24" t="s">
        <v>20</v>
      </c>
      <c r="S48" s="29">
        <v>0.59894999999999998</v>
      </c>
      <c r="T48" s="29"/>
      <c r="U48" s="29">
        <f t="shared" si="3"/>
        <v>77</v>
      </c>
      <c r="V48" s="33" t="s">
        <v>103</v>
      </c>
      <c r="W48" s="35" t="s">
        <v>28</v>
      </c>
      <c r="X48" s="29">
        <v>0.49940000000000001</v>
      </c>
      <c r="Y48" s="29"/>
      <c r="Z48" s="29">
        <f t="shared" si="4"/>
        <v>75</v>
      </c>
      <c r="AA48" s="33" t="s">
        <v>58</v>
      </c>
      <c r="AB48" s="24" t="s">
        <v>25</v>
      </c>
      <c r="AC48" s="30">
        <v>0.51946000000000003</v>
      </c>
      <c r="AD48" s="30" t="s">
        <v>108</v>
      </c>
      <c r="AE48" s="29">
        <f t="shared" si="5"/>
        <v>58</v>
      </c>
      <c r="AF48" s="33" t="s">
        <v>80</v>
      </c>
      <c r="AG48" s="24" t="s">
        <v>25</v>
      </c>
      <c r="AH48" s="29">
        <v>0.31586999999999998</v>
      </c>
      <c r="AI48" s="29"/>
      <c r="AJ48" s="29">
        <f t="shared" si="6"/>
        <v>51</v>
      </c>
      <c r="AK48" s="33" t="s">
        <v>86</v>
      </c>
      <c r="AL48" s="24" t="s">
        <v>28</v>
      </c>
      <c r="AM48" s="28">
        <v>1.19974</v>
      </c>
      <c r="AN48" s="28" t="s">
        <v>107</v>
      </c>
      <c r="AO48" s="29">
        <f t="shared" si="7"/>
        <v>68</v>
      </c>
      <c r="AP48" s="33" t="s">
        <v>98</v>
      </c>
      <c r="AQ48" s="35" t="s">
        <v>25</v>
      </c>
      <c r="AR48" s="28">
        <v>1.1768000000000001</v>
      </c>
      <c r="AS48" s="28" t="s">
        <v>107</v>
      </c>
      <c r="AT48" s="29">
        <f t="shared" si="8"/>
        <v>71</v>
      </c>
      <c r="AU48" s="33" t="s">
        <v>50</v>
      </c>
      <c r="AV48" s="24" t="s">
        <v>29</v>
      </c>
      <c r="AW48" s="28">
        <v>0.61214999999999997</v>
      </c>
      <c r="AX48" s="28" t="s">
        <v>107</v>
      </c>
      <c r="AY48" s="29">
        <f t="shared" si="9"/>
        <v>89</v>
      </c>
      <c r="AZ48" s="33" t="s">
        <v>50</v>
      </c>
      <c r="BA48" s="24" t="s">
        <v>19</v>
      </c>
      <c r="BB48" s="28">
        <v>0.95955000000000001</v>
      </c>
      <c r="BC48" s="28" t="s">
        <v>107</v>
      </c>
      <c r="BD48" s="29">
        <f t="shared" si="10"/>
        <v>67</v>
      </c>
      <c r="BE48" s="33" t="s">
        <v>83</v>
      </c>
      <c r="BF48" s="24" t="s">
        <v>20</v>
      </c>
      <c r="BG48" s="29">
        <v>0.76468999999999998</v>
      </c>
      <c r="BH48" s="29"/>
      <c r="BI48" s="29">
        <f t="shared" si="11"/>
        <v>63</v>
      </c>
      <c r="BJ48" s="33" t="s">
        <v>94</v>
      </c>
      <c r="BK48" s="35" t="s">
        <v>19</v>
      </c>
      <c r="BL48" s="29">
        <v>0.24443999999999999</v>
      </c>
      <c r="BM48" s="29"/>
      <c r="BN48" s="29">
        <f t="shared" si="12"/>
        <v>56</v>
      </c>
      <c r="BO48" s="33" t="s">
        <v>36</v>
      </c>
      <c r="BP48" s="24" t="s">
        <v>26</v>
      </c>
      <c r="BQ48" s="30">
        <v>0.2238</v>
      </c>
      <c r="BR48" s="52" t="s">
        <v>108</v>
      </c>
      <c r="BS48" s="29">
        <f t="shared" si="13"/>
        <v>61</v>
      </c>
    </row>
    <row r="49" spans="1:71" ht="17" thickBot="1" x14ac:dyDescent="0.25">
      <c r="A49" s="95"/>
      <c r="B49" s="33" t="s">
        <v>65</v>
      </c>
      <c r="C49" s="24" t="s">
        <v>29</v>
      </c>
      <c r="D49" s="29">
        <v>0.97372000000000003</v>
      </c>
      <c r="E49" s="29"/>
      <c r="F49" s="29">
        <f t="shared" si="0"/>
        <v>64</v>
      </c>
      <c r="G49" s="33" t="s">
        <v>27</v>
      </c>
      <c r="H49" s="24" t="s">
        <v>28</v>
      </c>
      <c r="I49" s="30">
        <v>0.41478999999999999</v>
      </c>
      <c r="J49" s="30" t="s">
        <v>108</v>
      </c>
      <c r="K49" s="29">
        <f t="shared" si="1"/>
        <v>59</v>
      </c>
      <c r="L49" s="33" t="s">
        <v>32</v>
      </c>
      <c r="M49" s="24" t="s">
        <v>20</v>
      </c>
      <c r="N49" s="28">
        <v>0.72648000000000001</v>
      </c>
      <c r="O49" s="28" t="s">
        <v>107</v>
      </c>
      <c r="P49" s="29">
        <f t="shared" si="2"/>
        <v>50</v>
      </c>
      <c r="Q49" s="33" t="s">
        <v>87</v>
      </c>
      <c r="R49" s="24" t="s">
        <v>29</v>
      </c>
      <c r="S49" s="30">
        <v>0.56857999999999997</v>
      </c>
      <c r="T49" s="30" t="s">
        <v>108</v>
      </c>
      <c r="U49" s="29">
        <f t="shared" si="3"/>
        <v>76</v>
      </c>
      <c r="V49" s="33" t="s">
        <v>105</v>
      </c>
      <c r="W49" s="35" t="s">
        <v>20</v>
      </c>
      <c r="X49" s="29">
        <v>0.48912</v>
      </c>
      <c r="Y49" s="29"/>
      <c r="Z49" s="29">
        <f t="shared" si="4"/>
        <v>74</v>
      </c>
      <c r="AA49" s="33" t="s">
        <v>98</v>
      </c>
      <c r="AB49" s="35" t="s">
        <v>28</v>
      </c>
      <c r="AC49" s="29">
        <v>0.51678000000000002</v>
      </c>
      <c r="AD49" s="29"/>
      <c r="AE49" s="29">
        <f t="shared" si="5"/>
        <v>57</v>
      </c>
      <c r="AF49" s="33" t="s">
        <v>68</v>
      </c>
      <c r="AG49" s="24" t="s">
        <v>22</v>
      </c>
      <c r="AH49" s="30">
        <v>0.30520000000000003</v>
      </c>
      <c r="AI49" s="30" t="s">
        <v>108</v>
      </c>
      <c r="AJ49" s="29">
        <f t="shared" si="6"/>
        <v>50</v>
      </c>
      <c r="AK49" s="33" t="s">
        <v>78</v>
      </c>
      <c r="AL49" s="24" t="s">
        <v>23</v>
      </c>
      <c r="AM49" s="28">
        <v>1.1990400000000001</v>
      </c>
      <c r="AN49" s="28" t="s">
        <v>107</v>
      </c>
      <c r="AO49" s="29">
        <f t="shared" si="7"/>
        <v>67</v>
      </c>
      <c r="AP49" s="33" t="s">
        <v>80</v>
      </c>
      <c r="AQ49" s="24" t="s">
        <v>25</v>
      </c>
      <c r="AR49" s="28">
        <v>1.1707700000000001</v>
      </c>
      <c r="AS49" s="28" t="s">
        <v>107</v>
      </c>
      <c r="AT49" s="29">
        <f t="shared" si="8"/>
        <v>70</v>
      </c>
      <c r="AU49" s="33" t="s">
        <v>103</v>
      </c>
      <c r="AV49" s="35" t="s">
        <v>28</v>
      </c>
      <c r="AW49" s="29">
        <v>0.59979000000000005</v>
      </c>
      <c r="AX49" s="29"/>
      <c r="AY49" s="29">
        <f t="shared" si="9"/>
        <v>88</v>
      </c>
      <c r="AZ49" s="33" t="s">
        <v>54</v>
      </c>
      <c r="BA49" s="24" t="s">
        <v>22</v>
      </c>
      <c r="BB49" s="28">
        <v>0.94428999999999996</v>
      </c>
      <c r="BC49" s="28" t="s">
        <v>107</v>
      </c>
      <c r="BD49" s="29">
        <f t="shared" si="10"/>
        <v>66</v>
      </c>
      <c r="BE49" s="33" t="s">
        <v>69</v>
      </c>
      <c r="BF49" s="24" t="s">
        <v>29</v>
      </c>
      <c r="BG49" s="30">
        <v>0.75597000000000003</v>
      </c>
      <c r="BH49" s="30" t="s">
        <v>108</v>
      </c>
      <c r="BI49" s="29">
        <f t="shared" si="11"/>
        <v>62</v>
      </c>
      <c r="BJ49" s="33" t="s">
        <v>57</v>
      </c>
      <c r="BK49" s="24" t="s">
        <v>23</v>
      </c>
      <c r="BL49" s="29">
        <v>0.24293999999999999</v>
      </c>
      <c r="BM49" s="29"/>
      <c r="BN49" s="29">
        <f t="shared" si="12"/>
        <v>55</v>
      </c>
      <c r="BO49" s="33" t="s">
        <v>89</v>
      </c>
      <c r="BP49" s="35" t="s">
        <v>25</v>
      </c>
      <c r="BQ49" s="29">
        <v>0.22133</v>
      </c>
      <c r="BS49" s="29">
        <f t="shared" si="13"/>
        <v>60</v>
      </c>
    </row>
    <row r="50" spans="1:71" ht="17" thickBot="1" x14ac:dyDescent="0.25">
      <c r="A50" s="95"/>
      <c r="B50" s="33" t="s">
        <v>62</v>
      </c>
      <c r="C50" s="24" t="s">
        <v>23</v>
      </c>
      <c r="D50" s="28">
        <v>0.96955999999999998</v>
      </c>
      <c r="E50" s="28" t="s">
        <v>107</v>
      </c>
      <c r="F50" s="29">
        <f t="shared" si="0"/>
        <v>63</v>
      </c>
      <c r="G50" s="33" t="s">
        <v>98</v>
      </c>
      <c r="H50" s="35" t="s">
        <v>25</v>
      </c>
      <c r="I50" s="29">
        <v>0.39950000000000002</v>
      </c>
      <c r="J50" s="29"/>
      <c r="K50" s="29">
        <f t="shared" si="1"/>
        <v>58</v>
      </c>
      <c r="L50" s="33" t="s">
        <v>49</v>
      </c>
      <c r="M50" s="24" t="s">
        <v>28</v>
      </c>
      <c r="N50" s="28">
        <v>0.70216999999999996</v>
      </c>
      <c r="O50" s="28" t="s">
        <v>107</v>
      </c>
      <c r="P50" s="29">
        <f t="shared" si="2"/>
        <v>49</v>
      </c>
      <c r="Q50" s="33" t="s">
        <v>21</v>
      </c>
      <c r="R50" s="24" t="s">
        <v>22</v>
      </c>
      <c r="S50" s="28">
        <v>0.56479000000000001</v>
      </c>
      <c r="T50" s="28" t="s">
        <v>107</v>
      </c>
      <c r="U50" s="29">
        <f t="shared" si="3"/>
        <v>75</v>
      </c>
      <c r="V50" s="33" t="s">
        <v>72</v>
      </c>
      <c r="W50" s="24" t="s">
        <v>28</v>
      </c>
      <c r="X50" s="30">
        <v>0.48592999999999997</v>
      </c>
      <c r="Y50" s="30" t="s">
        <v>108</v>
      </c>
      <c r="Z50" s="29">
        <f t="shared" si="4"/>
        <v>73</v>
      </c>
      <c r="AA50" s="33" t="s">
        <v>105</v>
      </c>
      <c r="AB50" s="35" t="s">
        <v>29</v>
      </c>
      <c r="AC50" s="29">
        <v>0.48959999999999998</v>
      </c>
      <c r="AD50" s="29"/>
      <c r="AE50" s="29">
        <f t="shared" si="5"/>
        <v>56</v>
      </c>
      <c r="AF50" s="33" t="s">
        <v>105</v>
      </c>
      <c r="AG50" s="35" t="s">
        <v>22</v>
      </c>
      <c r="AH50" s="29">
        <v>0.29831999999999997</v>
      </c>
      <c r="AI50" s="29"/>
      <c r="AJ50" s="29">
        <f t="shared" si="6"/>
        <v>49</v>
      </c>
      <c r="AK50" s="33" t="s">
        <v>58</v>
      </c>
      <c r="AL50" s="24" t="s">
        <v>25</v>
      </c>
      <c r="AM50" s="28">
        <v>1.1969700000000001</v>
      </c>
      <c r="AN50" s="28" t="s">
        <v>107</v>
      </c>
      <c r="AO50" s="29">
        <f t="shared" si="7"/>
        <v>66</v>
      </c>
      <c r="AP50" s="33" t="s">
        <v>89</v>
      </c>
      <c r="AQ50" s="35" t="s">
        <v>25</v>
      </c>
      <c r="AR50" s="29">
        <v>1.14367</v>
      </c>
      <c r="AS50" s="29"/>
      <c r="AT50" s="29">
        <f t="shared" si="8"/>
        <v>69</v>
      </c>
      <c r="AU50" s="33" t="s">
        <v>18</v>
      </c>
      <c r="AV50" s="24" t="s">
        <v>19</v>
      </c>
      <c r="AW50" s="28">
        <v>0.59175999999999995</v>
      </c>
      <c r="AX50" s="28" t="s">
        <v>107</v>
      </c>
      <c r="AY50" s="29">
        <f t="shared" si="9"/>
        <v>87</v>
      </c>
      <c r="AZ50" s="33" t="s">
        <v>89</v>
      </c>
      <c r="BA50" s="35" t="s">
        <v>22</v>
      </c>
      <c r="BB50" s="29">
        <v>0.93886000000000003</v>
      </c>
      <c r="BC50" s="29"/>
      <c r="BD50" s="29">
        <f t="shared" si="10"/>
        <v>65</v>
      </c>
      <c r="BE50" s="33" t="s">
        <v>58</v>
      </c>
      <c r="BF50" s="24" t="s">
        <v>20</v>
      </c>
      <c r="BG50" s="29">
        <v>0.74597999999999998</v>
      </c>
      <c r="BH50" s="29"/>
      <c r="BI50" s="29">
        <f t="shared" si="11"/>
        <v>61</v>
      </c>
      <c r="BJ50" s="33" t="s">
        <v>67</v>
      </c>
      <c r="BK50" s="24" t="s">
        <v>28</v>
      </c>
      <c r="BL50" s="29">
        <v>0.23737</v>
      </c>
      <c r="BM50" s="29"/>
      <c r="BN50" s="29">
        <f t="shared" si="12"/>
        <v>54</v>
      </c>
      <c r="BO50" s="33" t="s">
        <v>104</v>
      </c>
      <c r="BP50" s="35" t="s">
        <v>28</v>
      </c>
      <c r="BQ50" s="29">
        <v>0.21965999999999999</v>
      </c>
      <c r="BS50" s="29">
        <f t="shared" si="13"/>
        <v>59</v>
      </c>
    </row>
    <row r="51" spans="1:71" ht="17" thickBot="1" x14ac:dyDescent="0.25">
      <c r="A51" s="95"/>
      <c r="B51" s="33" t="s">
        <v>50</v>
      </c>
      <c r="C51" s="24" t="s">
        <v>19</v>
      </c>
      <c r="D51" s="28">
        <v>0.95093000000000005</v>
      </c>
      <c r="E51" s="28" t="s">
        <v>107</v>
      </c>
      <c r="F51" s="29">
        <f t="shared" si="0"/>
        <v>62</v>
      </c>
      <c r="G51" s="33" t="s">
        <v>47</v>
      </c>
      <c r="H51" s="24" t="s">
        <v>19</v>
      </c>
      <c r="I51" s="29">
        <v>0.39832000000000001</v>
      </c>
      <c r="J51" s="29"/>
      <c r="K51" s="29">
        <f t="shared" si="1"/>
        <v>57</v>
      </c>
      <c r="L51" s="33" t="s">
        <v>67</v>
      </c>
      <c r="M51" s="24" t="s">
        <v>20</v>
      </c>
      <c r="N51" s="28">
        <v>0.67447999999999997</v>
      </c>
      <c r="O51" s="28" t="s">
        <v>107</v>
      </c>
      <c r="P51" s="29">
        <f t="shared" si="2"/>
        <v>48</v>
      </c>
      <c r="Q51" s="33" t="s">
        <v>63</v>
      </c>
      <c r="R51" s="24" t="s">
        <v>22</v>
      </c>
      <c r="S51" s="29">
        <v>0.55564000000000002</v>
      </c>
      <c r="T51" s="29"/>
      <c r="U51" s="29">
        <f t="shared" si="3"/>
        <v>74</v>
      </c>
      <c r="V51" s="33" t="s">
        <v>70</v>
      </c>
      <c r="W51" s="24" t="s">
        <v>19</v>
      </c>
      <c r="X51" s="29">
        <v>0.48518</v>
      </c>
      <c r="Y51" s="29"/>
      <c r="Z51" s="29">
        <f t="shared" si="4"/>
        <v>72</v>
      </c>
      <c r="AA51" s="33" t="s">
        <v>41</v>
      </c>
      <c r="AB51" s="24" t="s">
        <v>29</v>
      </c>
      <c r="AC51" s="28">
        <v>0.47904000000000002</v>
      </c>
      <c r="AD51" s="28" t="s">
        <v>107</v>
      </c>
      <c r="AE51" s="29">
        <f t="shared" si="5"/>
        <v>55</v>
      </c>
      <c r="AF51" s="33" t="s">
        <v>78</v>
      </c>
      <c r="AG51" s="24" t="s">
        <v>28</v>
      </c>
      <c r="AH51" s="29">
        <v>0.29587999999999998</v>
      </c>
      <c r="AI51" s="29"/>
      <c r="AJ51" s="29">
        <f t="shared" si="6"/>
        <v>48</v>
      </c>
      <c r="AK51" s="33" t="s">
        <v>80</v>
      </c>
      <c r="AL51" s="24" t="s">
        <v>28</v>
      </c>
      <c r="AM51" s="28">
        <v>1.19377</v>
      </c>
      <c r="AN51" s="28" t="s">
        <v>107</v>
      </c>
      <c r="AO51" s="29">
        <f t="shared" si="7"/>
        <v>65</v>
      </c>
      <c r="AP51" s="33" t="s">
        <v>80</v>
      </c>
      <c r="AQ51" s="24" t="s">
        <v>28</v>
      </c>
      <c r="AR51" s="28">
        <v>1.12273</v>
      </c>
      <c r="AS51" s="28" t="s">
        <v>107</v>
      </c>
      <c r="AT51" s="29">
        <f t="shared" si="8"/>
        <v>68</v>
      </c>
      <c r="AU51" s="33" t="s">
        <v>58</v>
      </c>
      <c r="AV51" s="24" t="s">
        <v>22</v>
      </c>
      <c r="AW51" s="29">
        <v>0.58562999999999998</v>
      </c>
      <c r="AX51" s="29"/>
      <c r="AY51" s="29">
        <f t="shared" si="9"/>
        <v>86</v>
      </c>
      <c r="AZ51" s="33" t="s">
        <v>48</v>
      </c>
      <c r="BA51" s="24" t="s">
        <v>29</v>
      </c>
      <c r="BB51" s="28">
        <v>0.92022999999999999</v>
      </c>
      <c r="BC51" s="28" t="s">
        <v>107</v>
      </c>
      <c r="BD51" s="29">
        <f t="shared" si="10"/>
        <v>64</v>
      </c>
      <c r="BE51" s="33" t="s">
        <v>97</v>
      </c>
      <c r="BF51" s="35" t="s">
        <v>29</v>
      </c>
      <c r="BG51" s="29">
        <v>0.73902000000000001</v>
      </c>
      <c r="BH51" s="29"/>
      <c r="BI51" s="29">
        <f t="shared" si="11"/>
        <v>60</v>
      </c>
      <c r="BJ51" s="33" t="s">
        <v>51</v>
      </c>
      <c r="BK51" s="24" t="s">
        <v>22</v>
      </c>
      <c r="BL51" s="29">
        <v>0.22599</v>
      </c>
      <c r="BM51" s="29"/>
      <c r="BN51" s="29">
        <f t="shared" si="12"/>
        <v>53</v>
      </c>
      <c r="BO51" s="33" t="s">
        <v>89</v>
      </c>
      <c r="BP51" s="35" t="s">
        <v>22</v>
      </c>
      <c r="BQ51" s="29">
        <v>0.21734000000000001</v>
      </c>
      <c r="BS51" s="29">
        <f t="shared" si="13"/>
        <v>58</v>
      </c>
    </row>
    <row r="52" spans="1:71" ht="17" thickBot="1" x14ac:dyDescent="0.25">
      <c r="A52" s="95"/>
      <c r="B52" s="33" t="s">
        <v>43</v>
      </c>
      <c r="C52" s="24" t="s">
        <v>19</v>
      </c>
      <c r="D52" s="28">
        <v>0.92157999999999995</v>
      </c>
      <c r="E52" s="28" t="s">
        <v>107</v>
      </c>
      <c r="F52" s="29">
        <f t="shared" si="0"/>
        <v>61</v>
      </c>
      <c r="G52" s="33" t="s">
        <v>49</v>
      </c>
      <c r="H52" s="24" t="s">
        <v>28</v>
      </c>
      <c r="I52" s="29">
        <v>0.36558000000000002</v>
      </c>
      <c r="J52" s="29"/>
      <c r="K52" s="29">
        <f t="shared" si="1"/>
        <v>56</v>
      </c>
      <c r="L52" s="33" t="s">
        <v>57</v>
      </c>
      <c r="M52" s="24" t="s">
        <v>20</v>
      </c>
      <c r="N52" s="28">
        <v>0.65919000000000005</v>
      </c>
      <c r="O52" s="28" t="s">
        <v>107</v>
      </c>
      <c r="P52" s="29">
        <f t="shared" si="2"/>
        <v>47</v>
      </c>
      <c r="Q52" s="33" t="s">
        <v>38</v>
      </c>
      <c r="R52" s="24" t="s">
        <v>22</v>
      </c>
      <c r="S52" s="30">
        <v>0.54442999999999997</v>
      </c>
      <c r="T52" s="30" t="s">
        <v>108</v>
      </c>
      <c r="U52" s="29">
        <f t="shared" si="3"/>
        <v>73</v>
      </c>
      <c r="V52" s="33" t="s">
        <v>62</v>
      </c>
      <c r="W52" s="24" t="s">
        <v>19</v>
      </c>
      <c r="X52" s="29">
        <v>0.48018</v>
      </c>
      <c r="Y52" s="29"/>
      <c r="Z52" s="29">
        <f t="shared" si="4"/>
        <v>71</v>
      </c>
      <c r="AA52" s="33" t="s">
        <v>97</v>
      </c>
      <c r="AB52" s="35" t="s">
        <v>29</v>
      </c>
      <c r="AC52" s="29">
        <v>0.47782000000000002</v>
      </c>
      <c r="AD52" s="29"/>
      <c r="AE52" s="29">
        <f t="shared" si="5"/>
        <v>54</v>
      </c>
      <c r="AF52" s="33" t="s">
        <v>64</v>
      </c>
      <c r="AG52" s="24" t="s">
        <v>19</v>
      </c>
      <c r="AH52" s="29">
        <v>0.29278999999999999</v>
      </c>
      <c r="AI52" s="29"/>
      <c r="AJ52" s="29">
        <f t="shared" si="6"/>
        <v>47</v>
      </c>
      <c r="AK52" s="33" t="s">
        <v>93</v>
      </c>
      <c r="AL52" s="35" t="s">
        <v>25</v>
      </c>
      <c r="AM52" s="30">
        <v>1.1026800000000001</v>
      </c>
      <c r="AN52" s="30" t="s">
        <v>108</v>
      </c>
      <c r="AO52" s="29">
        <f t="shared" si="7"/>
        <v>64</v>
      </c>
      <c r="AP52" s="33" t="s">
        <v>58</v>
      </c>
      <c r="AQ52" s="24" t="s">
        <v>25</v>
      </c>
      <c r="AR52" s="30">
        <v>1.1139300000000001</v>
      </c>
      <c r="AS52" s="30" t="s">
        <v>108</v>
      </c>
      <c r="AT52" s="29">
        <f t="shared" si="8"/>
        <v>67</v>
      </c>
      <c r="AU52" s="33" t="s">
        <v>24</v>
      </c>
      <c r="AV52" s="24" t="s">
        <v>25</v>
      </c>
      <c r="AW52" s="28">
        <v>0.58296000000000003</v>
      </c>
      <c r="AX52" s="28" t="s">
        <v>107</v>
      </c>
      <c r="AY52" s="29">
        <f t="shared" si="9"/>
        <v>85</v>
      </c>
      <c r="AZ52" s="33" t="s">
        <v>68</v>
      </c>
      <c r="BA52" s="24" t="s">
        <v>29</v>
      </c>
      <c r="BB52" s="28">
        <v>0.91669999999999996</v>
      </c>
      <c r="BC52" s="28" t="s">
        <v>107</v>
      </c>
      <c r="BD52" s="29">
        <f t="shared" si="10"/>
        <v>63</v>
      </c>
      <c r="BE52" s="33" t="s">
        <v>86</v>
      </c>
      <c r="BF52" s="24" t="s">
        <v>28</v>
      </c>
      <c r="BG52" s="28">
        <v>0.73777000000000004</v>
      </c>
      <c r="BH52" s="28" t="s">
        <v>107</v>
      </c>
      <c r="BI52" s="29">
        <f t="shared" si="11"/>
        <v>59</v>
      </c>
      <c r="BJ52" s="33" t="s">
        <v>83</v>
      </c>
      <c r="BK52" s="24" t="s">
        <v>20</v>
      </c>
      <c r="BL52" s="29">
        <v>0.21876000000000001</v>
      </c>
      <c r="BM52" s="29"/>
      <c r="BN52" s="29">
        <f t="shared" si="12"/>
        <v>52</v>
      </c>
      <c r="BO52" s="33" t="s">
        <v>49</v>
      </c>
      <c r="BP52" s="24" t="s">
        <v>20</v>
      </c>
      <c r="BQ52" s="30">
        <v>0.21041000000000001</v>
      </c>
      <c r="BR52" t="s">
        <v>108</v>
      </c>
      <c r="BS52" s="29">
        <f t="shared" si="13"/>
        <v>57</v>
      </c>
    </row>
    <row r="53" spans="1:71" ht="17" thickBot="1" x14ac:dyDescent="0.25">
      <c r="A53" s="95"/>
      <c r="B53" s="33" t="s">
        <v>33</v>
      </c>
      <c r="C53" s="24" t="s">
        <v>25</v>
      </c>
      <c r="D53" s="28">
        <v>0.91507000000000005</v>
      </c>
      <c r="E53" s="28" t="s">
        <v>107</v>
      </c>
      <c r="F53" s="29">
        <f t="shared" si="0"/>
        <v>60</v>
      </c>
      <c r="G53" s="33" t="s">
        <v>101</v>
      </c>
      <c r="H53" s="35" t="s">
        <v>22</v>
      </c>
      <c r="I53" s="29">
        <v>0.36284</v>
      </c>
      <c r="J53" s="29"/>
      <c r="K53" s="29">
        <f t="shared" si="1"/>
        <v>55</v>
      </c>
      <c r="L53" s="33" t="s">
        <v>101</v>
      </c>
      <c r="M53" s="35" t="s">
        <v>26</v>
      </c>
      <c r="N53" s="29">
        <v>0.63961000000000001</v>
      </c>
      <c r="O53" s="29"/>
      <c r="P53" s="29">
        <f t="shared" si="2"/>
        <v>46</v>
      </c>
      <c r="Q53" s="33" t="s">
        <v>74</v>
      </c>
      <c r="R53" s="24" t="s">
        <v>28</v>
      </c>
      <c r="S53" s="29">
        <v>0.52954000000000001</v>
      </c>
      <c r="T53" s="29"/>
      <c r="U53" s="29">
        <f t="shared" si="3"/>
        <v>72</v>
      </c>
      <c r="V53" s="33" t="s">
        <v>103</v>
      </c>
      <c r="W53" s="35" t="s">
        <v>22</v>
      </c>
      <c r="X53" s="29">
        <v>0.47419</v>
      </c>
      <c r="Y53" s="29"/>
      <c r="Z53" s="29">
        <f t="shared" si="4"/>
        <v>70</v>
      </c>
      <c r="AA53" s="33" t="s">
        <v>105</v>
      </c>
      <c r="AB53" s="35" t="s">
        <v>22</v>
      </c>
      <c r="AC53" s="29">
        <v>0.47116999999999998</v>
      </c>
      <c r="AD53" s="29"/>
      <c r="AE53" s="29">
        <f t="shared" si="5"/>
        <v>53</v>
      </c>
      <c r="AF53" s="33" t="s">
        <v>82</v>
      </c>
      <c r="AG53" s="24" t="s">
        <v>28</v>
      </c>
      <c r="AH53" s="29">
        <v>0.29155999999999999</v>
      </c>
      <c r="AI53" s="29"/>
      <c r="AJ53" s="29">
        <f t="shared" si="6"/>
        <v>46</v>
      </c>
      <c r="AK53" s="33" t="s">
        <v>56</v>
      </c>
      <c r="AL53" s="24" t="s">
        <v>22</v>
      </c>
      <c r="AM53" s="28">
        <v>1.0969500000000001</v>
      </c>
      <c r="AN53" s="28" t="s">
        <v>107</v>
      </c>
      <c r="AO53" s="29">
        <f t="shared" si="7"/>
        <v>63</v>
      </c>
      <c r="AP53" s="33" t="s">
        <v>93</v>
      </c>
      <c r="AQ53" s="35" t="s">
        <v>25</v>
      </c>
      <c r="AR53" s="29">
        <v>1.10056</v>
      </c>
      <c r="AS53" s="29"/>
      <c r="AT53" s="29">
        <f t="shared" si="8"/>
        <v>66</v>
      </c>
      <c r="AU53" s="33" t="s">
        <v>21</v>
      </c>
      <c r="AV53" s="24" t="s">
        <v>22</v>
      </c>
      <c r="AW53" s="28">
        <v>0.54986999999999997</v>
      </c>
      <c r="AX53" s="28" t="s">
        <v>107</v>
      </c>
      <c r="AY53" s="29">
        <f t="shared" si="9"/>
        <v>84</v>
      </c>
      <c r="AZ53" s="33" t="s">
        <v>31</v>
      </c>
      <c r="BA53" s="24" t="s">
        <v>25</v>
      </c>
      <c r="BB53" s="28">
        <v>0.90964999999999996</v>
      </c>
      <c r="BC53" s="28" t="s">
        <v>107</v>
      </c>
      <c r="BD53" s="29">
        <f t="shared" si="10"/>
        <v>62</v>
      </c>
      <c r="BE53" s="33" t="s">
        <v>78</v>
      </c>
      <c r="BF53" s="24" t="s">
        <v>23</v>
      </c>
      <c r="BG53" s="28">
        <v>0.71362000000000003</v>
      </c>
      <c r="BH53" s="28" t="s">
        <v>107</v>
      </c>
      <c r="BI53" s="29">
        <f t="shared" si="11"/>
        <v>58</v>
      </c>
      <c r="BJ53" s="33" t="s">
        <v>42</v>
      </c>
      <c r="BK53" s="24" t="s">
        <v>28</v>
      </c>
      <c r="BL53" s="29">
        <v>0.21709999999999999</v>
      </c>
      <c r="BM53" s="29"/>
      <c r="BN53" s="29">
        <f t="shared" si="12"/>
        <v>51</v>
      </c>
      <c r="BO53" s="33" t="s">
        <v>105</v>
      </c>
      <c r="BP53" s="35" t="s">
        <v>20</v>
      </c>
      <c r="BQ53" s="29">
        <v>0.20993000000000001</v>
      </c>
      <c r="BS53" s="29">
        <f t="shared" si="13"/>
        <v>56</v>
      </c>
    </row>
    <row r="54" spans="1:71" ht="17" thickBot="1" x14ac:dyDescent="0.25">
      <c r="A54" s="95"/>
      <c r="B54" s="33" t="s">
        <v>35</v>
      </c>
      <c r="C54" s="24" t="s">
        <v>22</v>
      </c>
      <c r="D54" s="28">
        <v>0.88109000000000004</v>
      </c>
      <c r="E54" s="28" t="s">
        <v>107</v>
      </c>
      <c r="F54" s="29">
        <f t="shared" si="0"/>
        <v>59</v>
      </c>
      <c r="G54" s="33" t="s">
        <v>49</v>
      </c>
      <c r="H54" s="24" t="s">
        <v>20</v>
      </c>
      <c r="I54" s="29">
        <v>0.36280000000000001</v>
      </c>
      <c r="J54" s="29"/>
      <c r="K54" s="29">
        <f t="shared" si="1"/>
        <v>54</v>
      </c>
      <c r="L54" s="33" t="s">
        <v>67</v>
      </c>
      <c r="M54" s="24" t="s">
        <v>28</v>
      </c>
      <c r="N54" s="28">
        <v>0.63358000000000003</v>
      </c>
      <c r="O54" s="28" t="s">
        <v>107</v>
      </c>
      <c r="P54" s="29">
        <f t="shared" si="2"/>
        <v>45</v>
      </c>
      <c r="Q54" s="33" t="s">
        <v>78</v>
      </c>
      <c r="R54" s="24" t="s">
        <v>23</v>
      </c>
      <c r="S54" s="29">
        <v>0.52554999999999996</v>
      </c>
      <c r="T54" s="29"/>
      <c r="U54" s="29">
        <f t="shared" si="3"/>
        <v>71</v>
      </c>
      <c r="V54" s="33" t="s">
        <v>82</v>
      </c>
      <c r="W54" s="24" t="s">
        <v>28</v>
      </c>
      <c r="X54" s="29">
        <v>0.47399000000000002</v>
      </c>
      <c r="Y54" s="29"/>
      <c r="Z54" s="29">
        <f t="shared" si="4"/>
        <v>69</v>
      </c>
      <c r="AA54" s="33" t="s">
        <v>105</v>
      </c>
      <c r="AB54" s="35" t="s">
        <v>20</v>
      </c>
      <c r="AC54" s="30">
        <v>0.45090000000000002</v>
      </c>
      <c r="AD54" s="30" t="s">
        <v>108</v>
      </c>
      <c r="AE54" s="29">
        <f t="shared" si="5"/>
        <v>52</v>
      </c>
      <c r="AF54" s="33" t="s">
        <v>56</v>
      </c>
      <c r="AG54" s="24" t="s">
        <v>19</v>
      </c>
      <c r="AH54" s="29">
        <v>0.28299999999999997</v>
      </c>
      <c r="AI54" s="29"/>
      <c r="AJ54" s="29">
        <f t="shared" si="6"/>
        <v>45</v>
      </c>
      <c r="AK54" s="33" t="s">
        <v>75</v>
      </c>
      <c r="AL54" s="24" t="s">
        <v>23</v>
      </c>
      <c r="AM54" s="28">
        <v>1.09484</v>
      </c>
      <c r="AN54" s="28" t="s">
        <v>107</v>
      </c>
      <c r="AO54" s="29">
        <f t="shared" si="7"/>
        <v>62</v>
      </c>
      <c r="AP54" s="33" t="s">
        <v>41</v>
      </c>
      <c r="AQ54" s="24" t="s">
        <v>29</v>
      </c>
      <c r="AR54" s="28">
        <v>1.0642799999999999</v>
      </c>
      <c r="AS54" s="28" t="s">
        <v>107</v>
      </c>
      <c r="AT54" s="29">
        <f t="shared" si="8"/>
        <v>65</v>
      </c>
      <c r="AU54" s="33" t="s">
        <v>94</v>
      </c>
      <c r="AV54" s="35" t="s">
        <v>26</v>
      </c>
      <c r="AW54" s="30">
        <v>0.54886000000000001</v>
      </c>
      <c r="AX54" s="30" t="s">
        <v>108</v>
      </c>
      <c r="AY54" s="29">
        <f t="shared" si="9"/>
        <v>83</v>
      </c>
      <c r="AZ54" s="33" t="s">
        <v>86</v>
      </c>
      <c r="BA54" s="24" t="s">
        <v>20</v>
      </c>
      <c r="BB54" s="28">
        <v>0.90402000000000005</v>
      </c>
      <c r="BC54" s="28" t="s">
        <v>107</v>
      </c>
      <c r="BD54" s="29">
        <f t="shared" si="10"/>
        <v>61</v>
      </c>
      <c r="BE54" s="33" t="s">
        <v>69</v>
      </c>
      <c r="BF54" s="24" t="s">
        <v>19</v>
      </c>
      <c r="BG54" s="28">
        <v>0.67081000000000002</v>
      </c>
      <c r="BH54" s="28" t="s">
        <v>107</v>
      </c>
      <c r="BI54" s="29">
        <f t="shared" si="11"/>
        <v>57</v>
      </c>
      <c r="BJ54" s="33" t="s">
        <v>33</v>
      </c>
      <c r="BK54" s="24" t="s">
        <v>20</v>
      </c>
      <c r="BL54" s="29">
        <v>0.21553</v>
      </c>
      <c r="BM54" s="29"/>
      <c r="BN54" s="29">
        <f t="shared" si="12"/>
        <v>50</v>
      </c>
      <c r="BO54" s="33" t="s">
        <v>32</v>
      </c>
      <c r="BP54" s="24" t="s">
        <v>20</v>
      </c>
      <c r="BQ54" s="30">
        <v>0.2089</v>
      </c>
      <c r="BR54" t="s">
        <v>108</v>
      </c>
      <c r="BS54" s="29">
        <f t="shared" si="13"/>
        <v>55</v>
      </c>
    </row>
    <row r="55" spans="1:71" ht="17" thickBot="1" x14ac:dyDescent="0.25">
      <c r="A55" s="95"/>
      <c r="B55" s="33" t="s">
        <v>59</v>
      </c>
      <c r="C55" s="24" t="s">
        <v>25</v>
      </c>
      <c r="D55" s="30">
        <v>0.84677000000000002</v>
      </c>
      <c r="E55" s="30" t="s">
        <v>108</v>
      </c>
      <c r="F55" s="29">
        <f t="shared" si="0"/>
        <v>58</v>
      </c>
      <c r="G55" s="33" t="s">
        <v>100</v>
      </c>
      <c r="H55" s="35" t="s">
        <v>28</v>
      </c>
      <c r="I55" s="29">
        <v>0.35113</v>
      </c>
      <c r="J55" s="29"/>
      <c r="K55" s="29">
        <f t="shared" si="1"/>
        <v>53</v>
      </c>
      <c r="L55" s="33" t="s">
        <v>27</v>
      </c>
      <c r="M55" s="24" t="s">
        <v>28</v>
      </c>
      <c r="N55" s="28">
        <v>0.59984999999999999</v>
      </c>
      <c r="O55" s="28" t="s">
        <v>107</v>
      </c>
      <c r="P55" s="29">
        <f t="shared" si="2"/>
        <v>44</v>
      </c>
      <c r="Q55" s="33" t="s">
        <v>39</v>
      </c>
      <c r="R55" s="24" t="s">
        <v>28</v>
      </c>
      <c r="S55" s="29">
        <v>0.52347999999999995</v>
      </c>
      <c r="T55" s="29"/>
      <c r="U55" s="29">
        <f t="shared" si="3"/>
        <v>70</v>
      </c>
      <c r="V55" s="33" t="s">
        <v>89</v>
      </c>
      <c r="W55" s="35" t="s">
        <v>25</v>
      </c>
      <c r="X55" s="29">
        <v>0.46339999999999998</v>
      </c>
      <c r="Y55" s="29"/>
      <c r="Z55" s="29">
        <f t="shared" si="4"/>
        <v>68</v>
      </c>
      <c r="AA55" s="33" t="s">
        <v>39</v>
      </c>
      <c r="AB55" s="24" t="s">
        <v>28</v>
      </c>
      <c r="AC55" s="29">
        <v>0.439</v>
      </c>
      <c r="AD55" s="29"/>
      <c r="AE55" s="29">
        <f t="shared" si="5"/>
        <v>51</v>
      </c>
      <c r="AF55" s="33" t="s">
        <v>56</v>
      </c>
      <c r="AG55" s="24" t="s">
        <v>25</v>
      </c>
      <c r="AH55" s="29">
        <v>0.28071000000000002</v>
      </c>
      <c r="AI55" s="29"/>
      <c r="AJ55" s="29">
        <f t="shared" si="6"/>
        <v>44</v>
      </c>
      <c r="AK55" s="33" t="s">
        <v>18</v>
      </c>
      <c r="AL55" s="24" t="s">
        <v>19</v>
      </c>
      <c r="AM55" s="28">
        <v>1.02626</v>
      </c>
      <c r="AN55" s="28" t="s">
        <v>107</v>
      </c>
      <c r="AO55" s="29">
        <f t="shared" si="7"/>
        <v>61</v>
      </c>
      <c r="AP55" s="33" t="s">
        <v>62</v>
      </c>
      <c r="AQ55" s="24" t="s">
        <v>23</v>
      </c>
      <c r="AR55" s="28">
        <v>1.03424</v>
      </c>
      <c r="AS55" s="28" t="s">
        <v>107</v>
      </c>
      <c r="AT55" s="29">
        <f t="shared" si="8"/>
        <v>64</v>
      </c>
      <c r="AU55" s="33" t="s">
        <v>77</v>
      </c>
      <c r="AV55" s="24" t="s">
        <v>26</v>
      </c>
      <c r="AW55" s="30">
        <v>0.54246000000000005</v>
      </c>
      <c r="AX55" s="30" t="s">
        <v>108</v>
      </c>
      <c r="AY55" s="29">
        <f t="shared" si="9"/>
        <v>82</v>
      </c>
      <c r="AZ55" s="33" t="s">
        <v>99</v>
      </c>
      <c r="BA55" s="35" t="s">
        <v>29</v>
      </c>
      <c r="BB55" s="28">
        <v>0.90105000000000002</v>
      </c>
      <c r="BC55" s="28" t="s">
        <v>107</v>
      </c>
      <c r="BD55" s="29">
        <f t="shared" si="10"/>
        <v>60</v>
      </c>
      <c r="BE55" s="33" t="s">
        <v>33</v>
      </c>
      <c r="BF55" s="24" t="s">
        <v>25</v>
      </c>
      <c r="BG55" s="28">
        <v>0.65161000000000002</v>
      </c>
      <c r="BH55" s="28" t="s">
        <v>107</v>
      </c>
      <c r="BI55" s="29">
        <f t="shared" si="11"/>
        <v>56</v>
      </c>
      <c r="BJ55" s="33" t="s">
        <v>82</v>
      </c>
      <c r="BK55" s="24" t="s">
        <v>20</v>
      </c>
      <c r="BL55" s="29">
        <v>0.21289</v>
      </c>
      <c r="BM55" s="29"/>
      <c r="BN55" s="29">
        <f t="shared" si="12"/>
        <v>49</v>
      </c>
      <c r="BO55" s="33" t="s">
        <v>100</v>
      </c>
      <c r="BP55" s="35" t="s">
        <v>20</v>
      </c>
      <c r="BQ55" s="29">
        <v>0.20638999999999999</v>
      </c>
      <c r="BS55" s="29">
        <f t="shared" si="13"/>
        <v>54</v>
      </c>
    </row>
    <row r="56" spans="1:71" ht="17" thickBot="1" x14ac:dyDescent="0.25">
      <c r="A56" s="95"/>
      <c r="B56" s="33" t="s">
        <v>105</v>
      </c>
      <c r="C56" s="35" t="s">
        <v>25</v>
      </c>
      <c r="D56" s="29">
        <v>0.80830000000000002</v>
      </c>
      <c r="E56" s="29"/>
      <c r="F56" s="29">
        <f t="shared" si="0"/>
        <v>57</v>
      </c>
      <c r="G56" s="33" t="s">
        <v>56</v>
      </c>
      <c r="H56" s="24" t="s">
        <v>19</v>
      </c>
      <c r="I56" s="29">
        <v>0.35028999999999999</v>
      </c>
      <c r="J56" s="29"/>
      <c r="K56" s="29">
        <f t="shared" si="1"/>
        <v>52</v>
      </c>
      <c r="L56" s="33" t="s">
        <v>36</v>
      </c>
      <c r="M56" s="24" t="s">
        <v>23</v>
      </c>
      <c r="N56" s="28">
        <v>0.59867000000000004</v>
      </c>
      <c r="O56" s="28" t="s">
        <v>107</v>
      </c>
      <c r="P56" s="29">
        <f t="shared" si="2"/>
        <v>43</v>
      </c>
      <c r="Q56" s="33" t="s">
        <v>60</v>
      </c>
      <c r="R56" s="24" t="s">
        <v>22</v>
      </c>
      <c r="S56" s="29">
        <v>0.52200000000000002</v>
      </c>
      <c r="T56" s="29"/>
      <c r="U56" s="29">
        <f t="shared" si="3"/>
        <v>69</v>
      </c>
      <c r="V56" s="33" t="s">
        <v>66</v>
      </c>
      <c r="W56" s="24" t="s">
        <v>28</v>
      </c>
      <c r="X56" s="30">
        <v>0.44767000000000001</v>
      </c>
      <c r="Y56" s="30" t="s">
        <v>108</v>
      </c>
      <c r="Z56" s="29">
        <f t="shared" si="4"/>
        <v>67</v>
      </c>
      <c r="AA56" s="33" t="s">
        <v>92</v>
      </c>
      <c r="AB56" s="35" t="s">
        <v>25</v>
      </c>
      <c r="AC56" s="29">
        <v>0.43286999999999998</v>
      </c>
      <c r="AD56" s="29"/>
      <c r="AE56" s="29">
        <f t="shared" si="5"/>
        <v>50</v>
      </c>
      <c r="AF56" s="33" t="s">
        <v>97</v>
      </c>
      <c r="AG56" s="35" t="s">
        <v>22</v>
      </c>
      <c r="AH56" s="29">
        <v>0.27444000000000002</v>
      </c>
      <c r="AI56" s="29"/>
      <c r="AJ56" s="29">
        <f t="shared" si="6"/>
        <v>43</v>
      </c>
      <c r="AK56" s="33" t="s">
        <v>83</v>
      </c>
      <c r="AL56" s="24" t="s">
        <v>25</v>
      </c>
      <c r="AM56" s="28">
        <v>1.0141899999999999</v>
      </c>
      <c r="AN56" s="28" t="s">
        <v>107</v>
      </c>
      <c r="AO56" s="29">
        <f t="shared" si="7"/>
        <v>60</v>
      </c>
      <c r="AP56" s="33" t="s">
        <v>75</v>
      </c>
      <c r="AQ56" s="24" t="s">
        <v>23</v>
      </c>
      <c r="AR56" s="30">
        <v>1.00346</v>
      </c>
      <c r="AS56" s="30" t="s">
        <v>108</v>
      </c>
      <c r="AT56" s="29">
        <f t="shared" si="8"/>
        <v>63</v>
      </c>
      <c r="AU56" s="33" t="s">
        <v>46</v>
      </c>
      <c r="AV56" s="24" t="s">
        <v>20</v>
      </c>
      <c r="AW56" s="30">
        <v>0.52614000000000005</v>
      </c>
      <c r="AX56" s="30" t="s">
        <v>108</v>
      </c>
      <c r="AY56" s="29">
        <f t="shared" si="9"/>
        <v>81</v>
      </c>
      <c r="AZ56" s="33" t="s">
        <v>69</v>
      </c>
      <c r="BA56" s="24" t="s">
        <v>19</v>
      </c>
      <c r="BB56" s="28">
        <v>0.89546999999999999</v>
      </c>
      <c r="BC56" s="28" t="s">
        <v>107</v>
      </c>
      <c r="BD56" s="29">
        <f t="shared" si="10"/>
        <v>59</v>
      </c>
      <c r="BE56" s="33" t="s">
        <v>91</v>
      </c>
      <c r="BF56" s="35" t="s">
        <v>25</v>
      </c>
      <c r="BG56" s="29">
        <v>0.61868999999999996</v>
      </c>
      <c r="BH56" s="29"/>
      <c r="BI56" s="29">
        <f t="shared" si="11"/>
        <v>55</v>
      </c>
      <c r="BJ56" s="33" t="s">
        <v>64</v>
      </c>
      <c r="BK56" s="24" t="s">
        <v>19</v>
      </c>
      <c r="BL56" s="29">
        <v>0.2104</v>
      </c>
      <c r="BM56" s="29"/>
      <c r="BN56" s="29">
        <f t="shared" si="12"/>
        <v>48</v>
      </c>
      <c r="BO56" s="33" t="s">
        <v>60</v>
      </c>
      <c r="BP56" s="24" t="s">
        <v>19</v>
      </c>
      <c r="BQ56" s="29">
        <v>0.20247000000000001</v>
      </c>
      <c r="BS56" s="29">
        <f t="shared" si="13"/>
        <v>53</v>
      </c>
    </row>
    <row r="57" spans="1:71" ht="17" thickBot="1" x14ac:dyDescent="0.25">
      <c r="A57" s="95"/>
      <c r="B57" s="33" t="s">
        <v>89</v>
      </c>
      <c r="C57" s="35" t="s">
        <v>22</v>
      </c>
      <c r="D57" s="29">
        <v>0.78312000000000004</v>
      </c>
      <c r="E57" s="29"/>
      <c r="F57" s="29">
        <f t="shared" si="0"/>
        <v>56</v>
      </c>
      <c r="G57" s="33" t="s">
        <v>56</v>
      </c>
      <c r="H57" s="24" t="s">
        <v>22</v>
      </c>
      <c r="I57" s="29">
        <v>0.34398000000000001</v>
      </c>
      <c r="J57" s="29"/>
      <c r="K57" s="29">
        <f t="shared" si="1"/>
        <v>51</v>
      </c>
      <c r="L57" s="23" t="s">
        <v>95</v>
      </c>
      <c r="M57" s="24" t="s">
        <v>22</v>
      </c>
      <c r="N57" s="29">
        <v>0.56311</v>
      </c>
      <c r="O57" s="29"/>
      <c r="P57" s="29">
        <f t="shared" si="2"/>
        <v>42</v>
      </c>
      <c r="Q57" s="33" t="s">
        <v>18</v>
      </c>
      <c r="R57" s="24" t="s">
        <v>19</v>
      </c>
      <c r="S57" s="30">
        <v>0.52166999999999997</v>
      </c>
      <c r="T57" s="30" t="s">
        <v>108</v>
      </c>
      <c r="U57" s="29">
        <f t="shared" si="3"/>
        <v>68</v>
      </c>
      <c r="V57" s="33" t="s">
        <v>105</v>
      </c>
      <c r="W57" s="35" t="s">
        <v>22</v>
      </c>
      <c r="X57" s="29">
        <v>0.42170000000000002</v>
      </c>
      <c r="Y57" s="29"/>
      <c r="Z57" s="29">
        <f t="shared" si="4"/>
        <v>66</v>
      </c>
      <c r="AA57" s="33" t="s">
        <v>98</v>
      </c>
      <c r="AB57" s="35" t="s">
        <v>23</v>
      </c>
      <c r="AC57" s="29">
        <v>0.40583000000000002</v>
      </c>
      <c r="AD57" s="29"/>
      <c r="AE57" s="29">
        <f t="shared" si="5"/>
        <v>49</v>
      </c>
      <c r="AF57" s="33" t="s">
        <v>103</v>
      </c>
      <c r="AG57" s="35" t="s">
        <v>20</v>
      </c>
      <c r="AH57" s="29">
        <v>0.26762999999999998</v>
      </c>
      <c r="AI57" s="29"/>
      <c r="AJ57" s="29">
        <f t="shared" si="6"/>
        <v>42</v>
      </c>
      <c r="AK57" s="33" t="s">
        <v>62</v>
      </c>
      <c r="AL57" s="24" t="s">
        <v>23</v>
      </c>
      <c r="AM57" s="28">
        <v>0.99970999999999999</v>
      </c>
      <c r="AN57" s="28" t="s">
        <v>107</v>
      </c>
      <c r="AO57" s="29">
        <f t="shared" si="7"/>
        <v>59</v>
      </c>
      <c r="AP57" s="33" t="s">
        <v>39</v>
      </c>
      <c r="AQ57" s="24" t="s">
        <v>25</v>
      </c>
      <c r="AR57" s="28">
        <v>1.00241</v>
      </c>
      <c r="AS57" s="28" t="s">
        <v>107</v>
      </c>
      <c r="AT57" s="29">
        <f t="shared" si="8"/>
        <v>62</v>
      </c>
      <c r="AU57" s="33" t="s">
        <v>62</v>
      </c>
      <c r="AV57" s="24" t="s">
        <v>25</v>
      </c>
      <c r="AW57" s="30">
        <v>0.51039000000000001</v>
      </c>
      <c r="AX57" s="30" t="s">
        <v>108</v>
      </c>
      <c r="AY57" s="29">
        <f t="shared" si="9"/>
        <v>80</v>
      </c>
      <c r="AZ57" s="33" t="s">
        <v>40</v>
      </c>
      <c r="BA57" s="24" t="s">
        <v>26</v>
      </c>
      <c r="BB57" s="28">
        <v>0.89419999999999999</v>
      </c>
      <c r="BC57" s="28" t="s">
        <v>107</v>
      </c>
      <c r="BD57" s="29">
        <f t="shared" si="10"/>
        <v>58</v>
      </c>
      <c r="BE57" s="33" t="s">
        <v>93</v>
      </c>
      <c r="BF57" s="35" t="s">
        <v>23</v>
      </c>
      <c r="BG57" s="29">
        <v>0.59194999999999998</v>
      </c>
      <c r="BH57" s="29"/>
      <c r="BI57" s="29">
        <f t="shared" si="11"/>
        <v>54</v>
      </c>
      <c r="BJ57" s="33" t="s">
        <v>66</v>
      </c>
      <c r="BK57" s="24" t="s">
        <v>22</v>
      </c>
      <c r="BL57" s="29">
        <v>0.20660000000000001</v>
      </c>
      <c r="BM57" s="29"/>
      <c r="BN57" s="29">
        <f t="shared" si="12"/>
        <v>47</v>
      </c>
      <c r="BO57" s="33" t="s">
        <v>47</v>
      </c>
      <c r="BP57" s="24" t="s">
        <v>28</v>
      </c>
      <c r="BQ57" s="29">
        <v>0.20113</v>
      </c>
      <c r="BS57" s="29">
        <f t="shared" si="13"/>
        <v>52</v>
      </c>
    </row>
    <row r="58" spans="1:71" ht="17" thickBot="1" x14ac:dyDescent="0.25">
      <c r="A58" s="95"/>
      <c r="B58" s="33" t="s">
        <v>69</v>
      </c>
      <c r="C58" s="24" t="s">
        <v>19</v>
      </c>
      <c r="D58" s="29">
        <v>0.77705999999999997</v>
      </c>
      <c r="E58" s="29"/>
      <c r="F58" s="29">
        <f t="shared" si="0"/>
        <v>55</v>
      </c>
      <c r="G58" s="33" t="s">
        <v>98</v>
      </c>
      <c r="H58" s="35" t="s">
        <v>28</v>
      </c>
      <c r="I58" s="29">
        <v>0.33939000000000002</v>
      </c>
      <c r="J58" s="29"/>
      <c r="K58" s="29">
        <f t="shared" si="1"/>
        <v>50</v>
      </c>
      <c r="L58" s="33" t="s">
        <v>77</v>
      </c>
      <c r="M58" s="24" t="s">
        <v>26</v>
      </c>
      <c r="N58" s="29">
        <v>0.54769999999999996</v>
      </c>
      <c r="O58" s="29"/>
      <c r="P58" s="29">
        <f t="shared" si="2"/>
        <v>41</v>
      </c>
      <c r="Q58" s="33" t="s">
        <v>89</v>
      </c>
      <c r="R58" s="35" t="s">
        <v>28</v>
      </c>
      <c r="S58" s="29">
        <v>0.51558999999999999</v>
      </c>
      <c r="T58" s="29"/>
      <c r="U58" s="29">
        <f t="shared" si="3"/>
        <v>67</v>
      </c>
      <c r="V58" s="33" t="s">
        <v>50</v>
      </c>
      <c r="W58" s="24" t="s">
        <v>19</v>
      </c>
      <c r="X58" s="29">
        <v>0.40312999999999999</v>
      </c>
      <c r="Y58" s="29"/>
      <c r="Z58" s="29">
        <f t="shared" si="4"/>
        <v>65</v>
      </c>
      <c r="AA58" s="33" t="s">
        <v>74</v>
      </c>
      <c r="AB58" s="24" t="s">
        <v>28</v>
      </c>
      <c r="AC58" s="29">
        <v>0.39695999999999998</v>
      </c>
      <c r="AD58" s="29"/>
      <c r="AE58" s="29">
        <f t="shared" si="5"/>
        <v>48</v>
      </c>
      <c r="AF58" s="33" t="s">
        <v>35</v>
      </c>
      <c r="AG58" s="24" t="s">
        <v>25</v>
      </c>
      <c r="AH58" s="29">
        <v>0.2482</v>
      </c>
      <c r="AI58" s="29"/>
      <c r="AJ58" s="29">
        <f t="shared" si="6"/>
        <v>41</v>
      </c>
      <c r="AK58" s="33" t="s">
        <v>97</v>
      </c>
      <c r="AL58" s="35" t="s">
        <v>29</v>
      </c>
      <c r="AM58" s="30">
        <v>0.98709000000000002</v>
      </c>
      <c r="AN58" s="30" t="s">
        <v>108</v>
      </c>
      <c r="AO58" s="29">
        <f t="shared" si="7"/>
        <v>58</v>
      </c>
      <c r="AP58" s="33" t="s">
        <v>68</v>
      </c>
      <c r="AQ58" s="24" t="s">
        <v>22</v>
      </c>
      <c r="AR58" s="29">
        <v>0.99738000000000004</v>
      </c>
      <c r="AS58" s="29"/>
      <c r="AT58" s="29">
        <f t="shared" si="8"/>
        <v>61</v>
      </c>
      <c r="AU58" s="33" t="s">
        <v>66</v>
      </c>
      <c r="AV58" s="24" t="s">
        <v>28</v>
      </c>
      <c r="AW58" s="29">
        <v>0.50853999999999999</v>
      </c>
      <c r="AX58" s="29"/>
      <c r="AY58" s="29">
        <f t="shared" si="9"/>
        <v>79</v>
      </c>
      <c r="AZ58" s="33" t="s">
        <v>101</v>
      </c>
      <c r="BA58" s="35" t="s">
        <v>22</v>
      </c>
      <c r="BB58" s="29">
        <v>0.88861999999999997</v>
      </c>
      <c r="BC58" s="29"/>
      <c r="BD58" s="29">
        <f t="shared" si="10"/>
        <v>57</v>
      </c>
      <c r="BE58" s="33" t="s">
        <v>54</v>
      </c>
      <c r="BF58" s="24" t="s">
        <v>29</v>
      </c>
      <c r="BG58" s="30">
        <v>0.57896000000000003</v>
      </c>
      <c r="BH58" s="30" t="s">
        <v>108</v>
      </c>
      <c r="BI58" s="29">
        <f t="shared" si="11"/>
        <v>53</v>
      </c>
      <c r="BJ58" s="33" t="s">
        <v>67</v>
      </c>
      <c r="BK58" s="24" t="s">
        <v>23</v>
      </c>
      <c r="BL58" s="29">
        <v>0.20072000000000001</v>
      </c>
      <c r="BM58" s="29"/>
      <c r="BN58" s="29">
        <f t="shared" si="12"/>
        <v>46</v>
      </c>
      <c r="BO58" s="33" t="s">
        <v>79</v>
      </c>
      <c r="BP58" s="24" t="s">
        <v>29</v>
      </c>
      <c r="BQ58" s="29">
        <v>0.19686000000000001</v>
      </c>
      <c r="BS58" s="29">
        <f t="shared" si="13"/>
        <v>51</v>
      </c>
    </row>
    <row r="59" spans="1:71" ht="17" thickBot="1" x14ac:dyDescent="0.25">
      <c r="A59" s="105"/>
      <c r="B59" s="34" t="s">
        <v>97</v>
      </c>
      <c r="C59" s="36" t="s">
        <v>29</v>
      </c>
      <c r="D59" s="29">
        <v>0.72148999999999996</v>
      </c>
      <c r="E59" s="40"/>
      <c r="F59" s="29">
        <f t="shared" si="0"/>
        <v>54</v>
      </c>
      <c r="G59" s="34" t="s">
        <v>104</v>
      </c>
      <c r="H59" s="36" t="s">
        <v>26</v>
      </c>
      <c r="I59" s="29">
        <v>0.32289000000000001</v>
      </c>
      <c r="J59" s="40"/>
      <c r="K59" s="29">
        <f t="shared" si="1"/>
        <v>49</v>
      </c>
      <c r="L59" s="34" t="s">
        <v>36</v>
      </c>
      <c r="M59" s="32" t="s">
        <v>26</v>
      </c>
      <c r="N59" s="28">
        <v>0.53151000000000004</v>
      </c>
      <c r="O59" s="39" t="s">
        <v>107</v>
      </c>
      <c r="P59" s="29">
        <f t="shared" si="2"/>
        <v>40</v>
      </c>
      <c r="Q59" s="34" t="s">
        <v>46</v>
      </c>
      <c r="R59" s="32" t="s">
        <v>22</v>
      </c>
      <c r="S59" s="29">
        <v>0.50778000000000001</v>
      </c>
      <c r="T59" s="40"/>
      <c r="U59" s="29">
        <f t="shared" si="3"/>
        <v>66</v>
      </c>
      <c r="V59" s="34" t="s">
        <v>43</v>
      </c>
      <c r="W59" s="32" t="s">
        <v>22</v>
      </c>
      <c r="X59" s="29">
        <v>0.39539999999999997</v>
      </c>
      <c r="Y59" s="40"/>
      <c r="Z59" s="29">
        <f t="shared" si="4"/>
        <v>64</v>
      </c>
      <c r="AA59" s="34" t="s">
        <v>92</v>
      </c>
      <c r="AB59" s="36" t="s">
        <v>20</v>
      </c>
      <c r="AC59" s="29">
        <v>0.39308999999999999</v>
      </c>
      <c r="AD59" s="40"/>
      <c r="AE59" s="29">
        <f t="shared" si="5"/>
        <v>47</v>
      </c>
      <c r="AF59" s="34" t="s">
        <v>92</v>
      </c>
      <c r="AG59" s="36" t="s">
        <v>23</v>
      </c>
      <c r="AH59" s="29">
        <v>0.24001</v>
      </c>
      <c r="AI59" s="40"/>
      <c r="AJ59" s="29">
        <f t="shared" si="6"/>
        <v>40</v>
      </c>
      <c r="AK59" s="34" t="s">
        <v>39</v>
      </c>
      <c r="AL59" s="32" t="s">
        <v>25</v>
      </c>
      <c r="AM59" s="28">
        <v>0.98343999999999998</v>
      </c>
      <c r="AN59" s="39" t="s">
        <v>107</v>
      </c>
      <c r="AO59" s="29">
        <f t="shared" si="7"/>
        <v>57</v>
      </c>
      <c r="AP59" s="34" t="s">
        <v>70</v>
      </c>
      <c r="AQ59" s="32" t="s">
        <v>19</v>
      </c>
      <c r="AR59" s="28">
        <v>0.99268999999999996</v>
      </c>
      <c r="AS59" s="39" t="s">
        <v>107</v>
      </c>
      <c r="AT59" s="29">
        <f t="shared" si="8"/>
        <v>60</v>
      </c>
      <c r="AU59" s="34" t="s">
        <v>71</v>
      </c>
      <c r="AV59" s="32" t="s">
        <v>22</v>
      </c>
      <c r="AW59" s="29">
        <v>0.50707999999999998</v>
      </c>
      <c r="AX59" s="40"/>
      <c r="AY59" s="29">
        <f t="shared" si="9"/>
        <v>78</v>
      </c>
      <c r="AZ59" s="34" t="s">
        <v>75</v>
      </c>
      <c r="BA59" s="32" t="s">
        <v>25</v>
      </c>
      <c r="BB59" s="28">
        <v>0.85141999999999995</v>
      </c>
      <c r="BC59" s="39" t="s">
        <v>107</v>
      </c>
      <c r="BD59" s="29">
        <f t="shared" si="10"/>
        <v>56</v>
      </c>
      <c r="BE59" s="34" t="s">
        <v>56</v>
      </c>
      <c r="BF59" s="32" t="s">
        <v>22</v>
      </c>
      <c r="BG59" s="29">
        <v>0.57701999999999998</v>
      </c>
      <c r="BH59" s="40"/>
      <c r="BI59" s="29">
        <f t="shared" si="11"/>
        <v>52</v>
      </c>
      <c r="BJ59" s="34" t="s">
        <v>92</v>
      </c>
      <c r="BK59" s="36" t="s">
        <v>28</v>
      </c>
      <c r="BL59" s="29">
        <v>0.19939000000000001</v>
      </c>
      <c r="BM59" s="40"/>
      <c r="BN59" s="29">
        <f t="shared" si="12"/>
        <v>45</v>
      </c>
      <c r="BO59" s="34" t="s">
        <v>72</v>
      </c>
      <c r="BP59" s="32" t="s">
        <v>28</v>
      </c>
      <c r="BQ59" s="29">
        <v>0.19413</v>
      </c>
      <c r="BS59" s="29">
        <f t="shared" si="13"/>
        <v>50</v>
      </c>
    </row>
    <row r="60" spans="1:71" ht="17" thickBot="1" x14ac:dyDescent="0.25">
      <c r="A60" s="94" t="s">
        <v>55</v>
      </c>
      <c r="B60" s="33" t="s">
        <v>52</v>
      </c>
      <c r="C60" s="24" t="s">
        <v>29</v>
      </c>
      <c r="D60" s="29">
        <v>0.68318000000000001</v>
      </c>
      <c r="E60" s="29"/>
      <c r="F60" s="29">
        <f t="shared" si="0"/>
        <v>53</v>
      </c>
      <c r="G60" s="33" t="s">
        <v>80</v>
      </c>
      <c r="H60" s="24" t="s">
        <v>28</v>
      </c>
      <c r="I60" s="29">
        <v>0.31577</v>
      </c>
      <c r="J60" s="29"/>
      <c r="K60" s="29">
        <f t="shared" si="1"/>
        <v>48</v>
      </c>
      <c r="L60" s="33" t="s">
        <v>46</v>
      </c>
      <c r="M60" s="24" t="s">
        <v>20</v>
      </c>
      <c r="N60" s="29">
        <v>0.50753999999999999</v>
      </c>
      <c r="O60" s="29"/>
      <c r="P60" s="29">
        <f t="shared" si="2"/>
        <v>39</v>
      </c>
      <c r="Q60" s="33" t="s">
        <v>89</v>
      </c>
      <c r="R60" s="35" t="s">
        <v>22</v>
      </c>
      <c r="S60" s="29">
        <v>0.50600999999999996</v>
      </c>
      <c r="T60" s="29"/>
      <c r="U60" s="29">
        <f t="shared" si="3"/>
        <v>65</v>
      </c>
      <c r="V60" s="33" t="s">
        <v>47</v>
      </c>
      <c r="W60" s="24" t="s">
        <v>19</v>
      </c>
      <c r="X60" s="29">
        <v>0.39350000000000002</v>
      </c>
      <c r="Y60" s="29"/>
      <c r="Z60" s="29">
        <f t="shared" si="4"/>
        <v>63</v>
      </c>
      <c r="AA60" s="33" t="s">
        <v>70</v>
      </c>
      <c r="AB60" s="24" t="s">
        <v>19</v>
      </c>
      <c r="AC60" s="29">
        <v>0.38845000000000002</v>
      </c>
      <c r="AD60" s="29"/>
      <c r="AE60" s="29">
        <f t="shared" si="5"/>
        <v>46</v>
      </c>
      <c r="AF60" s="33" t="s">
        <v>56</v>
      </c>
      <c r="AG60" s="24" t="s">
        <v>22</v>
      </c>
      <c r="AH60" s="29">
        <v>0.22972000000000001</v>
      </c>
      <c r="AI60" s="29"/>
      <c r="AJ60" s="29">
        <f t="shared" si="6"/>
        <v>39</v>
      </c>
      <c r="AK60" s="33" t="s">
        <v>97</v>
      </c>
      <c r="AL60" s="35" t="s">
        <v>22</v>
      </c>
      <c r="AM60" s="28">
        <v>0.97340000000000004</v>
      </c>
      <c r="AN60" s="28" t="s">
        <v>107</v>
      </c>
      <c r="AO60" s="29">
        <f t="shared" si="7"/>
        <v>56</v>
      </c>
      <c r="AP60" s="33" t="s">
        <v>86</v>
      </c>
      <c r="AQ60" s="24" t="s">
        <v>28</v>
      </c>
      <c r="AR60" s="30">
        <v>0.97323999999999999</v>
      </c>
      <c r="AS60" s="30" t="s">
        <v>108</v>
      </c>
      <c r="AT60" s="29">
        <f t="shared" si="8"/>
        <v>59</v>
      </c>
      <c r="AU60" s="33" t="s">
        <v>99</v>
      </c>
      <c r="AV60" s="35" t="s">
        <v>29</v>
      </c>
      <c r="AW60" s="29">
        <v>0.50417999999999996</v>
      </c>
      <c r="AX60" s="29"/>
      <c r="AY60" s="29">
        <f t="shared" si="9"/>
        <v>77</v>
      </c>
      <c r="AZ60" s="33" t="s">
        <v>75</v>
      </c>
      <c r="BA60" s="24" t="s">
        <v>29</v>
      </c>
      <c r="BB60" s="28">
        <v>0.83618999999999999</v>
      </c>
      <c r="BC60" s="28" t="s">
        <v>107</v>
      </c>
      <c r="BD60" s="29">
        <f t="shared" si="10"/>
        <v>55</v>
      </c>
      <c r="BE60" s="33" t="s">
        <v>59</v>
      </c>
      <c r="BF60" s="24" t="s">
        <v>25</v>
      </c>
      <c r="BG60" s="30">
        <v>0.57099999999999995</v>
      </c>
      <c r="BH60" s="30" t="s">
        <v>108</v>
      </c>
      <c r="BI60" s="29">
        <f t="shared" si="11"/>
        <v>51</v>
      </c>
      <c r="BJ60" s="33" t="s">
        <v>51</v>
      </c>
      <c r="BK60" s="24" t="s">
        <v>28</v>
      </c>
      <c r="BL60" s="29">
        <v>0.19094</v>
      </c>
      <c r="BM60" s="29"/>
      <c r="BN60" s="29">
        <f t="shared" si="12"/>
        <v>44</v>
      </c>
      <c r="BO60" s="33" t="s">
        <v>100</v>
      </c>
      <c r="BP60" s="35" t="s">
        <v>28</v>
      </c>
      <c r="BQ60" s="29">
        <v>0.18926000000000001</v>
      </c>
      <c r="BS60" s="29">
        <f t="shared" si="13"/>
        <v>49</v>
      </c>
    </row>
    <row r="61" spans="1:71" ht="17" thickBot="1" x14ac:dyDescent="0.25">
      <c r="A61" s="95"/>
      <c r="B61" s="33" t="s">
        <v>37</v>
      </c>
      <c r="C61" s="24" t="s">
        <v>23</v>
      </c>
      <c r="D61" s="28">
        <v>0.67905000000000004</v>
      </c>
      <c r="E61" s="28" t="s">
        <v>107</v>
      </c>
      <c r="F61" s="29">
        <f t="shared" si="0"/>
        <v>52</v>
      </c>
      <c r="G61" s="33" t="s">
        <v>101</v>
      </c>
      <c r="H61" s="35" t="s">
        <v>29</v>
      </c>
      <c r="I61" s="29">
        <v>0.30798999999999999</v>
      </c>
      <c r="J61" s="29"/>
      <c r="K61" s="29">
        <f t="shared" si="1"/>
        <v>47</v>
      </c>
      <c r="L61" s="33" t="s">
        <v>53</v>
      </c>
      <c r="M61" s="24" t="s">
        <v>23</v>
      </c>
      <c r="N61" s="28">
        <v>0.50463999999999998</v>
      </c>
      <c r="O61" s="28" t="s">
        <v>107</v>
      </c>
      <c r="P61" s="29">
        <f t="shared" si="2"/>
        <v>38</v>
      </c>
      <c r="Q61" s="33" t="s">
        <v>72</v>
      </c>
      <c r="R61" s="24" t="s">
        <v>28</v>
      </c>
      <c r="S61" s="29">
        <v>0.49619999999999997</v>
      </c>
      <c r="T61" s="29"/>
      <c r="U61" s="29">
        <f t="shared" si="3"/>
        <v>64</v>
      </c>
      <c r="V61" s="33" t="s">
        <v>58</v>
      </c>
      <c r="W61" s="24" t="s">
        <v>20</v>
      </c>
      <c r="X61" s="29">
        <v>0.3916</v>
      </c>
      <c r="Y61" s="29"/>
      <c r="Z61" s="29">
        <f t="shared" si="4"/>
        <v>62</v>
      </c>
      <c r="AA61" s="33" t="s">
        <v>58</v>
      </c>
      <c r="AB61" s="24" t="s">
        <v>22</v>
      </c>
      <c r="AC61" s="29">
        <v>0.38463000000000003</v>
      </c>
      <c r="AD61" s="29"/>
      <c r="AE61" s="29">
        <f t="shared" si="5"/>
        <v>45</v>
      </c>
      <c r="AF61" s="33" t="s">
        <v>105</v>
      </c>
      <c r="AG61" s="35" t="s">
        <v>25</v>
      </c>
      <c r="AH61" s="29">
        <v>0.22628999999999999</v>
      </c>
      <c r="AI61" s="29"/>
      <c r="AJ61" s="29">
        <f t="shared" si="6"/>
        <v>38</v>
      </c>
      <c r="AK61" s="33" t="s">
        <v>70</v>
      </c>
      <c r="AL61" s="24" t="s">
        <v>19</v>
      </c>
      <c r="AM61" s="28">
        <v>0.95177999999999996</v>
      </c>
      <c r="AN61" s="28" t="s">
        <v>107</v>
      </c>
      <c r="AO61" s="29">
        <f t="shared" si="7"/>
        <v>55</v>
      </c>
      <c r="AP61" s="33" t="s">
        <v>83</v>
      </c>
      <c r="AQ61" s="24" t="s">
        <v>25</v>
      </c>
      <c r="AR61" s="30">
        <v>0.93520999999999999</v>
      </c>
      <c r="AS61" s="30" t="s">
        <v>108</v>
      </c>
      <c r="AT61" s="29">
        <f t="shared" si="8"/>
        <v>58</v>
      </c>
      <c r="AU61" s="33" t="s">
        <v>76</v>
      </c>
      <c r="AV61" s="24" t="s">
        <v>28</v>
      </c>
      <c r="AW61" s="28">
        <v>0.50161999999999995</v>
      </c>
      <c r="AX61" s="28" t="s">
        <v>107</v>
      </c>
      <c r="AY61" s="29">
        <f t="shared" si="9"/>
        <v>76</v>
      </c>
      <c r="AZ61" s="33" t="s">
        <v>68</v>
      </c>
      <c r="BA61" s="24" t="s">
        <v>22</v>
      </c>
      <c r="BB61" s="28">
        <v>0.79393999999999998</v>
      </c>
      <c r="BC61" s="28" t="s">
        <v>107</v>
      </c>
      <c r="BD61" s="29">
        <f t="shared" si="10"/>
        <v>54</v>
      </c>
      <c r="BE61" s="33" t="s">
        <v>93</v>
      </c>
      <c r="BF61" s="35" t="s">
        <v>20</v>
      </c>
      <c r="BG61" s="29">
        <v>0.57028999999999996</v>
      </c>
      <c r="BH61" s="29"/>
      <c r="BI61" s="29">
        <f t="shared" si="11"/>
        <v>50</v>
      </c>
      <c r="BJ61" s="33" t="s">
        <v>71</v>
      </c>
      <c r="BK61" s="24" t="s">
        <v>20</v>
      </c>
      <c r="BL61" s="29">
        <v>0.18997</v>
      </c>
      <c r="BM61" s="29"/>
      <c r="BN61" s="29">
        <f t="shared" si="12"/>
        <v>43</v>
      </c>
      <c r="BO61" s="33" t="s">
        <v>63</v>
      </c>
      <c r="BP61" s="24" t="s">
        <v>22</v>
      </c>
      <c r="BQ61" s="29">
        <v>0.17208999999999999</v>
      </c>
      <c r="BS61" s="29">
        <f t="shared" si="13"/>
        <v>48</v>
      </c>
    </row>
    <row r="62" spans="1:71" ht="17" thickBot="1" x14ac:dyDescent="0.25">
      <c r="A62" s="95"/>
      <c r="B62" s="33" t="s">
        <v>52</v>
      </c>
      <c r="C62" s="24" t="s">
        <v>23</v>
      </c>
      <c r="D62" s="29">
        <v>0.65315000000000001</v>
      </c>
      <c r="E62" s="29"/>
      <c r="F62" s="29">
        <f t="shared" si="0"/>
        <v>51</v>
      </c>
      <c r="G62" s="33" t="s">
        <v>97</v>
      </c>
      <c r="H62" s="35" t="s">
        <v>19</v>
      </c>
      <c r="I62" s="29">
        <v>0.30136000000000002</v>
      </c>
      <c r="J62" s="29"/>
      <c r="K62" s="29">
        <f t="shared" si="1"/>
        <v>46</v>
      </c>
      <c r="L62" s="33" t="s">
        <v>94</v>
      </c>
      <c r="M62" s="35" t="s">
        <v>19</v>
      </c>
      <c r="N62" s="29">
        <v>0.45222000000000001</v>
      </c>
      <c r="O62" s="29"/>
      <c r="P62" s="29">
        <f t="shared" si="2"/>
        <v>37</v>
      </c>
      <c r="Q62" s="33" t="s">
        <v>91</v>
      </c>
      <c r="R62" s="35" t="s">
        <v>25</v>
      </c>
      <c r="S62" s="29">
        <v>0.49354999999999999</v>
      </c>
      <c r="T62" s="29"/>
      <c r="U62" s="29">
        <f t="shared" si="3"/>
        <v>63</v>
      </c>
      <c r="V62" s="33" t="s">
        <v>62</v>
      </c>
      <c r="W62" s="24" t="s">
        <v>25</v>
      </c>
      <c r="X62" s="29">
        <v>0.37402999999999997</v>
      </c>
      <c r="Y62" s="29"/>
      <c r="Z62" s="29">
        <f t="shared" si="4"/>
        <v>61</v>
      </c>
      <c r="AA62" s="33" t="s">
        <v>45</v>
      </c>
      <c r="AB62" s="24" t="s">
        <v>19</v>
      </c>
      <c r="AC62" s="29">
        <v>0.37306</v>
      </c>
      <c r="AD62" s="29"/>
      <c r="AE62" s="29">
        <f t="shared" si="5"/>
        <v>44</v>
      </c>
      <c r="AF62" s="33" t="s">
        <v>86</v>
      </c>
      <c r="AG62" s="24" t="s">
        <v>20</v>
      </c>
      <c r="AH62" s="29">
        <v>0.21573999999999999</v>
      </c>
      <c r="AI62" s="29"/>
      <c r="AJ62" s="29">
        <f t="shared" si="6"/>
        <v>37</v>
      </c>
      <c r="AK62" s="33" t="s">
        <v>105</v>
      </c>
      <c r="AL62" s="35" t="s">
        <v>25</v>
      </c>
      <c r="AM62" s="30">
        <v>0.94340999999999997</v>
      </c>
      <c r="AN62" s="30" t="s">
        <v>108</v>
      </c>
      <c r="AO62" s="29">
        <f t="shared" si="7"/>
        <v>54</v>
      </c>
      <c r="AP62" s="33" t="s">
        <v>105</v>
      </c>
      <c r="AQ62" s="35" t="s">
        <v>20</v>
      </c>
      <c r="AR62" s="29">
        <v>0.90841000000000005</v>
      </c>
      <c r="AS62" s="29"/>
      <c r="AT62" s="29">
        <f t="shared" si="8"/>
        <v>57</v>
      </c>
      <c r="AU62" s="33" t="s">
        <v>51</v>
      </c>
      <c r="AV62" s="24" t="s">
        <v>28</v>
      </c>
      <c r="AW62" s="30">
        <v>0.49973000000000001</v>
      </c>
      <c r="AX62" s="30" t="s">
        <v>108</v>
      </c>
      <c r="AY62" s="29">
        <f t="shared" si="9"/>
        <v>75</v>
      </c>
      <c r="AZ62" s="33" t="s">
        <v>81</v>
      </c>
      <c r="BA62" s="24" t="s">
        <v>29</v>
      </c>
      <c r="BB62" s="28">
        <v>0.79278999999999999</v>
      </c>
      <c r="BC62" s="28" t="s">
        <v>107</v>
      </c>
      <c r="BD62" s="29">
        <f t="shared" si="10"/>
        <v>53</v>
      </c>
      <c r="BE62" s="33" t="s">
        <v>27</v>
      </c>
      <c r="BF62" s="24" t="s">
        <v>29</v>
      </c>
      <c r="BG62" s="28">
        <v>0.54978000000000005</v>
      </c>
      <c r="BH62" s="28" t="s">
        <v>107</v>
      </c>
      <c r="BI62" s="29">
        <f t="shared" si="11"/>
        <v>49</v>
      </c>
      <c r="BJ62" s="33" t="s">
        <v>79</v>
      </c>
      <c r="BK62" s="24" t="s">
        <v>29</v>
      </c>
      <c r="BL62" s="29">
        <v>0.18826000000000001</v>
      </c>
      <c r="BM62" s="29"/>
      <c r="BN62" s="29">
        <f t="shared" si="12"/>
        <v>42</v>
      </c>
      <c r="BO62" s="33" t="s">
        <v>57</v>
      </c>
      <c r="BP62" s="24" t="s">
        <v>20</v>
      </c>
      <c r="BQ62" s="29">
        <v>0.16245000000000001</v>
      </c>
      <c r="BS62" s="29">
        <f t="shared" si="13"/>
        <v>47</v>
      </c>
    </row>
    <row r="63" spans="1:71" ht="17" thickBot="1" x14ac:dyDescent="0.25">
      <c r="A63" s="95"/>
      <c r="B63" s="33" t="s">
        <v>78</v>
      </c>
      <c r="C63" s="24" t="s">
        <v>23</v>
      </c>
      <c r="D63" s="29">
        <v>0.65037999999999996</v>
      </c>
      <c r="E63" s="29"/>
      <c r="F63" s="29">
        <f t="shared" si="0"/>
        <v>50</v>
      </c>
      <c r="G63" s="33" t="s">
        <v>80</v>
      </c>
      <c r="H63" s="24" t="s">
        <v>25</v>
      </c>
      <c r="I63" s="29">
        <v>0.30113000000000001</v>
      </c>
      <c r="J63" s="29"/>
      <c r="K63" s="29">
        <f t="shared" si="1"/>
        <v>45</v>
      </c>
      <c r="L63" s="33" t="s">
        <v>47</v>
      </c>
      <c r="M63" s="24" t="s">
        <v>28</v>
      </c>
      <c r="N63" s="29">
        <v>0.43525000000000003</v>
      </c>
      <c r="O63" s="29"/>
      <c r="P63" s="29">
        <f t="shared" si="2"/>
        <v>36</v>
      </c>
      <c r="Q63" s="33" t="s">
        <v>49</v>
      </c>
      <c r="R63" s="24" t="s">
        <v>28</v>
      </c>
      <c r="S63" s="30">
        <v>0.49281000000000003</v>
      </c>
      <c r="T63" s="30" t="s">
        <v>108</v>
      </c>
      <c r="U63" s="29">
        <f t="shared" si="3"/>
        <v>62</v>
      </c>
      <c r="V63" s="33" t="s">
        <v>51</v>
      </c>
      <c r="W63" s="24" t="s">
        <v>22</v>
      </c>
      <c r="X63" s="29">
        <v>0.37380999999999998</v>
      </c>
      <c r="Y63" s="29"/>
      <c r="Z63" s="29">
        <f t="shared" si="4"/>
        <v>60</v>
      </c>
      <c r="AA63" s="33" t="s">
        <v>69</v>
      </c>
      <c r="AB63" s="24" t="s">
        <v>19</v>
      </c>
      <c r="AC63" s="29">
        <v>0.35948000000000002</v>
      </c>
      <c r="AD63" s="29"/>
      <c r="AE63" s="29">
        <f t="shared" si="5"/>
        <v>43</v>
      </c>
      <c r="AF63" s="33" t="s">
        <v>39</v>
      </c>
      <c r="AG63" s="24" t="s">
        <v>28</v>
      </c>
      <c r="AH63" s="29">
        <v>0.21157000000000001</v>
      </c>
      <c r="AI63" s="29"/>
      <c r="AJ63" s="29">
        <f t="shared" si="6"/>
        <v>36</v>
      </c>
      <c r="AK63" s="33" t="s">
        <v>78</v>
      </c>
      <c r="AL63" s="24" t="s">
        <v>28</v>
      </c>
      <c r="AM63" s="28">
        <v>0.93874000000000002</v>
      </c>
      <c r="AN63" s="28" t="s">
        <v>107</v>
      </c>
      <c r="AO63" s="29">
        <f t="shared" si="7"/>
        <v>53</v>
      </c>
      <c r="AP63" s="33" t="s">
        <v>74</v>
      </c>
      <c r="AQ63" s="24" t="s">
        <v>25</v>
      </c>
      <c r="AR63" s="28">
        <v>0.88793999999999995</v>
      </c>
      <c r="AS63" s="28" t="s">
        <v>107</v>
      </c>
      <c r="AT63" s="29">
        <f t="shared" si="8"/>
        <v>56</v>
      </c>
      <c r="AU63" s="33" t="s">
        <v>77</v>
      </c>
      <c r="AV63" s="24" t="s">
        <v>29</v>
      </c>
      <c r="AW63" s="29">
        <v>0.49523</v>
      </c>
      <c r="AX63" s="29"/>
      <c r="AY63" s="29">
        <f t="shared" si="9"/>
        <v>74</v>
      </c>
      <c r="AZ63" s="33" t="s">
        <v>81</v>
      </c>
      <c r="BA63" s="24" t="s">
        <v>26</v>
      </c>
      <c r="BB63" s="28">
        <v>0.78773000000000004</v>
      </c>
      <c r="BC63" s="28" t="s">
        <v>107</v>
      </c>
      <c r="BD63" s="29">
        <f t="shared" si="10"/>
        <v>52</v>
      </c>
      <c r="BE63" s="33" t="s">
        <v>71</v>
      </c>
      <c r="BF63" s="24" t="s">
        <v>22</v>
      </c>
      <c r="BG63" s="29">
        <v>0.54403999999999997</v>
      </c>
      <c r="BH63" s="29"/>
      <c r="BI63" s="29">
        <f t="shared" si="11"/>
        <v>48</v>
      </c>
      <c r="BJ63" s="33" t="s">
        <v>84</v>
      </c>
      <c r="BK63" s="24" t="s">
        <v>26</v>
      </c>
      <c r="BL63" s="29">
        <v>0.18764</v>
      </c>
      <c r="BM63" s="29"/>
      <c r="BN63" s="29">
        <f t="shared" si="12"/>
        <v>41</v>
      </c>
      <c r="BO63" s="33" t="s">
        <v>27</v>
      </c>
      <c r="BP63" s="24" t="s">
        <v>28</v>
      </c>
      <c r="BQ63" s="29">
        <v>0.15304999999999999</v>
      </c>
      <c r="BS63" s="29">
        <f t="shared" si="13"/>
        <v>46</v>
      </c>
    </row>
    <row r="64" spans="1:71" ht="17" thickBot="1" x14ac:dyDescent="0.25">
      <c r="A64" s="95"/>
      <c r="B64" s="33" t="s">
        <v>91</v>
      </c>
      <c r="C64" s="35" t="s">
        <v>28</v>
      </c>
      <c r="D64" s="29">
        <v>0.61983999999999995</v>
      </c>
      <c r="E64" s="29"/>
      <c r="F64" s="29">
        <f t="shared" si="0"/>
        <v>49</v>
      </c>
      <c r="G64" s="33" t="s">
        <v>32</v>
      </c>
      <c r="H64" s="24" t="s">
        <v>20</v>
      </c>
      <c r="I64" s="29">
        <v>0.29210999999999998</v>
      </c>
      <c r="J64" s="29"/>
      <c r="K64" s="29">
        <f t="shared" si="1"/>
        <v>44</v>
      </c>
      <c r="L64" s="33" t="s">
        <v>53</v>
      </c>
      <c r="M64" s="24" t="s">
        <v>28</v>
      </c>
      <c r="N64" s="28">
        <v>0.42630000000000001</v>
      </c>
      <c r="O64" s="28" t="s">
        <v>107</v>
      </c>
      <c r="P64" s="29">
        <f t="shared" si="2"/>
        <v>35</v>
      </c>
      <c r="Q64" s="33" t="s">
        <v>91</v>
      </c>
      <c r="R64" s="35" t="s">
        <v>28</v>
      </c>
      <c r="S64" s="29">
        <v>0.47682000000000002</v>
      </c>
      <c r="T64" s="29"/>
      <c r="U64" s="29">
        <f t="shared" si="3"/>
        <v>61</v>
      </c>
      <c r="V64" s="33" t="s">
        <v>49</v>
      </c>
      <c r="W64" s="24" t="s">
        <v>20</v>
      </c>
      <c r="X64" s="29">
        <v>0.36907000000000001</v>
      </c>
      <c r="Y64" s="29"/>
      <c r="Z64" s="29">
        <f t="shared" si="4"/>
        <v>59</v>
      </c>
      <c r="AA64" s="33" t="s">
        <v>47</v>
      </c>
      <c r="AB64" s="24" t="s">
        <v>19</v>
      </c>
      <c r="AC64" s="29">
        <v>0.35071000000000002</v>
      </c>
      <c r="AD64" s="29"/>
      <c r="AE64" s="29">
        <f t="shared" si="5"/>
        <v>42</v>
      </c>
      <c r="AF64" s="33" t="s">
        <v>98</v>
      </c>
      <c r="AG64" s="35" t="s">
        <v>25</v>
      </c>
      <c r="AH64" s="29">
        <v>0.20291999999999999</v>
      </c>
      <c r="AI64" s="29"/>
      <c r="AJ64" s="29">
        <f t="shared" si="6"/>
        <v>35</v>
      </c>
      <c r="AK64" s="33" t="s">
        <v>68</v>
      </c>
      <c r="AL64" s="24" t="s">
        <v>22</v>
      </c>
      <c r="AM64" s="30">
        <v>0.82438999999999996</v>
      </c>
      <c r="AN64" s="30" t="s">
        <v>108</v>
      </c>
      <c r="AO64" s="29">
        <f t="shared" si="7"/>
        <v>52</v>
      </c>
      <c r="AP64" s="33" t="s">
        <v>33</v>
      </c>
      <c r="AQ64" s="24" t="s">
        <v>25</v>
      </c>
      <c r="AR64" s="28">
        <v>0.87956999999999996</v>
      </c>
      <c r="AS64" s="28" t="s">
        <v>107</v>
      </c>
      <c r="AT64" s="29">
        <f t="shared" si="8"/>
        <v>55</v>
      </c>
      <c r="AU64" s="33" t="s">
        <v>72</v>
      </c>
      <c r="AV64" s="24" t="s">
        <v>28</v>
      </c>
      <c r="AW64" s="29">
        <v>0.49313000000000001</v>
      </c>
      <c r="AX64" s="29"/>
      <c r="AY64" s="29">
        <f t="shared" si="9"/>
        <v>73</v>
      </c>
      <c r="AZ64" s="33" t="s">
        <v>63</v>
      </c>
      <c r="BA64" s="24" t="s">
        <v>20</v>
      </c>
      <c r="BB64" s="29">
        <v>0.76778000000000002</v>
      </c>
      <c r="BC64" s="29"/>
      <c r="BD64" s="29">
        <f t="shared" si="10"/>
        <v>51</v>
      </c>
      <c r="BE64" s="33" t="s">
        <v>52</v>
      </c>
      <c r="BF64" s="24" t="s">
        <v>29</v>
      </c>
      <c r="BG64" s="30">
        <v>0.52512999999999999</v>
      </c>
      <c r="BH64" s="30" t="s">
        <v>108</v>
      </c>
      <c r="BI64" s="29">
        <f t="shared" si="11"/>
        <v>47</v>
      </c>
      <c r="BJ64" s="33" t="s">
        <v>36</v>
      </c>
      <c r="BK64" s="24" t="s">
        <v>23</v>
      </c>
      <c r="BL64" s="29">
        <v>0.17996000000000001</v>
      </c>
      <c r="BM64" s="29"/>
      <c r="BN64" s="29">
        <f t="shared" si="12"/>
        <v>40</v>
      </c>
      <c r="BO64" s="33" t="s">
        <v>58</v>
      </c>
      <c r="BP64" s="24" t="s">
        <v>20</v>
      </c>
      <c r="BQ64" s="29">
        <v>0.14548</v>
      </c>
      <c r="BS64" s="29">
        <f t="shared" si="13"/>
        <v>45</v>
      </c>
    </row>
    <row r="65" spans="1:71" ht="17" thickBot="1" x14ac:dyDescent="0.25">
      <c r="A65" s="95"/>
      <c r="B65" s="33" t="s">
        <v>18</v>
      </c>
      <c r="C65" s="24" t="s">
        <v>19</v>
      </c>
      <c r="D65" s="28">
        <v>0.61533000000000004</v>
      </c>
      <c r="E65" s="28" t="s">
        <v>107</v>
      </c>
      <c r="F65" s="29">
        <f t="shared" si="0"/>
        <v>48</v>
      </c>
      <c r="G65" s="33" t="s">
        <v>101</v>
      </c>
      <c r="H65" s="35" t="s">
        <v>102</v>
      </c>
      <c r="I65" s="29">
        <v>0.28187000000000001</v>
      </c>
      <c r="J65" s="29"/>
      <c r="K65" s="29">
        <f t="shared" si="1"/>
        <v>43</v>
      </c>
      <c r="L65" s="33" t="s">
        <v>18</v>
      </c>
      <c r="M65" s="24" t="s">
        <v>20</v>
      </c>
      <c r="N65" s="28">
        <v>0.41359000000000001</v>
      </c>
      <c r="O65" s="28" t="s">
        <v>107</v>
      </c>
      <c r="P65" s="29">
        <f t="shared" si="2"/>
        <v>34</v>
      </c>
      <c r="Q65" s="33" t="s">
        <v>64</v>
      </c>
      <c r="R65" s="24" t="s">
        <v>28</v>
      </c>
      <c r="S65" s="29">
        <v>0.46794000000000002</v>
      </c>
      <c r="T65" s="29"/>
      <c r="U65" s="29">
        <f t="shared" si="3"/>
        <v>60</v>
      </c>
      <c r="V65" s="33" t="s">
        <v>58</v>
      </c>
      <c r="W65" s="24" t="s">
        <v>25</v>
      </c>
      <c r="X65" s="29">
        <v>0.36903000000000002</v>
      </c>
      <c r="Y65" s="29"/>
      <c r="Z65" s="29">
        <f t="shared" si="4"/>
        <v>58</v>
      </c>
      <c r="AA65" s="33" t="s">
        <v>69</v>
      </c>
      <c r="AB65" s="24" t="s">
        <v>29</v>
      </c>
      <c r="AC65" s="29">
        <v>0.34875</v>
      </c>
      <c r="AD65" s="29"/>
      <c r="AE65" s="29">
        <f t="shared" si="5"/>
        <v>41</v>
      </c>
      <c r="AF65" s="33" t="s">
        <v>68</v>
      </c>
      <c r="AG65" s="24" t="s">
        <v>29</v>
      </c>
      <c r="AH65" s="29">
        <v>0.19395000000000001</v>
      </c>
      <c r="AI65" s="29"/>
      <c r="AJ65" s="29">
        <f t="shared" si="6"/>
        <v>34</v>
      </c>
      <c r="AK65" s="33" t="s">
        <v>33</v>
      </c>
      <c r="AL65" s="24" t="s">
        <v>25</v>
      </c>
      <c r="AM65" s="28">
        <v>0.82343</v>
      </c>
      <c r="AN65" s="28" t="s">
        <v>107</v>
      </c>
      <c r="AO65" s="29">
        <f t="shared" si="7"/>
        <v>51</v>
      </c>
      <c r="AP65" s="33" t="s">
        <v>98</v>
      </c>
      <c r="AQ65" s="35" t="s">
        <v>28</v>
      </c>
      <c r="AR65" s="30">
        <v>0.87563000000000002</v>
      </c>
      <c r="AS65" s="30" t="s">
        <v>108</v>
      </c>
      <c r="AT65" s="29">
        <f t="shared" si="8"/>
        <v>54</v>
      </c>
      <c r="AU65" s="33" t="s">
        <v>64</v>
      </c>
      <c r="AV65" s="24" t="s">
        <v>28</v>
      </c>
      <c r="AW65" s="29">
        <v>0.48873</v>
      </c>
      <c r="AX65" s="29"/>
      <c r="AY65" s="29">
        <f t="shared" si="9"/>
        <v>72</v>
      </c>
      <c r="AZ65" s="33" t="s">
        <v>48</v>
      </c>
      <c r="BA65" s="24" t="s">
        <v>20</v>
      </c>
      <c r="BB65" s="28">
        <v>0.73350000000000004</v>
      </c>
      <c r="BC65" s="28" t="s">
        <v>107</v>
      </c>
      <c r="BD65" s="29">
        <f t="shared" si="10"/>
        <v>50</v>
      </c>
      <c r="BE65" s="33" t="s">
        <v>71</v>
      </c>
      <c r="BF65" s="24" t="s">
        <v>29</v>
      </c>
      <c r="BG65" s="29">
        <v>0.50373999999999997</v>
      </c>
      <c r="BH65" s="29"/>
      <c r="BI65" s="29">
        <f t="shared" si="11"/>
        <v>46</v>
      </c>
      <c r="BJ65" s="33" t="s">
        <v>63</v>
      </c>
      <c r="BK65" s="24" t="s">
        <v>22</v>
      </c>
      <c r="BL65" s="29">
        <v>0.17377999999999999</v>
      </c>
      <c r="BM65" s="29"/>
      <c r="BN65" s="29">
        <f t="shared" si="12"/>
        <v>39</v>
      </c>
      <c r="BO65" s="33" t="s">
        <v>46</v>
      </c>
      <c r="BP65" s="24" t="s">
        <v>22</v>
      </c>
      <c r="BQ65" s="29">
        <v>0.13704</v>
      </c>
      <c r="BS65" s="29">
        <f t="shared" si="13"/>
        <v>44</v>
      </c>
    </row>
    <row r="66" spans="1:71" ht="17" thickBot="1" x14ac:dyDescent="0.25">
      <c r="A66" s="95"/>
      <c r="B66" s="33" t="s">
        <v>45</v>
      </c>
      <c r="C66" s="24" t="s">
        <v>23</v>
      </c>
      <c r="D66" s="30">
        <v>0.60219</v>
      </c>
      <c r="E66" s="30" t="s">
        <v>108</v>
      </c>
      <c r="F66" s="29">
        <f t="shared" si="0"/>
        <v>47</v>
      </c>
      <c r="G66" s="33" t="s">
        <v>77</v>
      </c>
      <c r="H66" s="24" t="s">
        <v>22</v>
      </c>
      <c r="I66" s="29">
        <v>0.28098000000000001</v>
      </c>
      <c r="J66" s="29"/>
      <c r="K66" s="29">
        <f t="shared" si="1"/>
        <v>42</v>
      </c>
      <c r="L66" s="33" t="s">
        <v>46</v>
      </c>
      <c r="M66" s="24" t="s">
        <v>22</v>
      </c>
      <c r="N66" s="29">
        <v>0.40551999999999999</v>
      </c>
      <c r="O66" s="29"/>
      <c r="P66" s="29">
        <f t="shared" si="2"/>
        <v>33</v>
      </c>
      <c r="Q66" s="33" t="s">
        <v>50</v>
      </c>
      <c r="R66" s="24" t="s">
        <v>19</v>
      </c>
      <c r="S66" s="29">
        <v>0.46610000000000001</v>
      </c>
      <c r="T66" s="29"/>
      <c r="U66" s="29">
        <f t="shared" si="3"/>
        <v>59</v>
      </c>
      <c r="V66" s="33" t="s">
        <v>21</v>
      </c>
      <c r="W66" s="24" t="s">
        <v>22</v>
      </c>
      <c r="X66" s="30">
        <v>0.35629</v>
      </c>
      <c r="Y66" s="30" t="s">
        <v>108</v>
      </c>
      <c r="Z66" s="29">
        <f t="shared" si="4"/>
        <v>57</v>
      </c>
      <c r="AA66" s="33" t="s">
        <v>54</v>
      </c>
      <c r="AB66" s="24" t="s">
        <v>22</v>
      </c>
      <c r="AC66" s="29">
        <v>0.34444000000000002</v>
      </c>
      <c r="AD66" s="29"/>
      <c r="AE66" s="29">
        <f t="shared" si="5"/>
        <v>40</v>
      </c>
      <c r="AF66" s="33" t="s">
        <v>67</v>
      </c>
      <c r="AG66" s="24" t="s">
        <v>20</v>
      </c>
      <c r="AH66" s="29">
        <v>0.19258</v>
      </c>
      <c r="AI66" s="29"/>
      <c r="AJ66" s="29">
        <f t="shared" si="6"/>
        <v>33</v>
      </c>
      <c r="AK66" s="33" t="s">
        <v>74</v>
      </c>
      <c r="AL66" s="24" t="s">
        <v>25</v>
      </c>
      <c r="AM66" s="28">
        <v>0.82182999999999995</v>
      </c>
      <c r="AN66" s="28" t="s">
        <v>107</v>
      </c>
      <c r="AO66" s="29">
        <f t="shared" si="7"/>
        <v>50</v>
      </c>
      <c r="AP66" s="33" t="s">
        <v>45</v>
      </c>
      <c r="AQ66" s="24" t="s">
        <v>19</v>
      </c>
      <c r="AR66" s="28">
        <v>0.85294999999999999</v>
      </c>
      <c r="AS66" s="28" t="s">
        <v>107</v>
      </c>
      <c r="AT66" s="29">
        <f t="shared" si="8"/>
        <v>53</v>
      </c>
      <c r="AU66" s="33" t="s">
        <v>46</v>
      </c>
      <c r="AV66" s="24" t="s">
        <v>22</v>
      </c>
      <c r="AW66" s="30">
        <v>0.48710999999999999</v>
      </c>
      <c r="AX66" s="30" t="s">
        <v>108</v>
      </c>
      <c r="AY66" s="29">
        <f t="shared" si="9"/>
        <v>71</v>
      </c>
      <c r="AZ66" s="33" t="s">
        <v>73</v>
      </c>
      <c r="BA66" s="24" t="s">
        <v>26</v>
      </c>
      <c r="BB66" s="30">
        <v>0.72585999999999995</v>
      </c>
      <c r="BC66" s="30" t="s">
        <v>108</v>
      </c>
      <c r="BD66" s="29">
        <f t="shared" si="10"/>
        <v>49</v>
      </c>
      <c r="BE66" s="33" t="s">
        <v>91</v>
      </c>
      <c r="BF66" s="35" t="s">
        <v>28</v>
      </c>
      <c r="BG66" s="29">
        <v>0.49897000000000002</v>
      </c>
      <c r="BH66" s="29"/>
      <c r="BI66" s="29">
        <f t="shared" si="11"/>
        <v>45</v>
      </c>
      <c r="BJ66" s="33" t="s">
        <v>60</v>
      </c>
      <c r="BK66" s="24" t="s">
        <v>19</v>
      </c>
      <c r="BL66" s="29">
        <v>0.16872999999999999</v>
      </c>
      <c r="BM66" s="29"/>
      <c r="BN66" s="29">
        <f t="shared" si="12"/>
        <v>38</v>
      </c>
      <c r="BO66" s="33" t="s">
        <v>105</v>
      </c>
      <c r="BP66" s="35" t="s">
        <v>22</v>
      </c>
      <c r="BQ66" s="29">
        <v>0.13497000000000001</v>
      </c>
      <c r="BS66" s="29">
        <f t="shared" si="13"/>
        <v>43</v>
      </c>
    </row>
    <row r="67" spans="1:71" ht="17" thickBot="1" x14ac:dyDescent="0.25">
      <c r="A67" s="95"/>
      <c r="B67" s="33" t="s">
        <v>80</v>
      </c>
      <c r="C67" s="24" t="s">
        <v>28</v>
      </c>
      <c r="D67" s="29">
        <v>0.59831999999999996</v>
      </c>
      <c r="E67" s="29"/>
      <c r="F67" s="29">
        <f t="shared" si="0"/>
        <v>46</v>
      </c>
      <c r="G67" s="33" t="s">
        <v>94</v>
      </c>
      <c r="H67" s="35" t="s">
        <v>19</v>
      </c>
      <c r="I67" s="29">
        <v>0.27992</v>
      </c>
      <c r="J67" s="29"/>
      <c r="K67" s="29">
        <f t="shared" si="1"/>
        <v>41</v>
      </c>
      <c r="L67" s="33" t="s">
        <v>44</v>
      </c>
      <c r="M67" s="24" t="s">
        <v>23</v>
      </c>
      <c r="N67" s="29">
        <v>0.4022</v>
      </c>
      <c r="O67" s="29"/>
      <c r="P67" s="29">
        <f t="shared" si="2"/>
        <v>32</v>
      </c>
      <c r="Q67" s="33" t="s">
        <v>94</v>
      </c>
      <c r="R67" s="35" t="s">
        <v>28</v>
      </c>
      <c r="S67" s="29">
        <v>0.45205000000000001</v>
      </c>
      <c r="T67" s="29"/>
      <c r="U67" s="29">
        <f t="shared" si="3"/>
        <v>58</v>
      </c>
      <c r="V67" s="33" t="s">
        <v>37</v>
      </c>
      <c r="W67" s="24" t="s">
        <v>25</v>
      </c>
      <c r="X67" s="29">
        <v>0.35126000000000002</v>
      </c>
      <c r="Y67" s="29"/>
      <c r="Z67" s="29">
        <f t="shared" si="4"/>
        <v>56</v>
      </c>
      <c r="AA67" s="33" t="s">
        <v>33</v>
      </c>
      <c r="AB67" s="24" t="s">
        <v>25</v>
      </c>
      <c r="AC67" s="29">
        <v>0.33563999999999999</v>
      </c>
      <c r="AD67" s="29"/>
      <c r="AE67" s="29">
        <f t="shared" si="5"/>
        <v>39</v>
      </c>
      <c r="AF67" s="33" t="s">
        <v>49</v>
      </c>
      <c r="AG67" s="24" t="s">
        <v>20</v>
      </c>
      <c r="AH67" s="29">
        <v>0.19222</v>
      </c>
      <c r="AI67" s="29"/>
      <c r="AJ67" s="29">
        <f t="shared" si="6"/>
        <v>32</v>
      </c>
      <c r="AK67" s="33" t="s">
        <v>98</v>
      </c>
      <c r="AL67" s="35" t="s">
        <v>28</v>
      </c>
      <c r="AM67" s="29">
        <v>0.81179000000000001</v>
      </c>
      <c r="AN67" s="29"/>
      <c r="AO67" s="29">
        <f t="shared" si="7"/>
        <v>49</v>
      </c>
      <c r="AP67" s="33" t="s">
        <v>82</v>
      </c>
      <c r="AQ67" s="24" t="s">
        <v>25</v>
      </c>
      <c r="AR67" s="28">
        <v>0.83404999999999996</v>
      </c>
      <c r="AS67" s="28" t="s">
        <v>107</v>
      </c>
      <c r="AT67" s="29">
        <f t="shared" si="8"/>
        <v>52</v>
      </c>
      <c r="AU67" s="33" t="s">
        <v>62</v>
      </c>
      <c r="AV67" s="24" t="s">
        <v>19</v>
      </c>
      <c r="AW67" s="29">
        <v>0.47397</v>
      </c>
      <c r="AX67" s="29"/>
      <c r="AY67" s="29">
        <f t="shared" si="9"/>
        <v>70</v>
      </c>
      <c r="AZ67" s="33" t="s">
        <v>105</v>
      </c>
      <c r="BA67" s="35" t="s">
        <v>25</v>
      </c>
      <c r="BB67" s="29">
        <v>0.72004999999999997</v>
      </c>
      <c r="BC67" s="29"/>
      <c r="BD67" s="29">
        <f t="shared" si="10"/>
        <v>48</v>
      </c>
      <c r="BE67" s="33" t="s">
        <v>62</v>
      </c>
      <c r="BF67" s="24" t="s">
        <v>19</v>
      </c>
      <c r="BG67" s="29">
        <v>0.48927999999999999</v>
      </c>
      <c r="BH67" s="29"/>
      <c r="BI67" s="29">
        <f t="shared" si="11"/>
        <v>44</v>
      </c>
      <c r="BJ67" s="33" t="s">
        <v>90</v>
      </c>
      <c r="BK67" s="35" t="s">
        <v>26</v>
      </c>
      <c r="BL67" s="29">
        <v>0.16431999999999999</v>
      </c>
      <c r="BM67" s="29"/>
      <c r="BN67" s="29">
        <f t="shared" si="12"/>
        <v>37</v>
      </c>
      <c r="BO67" s="33" t="s">
        <v>21</v>
      </c>
      <c r="BP67" s="24" t="s">
        <v>22</v>
      </c>
      <c r="BQ67" s="29">
        <v>0.13070000000000001</v>
      </c>
      <c r="BS67" s="29">
        <f t="shared" si="13"/>
        <v>42</v>
      </c>
    </row>
    <row r="68" spans="1:71" ht="17" thickBot="1" x14ac:dyDescent="0.25">
      <c r="A68" s="95"/>
      <c r="B68" s="33" t="s">
        <v>105</v>
      </c>
      <c r="C68" s="35" t="s">
        <v>20</v>
      </c>
      <c r="D68" s="29">
        <v>0.58503000000000005</v>
      </c>
      <c r="E68" s="29"/>
      <c r="F68" s="29">
        <f t="shared" ref="F68:F110" si="14">IF(D68&gt;D69,F69+1,F69)</f>
        <v>45</v>
      </c>
      <c r="G68" s="33" t="s">
        <v>43</v>
      </c>
      <c r="H68" s="24" t="s">
        <v>19</v>
      </c>
      <c r="I68" s="29">
        <v>0.27377000000000001</v>
      </c>
      <c r="J68" s="29"/>
      <c r="K68" s="29">
        <f t="shared" ref="K68:K105" si="15">IF(I68&gt;I69,K69+1,K69)</f>
        <v>40</v>
      </c>
      <c r="L68" s="33" t="s">
        <v>44</v>
      </c>
      <c r="M68" s="24" t="s">
        <v>20</v>
      </c>
      <c r="N68" s="29">
        <v>0.35671999999999998</v>
      </c>
      <c r="O68" s="29"/>
      <c r="P68" s="29">
        <f t="shared" ref="P68:P96" si="16">IF(N68&gt;N69,P69+1,P69)</f>
        <v>31</v>
      </c>
      <c r="Q68" s="33" t="s">
        <v>27</v>
      </c>
      <c r="R68" s="24" t="s">
        <v>28</v>
      </c>
      <c r="S68" s="30">
        <v>0.44283</v>
      </c>
      <c r="T68" s="30" t="s">
        <v>108</v>
      </c>
      <c r="U68" s="29">
        <f t="shared" si="3"/>
        <v>57</v>
      </c>
      <c r="V68" s="33" t="s">
        <v>33</v>
      </c>
      <c r="W68" s="24" t="s">
        <v>25</v>
      </c>
      <c r="X68" s="29">
        <v>0.33357999999999999</v>
      </c>
      <c r="Y68" s="29"/>
      <c r="Z68" s="29">
        <f t="shared" ref="Z68:Z120" si="17">IF(X68&gt;X69,Z69+1,Z69)</f>
        <v>55</v>
      </c>
      <c r="AA68" s="33" t="s">
        <v>78</v>
      </c>
      <c r="AB68" s="24" t="s">
        <v>28</v>
      </c>
      <c r="AC68" s="29">
        <v>0.33230999999999999</v>
      </c>
      <c r="AD68" s="29"/>
      <c r="AE68" s="29">
        <f t="shared" ref="AE68:AE103" si="18">IF(AC68&gt;AC69,AE69+1,AE69)</f>
        <v>38</v>
      </c>
      <c r="AF68" s="33" t="s">
        <v>66</v>
      </c>
      <c r="AG68" s="24" t="s">
        <v>20</v>
      </c>
      <c r="AH68" s="29">
        <v>0.19123999999999999</v>
      </c>
      <c r="AI68" s="29"/>
      <c r="AJ68" s="29">
        <f t="shared" ref="AJ68:AJ96" si="19">IF(AH68&gt;AH69,AJ69+1,AJ69)</f>
        <v>31</v>
      </c>
      <c r="AK68" s="33" t="s">
        <v>93</v>
      </c>
      <c r="AL68" s="35" t="s">
        <v>23</v>
      </c>
      <c r="AM68" s="29">
        <v>0.72890999999999995</v>
      </c>
      <c r="AN68" s="29"/>
      <c r="AO68" s="29">
        <f t="shared" si="7"/>
        <v>48</v>
      </c>
      <c r="AP68" s="33" t="s">
        <v>91</v>
      </c>
      <c r="AQ68" s="35" t="s">
        <v>28</v>
      </c>
      <c r="AR68" s="29">
        <v>0.82481000000000004</v>
      </c>
      <c r="AS68" s="29"/>
      <c r="AT68" s="29">
        <f t="shared" si="8"/>
        <v>51</v>
      </c>
      <c r="AU68" s="33" t="s">
        <v>103</v>
      </c>
      <c r="AV68" s="35" t="s">
        <v>22</v>
      </c>
      <c r="AW68" s="29">
        <v>0.47060000000000002</v>
      </c>
      <c r="AX68" s="29"/>
      <c r="AY68" s="29">
        <f t="shared" ref="AY68:AY131" si="20">IF(AW68&gt;AW69,AY69+1,AY69)</f>
        <v>69</v>
      </c>
      <c r="AZ68" s="33" t="s">
        <v>43</v>
      </c>
      <c r="BA68" s="24" t="s">
        <v>22</v>
      </c>
      <c r="BB68" s="28">
        <v>0.70184999999999997</v>
      </c>
      <c r="BC68" s="28" t="s">
        <v>107</v>
      </c>
      <c r="BD68" s="29">
        <f t="shared" ref="BD68:BD112" si="21">IF(BB68&gt;BB69,BD69+1,BD69)</f>
        <v>47</v>
      </c>
      <c r="BE68" s="33" t="s">
        <v>18</v>
      </c>
      <c r="BF68" s="24" t="s">
        <v>19</v>
      </c>
      <c r="BG68" s="28">
        <v>0.48139999999999999</v>
      </c>
      <c r="BH68" s="28" t="s">
        <v>107</v>
      </c>
      <c r="BI68" s="29">
        <f t="shared" si="11"/>
        <v>43</v>
      </c>
      <c r="BJ68" s="33" t="s">
        <v>90</v>
      </c>
      <c r="BK68" s="35" t="s">
        <v>20</v>
      </c>
      <c r="BL68" s="29">
        <v>0.16370000000000001</v>
      </c>
      <c r="BM68" s="29"/>
      <c r="BN68" s="29">
        <f t="shared" ref="BN68:BN101" si="22">IF(BL68&gt;BL69,BN69+1,BN69)</f>
        <v>36</v>
      </c>
      <c r="BO68" s="33" t="s">
        <v>18</v>
      </c>
      <c r="BP68" s="24" t="s">
        <v>20</v>
      </c>
      <c r="BQ68" s="29">
        <v>0.12941</v>
      </c>
      <c r="BS68" s="29">
        <f t="shared" ref="BS68:BS106" si="23">IF(BQ68&gt;BQ69,BS69+1,BS69)</f>
        <v>41</v>
      </c>
    </row>
    <row r="69" spans="1:71" ht="17" thickBot="1" x14ac:dyDescent="0.25">
      <c r="A69" s="95"/>
      <c r="B69" s="33" t="s">
        <v>80</v>
      </c>
      <c r="C69" s="24" t="s">
        <v>19</v>
      </c>
      <c r="D69" s="29">
        <v>0.55576000000000003</v>
      </c>
      <c r="E69" s="29"/>
      <c r="F69" s="29">
        <f t="shared" si="14"/>
        <v>44</v>
      </c>
      <c r="G69" s="33" t="s">
        <v>81</v>
      </c>
      <c r="H69" s="24" t="s">
        <v>26</v>
      </c>
      <c r="I69" s="29">
        <v>0.26307000000000003</v>
      </c>
      <c r="J69" s="29"/>
      <c r="K69" s="29">
        <f t="shared" si="15"/>
        <v>39</v>
      </c>
      <c r="L69" s="33" t="s">
        <v>91</v>
      </c>
      <c r="M69" s="35" t="s">
        <v>22</v>
      </c>
      <c r="N69" s="29">
        <v>0.33804000000000001</v>
      </c>
      <c r="O69" s="29"/>
      <c r="P69" s="29">
        <f t="shared" si="16"/>
        <v>30</v>
      </c>
      <c r="Q69" s="33" t="s">
        <v>74</v>
      </c>
      <c r="R69" s="24" t="s">
        <v>23</v>
      </c>
      <c r="S69" s="29">
        <v>0.42429</v>
      </c>
      <c r="T69" s="29"/>
      <c r="U69" s="29">
        <f t="shared" ref="U69:U122" si="24">IF(S69&gt;S70,U70+1,U70)</f>
        <v>56</v>
      </c>
      <c r="V69" s="33" t="s">
        <v>33</v>
      </c>
      <c r="W69" s="24" t="s">
        <v>20</v>
      </c>
      <c r="X69" s="29">
        <v>0.33135999999999999</v>
      </c>
      <c r="Y69" s="29"/>
      <c r="Z69" s="29">
        <f t="shared" si="17"/>
        <v>54</v>
      </c>
      <c r="AA69" s="33" t="s">
        <v>43</v>
      </c>
      <c r="AB69" s="24" t="s">
        <v>22</v>
      </c>
      <c r="AC69" s="29">
        <v>0.31957000000000002</v>
      </c>
      <c r="AD69" s="29"/>
      <c r="AE69" s="29">
        <f t="shared" si="18"/>
        <v>37</v>
      </c>
      <c r="AF69" s="33" t="s">
        <v>58</v>
      </c>
      <c r="AG69" s="24" t="s">
        <v>25</v>
      </c>
      <c r="AH69" s="29">
        <v>0.18781999999999999</v>
      </c>
      <c r="AI69" s="29"/>
      <c r="AJ69" s="29">
        <f t="shared" si="19"/>
        <v>30</v>
      </c>
      <c r="AK69" s="33" t="s">
        <v>47</v>
      </c>
      <c r="AL69" s="24" t="s">
        <v>19</v>
      </c>
      <c r="AM69" s="30">
        <v>0.72019999999999995</v>
      </c>
      <c r="AN69" s="30" t="s">
        <v>108</v>
      </c>
      <c r="AO69" s="29">
        <f t="shared" si="7"/>
        <v>47</v>
      </c>
      <c r="AP69" s="33" t="s">
        <v>105</v>
      </c>
      <c r="AQ69" s="35" t="s">
        <v>25</v>
      </c>
      <c r="AR69" s="29">
        <v>0.80293000000000003</v>
      </c>
      <c r="AS69" s="29"/>
      <c r="AT69" s="29">
        <f t="shared" ref="AT69:AT116" si="25">IF(AR69&gt;AR70,AT70+1,AT70)</f>
        <v>50</v>
      </c>
      <c r="AU69" s="33" t="s">
        <v>66</v>
      </c>
      <c r="AV69" s="24" t="s">
        <v>22</v>
      </c>
      <c r="AW69" s="29">
        <v>0.46116000000000001</v>
      </c>
      <c r="AX69" s="29"/>
      <c r="AY69" s="29">
        <f t="shared" si="20"/>
        <v>68</v>
      </c>
      <c r="AZ69" s="33" t="s">
        <v>58</v>
      </c>
      <c r="BA69" s="24" t="s">
        <v>22</v>
      </c>
      <c r="BB69" s="29">
        <v>0.68072999999999995</v>
      </c>
      <c r="BC69" s="29"/>
      <c r="BD69" s="29">
        <f t="shared" si="21"/>
        <v>46</v>
      </c>
      <c r="BE69" s="33" t="s">
        <v>54</v>
      </c>
      <c r="BF69" s="24" t="s">
        <v>22</v>
      </c>
      <c r="BG69" s="29">
        <v>0.43502999999999997</v>
      </c>
      <c r="BH69" s="29"/>
      <c r="BI69" s="29">
        <f t="shared" ref="BI69:BI108" si="26">IF(BG69&gt;BG70,BI70+1,BI70)</f>
        <v>42</v>
      </c>
      <c r="BJ69" s="33" t="s">
        <v>104</v>
      </c>
      <c r="BK69" s="35" t="s">
        <v>23</v>
      </c>
      <c r="BL69" s="29">
        <v>0.15337999999999999</v>
      </c>
      <c r="BM69" s="29"/>
      <c r="BN69" s="29">
        <f t="shared" si="22"/>
        <v>35</v>
      </c>
      <c r="BO69" s="33" t="s">
        <v>43</v>
      </c>
      <c r="BP69" s="24" t="s">
        <v>22</v>
      </c>
      <c r="BQ69" s="29">
        <v>0.12787999999999999</v>
      </c>
      <c r="BS69" s="29">
        <f t="shared" si="23"/>
        <v>40</v>
      </c>
    </row>
    <row r="70" spans="1:71" ht="17" thickBot="1" x14ac:dyDescent="0.25">
      <c r="A70" s="95"/>
      <c r="B70" s="33" t="s">
        <v>80</v>
      </c>
      <c r="C70" s="24" t="s">
        <v>25</v>
      </c>
      <c r="D70" s="29">
        <v>0.55508999999999997</v>
      </c>
      <c r="E70" s="29"/>
      <c r="F70" s="29">
        <f t="shared" si="14"/>
        <v>43</v>
      </c>
      <c r="G70" s="33" t="s">
        <v>97</v>
      </c>
      <c r="H70" s="35" t="s">
        <v>22</v>
      </c>
      <c r="I70" s="29">
        <v>0.26011000000000001</v>
      </c>
      <c r="J70" s="29"/>
      <c r="K70" s="29">
        <f t="shared" si="15"/>
        <v>38</v>
      </c>
      <c r="L70" s="33" t="s">
        <v>81</v>
      </c>
      <c r="M70" s="24" t="s">
        <v>26</v>
      </c>
      <c r="N70" s="29">
        <v>0.32833000000000001</v>
      </c>
      <c r="O70" s="29"/>
      <c r="P70" s="29">
        <f t="shared" si="16"/>
        <v>29</v>
      </c>
      <c r="Q70" s="33" t="s">
        <v>100</v>
      </c>
      <c r="R70" s="35" t="s">
        <v>28</v>
      </c>
      <c r="S70" s="29">
        <v>0.41936000000000001</v>
      </c>
      <c r="T70" s="29"/>
      <c r="U70" s="29">
        <f t="shared" si="24"/>
        <v>55</v>
      </c>
      <c r="V70" s="33" t="s">
        <v>46</v>
      </c>
      <c r="W70" s="24" t="s">
        <v>22</v>
      </c>
      <c r="X70" s="29">
        <v>0.33034000000000002</v>
      </c>
      <c r="Y70" s="29"/>
      <c r="Z70" s="29">
        <f t="shared" si="17"/>
        <v>53</v>
      </c>
      <c r="AA70" s="33" t="s">
        <v>82</v>
      </c>
      <c r="AB70" s="24" t="s">
        <v>20</v>
      </c>
      <c r="AC70" s="29">
        <v>0.31942999999999999</v>
      </c>
      <c r="AD70" s="29"/>
      <c r="AE70" s="29">
        <f t="shared" si="18"/>
        <v>36</v>
      </c>
      <c r="AF70" s="33" t="s">
        <v>43</v>
      </c>
      <c r="AG70" s="24" t="s">
        <v>19</v>
      </c>
      <c r="AH70" s="29">
        <v>0.18534999999999999</v>
      </c>
      <c r="AI70" s="29"/>
      <c r="AJ70" s="29">
        <f t="shared" si="19"/>
        <v>29</v>
      </c>
      <c r="AK70" s="33" t="s">
        <v>98</v>
      </c>
      <c r="AL70" s="35" t="s">
        <v>23</v>
      </c>
      <c r="AM70" s="29">
        <v>0.71023999999999998</v>
      </c>
      <c r="AN70" s="29"/>
      <c r="AO70" s="29">
        <f t="shared" ref="AO70:AO113" si="27">IF(AM70&gt;AM71,AO71+1,AO71)</f>
        <v>46</v>
      </c>
      <c r="AP70" s="33" t="s">
        <v>58</v>
      </c>
      <c r="AQ70" s="24" t="s">
        <v>20</v>
      </c>
      <c r="AR70" s="29">
        <v>0.79447000000000001</v>
      </c>
      <c r="AS70" s="29"/>
      <c r="AT70" s="29">
        <f t="shared" si="25"/>
        <v>49</v>
      </c>
      <c r="AU70" s="33" t="s">
        <v>40</v>
      </c>
      <c r="AV70" s="24" t="s">
        <v>29</v>
      </c>
      <c r="AW70" s="29">
        <v>0.44835000000000003</v>
      </c>
      <c r="AX70" s="29"/>
      <c r="AY70" s="29">
        <f t="shared" si="20"/>
        <v>67</v>
      </c>
      <c r="AZ70" s="33" t="s">
        <v>77</v>
      </c>
      <c r="BA70" s="24" t="s">
        <v>22</v>
      </c>
      <c r="BB70" s="29">
        <v>0.66749000000000003</v>
      </c>
      <c r="BC70" s="29"/>
      <c r="BD70" s="29">
        <f t="shared" si="21"/>
        <v>45</v>
      </c>
      <c r="BE70" s="33" t="s">
        <v>46</v>
      </c>
      <c r="BF70" s="24" t="s">
        <v>22</v>
      </c>
      <c r="BG70" s="29">
        <v>0.41750999999999999</v>
      </c>
      <c r="BH70" s="29"/>
      <c r="BI70" s="29">
        <f t="shared" si="26"/>
        <v>41</v>
      </c>
      <c r="BJ70" s="33" t="s">
        <v>59</v>
      </c>
      <c r="BK70" s="24" t="s">
        <v>20</v>
      </c>
      <c r="BL70" s="29">
        <v>0.14405000000000001</v>
      </c>
      <c r="BM70" s="29"/>
      <c r="BN70" s="29">
        <f t="shared" si="22"/>
        <v>34</v>
      </c>
      <c r="BO70" s="33" t="s">
        <v>96</v>
      </c>
      <c r="BP70" s="35" t="s">
        <v>26</v>
      </c>
      <c r="BQ70" s="29">
        <v>0.12434000000000001</v>
      </c>
      <c r="BS70" s="29">
        <f t="shared" si="23"/>
        <v>39</v>
      </c>
    </row>
    <row r="71" spans="1:71" ht="17" thickBot="1" x14ac:dyDescent="0.25">
      <c r="A71" s="95"/>
      <c r="B71" s="33" t="s">
        <v>27</v>
      </c>
      <c r="C71" s="24" t="s">
        <v>29</v>
      </c>
      <c r="D71" s="30">
        <v>0.55508000000000002</v>
      </c>
      <c r="E71" s="30" t="s">
        <v>108</v>
      </c>
      <c r="F71" s="29">
        <f t="shared" si="14"/>
        <v>42</v>
      </c>
      <c r="G71" s="33" t="s">
        <v>56</v>
      </c>
      <c r="H71" s="24" t="s">
        <v>25</v>
      </c>
      <c r="I71" s="29">
        <v>0.25706000000000001</v>
      </c>
      <c r="J71" s="29"/>
      <c r="K71" s="29">
        <f t="shared" si="15"/>
        <v>37</v>
      </c>
      <c r="L71" s="33" t="s">
        <v>60</v>
      </c>
      <c r="M71" s="24" t="s">
        <v>19</v>
      </c>
      <c r="N71" s="29">
        <v>0.32307000000000002</v>
      </c>
      <c r="O71" s="29"/>
      <c r="P71" s="29">
        <f t="shared" si="16"/>
        <v>28</v>
      </c>
      <c r="Q71" s="33" t="s">
        <v>92</v>
      </c>
      <c r="R71" s="35" t="s">
        <v>20</v>
      </c>
      <c r="S71" s="29">
        <v>0.41281000000000001</v>
      </c>
      <c r="T71" s="29"/>
      <c r="U71" s="29">
        <f t="shared" si="24"/>
        <v>54</v>
      </c>
      <c r="V71" s="33" t="s">
        <v>18</v>
      </c>
      <c r="W71" s="24" t="s">
        <v>19</v>
      </c>
      <c r="X71" s="29">
        <v>0.32601999999999998</v>
      </c>
      <c r="Y71" s="29"/>
      <c r="Z71" s="29">
        <f t="shared" si="17"/>
        <v>52</v>
      </c>
      <c r="AA71" s="33" t="s">
        <v>58</v>
      </c>
      <c r="AB71" s="24" t="s">
        <v>20</v>
      </c>
      <c r="AC71" s="29">
        <v>0.31863999999999998</v>
      </c>
      <c r="AD71" s="29"/>
      <c r="AE71" s="29">
        <f t="shared" si="18"/>
        <v>35</v>
      </c>
      <c r="AF71" s="33" t="s">
        <v>46</v>
      </c>
      <c r="AG71" s="24" t="s">
        <v>20</v>
      </c>
      <c r="AH71" s="29">
        <v>0.17102999999999999</v>
      </c>
      <c r="AI71" s="29"/>
      <c r="AJ71" s="29">
        <f t="shared" si="19"/>
        <v>28</v>
      </c>
      <c r="AK71" s="33" t="s">
        <v>91</v>
      </c>
      <c r="AL71" s="35" t="s">
        <v>28</v>
      </c>
      <c r="AM71" s="29">
        <v>0.69703999999999999</v>
      </c>
      <c r="AN71" s="29"/>
      <c r="AO71" s="29">
        <f t="shared" si="27"/>
        <v>45</v>
      </c>
      <c r="AP71" s="33" t="s">
        <v>39</v>
      </c>
      <c r="AQ71" s="24" t="s">
        <v>28</v>
      </c>
      <c r="AR71" s="28">
        <v>0.78869</v>
      </c>
      <c r="AS71" s="28" t="s">
        <v>107</v>
      </c>
      <c r="AT71" s="29">
        <f t="shared" si="25"/>
        <v>48</v>
      </c>
      <c r="AU71" s="33" t="s">
        <v>63</v>
      </c>
      <c r="AV71" s="24" t="s">
        <v>26</v>
      </c>
      <c r="AW71" s="29">
        <v>0.44755</v>
      </c>
      <c r="AX71" s="29"/>
      <c r="AY71" s="29">
        <f t="shared" si="20"/>
        <v>66</v>
      </c>
      <c r="AZ71" s="33" t="s">
        <v>46</v>
      </c>
      <c r="BA71" s="24" t="s">
        <v>20</v>
      </c>
      <c r="BB71" s="30">
        <v>0.66444999999999999</v>
      </c>
      <c r="BC71" s="30" t="s">
        <v>108</v>
      </c>
      <c r="BD71" s="29">
        <f t="shared" si="21"/>
        <v>44</v>
      </c>
      <c r="BE71" s="33" t="s">
        <v>69</v>
      </c>
      <c r="BF71" s="24" t="s">
        <v>23</v>
      </c>
      <c r="BG71" s="29">
        <v>0.41166999999999998</v>
      </c>
      <c r="BH71" s="29"/>
      <c r="BI71" s="29">
        <f t="shared" si="26"/>
        <v>40</v>
      </c>
      <c r="BJ71" s="33" t="s">
        <v>82</v>
      </c>
      <c r="BK71" s="24" t="s">
        <v>28</v>
      </c>
      <c r="BL71" s="29">
        <v>0.13886999999999999</v>
      </c>
      <c r="BM71" s="29"/>
      <c r="BN71" s="29">
        <f t="shared" si="22"/>
        <v>33</v>
      </c>
      <c r="BO71" s="33" t="s">
        <v>49</v>
      </c>
      <c r="BP71" s="24" t="s">
        <v>28</v>
      </c>
      <c r="BQ71" s="29">
        <v>0.12317</v>
      </c>
      <c r="BS71" s="29">
        <f t="shared" si="23"/>
        <v>38</v>
      </c>
    </row>
    <row r="72" spans="1:71" ht="17" thickBot="1" x14ac:dyDescent="0.25">
      <c r="A72" s="95"/>
      <c r="B72" s="33" t="s">
        <v>48</v>
      </c>
      <c r="C72" s="24" t="s">
        <v>29</v>
      </c>
      <c r="D72" s="29">
        <v>0.55083000000000004</v>
      </c>
      <c r="E72" s="29"/>
      <c r="F72" s="29">
        <f t="shared" si="14"/>
        <v>41</v>
      </c>
      <c r="G72" s="33" t="s">
        <v>31</v>
      </c>
      <c r="H72" s="24" t="s">
        <v>19</v>
      </c>
      <c r="I72" s="29">
        <v>0.25128</v>
      </c>
      <c r="J72" s="29"/>
      <c r="K72" s="29">
        <f t="shared" si="15"/>
        <v>36</v>
      </c>
      <c r="L72" s="33" t="s">
        <v>104</v>
      </c>
      <c r="M72" s="35" t="s">
        <v>26</v>
      </c>
      <c r="N72" s="29">
        <v>0.31968000000000002</v>
      </c>
      <c r="O72" s="29"/>
      <c r="P72" s="29">
        <f t="shared" si="16"/>
        <v>27</v>
      </c>
      <c r="Q72" s="33" t="s">
        <v>31</v>
      </c>
      <c r="R72" s="24" t="s">
        <v>25</v>
      </c>
      <c r="S72" s="29">
        <v>0.41217999999999999</v>
      </c>
      <c r="T72" s="29"/>
      <c r="U72" s="29">
        <f t="shared" si="24"/>
        <v>53</v>
      </c>
      <c r="V72" s="33" t="s">
        <v>54</v>
      </c>
      <c r="W72" s="24" t="s">
        <v>22</v>
      </c>
      <c r="X72" s="29">
        <v>0.32140000000000002</v>
      </c>
      <c r="Y72" s="29"/>
      <c r="Z72" s="29">
        <f t="shared" si="17"/>
        <v>51</v>
      </c>
      <c r="AA72" s="33" t="s">
        <v>105</v>
      </c>
      <c r="AB72" s="35" t="s">
        <v>25</v>
      </c>
      <c r="AC72" s="29">
        <v>0.30563000000000001</v>
      </c>
      <c r="AD72" s="29"/>
      <c r="AE72" s="29">
        <f t="shared" si="18"/>
        <v>34</v>
      </c>
      <c r="AF72" s="33" t="s">
        <v>74</v>
      </c>
      <c r="AG72" s="24" t="s">
        <v>28</v>
      </c>
      <c r="AH72" s="29">
        <v>0.16527</v>
      </c>
      <c r="AI72" s="29"/>
      <c r="AJ72" s="29">
        <f t="shared" si="19"/>
        <v>27</v>
      </c>
      <c r="AK72" s="33" t="s">
        <v>105</v>
      </c>
      <c r="AL72" s="35" t="s">
        <v>20</v>
      </c>
      <c r="AM72" s="29">
        <v>0.68662000000000001</v>
      </c>
      <c r="AN72" s="29"/>
      <c r="AO72" s="29">
        <f t="shared" si="27"/>
        <v>44</v>
      </c>
      <c r="AP72" s="33" t="s">
        <v>59</v>
      </c>
      <c r="AQ72" s="24" t="s">
        <v>25</v>
      </c>
      <c r="AR72" s="30">
        <v>0.75338000000000005</v>
      </c>
      <c r="AS72" s="30" t="s">
        <v>108</v>
      </c>
      <c r="AT72" s="29">
        <f t="shared" si="25"/>
        <v>47</v>
      </c>
      <c r="AU72" s="33" t="s">
        <v>75</v>
      </c>
      <c r="AV72" s="24" t="s">
        <v>25</v>
      </c>
      <c r="AW72" s="29">
        <v>0.44581999999999999</v>
      </c>
      <c r="AX72" s="29"/>
      <c r="AY72" s="29">
        <f t="shared" si="20"/>
        <v>65</v>
      </c>
      <c r="AZ72" s="33" t="s">
        <v>24</v>
      </c>
      <c r="BA72" s="24" t="s">
        <v>25</v>
      </c>
      <c r="BB72" s="28">
        <v>0.65512999999999999</v>
      </c>
      <c r="BC72" s="28" t="s">
        <v>107</v>
      </c>
      <c r="BD72" s="29">
        <f t="shared" si="21"/>
        <v>43</v>
      </c>
      <c r="BE72" s="33" t="s">
        <v>71</v>
      </c>
      <c r="BF72" s="24" t="s">
        <v>20</v>
      </c>
      <c r="BG72" s="29">
        <v>0.40589999999999998</v>
      </c>
      <c r="BH72" s="29"/>
      <c r="BI72" s="29">
        <f t="shared" si="26"/>
        <v>39</v>
      </c>
      <c r="BJ72" s="33" t="s">
        <v>44</v>
      </c>
      <c r="BK72" s="24" t="s">
        <v>23</v>
      </c>
      <c r="BL72" s="29">
        <v>0.13844000000000001</v>
      </c>
      <c r="BM72" s="29"/>
      <c r="BN72" s="29">
        <f t="shared" si="22"/>
        <v>32</v>
      </c>
      <c r="BO72" s="33" t="s">
        <v>73</v>
      </c>
      <c r="BP72" s="24" t="s">
        <v>23</v>
      </c>
      <c r="BQ72" s="29">
        <v>0.12062</v>
      </c>
      <c r="BS72" s="29">
        <f t="shared" si="23"/>
        <v>37</v>
      </c>
    </row>
    <row r="73" spans="1:71" ht="17" thickBot="1" x14ac:dyDescent="0.25">
      <c r="A73" s="95"/>
      <c r="B73" s="33" t="s">
        <v>78</v>
      </c>
      <c r="C73" s="24" t="s">
        <v>28</v>
      </c>
      <c r="D73" s="29">
        <v>0.54654999999999998</v>
      </c>
      <c r="E73" s="29"/>
      <c r="F73" s="29">
        <f t="shared" si="14"/>
        <v>40</v>
      </c>
      <c r="G73" s="33" t="s">
        <v>98</v>
      </c>
      <c r="H73" s="35" t="s">
        <v>23</v>
      </c>
      <c r="I73" s="29">
        <v>0.22603999999999999</v>
      </c>
      <c r="J73" s="29"/>
      <c r="K73" s="29">
        <f t="shared" si="15"/>
        <v>35</v>
      </c>
      <c r="L73" s="33" t="s">
        <v>77</v>
      </c>
      <c r="M73" s="24" t="s">
        <v>22</v>
      </c>
      <c r="N73" s="29">
        <v>0.30614000000000002</v>
      </c>
      <c r="O73" s="29"/>
      <c r="P73" s="29">
        <f t="shared" si="16"/>
        <v>26</v>
      </c>
      <c r="Q73" s="33" t="s">
        <v>94</v>
      </c>
      <c r="R73" s="35" t="s">
        <v>26</v>
      </c>
      <c r="S73" s="29">
        <v>0.40594999999999998</v>
      </c>
      <c r="T73" s="29"/>
      <c r="U73" s="29">
        <f t="shared" si="24"/>
        <v>52</v>
      </c>
      <c r="V73" s="33" t="s">
        <v>67</v>
      </c>
      <c r="W73" s="24" t="s">
        <v>20</v>
      </c>
      <c r="X73" s="29">
        <v>0.31480999999999998</v>
      </c>
      <c r="Y73" s="29"/>
      <c r="Z73" s="29">
        <f t="shared" si="17"/>
        <v>50</v>
      </c>
      <c r="AA73" s="33" t="s">
        <v>50</v>
      </c>
      <c r="AB73" s="24" t="s">
        <v>29</v>
      </c>
      <c r="AC73" s="29">
        <v>0.29433999999999999</v>
      </c>
      <c r="AD73" s="29"/>
      <c r="AE73" s="29">
        <f t="shared" si="18"/>
        <v>33</v>
      </c>
      <c r="AF73" s="33" t="s">
        <v>50</v>
      </c>
      <c r="AG73" s="24" t="s">
        <v>29</v>
      </c>
      <c r="AH73" s="29">
        <v>0.16406000000000001</v>
      </c>
      <c r="AI73" s="29"/>
      <c r="AJ73" s="29">
        <f t="shared" si="19"/>
        <v>26</v>
      </c>
      <c r="AK73" s="33" t="s">
        <v>39</v>
      </c>
      <c r="AL73" s="24" t="s">
        <v>28</v>
      </c>
      <c r="AM73" s="30">
        <v>0.67359000000000002</v>
      </c>
      <c r="AN73" s="30" t="s">
        <v>108</v>
      </c>
      <c r="AO73" s="29">
        <f t="shared" si="27"/>
        <v>43</v>
      </c>
      <c r="AP73" s="33" t="s">
        <v>69</v>
      </c>
      <c r="AQ73" s="24" t="s">
        <v>19</v>
      </c>
      <c r="AR73" s="29">
        <v>0.72965000000000002</v>
      </c>
      <c r="AS73" s="29"/>
      <c r="AT73" s="29">
        <f t="shared" si="25"/>
        <v>46</v>
      </c>
      <c r="AU73" s="33" t="s">
        <v>85</v>
      </c>
      <c r="AV73" s="24" t="s">
        <v>26</v>
      </c>
      <c r="AW73" s="29">
        <v>0.44513000000000003</v>
      </c>
      <c r="AX73" s="29"/>
      <c r="AY73" s="29">
        <f t="shared" si="20"/>
        <v>64</v>
      </c>
      <c r="AZ73" s="33" t="s">
        <v>93</v>
      </c>
      <c r="BA73" s="35" t="s">
        <v>29</v>
      </c>
      <c r="BB73" s="29">
        <v>0.64161000000000001</v>
      </c>
      <c r="BC73" s="29"/>
      <c r="BD73" s="29">
        <f t="shared" si="21"/>
        <v>42</v>
      </c>
      <c r="BE73" s="33" t="s">
        <v>97</v>
      </c>
      <c r="BF73" s="35" t="s">
        <v>22</v>
      </c>
      <c r="BG73" s="29">
        <v>0.39832000000000001</v>
      </c>
      <c r="BH73" s="29"/>
      <c r="BI73" s="29">
        <f t="shared" si="26"/>
        <v>38</v>
      </c>
      <c r="BJ73" s="33" t="s">
        <v>43</v>
      </c>
      <c r="BK73" s="24" t="s">
        <v>22</v>
      </c>
      <c r="BL73" s="29">
        <v>0.12642999999999999</v>
      </c>
      <c r="BM73" s="29"/>
      <c r="BN73" s="29">
        <f t="shared" si="22"/>
        <v>31</v>
      </c>
      <c r="BO73" s="33" t="s">
        <v>61</v>
      </c>
      <c r="BP73" s="24" t="s">
        <v>26</v>
      </c>
      <c r="BQ73" s="29">
        <v>0.1183</v>
      </c>
      <c r="BS73" s="29">
        <f t="shared" si="23"/>
        <v>36</v>
      </c>
    </row>
    <row r="74" spans="1:71" ht="17" thickBot="1" x14ac:dyDescent="0.25">
      <c r="A74" s="95"/>
      <c r="B74" s="33" t="s">
        <v>58</v>
      </c>
      <c r="C74" s="24" t="s">
        <v>20</v>
      </c>
      <c r="D74" s="29">
        <v>0.52707000000000004</v>
      </c>
      <c r="E74" s="29"/>
      <c r="F74" s="29">
        <f t="shared" si="14"/>
        <v>39</v>
      </c>
      <c r="G74" s="33" t="s">
        <v>97</v>
      </c>
      <c r="H74" s="35" t="s">
        <v>25</v>
      </c>
      <c r="I74" s="29">
        <v>0.22392000000000001</v>
      </c>
      <c r="J74" s="29"/>
      <c r="K74" s="29">
        <f t="shared" si="15"/>
        <v>34</v>
      </c>
      <c r="L74" s="33" t="s">
        <v>21</v>
      </c>
      <c r="M74" s="24" t="s">
        <v>22</v>
      </c>
      <c r="N74" s="29">
        <v>0.29897000000000001</v>
      </c>
      <c r="O74" s="29"/>
      <c r="P74" s="29">
        <f t="shared" si="16"/>
        <v>25</v>
      </c>
      <c r="Q74" s="33" t="s">
        <v>58</v>
      </c>
      <c r="R74" s="24" t="s">
        <v>22</v>
      </c>
      <c r="S74" s="29">
        <v>0.39838000000000001</v>
      </c>
      <c r="T74" s="29"/>
      <c r="U74" s="29">
        <f t="shared" si="24"/>
        <v>51</v>
      </c>
      <c r="V74" s="33" t="s">
        <v>59</v>
      </c>
      <c r="W74" s="24" t="s">
        <v>25</v>
      </c>
      <c r="X74" s="29">
        <v>0.31447999999999998</v>
      </c>
      <c r="Y74" s="29"/>
      <c r="Z74" s="29">
        <f t="shared" si="17"/>
        <v>49</v>
      </c>
      <c r="AA74" s="33" t="s">
        <v>64</v>
      </c>
      <c r="AB74" s="24" t="s">
        <v>19</v>
      </c>
      <c r="AC74" s="29">
        <v>0.27994999999999998</v>
      </c>
      <c r="AD74" s="29"/>
      <c r="AE74" s="29">
        <f t="shared" si="18"/>
        <v>32</v>
      </c>
      <c r="AF74" s="33" t="s">
        <v>35</v>
      </c>
      <c r="AG74" s="24" t="s">
        <v>22</v>
      </c>
      <c r="AH74" s="29">
        <v>0.16270999999999999</v>
      </c>
      <c r="AI74" s="29"/>
      <c r="AJ74" s="29">
        <f t="shared" si="19"/>
        <v>25</v>
      </c>
      <c r="AK74" s="33" t="s">
        <v>45</v>
      </c>
      <c r="AL74" s="24" t="s">
        <v>19</v>
      </c>
      <c r="AM74" s="30">
        <v>0.67230000000000001</v>
      </c>
      <c r="AN74" s="30" t="s">
        <v>108</v>
      </c>
      <c r="AO74" s="29">
        <f t="shared" si="27"/>
        <v>42</v>
      </c>
      <c r="AP74" s="33" t="s">
        <v>47</v>
      </c>
      <c r="AQ74" s="24" t="s">
        <v>19</v>
      </c>
      <c r="AR74" s="28">
        <v>0.69325000000000003</v>
      </c>
      <c r="AS74" s="28" t="s">
        <v>107</v>
      </c>
      <c r="AT74" s="29">
        <f t="shared" si="25"/>
        <v>45</v>
      </c>
      <c r="AU74" s="33" t="s">
        <v>63</v>
      </c>
      <c r="AV74" s="24" t="s">
        <v>22</v>
      </c>
      <c r="AW74" s="29">
        <v>0.44401000000000002</v>
      </c>
      <c r="AX74" s="29"/>
      <c r="AY74" s="29">
        <f t="shared" si="20"/>
        <v>63</v>
      </c>
      <c r="AZ74" s="33" t="s">
        <v>105</v>
      </c>
      <c r="BA74" s="35" t="s">
        <v>20</v>
      </c>
      <c r="BB74" s="29">
        <v>0.61845000000000006</v>
      </c>
      <c r="BC74" s="29"/>
      <c r="BD74" s="29">
        <f t="shared" si="21"/>
        <v>41</v>
      </c>
      <c r="BE74" s="33" t="s">
        <v>50</v>
      </c>
      <c r="BF74" s="24" t="s">
        <v>29</v>
      </c>
      <c r="BG74" s="29">
        <v>0.36968000000000001</v>
      </c>
      <c r="BH74" s="29"/>
      <c r="BI74" s="29">
        <f t="shared" si="26"/>
        <v>37</v>
      </c>
      <c r="BJ74" s="33" t="s">
        <v>48</v>
      </c>
      <c r="BK74" s="24" t="s">
        <v>20</v>
      </c>
      <c r="BL74" s="29">
        <v>0.12443</v>
      </c>
      <c r="BM74" s="29"/>
      <c r="BN74" s="29">
        <f t="shared" si="22"/>
        <v>30</v>
      </c>
      <c r="BO74" s="33" t="s">
        <v>104</v>
      </c>
      <c r="BP74" s="35" t="s">
        <v>26</v>
      </c>
      <c r="BQ74" s="29">
        <v>0.11327</v>
      </c>
      <c r="BS74" s="29">
        <f t="shared" si="23"/>
        <v>35</v>
      </c>
    </row>
    <row r="75" spans="1:71" ht="17" thickBot="1" x14ac:dyDescent="0.25">
      <c r="A75" s="95"/>
      <c r="B75" s="33" t="s">
        <v>39</v>
      </c>
      <c r="C75" s="24" t="s">
        <v>25</v>
      </c>
      <c r="D75" s="30">
        <v>0.51105</v>
      </c>
      <c r="E75" s="30" t="s">
        <v>108</v>
      </c>
      <c r="F75" s="29">
        <f t="shared" si="14"/>
        <v>38</v>
      </c>
      <c r="G75" s="33" t="s">
        <v>77</v>
      </c>
      <c r="H75" s="24" t="s">
        <v>29</v>
      </c>
      <c r="I75" s="29">
        <v>0.21010999999999999</v>
      </c>
      <c r="J75" s="29"/>
      <c r="K75" s="29">
        <f t="shared" si="15"/>
        <v>33</v>
      </c>
      <c r="L75" s="33" t="s">
        <v>64</v>
      </c>
      <c r="M75" s="24" t="s">
        <v>19</v>
      </c>
      <c r="N75" s="29">
        <v>0.28549000000000002</v>
      </c>
      <c r="O75" s="29"/>
      <c r="P75" s="29">
        <f t="shared" si="16"/>
        <v>24</v>
      </c>
      <c r="Q75" s="33" t="s">
        <v>42</v>
      </c>
      <c r="R75" s="24" t="s">
        <v>28</v>
      </c>
      <c r="S75" s="29">
        <v>0.39613999999999999</v>
      </c>
      <c r="T75" s="29"/>
      <c r="U75" s="29">
        <f t="shared" si="24"/>
        <v>50</v>
      </c>
      <c r="V75" s="33" t="s">
        <v>76</v>
      </c>
      <c r="W75" s="24" t="s">
        <v>22</v>
      </c>
      <c r="X75" s="29">
        <v>0.30397000000000002</v>
      </c>
      <c r="Y75" s="29"/>
      <c r="Z75" s="29">
        <f t="shared" si="17"/>
        <v>48</v>
      </c>
      <c r="AA75" s="33" t="s">
        <v>92</v>
      </c>
      <c r="AB75" s="35" t="s">
        <v>28</v>
      </c>
      <c r="AC75" s="29">
        <v>0.27715000000000001</v>
      </c>
      <c r="AD75" s="29"/>
      <c r="AE75" s="29">
        <f t="shared" si="18"/>
        <v>31</v>
      </c>
      <c r="AF75" s="33" t="s">
        <v>71</v>
      </c>
      <c r="AG75" s="24" t="s">
        <v>20</v>
      </c>
      <c r="AH75" s="29">
        <v>0.15548999999999999</v>
      </c>
      <c r="AI75" s="29"/>
      <c r="AJ75" s="29">
        <f t="shared" si="19"/>
        <v>24</v>
      </c>
      <c r="AK75" s="33" t="s">
        <v>82</v>
      </c>
      <c r="AL75" s="24" t="s">
        <v>25</v>
      </c>
      <c r="AM75" s="30">
        <v>0.66735</v>
      </c>
      <c r="AN75" s="30" t="s">
        <v>108</v>
      </c>
      <c r="AO75" s="29">
        <f t="shared" si="27"/>
        <v>41</v>
      </c>
      <c r="AP75" s="33" t="s">
        <v>37</v>
      </c>
      <c r="AQ75" s="24" t="s">
        <v>23</v>
      </c>
      <c r="AR75" s="28">
        <v>0.68713999999999997</v>
      </c>
      <c r="AS75" s="28" t="s">
        <v>107</v>
      </c>
      <c r="AT75" s="29">
        <f t="shared" si="25"/>
        <v>44</v>
      </c>
      <c r="AU75" s="33" t="s">
        <v>91</v>
      </c>
      <c r="AV75" s="35" t="s">
        <v>22</v>
      </c>
      <c r="AW75" s="29">
        <v>0.42341000000000001</v>
      </c>
      <c r="AX75" s="29"/>
      <c r="AY75" s="29">
        <f t="shared" si="20"/>
        <v>62</v>
      </c>
      <c r="AZ75" s="33" t="s">
        <v>99</v>
      </c>
      <c r="BA75" s="35" t="s">
        <v>19</v>
      </c>
      <c r="BB75" s="28">
        <v>0.59347000000000005</v>
      </c>
      <c r="BC75" s="28" t="s">
        <v>107</v>
      </c>
      <c r="BD75" s="29">
        <f t="shared" si="21"/>
        <v>40</v>
      </c>
      <c r="BE75" s="33" t="s">
        <v>48</v>
      </c>
      <c r="BF75" s="24" t="s">
        <v>29</v>
      </c>
      <c r="BG75" s="29">
        <v>0.35003000000000001</v>
      </c>
      <c r="BH75" s="29"/>
      <c r="BI75" s="29">
        <f t="shared" si="26"/>
        <v>36</v>
      </c>
      <c r="BJ75" s="33" t="s">
        <v>89</v>
      </c>
      <c r="BK75" s="35" t="s">
        <v>25</v>
      </c>
      <c r="BL75" s="29">
        <v>0.11312999999999999</v>
      </c>
      <c r="BM75" s="29"/>
      <c r="BN75" s="29">
        <f t="shared" si="22"/>
        <v>29</v>
      </c>
      <c r="BO75" s="33" t="s">
        <v>101</v>
      </c>
      <c r="BP75" s="35" t="s">
        <v>29</v>
      </c>
      <c r="BQ75" s="29">
        <v>9.7960000000000005E-2</v>
      </c>
      <c r="BS75" s="29">
        <f t="shared" si="23"/>
        <v>34</v>
      </c>
    </row>
    <row r="76" spans="1:71" ht="17" thickBot="1" x14ac:dyDescent="0.25">
      <c r="A76" s="95"/>
      <c r="B76" s="33" t="s">
        <v>69</v>
      </c>
      <c r="C76" s="24" t="s">
        <v>29</v>
      </c>
      <c r="D76" s="29">
        <v>0.49517</v>
      </c>
      <c r="E76" s="29"/>
      <c r="F76" s="29">
        <f t="shared" si="14"/>
        <v>37</v>
      </c>
      <c r="G76" s="33" t="s">
        <v>89</v>
      </c>
      <c r="H76" s="35" t="s">
        <v>28</v>
      </c>
      <c r="I76" s="29">
        <v>0.20948</v>
      </c>
      <c r="J76" s="29"/>
      <c r="K76" s="29">
        <f t="shared" si="15"/>
        <v>32</v>
      </c>
      <c r="L76" s="33" t="s">
        <v>104</v>
      </c>
      <c r="M76" s="35" t="s">
        <v>28</v>
      </c>
      <c r="N76" s="29">
        <v>0.28356999999999999</v>
      </c>
      <c r="O76" s="29"/>
      <c r="P76" s="29">
        <f t="shared" si="16"/>
        <v>23</v>
      </c>
      <c r="Q76" s="33" t="s">
        <v>82</v>
      </c>
      <c r="R76" s="24" t="s">
        <v>20</v>
      </c>
      <c r="S76" s="29">
        <v>0.39176</v>
      </c>
      <c r="T76" s="29"/>
      <c r="U76" s="29">
        <f t="shared" si="24"/>
        <v>49</v>
      </c>
      <c r="V76" s="33" t="s">
        <v>59</v>
      </c>
      <c r="W76" s="24" t="s">
        <v>20</v>
      </c>
      <c r="X76" s="29">
        <v>0.29892000000000002</v>
      </c>
      <c r="Y76" s="29"/>
      <c r="Z76" s="29">
        <f t="shared" si="17"/>
        <v>47</v>
      </c>
      <c r="AA76" s="33" t="s">
        <v>54</v>
      </c>
      <c r="AB76" s="24" t="s">
        <v>29</v>
      </c>
      <c r="AC76" s="29">
        <v>0.27543000000000001</v>
      </c>
      <c r="AD76" s="29"/>
      <c r="AE76" s="29">
        <f t="shared" si="18"/>
        <v>30</v>
      </c>
      <c r="AF76" s="23" t="s">
        <v>95</v>
      </c>
      <c r="AG76" s="24" t="s">
        <v>22</v>
      </c>
      <c r="AH76" s="29">
        <v>0.14238999999999999</v>
      </c>
      <c r="AI76" s="29"/>
      <c r="AJ76" s="29">
        <f t="shared" si="19"/>
        <v>23</v>
      </c>
      <c r="AK76" s="33" t="s">
        <v>37</v>
      </c>
      <c r="AL76" s="24" t="s">
        <v>23</v>
      </c>
      <c r="AM76" s="28">
        <v>0.66134999999999999</v>
      </c>
      <c r="AN76" s="28" t="s">
        <v>107</v>
      </c>
      <c r="AO76" s="29">
        <f t="shared" si="27"/>
        <v>40</v>
      </c>
      <c r="AP76" s="33" t="s">
        <v>98</v>
      </c>
      <c r="AQ76" s="35" t="s">
        <v>23</v>
      </c>
      <c r="AR76" s="29">
        <v>0.67247999999999997</v>
      </c>
      <c r="AS76" s="29"/>
      <c r="AT76" s="29">
        <f t="shared" si="25"/>
        <v>43</v>
      </c>
      <c r="AU76" s="33" t="s">
        <v>101</v>
      </c>
      <c r="AV76" s="35" t="s">
        <v>22</v>
      </c>
      <c r="AW76" s="29">
        <v>0.41743000000000002</v>
      </c>
      <c r="AX76" s="29"/>
      <c r="AY76" s="29">
        <f t="shared" si="20"/>
        <v>61</v>
      </c>
      <c r="AZ76" s="33" t="s">
        <v>21</v>
      </c>
      <c r="BA76" s="24" t="s">
        <v>22</v>
      </c>
      <c r="BB76" s="28">
        <v>0.57118999999999998</v>
      </c>
      <c r="BC76" s="28" t="s">
        <v>107</v>
      </c>
      <c r="BD76" s="29">
        <f t="shared" si="21"/>
        <v>39</v>
      </c>
      <c r="BE76" s="33" t="s">
        <v>80</v>
      </c>
      <c r="BF76" s="24" t="s">
        <v>28</v>
      </c>
      <c r="BG76" s="29">
        <v>0.34794999999999998</v>
      </c>
      <c r="BH76" s="29"/>
      <c r="BI76" s="29">
        <f t="shared" si="26"/>
        <v>35</v>
      </c>
      <c r="BJ76" s="33" t="s">
        <v>89</v>
      </c>
      <c r="BK76" s="35" t="s">
        <v>19</v>
      </c>
      <c r="BL76" s="29">
        <v>0.10828</v>
      </c>
      <c r="BM76" s="29"/>
      <c r="BN76" s="29">
        <f t="shared" si="22"/>
        <v>28</v>
      </c>
      <c r="BO76" s="33" t="s">
        <v>71</v>
      </c>
      <c r="BP76" s="24" t="s">
        <v>29</v>
      </c>
      <c r="BQ76" s="29">
        <v>9.6310000000000007E-2</v>
      </c>
      <c r="BS76" s="29">
        <f t="shared" si="23"/>
        <v>33</v>
      </c>
    </row>
    <row r="77" spans="1:71" ht="17" thickBot="1" x14ac:dyDescent="0.25">
      <c r="A77" s="95"/>
      <c r="B77" s="23" t="s">
        <v>95</v>
      </c>
      <c r="C77" s="24" t="s">
        <v>26</v>
      </c>
      <c r="D77" s="29">
        <v>0.49092999999999998</v>
      </c>
      <c r="E77" s="29"/>
      <c r="F77" s="29">
        <f t="shared" si="14"/>
        <v>36</v>
      </c>
      <c r="G77" s="33" t="s">
        <v>68</v>
      </c>
      <c r="H77" s="24" t="s">
        <v>22</v>
      </c>
      <c r="I77" s="29">
        <v>0.20734</v>
      </c>
      <c r="J77" s="29"/>
      <c r="K77" s="29">
        <f t="shared" si="15"/>
        <v>31</v>
      </c>
      <c r="L77" s="33" t="s">
        <v>72</v>
      </c>
      <c r="M77" s="24" t="s">
        <v>22</v>
      </c>
      <c r="N77" s="29">
        <v>0.27021000000000001</v>
      </c>
      <c r="O77" s="29"/>
      <c r="P77" s="29">
        <f t="shared" si="16"/>
        <v>22</v>
      </c>
      <c r="Q77" s="33" t="s">
        <v>67</v>
      </c>
      <c r="R77" s="24" t="s">
        <v>28</v>
      </c>
      <c r="S77" s="29">
        <v>0.37206</v>
      </c>
      <c r="T77" s="29"/>
      <c r="U77" s="29">
        <f t="shared" si="24"/>
        <v>48</v>
      </c>
      <c r="V77" s="33" t="s">
        <v>87</v>
      </c>
      <c r="W77" s="24" t="s">
        <v>19</v>
      </c>
      <c r="X77" s="29">
        <v>0.29246</v>
      </c>
      <c r="Y77" s="29"/>
      <c r="Z77" s="29">
        <f t="shared" si="17"/>
        <v>46</v>
      </c>
      <c r="AA77" s="33" t="s">
        <v>62</v>
      </c>
      <c r="AB77" s="24" t="s">
        <v>23</v>
      </c>
      <c r="AC77" s="29">
        <v>0.25530000000000003</v>
      </c>
      <c r="AD77" s="29"/>
      <c r="AE77" s="29">
        <f t="shared" si="18"/>
        <v>29</v>
      </c>
      <c r="AF77" s="33" t="s">
        <v>69</v>
      </c>
      <c r="AG77" s="24" t="s">
        <v>29</v>
      </c>
      <c r="AH77" s="29">
        <v>0.14121</v>
      </c>
      <c r="AI77" s="29"/>
      <c r="AJ77" s="29">
        <f t="shared" si="19"/>
        <v>22</v>
      </c>
      <c r="AK77" s="33" t="s">
        <v>83</v>
      </c>
      <c r="AL77" s="24" t="s">
        <v>20</v>
      </c>
      <c r="AM77" s="29">
        <v>0.65324000000000004</v>
      </c>
      <c r="AN77" s="29"/>
      <c r="AO77" s="29">
        <f t="shared" si="27"/>
        <v>39</v>
      </c>
      <c r="AP77" s="33" t="s">
        <v>54</v>
      </c>
      <c r="AQ77" s="24" t="s">
        <v>22</v>
      </c>
      <c r="AR77" s="29">
        <v>0.64088999999999996</v>
      </c>
      <c r="AS77" s="29"/>
      <c r="AT77" s="29">
        <f t="shared" si="25"/>
        <v>42</v>
      </c>
      <c r="AU77" s="33" t="s">
        <v>38</v>
      </c>
      <c r="AV77" s="24" t="s">
        <v>26</v>
      </c>
      <c r="AW77" s="30">
        <v>0.40994999999999998</v>
      </c>
      <c r="AX77" s="30" t="s">
        <v>108</v>
      </c>
      <c r="AY77" s="29">
        <f t="shared" si="20"/>
        <v>60</v>
      </c>
      <c r="AZ77" s="33" t="s">
        <v>83</v>
      </c>
      <c r="BA77" s="24" t="s">
        <v>25</v>
      </c>
      <c r="BB77" s="29">
        <v>0.57055999999999996</v>
      </c>
      <c r="BC77" s="29"/>
      <c r="BD77" s="29">
        <f t="shared" si="21"/>
        <v>38</v>
      </c>
      <c r="BE77" s="33" t="s">
        <v>82</v>
      </c>
      <c r="BF77" s="24" t="s">
        <v>25</v>
      </c>
      <c r="BG77" s="29">
        <v>0.34131</v>
      </c>
      <c r="BH77" s="29"/>
      <c r="BI77" s="29">
        <f t="shared" si="26"/>
        <v>34</v>
      </c>
      <c r="BJ77" s="33" t="s">
        <v>94</v>
      </c>
      <c r="BK77" s="35" t="s">
        <v>28</v>
      </c>
      <c r="BL77" s="29">
        <v>0.10345</v>
      </c>
      <c r="BM77" s="29"/>
      <c r="BN77" s="29">
        <f t="shared" si="22"/>
        <v>27</v>
      </c>
      <c r="BO77" s="33" t="s">
        <v>84</v>
      </c>
      <c r="BP77" s="24" t="s">
        <v>19</v>
      </c>
      <c r="BQ77" s="29">
        <v>9.6159999999999995E-2</v>
      </c>
      <c r="BS77" s="29">
        <f t="shared" si="23"/>
        <v>32</v>
      </c>
    </row>
    <row r="78" spans="1:71" ht="17" thickBot="1" x14ac:dyDescent="0.25">
      <c r="A78" s="95"/>
      <c r="B78" s="33" t="s">
        <v>82</v>
      </c>
      <c r="C78" s="24" t="s">
        <v>25</v>
      </c>
      <c r="D78" s="29">
        <v>0.46700999999999998</v>
      </c>
      <c r="E78" s="29"/>
      <c r="F78" s="29">
        <f t="shared" si="14"/>
        <v>35</v>
      </c>
      <c r="G78" s="33" t="s">
        <v>79</v>
      </c>
      <c r="H78" s="24" t="s">
        <v>29</v>
      </c>
      <c r="I78" s="29">
        <v>0.19517000000000001</v>
      </c>
      <c r="J78" s="29"/>
      <c r="K78" s="29">
        <f t="shared" si="15"/>
        <v>30</v>
      </c>
      <c r="L78" s="33" t="s">
        <v>84</v>
      </c>
      <c r="M78" s="24" t="s">
        <v>19</v>
      </c>
      <c r="N78" s="29">
        <v>0.26898</v>
      </c>
      <c r="O78" s="29"/>
      <c r="P78" s="29">
        <f t="shared" si="16"/>
        <v>21</v>
      </c>
      <c r="Q78" s="33" t="s">
        <v>47</v>
      </c>
      <c r="R78" s="24" t="s">
        <v>28</v>
      </c>
      <c r="S78" s="29">
        <v>0.36242999999999997</v>
      </c>
      <c r="T78" s="29"/>
      <c r="U78" s="29">
        <f t="shared" si="24"/>
        <v>47</v>
      </c>
      <c r="V78" s="33" t="s">
        <v>49</v>
      </c>
      <c r="W78" s="24" t="s">
        <v>28</v>
      </c>
      <c r="X78" s="29">
        <v>0.28515000000000001</v>
      </c>
      <c r="Y78" s="29"/>
      <c r="Z78" s="29">
        <f t="shared" si="17"/>
        <v>45</v>
      </c>
      <c r="AA78" s="33" t="s">
        <v>74</v>
      </c>
      <c r="AB78" s="24" t="s">
        <v>23</v>
      </c>
      <c r="AC78" s="29">
        <v>0.25340000000000001</v>
      </c>
      <c r="AD78" s="29"/>
      <c r="AE78" s="29">
        <f t="shared" si="18"/>
        <v>28</v>
      </c>
      <c r="AF78" s="33" t="s">
        <v>80</v>
      </c>
      <c r="AG78" s="24" t="s">
        <v>28</v>
      </c>
      <c r="AH78" s="29">
        <v>0.13159000000000001</v>
      </c>
      <c r="AI78" s="29"/>
      <c r="AJ78" s="29">
        <f t="shared" si="19"/>
        <v>21</v>
      </c>
      <c r="AK78" s="33" t="s">
        <v>59</v>
      </c>
      <c r="AL78" s="24" t="s">
        <v>25</v>
      </c>
      <c r="AM78" s="30">
        <v>0.62229999999999996</v>
      </c>
      <c r="AN78" s="30" t="s">
        <v>108</v>
      </c>
      <c r="AO78" s="29">
        <f t="shared" si="27"/>
        <v>38</v>
      </c>
      <c r="AP78" s="33" t="s">
        <v>97</v>
      </c>
      <c r="AQ78" s="35" t="s">
        <v>29</v>
      </c>
      <c r="AR78" s="29">
        <v>0.63312000000000002</v>
      </c>
      <c r="AS78" s="29"/>
      <c r="AT78" s="29">
        <f t="shared" si="25"/>
        <v>41</v>
      </c>
      <c r="AU78" s="33" t="s">
        <v>73</v>
      </c>
      <c r="AV78" s="24" t="s">
        <v>29</v>
      </c>
      <c r="AW78" s="29">
        <v>0.40927999999999998</v>
      </c>
      <c r="AX78" s="29"/>
      <c r="AY78" s="29">
        <f t="shared" si="20"/>
        <v>59</v>
      </c>
      <c r="AZ78" s="33" t="s">
        <v>89</v>
      </c>
      <c r="BA78" s="35" t="s">
        <v>28</v>
      </c>
      <c r="BB78" s="29">
        <v>0.48851</v>
      </c>
      <c r="BC78" s="29"/>
      <c r="BD78" s="29">
        <f t="shared" si="21"/>
        <v>37</v>
      </c>
      <c r="BE78" s="33" t="s">
        <v>78</v>
      </c>
      <c r="BF78" s="24" t="s">
        <v>28</v>
      </c>
      <c r="BG78" s="29">
        <v>0.32712000000000002</v>
      </c>
      <c r="BH78" s="29"/>
      <c r="BI78" s="29">
        <f t="shared" si="26"/>
        <v>33</v>
      </c>
      <c r="BJ78" s="33" t="s">
        <v>27</v>
      </c>
      <c r="BK78" s="24" t="s">
        <v>28</v>
      </c>
      <c r="BL78" s="29">
        <v>0.10329000000000001</v>
      </c>
      <c r="BM78" s="29"/>
      <c r="BN78" s="29">
        <f t="shared" si="22"/>
        <v>26</v>
      </c>
      <c r="BO78" s="33" t="s">
        <v>73</v>
      </c>
      <c r="BP78" s="24" t="s">
        <v>26</v>
      </c>
      <c r="BQ78" s="29">
        <v>9.4210000000000002E-2</v>
      </c>
      <c r="BS78" s="29">
        <f t="shared" si="23"/>
        <v>31</v>
      </c>
    </row>
    <row r="79" spans="1:71" ht="17" thickBot="1" x14ac:dyDescent="0.25">
      <c r="A79" s="95"/>
      <c r="B79" s="33" t="s">
        <v>64</v>
      </c>
      <c r="C79" s="24" t="s">
        <v>19</v>
      </c>
      <c r="D79" s="29">
        <v>0.41458</v>
      </c>
      <c r="E79" s="29"/>
      <c r="F79" s="29">
        <f t="shared" si="14"/>
        <v>34</v>
      </c>
      <c r="G79" s="33" t="s">
        <v>62</v>
      </c>
      <c r="H79" s="24" t="s">
        <v>19</v>
      </c>
      <c r="I79" s="29">
        <v>0.18998999999999999</v>
      </c>
      <c r="J79" s="29"/>
      <c r="K79" s="29">
        <f t="shared" si="15"/>
        <v>29</v>
      </c>
      <c r="L79" s="33" t="s">
        <v>104</v>
      </c>
      <c r="M79" s="35" t="s">
        <v>23</v>
      </c>
      <c r="N79" s="29">
        <v>0.26815</v>
      </c>
      <c r="O79" s="29"/>
      <c r="P79" s="29">
        <f t="shared" si="16"/>
        <v>20</v>
      </c>
      <c r="Q79" s="33" t="s">
        <v>45</v>
      </c>
      <c r="R79" s="24" t="s">
        <v>19</v>
      </c>
      <c r="S79" s="29">
        <v>0.35487999999999997</v>
      </c>
      <c r="T79" s="29"/>
      <c r="U79" s="29">
        <f t="shared" si="24"/>
        <v>46</v>
      </c>
      <c r="V79" s="33" t="s">
        <v>46</v>
      </c>
      <c r="W79" s="24" t="s">
        <v>20</v>
      </c>
      <c r="X79" s="29">
        <v>0.26499</v>
      </c>
      <c r="Y79" s="29"/>
      <c r="Z79" s="29">
        <f t="shared" si="17"/>
        <v>44</v>
      </c>
      <c r="AA79" s="33" t="s">
        <v>33</v>
      </c>
      <c r="AB79" s="24" t="s">
        <v>20</v>
      </c>
      <c r="AC79" s="29">
        <v>0.24970999999999999</v>
      </c>
      <c r="AD79" s="29"/>
      <c r="AE79" s="29">
        <f t="shared" si="18"/>
        <v>27</v>
      </c>
      <c r="AF79" s="33" t="s">
        <v>43</v>
      </c>
      <c r="AG79" s="24" t="s">
        <v>22</v>
      </c>
      <c r="AH79" s="29">
        <v>0.11892999999999999</v>
      </c>
      <c r="AI79" s="29"/>
      <c r="AJ79" s="29">
        <f t="shared" si="19"/>
        <v>20</v>
      </c>
      <c r="AK79" s="33" t="s">
        <v>69</v>
      </c>
      <c r="AL79" s="24" t="s">
        <v>23</v>
      </c>
      <c r="AM79" s="29">
        <v>0.62073999999999996</v>
      </c>
      <c r="AN79" s="29"/>
      <c r="AO79" s="29">
        <f t="shared" si="27"/>
        <v>37</v>
      </c>
      <c r="AP79" s="33" t="s">
        <v>74</v>
      </c>
      <c r="AQ79" s="24" t="s">
        <v>28</v>
      </c>
      <c r="AR79" s="30">
        <v>0.62400999999999995</v>
      </c>
      <c r="AS79" s="30" t="s">
        <v>108</v>
      </c>
      <c r="AT79" s="29">
        <f t="shared" si="25"/>
        <v>40</v>
      </c>
      <c r="AU79" s="33" t="s">
        <v>52</v>
      </c>
      <c r="AV79" s="24" t="s">
        <v>29</v>
      </c>
      <c r="AW79" s="29">
        <v>0.40690999999999999</v>
      </c>
      <c r="AX79" s="29"/>
      <c r="AY79" s="29">
        <f t="shared" si="20"/>
        <v>58</v>
      </c>
      <c r="AZ79" s="33" t="s">
        <v>46</v>
      </c>
      <c r="BA79" s="24" t="s">
        <v>22</v>
      </c>
      <c r="BB79" s="29">
        <v>0.48587999999999998</v>
      </c>
      <c r="BC79" s="29"/>
      <c r="BD79" s="29">
        <f t="shared" si="21"/>
        <v>36</v>
      </c>
      <c r="BE79" s="33" t="s">
        <v>91</v>
      </c>
      <c r="BF79" s="35" t="s">
        <v>20</v>
      </c>
      <c r="BG79" s="29">
        <v>0.31041999999999997</v>
      </c>
      <c r="BH79" s="29"/>
      <c r="BI79" s="29">
        <f t="shared" si="26"/>
        <v>32</v>
      </c>
      <c r="BJ79" s="33" t="s">
        <v>21</v>
      </c>
      <c r="BK79" s="24" t="s">
        <v>22</v>
      </c>
      <c r="BL79" s="29">
        <v>0.10129000000000001</v>
      </c>
      <c r="BM79" s="29"/>
      <c r="BN79" s="29">
        <f t="shared" si="22"/>
        <v>25</v>
      </c>
      <c r="BO79" s="33" t="s">
        <v>105</v>
      </c>
      <c r="BP79" s="35" t="s">
        <v>29</v>
      </c>
      <c r="BQ79" s="29">
        <v>9.3659999999999993E-2</v>
      </c>
      <c r="BS79" s="29">
        <f t="shared" si="23"/>
        <v>30</v>
      </c>
    </row>
    <row r="80" spans="1:71" ht="17" thickBot="1" x14ac:dyDescent="0.25">
      <c r="A80" s="95"/>
      <c r="B80" s="33" t="s">
        <v>54</v>
      </c>
      <c r="C80" s="24" t="s">
        <v>29</v>
      </c>
      <c r="D80" s="29">
        <v>0.40526000000000001</v>
      </c>
      <c r="E80" s="29"/>
      <c r="F80" s="29">
        <f t="shared" si="14"/>
        <v>33</v>
      </c>
      <c r="G80" s="33" t="s">
        <v>67</v>
      </c>
      <c r="H80" s="24" t="s">
        <v>28</v>
      </c>
      <c r="I80" s="29">
        <v>0.18804999999999999</v>
      </c>
      <c r="J80" s="29"/>
      <c r="K80" s="29">
        <f t="shared" si="15"/>
        <v>28</v>
      </c>
      <c r="L80" s="33" t="s">
        <v>101</v>
      </c>
      <c r="M80" s="35" t="s">
        <v>22</v>
      </c>
      <c r="N80" s="29">
        <v>0.24188999999999999</v>
      </c>
      <c r="O80" s="29"/>
      <c r="P80" s="29">
        <f t="shared" si="16"/>
        <v>19</v>
      </c>
      <c r="Q80" s="33" t="s">
        <v>53</v>
      </c>
      <c r="R80" s="24" t="s">
        <v>28</v>
      </c>
      <c r="S80" s="29">
        <v>0.34853000000000001</v>
      </c>
      <c r="T80" s="29"/>
      <c r="U80" s="29">
        <f t="shared" si="24"/>
        <v>45</v>
      </c>
      <c r="V80" s="33" t="s">
        <v>98</v>
      </c>
      <c r="W80" s="35" t="s">
        <v>23</v>
      </c>
      <c r="X80" s="29">
        <v>0.25741999999999998</v>
      </c>
      <c r="Y80" s="29"/>
      <c r="Z80" s="29">
        <f t="shared" si="17"/>
        <v>43</v>
      </c>
      <c r="AA80" s="33" t="s">
        <v>59</v>
      </c>
      <c r="AB80" s="24" t="s">
        <v>25</v>
      </c>
      <c r="AC80" s="29">
        <v>0.23666000000000001</v>
      </c>
      <c r="AD80" s="29"/>
      <c r="AE80" s="29">
        <f t="shared" si="18"/>
        <v>26</v>
      </c>
      <c r="AF80" s="33" t="s">
        <v>91</v>
      </c>
      <c r="AG80" s="35" t="s">
        <v>25</v>
      </c>
      <c r="AH80" s="29">
        <v>9.1639999999999999E-2</v>
      </c>
      <c r="AI80" s="29"/>
      <c r="AJ80" s="29">
        <f t="shared" si="19"/>
        <v>19</v>
      </c>
      <c r="AK80" s="33" t="s">
        <v>58</v>
      </c>
      <c r="AL80" s="24" t="s">
        <v>20</v>
      </c>
      <c r="AM80" s="29">
        <v>0.61323000000000005</v>
      </c>
      <c r="AN80" s="29"/>
      <c r="AO80" s="29">
        <f t="shared" si="27"/>
        <v>36</v>
      </c>
      <c r="AP80" s="33" t="s">
        <v>92</v>
      </c>
      <c r="AQ80" s="35" t="s">
        <v>25</v>
      </c>
      <c r="AR80" s="29">
        <v>0.59907999999999995</v>
      </c>
      <c r="AS80" s="29"/>
      <c r="AT80" s="29">
        <f t="shared" si="25"/>
        <v>39</v>
      </c>
      <c r="AU80" s="33" t="s">
        <v>75</v>
      </c>
      <c r="AV80" s="24" t="s">
        <v>29</v>
      </c>
      <c r="AW80" s="29">
        <v>0.40512999999999999</v>
      </c>
      <c r="AX80" s="29"/>
      <c r="AY80" s="29">
        <f t="shared" si="20"/>
        <v>57</v>
      </c>
      <c r="AZ80" s="33" t="s">
        <v>31</v>
      </c>
      <c r="BA80" s="24" t="s">
        <v>19</v>
      </c>
      <c r="BB80" s="29">
        <v>0.47986000000000001</v>
      </c>
      <c r="BC80" s="29"/>
      <c r="BD80" s="29">
        <f t="shared" si="21"/>
        <v>35</v>
      </c>
      <c r="BE80" s="33" t="s">
        <v>62</v>
      </c>
      <c r="BF80" s="24" t="s">
        <v>23</v>
      </c>
      <c r="BG80" s="29">
        <v>0.29877999999999999</v>
      </c>
      <c r="BH80" s="29"/>
      <c r="BI80" s="29">
        <f t="shared" si="26"/>
        <v>31</v>
      </c>
      <c r="BJ80" s="33" t="s">
        <v>68</v>
      </c>
      <c r="BK80" s="24" t="s">
        <v>22</v>
      </c>
      <c r="BL80" s="29">
        <v>9.11E-2</v>
      </c>
      <c r="BM80" s="29"/>
      <c r="BN80" s="29">
        <f t="shared" si="22"/>
        <v>24</v>
      </c>
      <c r="BO80" s="33" t="s">
        <v>67</v>
      </c>
      <c r="BP80" s="24" t="s">
        <v>20</v>
      </c>
      <c r="BQ80" s="29">
        <v>9.0209999999999999E-2</v>
      </c>
      <c r="BS80" s="29">
        <f t="shared" si="23"/>
        <v>29</v>
      </c>
    </row>
    <row r="81" spans="1:71" ht="17" thickBot="1" x14ac:dyDescent="0.25">
      <c r="A81" s="95"/>
      <c r="B81" s="33" t="s">
        <v>91</v>
      </c>
      <c r="C81" s="35" t="s">
        <v>20</v>
      </c>
      <c r="D81" s="29">
        <v>0.38216</v>
      </c>
      <c r="E81" s="29"/>
      <c r="F81" s="29">
        <f t="shared" si="14"/>
        <v>32</v>
      </c>
      <c r="G81" s="33" t="s">
        <v>64</v>
      </c>
      <c r="H81" s="24" t="s">
        <v>19</v>
      </c>
      <c r="I81" s="29">
        <v>0.18451999999999999</v>
      </c>
      <c r="J81" s="29"/>
      <c r="K81" s="29">
        <f t="shared" si="15"/>
        <v>27</v>
      </c>
      <c r="L81" s="33" t="s">
        <v>92</v>
      </c>
      <c r="M81" s="35" t="s">
        <v>20</v>
      </c>
      <c r="N81" s="29">
        <v>0.22828000000000001</v>
      </c>
      <c r="O81" s="29"/>
      <c r="P81" s="29">
        <f t="shared" si="16"/>
        <v>18</v>
      </c>
      <c r="Q81" s="33" t="s">
        <v>101</v>
      </c>
      <c r="R81" s="35" t="s">
        <v>26</v>
      </c>
      <c r="S81" s="29">
        <v>0.34702</v>
      </c>
      <c r="T81" s="29"/>
      <c r="U81" s="29">
        <f t="shared" si="24"/>
        <v>44</v>
      </c>
      <c r="V81" s="33" t="s">
        <v>89</v>
      </c>
      <c r="W81" s="35" t="s">
        <v>22</v>
      </c>
      <c r="X81" s="29">
        <v>0.24360000000000001</v>
      </c>
      <c r="Y81" s="29"/>
      <c r="Z81" s="29">
        <f t="shared" si="17"/>
        <v>42</v>
      </c>
      <c r="AA81" s="33" t="s">
        <v>82</v>
      </c>
      <c r="AB81" s="24" t="s">
        <v>28</v>
      </c>
      <c r="AC81" s="29">
        <v>0.22450999999999999</v>
      </c>
      <c r="AD81" s="29"/>
      <c r="AE81" s="29">
        <f t="shared" si="18"/>
        <v>25</v>
      </c>
      <c r="AF81" s="33" t="s">
        <v>18</v>
      </c>
      <c r="AG81" s="24" t="s">
        <v>20</v>
      </c>
      <c r="AH81" s="29">
        <v>8.9590000000000003E-2</v>
      </c>
      <c r="AI81" s="29"/>
      <c r="AJ81" s="29">
        <f t="shared" si="19"/>
        <v>18</v>
      </c>
      <c r="AK81" s="33" t="s">
        <v>93</v>
      </c>
      <c r="AL81" s="35" t="s">
        <v>20</v>
      </c>
      <c r="AM81" s="29">
        <v>0.61150000000000004</v>
      </c>
      <c r="AN81" s="29"/>
      <c r="AO81" s="29">
        <f t="shared" si="27"/>
        <v>35</v>
      </c>
      <c r="AP81" s="33" t="s">
        <v>78</v>
      </c>
      <c r="AQ81" s="24" t="s">
        <v>28</v>
      </c>
      <c r="AR81" s="29">
        <v>0.58245999999999998</v>
      </c>
      <c r="AS81" s="29"/>
      <c r="AT81" s="29">
        <f t="shared" si="25"/>
        <v>38</v>
      </c>
      <c r="AU81" s="33" t="s">
        <v>86</v>
      </c>
      <c r="AV81" s="24" t="s">
        <v>28</v>
      </c>
      <c r="AW81" s="29">
        <v>0.40468999999999999</v>
      </c>
      <c r="AX81" s="29"/>
      <c r="AY81" s="29">
        <f t="shared" si="20"/>
        <v>56</v>
      </c>
      <c r="AZ81" s="33" t="s">
        <v>58</v>
      </c>
      <c r="BA81" s="24" t="s">
        <v>20</v>
      </c>
      <c r="BB81" s="29">
        <v>0.42825999999999997</v>
      </c>
      <c r="BC81" s="29"/>
      <c r="BD81" s="29">
        <f t="shared" si="21"/>
        <v>34</v>
      </c>
      <c r="BE81" s="33" t="s">
        <v>21</v>
      </c>
      <c r="BF81" s="24" t="s">
        <v>22</v>
      </c>
      <c r="BG81" s="29">
        <v>0.28494999999999998</v>
      </c>
      <c r="BH81" s="29"/>
      <c r="BI81" s="29">
        <f t="shared" si="26"/>
        <v>30</v>
      </c>
      <c r="BJ81" s="33" t="s">
        <v>105</v>
      </c>
      <c r="BK81" s="35" t="s">
        <v>29</v>
      </c>
      <c r="BL81" s="29">
        <v>8.2250000000000004E-2</v>
      </c>
      <c r="BM81" s="29"/>
      <c r="BN81" s="29">
        <f t="shared" si="22"/>
        <v>23</v>
      </c>
      <c r="BO81" s="33" t="s">
        <v>85</v>
      </c>
      <c r="BP81" s="24" t="s">
        <v>26</v>
      </c>
      <c r="BQ81" s="29">
        <v>8.6790000000000006E-2</v>
      </c>
      <c r="BS81" s="29">
        <f t="shared" si="23"/>
        <v>28</v>
      </c>
    </row>
    <row r="82" spans="1:71" ht="17" thickBot="1" x14ac:dyDescent="0.25">
      <c r="A82" s="95"/>
      <c r="B82" s="33" t="s">
        <v>98</v>
      </c>
      <c r="C82" s="35" t="s">
        <v>25</v>
      </c>
      <c r="D82" s="29">
        <v>0.37425000000000003</v>
      </c>
      <c r="E82" s="29"/>
      <c r="F82" s="29">
        <f t="shared" si="14"/>
        <v>31</v>
      </c>
      <c r="G82" s="33" t="s">
        <v>100</v>
      </c>
      <c r="H82" s="35" t="s">
        <v>20</v>
      </c>
      <c r="I82" s="29">
        <v>0.16558</v>
      </c>
      <c r="J82" s="29"/>
      <c r="K82" s="29">
        <f t="shared" si="15"/>
        <v>26</v>
      </c>
      <c r="L82" s="33" t="s">
        <v>82</v>
      </c>
      <c r="M82" s="24" t="s">
        <v>20</v>
      </c>
      <c r="N82" s="29">
        <v>0.20388000000000001</v>
      </c>
      <c r="O82" s="29"/>
      <c r="P82" s="29">
        <f t="shared" si="16"/>
        <v>17</v>
      </c>
      <c r="Q82" s="33" t="s">
        <v>72</v>
      </c>
      <c r="R82" s="24" t="s">
        <v>25</v>
      </c>
      <c r="S82" s="29">
        <v>0.3226</v>
      </c>
      <c r="T82" s="29"/>
      <c r="U82" s="29">
        <f t="shared" si="24"/>
        <v>43</v>
      </c>
      <c r="V82" s="33" t="s">
        <v>91</v>
      </c>
      <c r="W82" s="35" t="s">
        <v>28</v>
      </c>
      <c r="X82" s="29">
        <v>0.24074999999999999</v>
      </c>
      <c r="Y82" s="29"/>
      <c r="Z82" s="29">
        <f t="shared" si="17"/>
        <v>41</v>
      </c>
      <c r="AA82" s="33" t="s">
        <v>68</v>
      </c>
      <c r="AB82" s="24" t="s">
        <v>29</v>
      </c>
      <c r="AC82" s="29">
        <v>0.22317999999999999</v>
      </c>
      <c r="AD82" s="29"/>
      <c r="AE82" s="29">
        <f t="shared" si="18"/>
        <v>24</v>
      </c>
      <c r="AF82" s="33" t="s">
        <v>50</v>
      </c>
      <c r="AG82" s="24" t="s">
        <v>19</v>
      </c>
      <c r="AH82" s="29">
        <v>8.5800000000000001E-2</v>
      </c>
      <c r="AI82" s="29"/>
      <c r="AJ82" s="29">
        <f t="shared" si="19"/>
        <v>17</v>
      </c>
      <c r="AK82" s="33" t="s">
        <v>54</v>
      </c>
      <c r="AL82" s="24" t="s">
        <v>29</v>
      </c>
      <c r="AM82" s="29">
        <v>0.60277000000000003</v>
      </c>
      <c r="AN82" s="29"/>
      <c r="AO82" s="29">
        <f t="shared" si="27"/>
        <v>34</v>
      </c>
      <c r="AP82" s="33" t="s">
        <v>83</v>
      </c>
      <c r="AQ82" s="24" t="s">
        <v>20</v>
      </c>
      <c r="AR82" s="29">
        <v>0.57565999999999995</v>
      </c>
      <c r="AS82" s="29"/>
      <c r="AT82" s="29">
        <f t="shared" si="25"/>
        <v>37</v>
      </c>
      <c r="AU82" s="33" t="s">
        <v>41</v>
      </c>
      <c r="AV82" s="24" t="s">
        <v>29</v>
      </c>
      <c r="AW82" s="29">
        <v>0.40050999999999998</v>
      </c>
      <c r="AX82" s="29"/>
      <c r="AY82" s="29">
        <f t="shared" si="20"/>
        <v>55</v>
      </c>
      <c r="AZ82" s="33" t="s">
        <v>65</v>
      </c>
      <c r="BA82" s="24" t="s">
        <v>29</v>
      </c>
      <c r="BB82" s="30">
        <v>0.42097000000000001</v>
      </c>
      <c r="BC82" s="30" t="s">
        <v>108</v>
      </c>
      <c r="BD82" s="29">
        <f t="shared" si="21"/>
        <v>33</v>
      </c>
      <c r="BE82" s="33" t="s">
        <v>92</v>
      </c>
      <c r="BF82" s="35" t="s">
        <v>25</v>
      </c>
      <c r="BG82" s="29">
        <v>0.27966999999999997</v>
      </c>
      <c r="BH82" s="29"/>
      <c r="BI82" s="29">
        <f t="shared" si="26"/>
        <v>29</v>
      </c>
      <c r="BJ82" s="33" t="s">
        <v>46</v>
      </c>
      <c r="BK82" s="24" t="s">
        <v>22</v>
      </c>
      <c r="BL82" s="29">
        <v>7.8960000000000002E-2</v>
      </c>
      <c r="BM82" s="29"/>
      <c r="BN82" s="29">
        <f t="shared" si="22"/>
        <v>22</v>
      </c>
      <c r="BO82" s="33" t="s">
        <v>77</v>
      </c>
      <c r="BP82" s="24" t="s">
        <v>29</v>
      </c>
      <c r="BQ82" s="29">
        <v>7.9600000000000004E-2</v>
      </c>
      <c r="BS82" s="29">
        <f t="shared" si="23"/>
        <v>27</v>
      </c>
    </row>
    <row r="83" spans="1:71" ht="17" thickBot="1" x14ac:dyDescent="0.25">
      <c r="A83" s="95"/>
      <c r="B83" s="33" t="s">
        <v>50</v>
      </c>
      <c r="C83" s="24" t="s">
        <v>29</v>
      </c>
      <c r="D83" s="29">
        <v>0.36773</v>
      </c>
      <c r="E83" s="29"/>
      <c r="F83" s="29">
        <f t="shared" si="14"/>
        <v>30</v>
      </c>
      <c r="G83" s="33" t="s">
        <v>68</v>
      </c>
      <c r="H83" s="24" t="s">
        <v>19</v>
      </c>
      <c r="I83" s="29">
        <v>0.16131999999999999</v>
      </c>
      <c r="J83" s="29"/>
      <c r="K83" s="29">
        <f t="shared" si="15"/>
        <v>25</v>
      </c>
      <c r="L83" s="33" t="s">
        <v>89</v>
      </c>
      <c r="M83" s="35" t="s">
        <v>22</v>
      </c>
      <c r="N83" s="29">
        <v>0.20238</v>
      </c>
      <c r="O83" s="29"/>
      <c r="P83" s="29">
        <f t="shared" si="16"/>
        <v>16</v>
      </c>
      <c r="Q83" s="33" t="s">
        <v>82</v>
      </c>
      <c r="R83" s="24" t="s">
        <v>28</v>
      </c>
      <c r="S83" s="29">
        <v>0.31370999999999999</v>
      </c>
      <c r="T83" s="29"/>
      <c r="U83" s="29">
        <f t="shared" si="24"/>
        <v>42</v>
      </c>
      <c r="V83" s="33" t="s">
        <v>105</v>
      </c>
      <c r="W83" s="35" t="s">
        <v>29</v>
      </c>
      <c r="X83" s="29">
        <v>0.23649000000000001</v>
      </c>
      <c r="Y83" s="29"/>
      <c r="Z83" s="29">
        <f t="shared" si="17"/>
        <v>40</v>
      </c>
      <c r="AA83" s="33" t="s">
        <v>59</v>
      </c>
      <c r="AB83" s="24" t="s">
        <v>20</v>
      </c>
      <c r="AC83" s="29">
        <v>0.21259</v>
      </c>
      <c r="AD83" s="29"/>
      <c r="AE83" s="29">
        <f t="shared" si="18"/>
        <v>23</v>
      </c>
      <c r="AF83" s="33" t="s">
        <v>54</v>
      </c>
      <c r="AG83" s="24" t="s">
        <v>22</v>
      </c>
      <c r="AH83" s="29">
        <v>8.5559999999999997E-2</v>
      </c>
      <c r="AI83" s="29"/>
      <c r="AJ83" s="29">
        <f t="shared" si="19"/>
        <v>16</v>
      </c>
      <c r="AK83" s="33" t="s">
        <v>54</v>
      </c>
      <c r="AL83" s="24" t="s">
        <v>22</v>
      </c>
      <c r="AM83" s="30">
        <v>0.58962000000000003</v>
      </c>
      <c r="AN83" s="30" t="s">
        <v>108</v>
      </c>
      <c r="AO83" s="29">
        <f t="shared" si="27"/>
        <v>33</v>
      </c>
      <c r="AP83" s="33" t="s">
        <v>66</v>
      </c>
      <c r="AQ83" s="24" t="s">
        <v>22</v>
      </c>
      <c r="AR83" s="29">
        <v>0.56459999999999999</v>
      </c>
      <c r="AS83" s="29"/>
      <c r="AT83" s="29">
        <f t="shared" si="25"/>
        <v>36</v>
      </c>
      <c r="AU83" s="33" t="s">
        <v>78</v>
      </c>
      <c r="AV83" s="24" t="s">
        <v>28</v>
      </c>
      <c r="AW83" s="29">
        <v>0.39588000000000001</v>
      </c>
      <c r="AX83" s="29"/>
      <c r="AY83" s="29">
        <f t="shared" si="20"/>
        <v>54</v>
      </c>
      <c r="AZ83" s="33" t="s">
        <v>63</v>
      </c>
      <c r="BA83" s="24" t="s">
        <v>22</v>
      </c>
      <c r="BB83" s="29">
        <v>0.40062999999999999</v>
      </c>
      <c r="BC83" s="29"/>
      <c r="BD83" s="29">
        <f t="shared" si="21"/>
        <v>32</v>
      </c>
      <c r="BE83" s="33" t="s">
        <v>33</v>
      </c>
      <c r="BF83" s="24" t="s">
        <v>20</v>
      </c>
      <c r="BG83" s="29">
        <v>0.27190999999999999</v>
      </c>
      <c r="BH83" s="29"/>
      <c r="BI83" s="29">
        <f t="shared" si="26"/>
        <v>28</v>
      </c>
      <c r="BJ83" s="33" t="s">
        <v>64</v>
      </c>
      <c r="BK83" s="24" t="s">
        <v>28</v>
      </c>
      <c r="BL83" s="29">
        <v>7.4109999999999995E-2</v>
      </c>
      <c r="BM83" s="29"/>
      <c r="BN83" s="29">
        <f t="shared" si="22"/>
        <v>21</v>
      </c>
      <c r="BO83" s="33" t="s">
        <v>61</v>
      </c>
      <c r="BP83" s="24" t="s">
        <v>23</v>
      </c>
      <c r="BQ83" s="29">
        <v>7.492E-2</v>
      </c>
      <c r="BS83" s="29">
        <f t="shared" si="23"/>
        <v>26</v>
      </c>
    </row>
    <row r="84" spans="1:71" ht="17" thickBot="1" x14ac:dyDescent="0.25">
      <c r="A84" s="95"/>
      <c r="B84" s="33" t="s">
        <v>56</v>
      </c>
      <c r="C84" s="24" t="s">
        <v>22</v>
      </c>
      <c r="D84" s="29">
        <v>0.36567</v>
      </c>
      <c r="E84" s="29"/>
      <c r="F84" s="29">
        <f t="shared" si="14"/>
        <v>29</v>
      </c>
      <c r="G84" s="33" t="s">
        <v>53</v>
      </c>
      <c r="H84" s="24" t="s">
        <v>28</v>
      </c>
      <c r="I84" s="29">
        <v>0.15465999999999999</v>
      </c>
      <c r="J84" s="29"/>
      <c r="K84" s="29">
        <f t="shared" si="15"/>
        <v>24</v>
      </c>
      <c r="L84" s="33" t="s">
        <v>43</v>
      </c>
      <c r="M84" s="24" t="s">
        <v>22</v>
      </c>
      <c r="N84" s="29">
        <v>0.20191999999999999</v>
      </c>
      <c r="O84" s="29"/>
      <c r="P84" s="29">
        <f t="shared" si="16"/>
        <v>15</v>
      </c>
      <c r="Q84" s="33" t="s">
        <v>70</v>
      </c>
      <c r="R84" s="24" t="s">
        <v>28</v>
      </c>
      <c r="S84" s="29">
        <v>0.30615999999999999</v>
      </c>
      <c r="T84" s="29"/>
      <c r="U84" s="29">
        <f t="shared" si="24"/>
        <v>41</v>
      </c>
      <c r="V84" s="33" t="s">
        <v>67</v>
      </c>
      <c r="W84" s="24" t="s">
        <v>28</v>
      </c>
      <c r="X84" s="29">
        <v>0.22495000000000001</v>
      </c>
      <c r="Y84" s="29"/>
      <c r="Z84" s="29">
        <f t="shared" si="17"/>
        <v>39</v>
      </c>
      <c r="AA84" s="33" t="s">
        <v>89</v>
      </c>
      <c r="AB84" s="35" t="s">
        <v>22</v>
      </c>
      <c r="AC84" s="29">
        <v>0.20365</v>
      </c>
      <c r="AD84" s="29"/>
      <c r="AE84" s="29">
        <f t="shared" si="18"/>
        <v>22</v>
      </c>
      <c r="AF84" s="33" t="s">
        <v>87</v>
      </c>
      <c r="AG84" s="24" t="s">
        <v>19</v>
      </c>
      <c r="AH84" s="29">
        <v>8.5500000000000007E-2</v>
      </c>
      <c r="AI84" s="29"/>
      <c r="AJ84" s="29">
        <f t="shared" si="19"/>
        <v>15</v>
      </c>
      <c r="AK84" s="33" t="s">
        <v>68</v>
      </c>
      <c r="AL84" s="24" t="s">
        <v>29</v>
      </c>
      <c r="AM84" s="29">
        <v>0.57145999999999997</v>
      </c>
      <c r="AN84" s="29"/>
      <c r="AO84" s="29">
        <f t="shared" si="27"/>
        <v>32</v>
      </c>
      <c r="AP84" s="33" t="s">
        <v>43</v>
      </c>
      <c r="AQ84" s="24" t="s">
        <v>22</v>
      </c>
      <c r="AR84" s="29">
        <v>0.54556000000000004</v>
      </c>
      <c r="AS84" s="29"/>
      <c r="AT84" s="29">
        <f t="shared" si="25"/>
        <v>35</v>
      </c>
      <c r="AU84" s="33" t="s">
        <v>83</v>
      </c>
      <c r="AV84" s="24" t="s">
        <v>29</v>
      </c>
      <c r="AW84" s="29">
        <v>0.38982</v>
      </c>
      <c r="AX84" s="29"/>
      <c r="AY84" s="29">
        <f t="shared" si="20"/>
        <v>53</v>
      </c>
      <c r="AZ84" s="33" t="s">
        <v>93</v>
      </c>
      <c r="BA84" s="35" t="s">
        <v>25</v>
      </c>
      <c r="BB84" s="29">
        <v>0.38371</v>
      </c>
      <c r="BC84" s="29"/>
      <c r="BD84" s="29">
        <f t="shared" si="21"/>
        <v>31</v>
      </c>
      <c r="BE84" s="33" t="s">
        <v>66</v>
      </c>
      <c r="BF84" s="24" t="s">
        <v>22</v>
      </c>
      <c r="BG84" s="29">
        <v>0.25301000000000001</v>
      </c>
      <c r="BH84" s="29"/>
      <c r="BI84" s="29">
        <f t="shared" si="26"/>
        <v>27</v>
      </c>
      <c r="BJ84" s="33" t="s">
        <v>81</v>
      </c>
      <c r="BK84" s="24" t="s">
        <v>20</v>
      </c>
      <c r="BL84" s="29">
        <v>6.7839999999999998E-2</v>
      </c>
      <c r="BM84" s="29"/>
      <c r="BN84" s="29">
        <f t="shared" si="22"/>
        <v>20</v>
      </c>
      <c r="BO84" s="33" t="s">
        <v>90</v>
      </c>
      <c r="BP84" s="35" t="s">
        <v>26</v>
      </c>
      <c r="BQ84" s="29">
        <v>7.2690000000000005E-2</v>
      </c>
      <c r="BS84" s="29">
        <f t="shared" si="23"/>
        <v>25</v>
      </c>
    </row>
    <row r="85" spans="1:71" ht="17" thickBot="1" x14ac:dyDescent="0.25">
      <c r="A85" s="95"/>
      <c r="B85" s="33" t="s">
        <v>45</v>
      </c>
      <c r="C85" s="24" t="s">
        <v>19</v>
      </c>
      <c r="D85" s="29">
        <v>0.35143999999999997</v>
      </c>
      <c r="E85" s="29"/>
      <c r="F85" s="29">
        <f t="shared" si="14"/>
        <v>28</v>
      </c>
      <c r="G85" s="33" t="s">
        <v>60</v>
      </c>
      <c r="H85" s="24" t="s">
        <v>19</v>
      </c>
      <c r="I85" s="29">
        <v>0.14943000000000001</v>
      </c>
      <c r="J85" s="29"/>
      <c r="K85" s="29">
        <f t="shared" si="15"/>
        <v>23</v>
      </c>
      <c r="L85" s="23" t="s">
        <v>95</v>
      </c>
      <c r="M85" s="24" t="s">
        <v>26</v>
      </c>
      <c r="N85" s="29">
        <v>0.18004999999999999</v>
      </c>
      <c r="O85" s="29"/>
      <c r="P85" s="29">
        <f t="shared" si="16"/>
        <v>14</v>
      </c>
      <c r="Q85" s="33" t="s">
        <v>82</v>
      </c>
      <c r="R85" s="24" t="s">
        <v>25</v>
      </c>
      <c r="S85" s="29">
        <v>0.30220000000000002</v>
      </c>
      <c r="T85" s="29"/>
      <c r="U85" s="29">
        <f t="shared" si="24"/>
        <v>40</v>
      </c>
      <c r="V85" s="33" t="s">
        <v>64</v>
      </c>
      <c r="W85" s="24" t="s">
        <v>19</v>
      </c>
      <c r="X85" s="29">
        <v>0.22159000000000001</v>
      </c>
      <c r="Y85" s="29"/>
      <c r="Z85" s="29">
        <f t="shared" si="17"/>
        <v>38</v>
      </c>
      <c r="AA85" s="33" t="s">
        <v>72</v>
      </c>
      <c r="AB85" s="24" t="s">
        <v>22</v>
      </c>
      <c r="AC85" s="29">
        <v>0.18595999999999999</v>
      </c>
      <c r="AD85" s="29"/>
      <c r="AE85" s="29">
        <f t="shared" si="18"/>
        <v>21</v>
      </c>
      <c r="AF85" s="33" t="s">
        <v>80</v>
      </c>
      <c r="AG85" s="24" t="s">
        <v>19</v>
      </c>
      <c r="AH85" s="29">
        <v>8.448E-2</v>
      </c>
      <c r="AI85" s="29"/>
      <c r="AJ85" s="29">
        <f t="shared" si="19"/>
        <v>14</v>
      </c>
      <c r="AK85" s="33" t="s">
        <v>66</v>
      </c>
      <c r="AL85" s="24" t="s">
        <v>22</v>
      </c>
      <c r="AM85" s="29">
        <v>0.49153000000000002</v>
      </c>
      <c r="AN85" s="29"/>
      <c r="AO85" s="29">
        <f t="shared" si="27"/>
        <v>31</v>
      </c>
      <c r="AP85" s="33" t="s">
        <v>91</v>
      </c>
      <c r="AQ85" s="35" t="s">
        <v>20</v>
      </c>
      <c r="AR85" s="29">
        <v>0.50963000000000003</v>
      </c>
      <c r="AS85" s="29"/>
      <c r="AT85" s="29">
        <f t="shared" si="25"/>
        <v>34</v>
      </c>
      <c r="AU85" s="33" t="s">
        <v>51</v>
      </c>
      <c r="AV85" s="24" t="s">
        <v>22</v>
      </c>
      <c r="AW85" s="29">
        <v>0.38585000000000003</v>
      </c>
      <c r="AX85" s="29"/>
      <c r="AY85" s="29">
        <f t="shared" si="20"/>
        <v>52</v>
      </c>
      <c r="AZ85" s="33" t="s">
        <v>99</v>
      </c>
      <c r="BA85" s="35" t="s">
        <v>23</v>
      </c>
      <c r="BB85" s="30">
        <v>0.35497000000000001</v>
      </c>
      <c r="BC85" s="30" t="s">
        <v>108</v>
      </c>
      <c r="BD85" s="29">
        <f t="shared" si="21"/>
        <v>30</v>
      </c>
      <c r="BE85" s="33" t="s">
        <v>39</v>
      </c>
      <c r="BF85" s="24" t="s">
        <v>25</v>
      </c>
      <c r="BG85" s="29">
        <v>0.23943999999999999</v>
      </c>
      <c r="BH85" s="29"/>
      <c r="BI85" s="29">
        <f t="shared" si="26"/>
        <v>26</v>
      </c>
      <c r="BJ85" s="33" t="s">
        <v>105</v>
      </c>
      <c r="BK85" s="35" t="s">
        <v>22</v>
      </c>
      <c r="BL85" s="29">
        <v>6.7269999999999996E-2</v>
      </c>
      <c r="BM85" s="29"/>
      <c r="BN85" s="29">
        <f t="shared" si="22"/>
        <v>19</v>
      </c>
      <c r="BO85" s="33" t="s">
        <v>67</v>
      </c>
      <c r="BP85" s="24" t="s">
        <v>28</v>
      </c>
      <c r="BQ85" s="29">
        <v>7.1590000000000001E-2</v>
      </c>
      <c r="BS85" s="29">
        <f t="shared" si="23"/>
        <v>24</v>
      </c>
    </row>
    <row r="86" spans="1:71" ht="17" thickBot="1" x14ac:dyDescent="0.25">
      <c r="A86" s="95"/>
      <c r="B86" s="33" t="s">
        <v>71</v>
      </c>
      <c r="C86" s="24" t="s">
        <v>22</v>
      </c>
      <c r="D86" s="29">
        <v>0.34109</v>
      </c>
      <c r="E86" s="29"/>
      <c r="F86" s="29">
        <f t="shared" si="14"/>
        <v>27</v>
      </c>
      <c r="G86" s="33" t="s">
        <v>18</v>
      </c>
      <c r="H86" s="24" t="s">
        <v>19</v>
      </c>
      <c r="I86" s="29">
        <v>0.13908000000000001</v>
      </c>
      <c r="J86" s="29"/>
      <c r="K86" s="29">
        <f t="shared" si="15"/>
        <v>22</v>
      </c>
      <c r="L86" s="33" t="s">
        <v>101</v>
      </c>
      <c r="M86" s="35" t="s">
        <v>29</v>
      </c>
      <c r="N86" s="29">
        <v>0.15656</v>
      </c>
      <c r="O86" s="29"/>
      <c r="P86" s="29">
        <f t="shared" si="16"/>
        <v>13</v>
      </c>
      <c r="Q86" s="33" t="s">
        <v>49</v>
      </c>
      <c r="R86" s="24" t="s">
        <v>20</v>
      </c>
      <c r="S86" s="29">
        <v>0.30137000000000003</v>
      </c>
      <c r="T86" s="29"/>
      <c r="U86" s="29">
        <f t="shared" si="24"/>
        <v>39</v>
      </c>
      <c r="V86" s="33" t="s">
        <v>63</v>
      </c>
      <c r="W86" s="24" t="s">
        <v>22</v>
      </c>
      <c r="X86" s="29">
        <v>0.21895999999999999</v>
      </c>
      <c r="Y86" s="29"/>
      <c r="Z86" s="29">
        <f t="shared" si="17"/>
        <v>37</v>
      </c>
      <c r="AA86" s="33" t="s">
        <v>91</v>
      </c>
      <c r="AB86" s="35" t="s">
        <v>22</v>
      </c>
      <c r="AC86" s="29">
        <v>0.16827</v>
      </c>
      <c r="AD86" s="29"/>
      <c r="AE86" s="29">
        <f t="shared" si="18"/>
        <v>20</v>
      </c>
      <c r="AF86" s="33" t="s">
        <v>75</v>
      </c>
      <c r="AG86" s="24" t="s">
        <v>23</v>
      </c>
      <c r="AH86" s="29">
        <v>7.7450000000000005E-2</v>
      </c>
      <c r="AI86" s="29"/>
      <c r="AJ86" s="29">
        <f t="shared" si="19"/>
        <v>13</v>
      </c>
      <c r="AK86" s="33" t="s">
        <v>46</v>
      </c>
      <c r="AL86" s="24" t="s">
        <v>22</v>
      </c>
      <c r="AM86" s="29">
        <v>0.42992000000000002</v>
      </c>
      <c r="AN86" s="29"/>
      <c r="AO86" s="29">
        <f t="shared" si="27"/>
        <v>30</v>
      </c>
      <c r="AP86" s="33" t="s">
        <v>21</v>
      </c>
      <c r="AQ86" s="24" t="s">
        <v>22</v>
      </c>
      <c r="AR86" s="29">
        <v>0.46705000000000002</v>
      </c>
      <c r="AS86" s="29"/>
      <c r="AT86" s="29">
        <f t="shared" si="25"/>
        <v>33</v>
      </c>
      <c r="AU86" s="33" t="s">
        <v>45</v>
      </c>
      <c r="AV86" s="24" t="s">
        <v>19</v>
      </c>
      <c r="AW86" s="29">
        <v>0.38527</v>
      </c>
      <c r="AX86" s="29"/>
      <c r="AY86" s="29">
        <f t="shared" si="20"/>
        <v>51</v>
      </c>
      <c r="AZ86" s="33" t="s">
        <v>59</v>
      </c>
      <c r="BA86" s="24" t="s">
        <v>25</v>
      </c>
      <c r="BB86" s="29">
        <v>0.32802999999999999</v>
      </c>
      <c r="BC86" s="29"/>
      <c r="BD86" s="29">
        <f t="shared" si="21"/>
        <v>29</v>
      </c>
      <c r="BE86" s="33" t="s">
        <v>39</v>
      </c>
      <c r="BF86" s="24" t="s">
        <v>28</v>
      </c>
      <c r="BG86" s="29">
        <v>0.22797000000000001</v>
      </c>
      <c r="BH86" s="29"/>
      <c r="BI86" s="29">
        <f t="shared" si="26"/>
        <v>25</v>
      </c>
      <c r="BJ86" s="33" t="s">
        <v>53</v>
      </c>
      <c r="BK86" s="24" t="s">
        <v>28</v>
      </c>
      <c r="BL86" s="29">
        <v>6.5729999999999997E-2</v>
      </c>
      <c r="BM86" s="29"/>
      <c r="BN86" s="29">
        <f t="shared" si="22"/>
        <v>18</v>
      </c>
      <c r="BO86" s="33" t="s">
        <v>83</v>
      </c>
      <c r="BP86" s="24" t="s">
        <v>20</v>
      </c>
      <c r="BQ86" s="29">
        <v>7.1099999999999997E-2</v>
      </c>
      <c r="BS86" s="29">
        <f t="shared" si="23"/>
        <v>23</v>
      </c>
    </row>
    <row r="87" spans="1:71" ht="17" thickBot="1" x14ac:dyDescent="0.25">
      <c r="A87" s="95"/>
      <c r="B87" s="33" t="s">
        <v>97</v>
      </c>
      <c r="C87" s="35" t="s">
        <v>22</v>
      </c>
      <c r="D87" s="29">
        <v>0.29707</v>
      </c>
      <c r="E87" s="29"/>
      <c r="F87" s="29">
        <f t="shared" si="14"/>
        <v>26</v>
      </c>
      <c r="G87" s="33" t="s">
        <v>71</v>
      </c>
      <c r="H87" s="24" t="s">
        <v>20</v>
      </c>
      <c r="I87" s="29">
        <v>0.12901000000000001</v>
      </c>
      <c r="J87" s="29"/>
      <c r="K87" s="29">
        <f t="shared" si="15"/>
        <v>21</v>
      </c>
      <c r="L87" s="33" t="s">
        <v>91</v>
      </c>
      <c r="M87" s="35" t="s">
        <v>28</v>
      </c>
      <c r="N87" s="29">
        <v>0.14482</v>
      </c>
      <c r="O87" s="29"/>
      <c r="P87" s="29">
        <f t="shared" si="16"/>
        <v>12</v>
      </c>
      <c r="Q87" s="33" t="s">
        <v>91</v>
      </c>
      <c r="R87" s="35" t="s">
        <v>20</v>
      </c>
      <c r="S87" s="29">
        <v>0.29703000000000002</v>
      </c>
      <c r="T87" s="29"/>
      <c r="U87" s="29">
        <f t="shared" si="24"/>
        <v>38</v>
      </c>
      <c r="V87" s="33" t="s">
        <v>74</v>
      </c>
      <c r="W87" s="24" t="s">
        <v>23</v>
      </c>
      <c r="X87" s="29">
        <v>0.21495</v>
      </c>
      <c r="Y87" s="29"/>
      <c r="Z87" s="29">
        <f t="shared" si="17"/>
        <v>36</v>
      </c>
      <c r="AA87" s="33" t="s">
        <v>83</v>
      </c>
      <c r="AB87" s="24" t="s">
        <v>20</v>
      </c>
      <c r="AC87" s="29">
        <v>0.16449</v>
      </c>
      <c r="AD87" s="29"/>
      <c r="AE87" s="29">
        <f t="shared" si="18"/>
        <v>19</v>
      </c>
      <c r="AF87" s="33" t="s">
        <v>31</v>
      </c>
      <c r="AG87" s="24" t="s">
        <v>19</v>
      </c>
      <c r="AH87" s="29">
        <v>7.3370000000000005E-2</v>
      </c>
      <c r="AI87" s="29"/>
      <c r="AJ87" s="29">
        <f t="shared" si="19"/>
        <v>12</v>
      </c>
      <c r="AK87" s="33" t="s">
        <v>91</v>
      </c>
      <c r="AL87" s="35" t="s">
        <v>20</v>
      </c>
      <c r="AM87" s="29">
        <v>0.42975000000000002</v>
      </c>
      <c r="AN87" s="29"/>
      <c r="AO87" s="29">
        <f t="shared" si="27"/>
        <v>29</v>
      </c>
      <c r="AP87" s="33" t="s">
        <v>33</v>
      </c>
      <c r="AQ87" s="24" t="s">
        <v>20</v>
      </c>
      <c r="AR87" s="29">
        <v>0.45963999999999999</v>
      </c>
      <c r="AS87" s="29"/>
      <c r="AT87" s="29">
        <f t="shared" si="25"/>
        <v>32</v>
      </c>
      <c r="AU87" s="33" t="s">
        <v>94</v>
      </c>
      <c r="AV87" s="35" t="s">
        <v>28</v>
      </c>
      <c r="AW87" s="28">
        <v>0.37073</v>
      </c>
      <c r="AX87" s="28" t="s">
        <v>107</v>
      </c>
      <c r="AY87" s="29">
        <f t="shared" si="20"/>
        <v>50</v>
      </c>
      <c r="AZ87" s="33" t="s">
        <v>18</v>
      </c>
      <c r="BA87" s="24" t="s">
        <v>19</v>
      </c>
      <c r="BB87" s="29">
        <v>0.32490000000000002</v>
      </c>
      <c r="BC87" s="29"/>
      <c r="BD87" s="29">
        <f t="shared" si="21"/>
        <v>28</v>
      </c>
      <c r="BE87" s="33" t="s">
        <v>64</v>
      </c>
      <c r="BF87" s="24" t="s">
        <v>19</v>
      </c>
      <c r="BG87" s="29">
        <v>0.22545999999999999</v>
      </c>
      <c r="BH87" s="29"/>
      <c r="BI87" s="29">
        <f t="shared" si="26"/>
        <v>24</v>
      </c>
      <c r="BJ87" s="33" t="s">
        <v>78</v>
      </c>
      <c r="BK87" s="24" t="s">
        <v>23</v>
      </c>
      <c r="BL87" s="29">
        <v>5.6939999999999998E-2</v>
      </c>
      <c r="BM87" s="29"/>
      <c r="BN87" s="29">
        <f t="shared" si="22"/>
        <v>17</v>
      </c>
      <c r="BO87" s="33" t="s">
        <v>71</v>
      </c>
      <c r="BP87" s="24" t="s">
        <v>22</v>
      </c>
      <c r="BQ87" s="29">
        <v>7.0099999999999996E-2</v>
      </c>
      <c r="BS87" s="29">
        <f t="shared" si="23"/>
        <v>22</v>
      </c>
    </row>
    <row r="88" spans="1:71" ht="17" thickBot="1" x14ac:dyDescent="0.25">
      <c r="A88" s="95"/>
      <c r="B88" s="33" t="s">
        <v>98</v>
      </c>
      <c r="C88" s="35" t="s">
        <v>19</v>
      </c>
      <c r="D88" s="29">
        <v>0.29549999999999998</v>
      </c>
      <c r="E88" s="29"/>
      <c r="F88" s="29">
        <f t="shared" si="14"/>
        <v>25</v>
      </c>
      <c r="G88" s="33" t="s">
        <v>79</v>
      </c>
      <c r="H88" s="24" t="s">
        <v>25</v>
      </c>
      <c r="I88" s="29">
        <v>0.10773000000000001</v>
      </c>
      <c r="J88" s="29"/>
      <c r="K88" s="29">
        <f t="shared" si="15"/>
        <v>20</v>
      </c>
      <c r="L88" s="33" t="s">
        <v>77</v>
      </c>
      <c r="M88" s="24" t="s">
        <v>29</v>
      </c>
      <c r="N88" s="29">
        <v>0.12271</v>
      </c>
      <c r="O88" s="29"/>
      <c r="P88" s="29">
        <f t="shared" si="16"/>
        <v>11</v>
      </c>
      <c r="Q88" s="33" t="s">
        <v>54</v>
      </c>
      <c r="R88" s="24" t="s">
        <v>22</v>
      </c>
      <c r="S88" s="29">
        <v>0.28471999999999997</v>
      </c>
      <c r="T88" s="29"/>
      <c r="U88" s="29">
        <f t="shared" si="24"/>
        <v>37</v>
      </c>
      <c r="V88" s="33" t="s">
        <v>63</v>
      </c>
      <c r="W88" s="24" t="s">
        <v>20</v>
      </c>
      <c r="X88" s="29">
        <v>0.20959</v>
      </c>
      <c r="Y88" s="29"/>
      <c r="Z88" s="29">
        <f t="shared" si="17"/>
        <v>35</v>
      </c>
      <c r="AA88" s="33" t="s">
        <v>21</v>
      </c>
      <c r="AB88" s="24" t="s">
        <v>22</v>
      </c>
      <c r="AC88" s="29">
        <v>0.15684999999999999</v>
      </c>
      <c r="AD88" s="29"/>
      <c r="AE88" s="29">
        <f t="shared" si="18"/>
        <v>18</v>
      </c>
      <c r="AF88" s="33" t="s">
        <v>94</v>
      </c>
      <c r="AG88" s="35" t="s">
        <v>19</v>
      </c>
      <c r="AH88" s="29">
        <v>6.1609999999999998E-2</v>
      </c>
      <c r="AI88" s="29"/>
      <c r="AJ88" s="29">
        <f t="shared" si="19"/>
        <v>11</v>
      </c>
      <c r="AK88" s="33" t="s">
        <v>45</v>
      </c>
      <c r="AL88" s="24" t="s">
        <v>23</v>
      </c>
      <c r="AM88" s="29">
        <v>0.42709000000000003</v>
      </c>
      <c r="AN88" s="29"/>
      <c r="AO88" s="29">
        <f t="shared" si="27"/>
        <v>28</v>
      </c>
      <c r="AP88" s="33" t="s">
        <v>82</v>
      </c>
      <c r="AQ88" s="24" t="s">
        <v>28</v>
      </c>
      <c r="AR88" s="29">
        <v>0.45466000000000001</v>
      </c>
      <c r="AS88" s="29"/>
      <c r="AT88" s="29">
        <f t="shared" si="25"/>
        <v>31</v>
      </c>
      <c r="AU88" s="33" t="s">
        <v>99</v>
      </c>
      <c r="AV88" s="35" t="s">
        <v>23</v>
      </c>
      <c r="AW88" s="29">
        <v>0.36924000000000001</v>
      </c>
      <c r="AX88" s="29"/>
      <c r="AY88" s="29">
        <f t="shared" si="20"/>
        <v>49</v>
      </c>
      <c r="AZ88" s="33" t="s">
        <v>33</v>
      </c>
      <c r="BA88" s="24" t="s">
        <v>25</v>
      </c>
      <c r="BB88" s="29">
        <v>0.31556000000000001</v>
      </c>
      <c r="BC88" s="29"/>
      <c r="BD88" s="29">
        <f t="shared" si="21"/>
        <v>27</v>
      </c>
      <c r="BE88" s="33" t="s">
        <v>37</v>
      </c>
      <c r="BF88" s="24" t="s">
        <v>23</v>
      </c>
      <c r="BG88" s="29">
        <v>0.22120000000000001</v>
      </c>
      <c r="BH88" s="29"/>
      <c r="BI88" s="29">
        <f t="shared" si="26"/>
        <v>23</v>
      </c>
      <c r="BJ88" s="33" t="s">
        <v>105</v>
      </c>
      <c r="BK88" s="35" t="s">
        <v>25</v>
      </c>
      <c r="BL88" s="29">
        <v>5.5320000000000001E-2</v>
      </c>
      <c r="BM88" s="29"/>
      <c r="BN88" s="29">
        <f t="shared" si="22"/>
        <v>16</v>
      </c>
      <c r="BO88" s="33" t="s">
        <v>105</v>
      </c>
      <c r="BP88" s="35" t="s">
        <v>25</v>
      </c>
      <c r="BQ88" s="29">
        <v>6.7000000000000004E-2</v>
      </c>
      <c r="BS88" s="29">
        <f t="shared" si="23"/>
        <v>21</v>
      </c>
    </row>
    <row r="89" spans="1:71" ht="17" thickBot="1" x14ac:dyDescent="0.25">
      <c r="A89" s="95"/>
      <c r="B89" s="33" t="s">
        <v>54</v>
      </c>
      <c r="C89" s="24" t="s">
        <v>22</v>
      </c>
      <c r="D89" s="29">
        <v>0.29228999999999999</v>
      </c>
      <c r="E89" s="29"/>
      <c r="F89" s="29">
        <f t="shared" si="14"/>
        <v>24</v>
      </c>
      <c r="G89" s="33" t="s">
        <v>67</v>
      </c>
      <c r="H89" s="24" t="s">
        <v>20</v>
      </c>
      <c r="I89" s="29">
        <v>0.10218000000000001</v>
      </c>
      <c r="J89" s="29"/>
      <c r="K89" s="29">
        <f t="shared" si="15"/>
        <v>19</v>
      </c>
      <c r="L89" s="33" t="s">
        <v>91</v>
      </c>
      <c r="M89" s="35" t="s">
        <v>20</v>
      </c>
      <c r="N89" s="29">
        <v>9.4109999999999999E-2</v>
      </c>
      <c r="O89" s="29"/>
      <c r="P89" s="29">
        <f t="shared" si="16"/>
        <v>10</v>
      </c>
      <c r="Q89" s="33" t="s">
        <v>92</v>
      </c>
      <c r="R89" s="35" t="s">
        <v>28</v>
      </c>
      <c r="S89" s="29">
        <v>0.27746999999999999</v>
      </c>
      <c r="T89" s="29"/>
      <c r="U89" s="29">
        <f t="shared" si="24"/>
        <v>36</v>
      </c>
      <c r="V89" s="33" t="s">
        <v>87</v>
      </c>
      <c r="W89" s="24" t="s">
        <v>29</v>
      </c>
      <c r="X89" s="29">
        <v>0.20524999999999999</v>
      </c>
      <c r="Y89" s="29"/>
      <c r="Z89" s="29">
        <f t="shared" si="17"/>
        <v>34</v>
      </c>
      <c r="AA89" s="33" t="s">
        <v>83</v>
      </c>
      <c r="AB89" s="24" t="s">
        <v>29</v>
      </c>
      <c r="AC89" s="29">
        <v>0.15440999999999999</v>
      </c>
      <c r="AD89" s="29"/>
      <c r="AE89" s="29">
        <f t="shared" si="18"/>
        <v>17</v>
      </c>
      <c r="AF89" s="33" t="s">
        <v>44</v>
      </c>
      <c r="AG89" s="24" t="s">
        <v>20</v>
      </c>
      <c r="AH89" s="29">
        <v>4.0289999999999999E-2</v>
      </c>
      <c r="AI89" s="29"/>
      <c r="AJ89" s="29">
        <f t="shared" si="19"/>
        <v>10</v>
      </c>
      <c r="AK89" s="33" t="s">
        <v>69</v>
      </c>
      <c r="AL89" s="24" t="s">
        <v>19</v>
      </c>
      <c r="AM89" s="29">
        <v>0.42570000000000002</v>
      </c>
      <c r="AN89" s="29"/>
      <c r="AO89" s="29">
        <f t="shared" si="27"/>
        <v>27</v>
      </c>
      <c r="AP89" s="33" t="s">
        <v>69</v>
      </c>
      <c r="AQ89" s="24" t="s">
        <v>23</v>
      </c>
      <c r="AR89" s="29">
        <v>0.42779</v>
      </c>
      <c r="AS89" s="29"/>
      <c r="AT89" s="29">
        <f t="shared" si="25"/>
        <v>30</v>
      </c>
      <c r="AU89" s="33" t="s">
        <v>77</v>
      </c>
      <c r="AV89" s="24" t="s">
        <v>22</v>
      </c>
      <c r="AW89" s="29">
        <v>0.33707999999999999</v>
      </c>
      <c r="AX89" s="29"/>
      <c r="AY89" s="29">
        <f t="shared" si="20"/>
        <v>48</v>
      </c>
      <c r="AZ89" s="33" t="s">
        <v>63</v>
      </c>
      <c r="BA89" s="24" t="s">
        <v>26</v>
      </c>
      <c r="BB89" s="29">
        <v>0.31152000000000002</v>
      </c>
      <c r="BC89" s="29"/>
      <c r="BD89" s="29">
        <f t="shared" si="21"/>
        <v>26</v>
      </c>
      <c r="BE89" s="33" t="s">
        <v>46</v>
      </c>
      <c r="BF89" s="24" t="s">
        <v>20</v>
      </c>
      <c r="BG89" s="29">
        <v>0.21404000000000001</v>
      </c>
      <c r="BH89" s="29"/>
      <c r="BI89" s="29">
        <f t="shared" si="26"/>
        <v>22</v>
      </c>
      <c r="BJ89" s="33" t="s">
        <v>65</v>
      </c>
      <c r="BK89" s="24" t="s">
        <v>20</v>
      </c>
      <c r="BL89" s="29">
        <v>4.6989999999999997E-2</v>
      </c>
      <c r="BM89" s="29"/>
      <c r="BN89" s="29">
        <f t="shared" si="22"/>
        <v>15</v>
      </c>
      <c r="BO89" s="33" t="s">
        <v>34</v>
      </c>
      <c r="BP89" s="24" t="s">
        <v>19</v>
      </c>
      <c r="BQ89" s="29">
        <v>6.6780000000000006E-2</v>
      </c>
      <c r="BS89" s="29">
        <f t="shared" si="23"/>
        <v>20</v>
      </c>
    </row>
    <row r="90" spans="1:71" ht="17" thickBot="1" x14ac:dyDescent="0.25">
      <c r="A90" s="95"/>
      <c r="B90" s="33" t="s">
        <v>74</v>
      </c>
      <c r="C90" s="24" t="s">
        <v>25</v>
      </c>
      <c r="D90" s="29">
        <v>0.29186000000000001</v>
      </c>
      <c r="E90" s="29"/>
      <c r="F90" s="29">
        <f t="shared" si="14"/>
        <v>23</v>
      </c>
      <c r="G90" s="33" t="s">
        <v>74</v>
      </c>
      <c r="H90" s="24" t="s">
        <v>28</v>
      </c>
      <c r="I90" s="29">
        <v>0.10063999999999999</v>
      </c>
      <c r="J90" s="29"/>
      <c r="K90" s="29">
        <f t="shared" si="15"/>
        <v>18</v>
      </c>
      <c r="L90" s="33" t="s">
        <v>104</v>
      </c>
      <c r="M90" s="35" t="s">
        <v>19</v>
      </c>
      <c r="N90" s="29">
        <v>8.5750000000000007E-2</v>
      </c>
      <c r="O90" s="29"/>
      <c r="P90" s="29">
        <f t="shared" si="16"/>
        <v>9</v>
      </c>
      <c r="Q90" s="33" t="s">
        <v>84</v>
      </c>
      <c r="R90" s="24" t="s">
        <v>26</v>
      </c>
      <c r="S90" s="29">
        <v>0.27609</v>
      </c>
      <c r="T90" s="29"/>
      <c r="U90" s="29">
        <f t="shared" si="24"/>
        <v>35</v>
      </c>
      <c r="V90" s="33" t="s">
        <v>105</v>
      </c>
      <c r="W90" s="35" t="s">
        <v>25</v>
      </c>
      <c r="X90" s="29">
        <v>0.20086000000000001</v>
      </c>
      <c r="Y90" s="29"/>
      <c r="Z90" s="29">
        <f t="shared" si="17"/>
        <v>33</v>
      </c>
      <c r="AA90" s="33" t="s">
        <v>37</v>
      </c>
      <c r="AB90" s="24" t="s">
        <v>23</v>
      </c>
      <c r="AC90" s="29">
        <v>0.15289</v>
      </c>
      <c r="AD90" s="29"/>
      <c r="AE90" s="29">
        <f t="shared" si="18"/>
        <v>16</v>
      </c>
      <c r="AF90" s="33" t="s">
        <v>58</v>
      </c>
      <c r="AG90" s="24" t="s">
        <v>22</v>
      </c>
      <c r="AH90" s="29">
        <v>3.8260000000000002E-2</v>
      </c>
      <c r="AI90" s="29"/>
      <c r="AJ90" s="29">
        <f t="shared" si="19"/>
        <v>9</v>
      </c>
      <c r="AK90" s="33" t="s">
        <v>74</v>
      </c>
      <c r="AL90" s="24" t="s">
        <v>28</v>
      </c>
      <c r="AM90" s="29">
        <v>0.42219000000000001</v>
      </c>
      <c r="AN90" s="29"/>
      <c r="AO90" s="29">
        <f t="shared" si="27"/>
        <v>26</v>
      </c>
      <c r="AP90" s="33" t="s">
        <v>66</v>
      </c>
      <c r="AQ90" s="24" t="s">
        <v>28</v>
      </c>
      <c r="AR90" s="29">
        <v>0.41621999999999998</v>
      </c>
      <c r="AS90" s="29"/>
      <c r="AT90" s="29">
        <f t="shared" si="25"/>
        <v>29</v>
      </c>
      <c r="AU90" s="33" t="s">
        <v>105</v>
      </c>
      <c r="AV90" s="35" t="s">
        <v>20</v>
      </c>
      <c r="AW90" s="29">
        <v>0.33548</v>
      </c>
      <c r="AX90" s="29"/>
      <c r="AY90" s="29">
        <f t="shared" si="20"/>
        <v>47</v>
      </c>
      <c r="AZ90" s="33" t="s">
        <v>92</v>
      </c>
      <c r="BA90" s="35" t="s">
        <v>25</v>
      </c>
      <c r="BB90" s="29">
        <v>0.30329</v>
      </c>
      <c r="BC90" s="29"/>
      <c r="BD90" s="29">
        <f t="shared" si="21"/>
        <v>25</v>
      </c>
      <c r="BE90" s="33" t="s">
        <v>68</v>
      </c>
      <c r="BF90" s="24" t="s">
        <v>22</v>
      </c>
      <c r="BG90" s="29">
        <v>0.20782999999999999</v>
      </c>
      <c r="BH90" s="29"/>
      <c r="BI90" s="29">
        <f t="shared" si="26"/>
        <v>21</v>
      </c>
      <c r="BJ90" s="33" t="s">
        <v>83</v>
      </c>
      <c r="BK90" s="24" t="s">
        <v>29</v>
      </c>
      <c r="BL90" s="29">
        <v>4.5010000000000001E-2</v>
      </c>
      <c r="BM90" s="29"/>
      <c r="BN90" s="29">
        <f t="shared" si="22"/>
        <v>14</v>
      </c>
      <c r="BO90" s="33" t="s">
        <v>44</v>
      </c>
      <c r="BP90" s="24" t="s">
        <v>20</v>
      </c>
      <c r="BQ90" s="29">
        <v>6.2429999999999999E-2</v>
      </c>
      <c r="BS90" s="29">
        <f t="shared" si="23"/>
        <v>19</v>
      </c>
    </row>
    <row r="91" spans="1:71" ht="17" thickBot="1" x14ac:dyDescent="0.25">
      <c r="A91" s="95"/>
      <c r="B91" s="33" t="s">
        <v>39</v>
      </c>
      <c r="C91" s="24" t="s">
        <v>28</v>
      </c>
      <c r="D91" s="29">
        <v>0.28170000000000001</v>
      </c>
      <c r="E91" s="29"/>
      <c r="F91" s="29">
        <f t="shared" si="14"/>
        <v>22</v>
      </c>
      <c r="G91" s="33" t="s">
        <v>70</v>
      </c>
      <c r="H91" s="24" t="s">
        <v>28</v>
      </c>
      <c r="I91" s="29">
        <v>9.4560000000000005E-2</v>
      </c>
      <c r="J91" s="29"/>
      <c r="K91" s="29">
        <f t="shared" si="15"/>
        <v>17</v>
      </c>
      <c r="L91" s="33" t="s">
        <v>82</v>
      </c>
      <c r="M91" s="24" t="s">
        <v>28</v>
      </c>
      <c r="N91" s="29">
        <v>6.2E-2</v>
      </c>
      <c r="O91" s="29"/>
      <c r="P91" s="29">
        <f t="shared" si="16"/>
        <v>8</v>
      </c>
      <c r="Q91" s="33" t="s">
        <v>87</v>
      </c>
      <c r="R91" s="24" t="s">
        <v>19</v>
      </c>
      <c r="S91" s="29">
        <v>0.26312999999999998</v>
      </c>
      <c r="T91" s="29"/>
      <c r="U91" s="29">
        <f t="shared" si="24"/>
        <v>34</v>
      </c>
      <c r="V91" s="33" t="s">
        <v>38</v>
      </c>
      <c r="W91" s="24" t="s">
        <v>22</v>
      </c>
      <c r="X91" s="29">
        <v>0.17327999999999999</v>
      </c>
      <c r="Y91" s="29"/>
      <c r="Z91" s="29">
        <f t="shared" si="17"/>
        <v>32</v>
      </c>
      <c r="AA91" s="33" t="s">
        <v>99</v>
      </c>
      <c r="AB91" s="35" t="s">
        <v>23</v>
      </c>
      <c r="AC91" s="29">
        <v>0.1424</v>
      </c>
      <c r="AD91" s="29"/>
      <c r="AE91" s="29">
        <f t="shared" si="18"/>
        <v>15</v>
      </c>
      <c r="AF91" s="33" t="s">
        <v>63</v>
      </c>
      <c r="AG91" s="24" t="s">
        <v>20</v>
      </c>
      <c r="AH91" s="29">
        <v>3.7539999999999997E-2</v>
      </c>
      <c r="AI91" s="29"/>
      <c r="AJ91" s="29">
        <f t="shared" si="19"/>
        <v>8</v>
      </c>
      <c r="AK91" s="33" t="s">
        <v>71</v>
      </c>
      <c r="AL91" s="24" t="s">
        <v>29</v>
      </c>
      <c r="AM91" s="29">
        <v>0.42214000000000002</v>
      </c>
      <c r="AN91" s="29"/>
      <c r="AO91" s="29">
        <f t="shared" si="27"/>
        <v>25</v>
      </c>
      <c r="AP91" s="33" t="s">
        <v>46</v>
      </c>
      <c r="AQ91" s="24" t="s">
        <v>22</v>
      </c>
      <c r="AR91" s="29">
        <v>0.40687000000000001</v>
      </c>
      <c r="AS91" s="29"/>
      <c r="AT91" s="29">
        <f t="shared" si="25"/>
        <v>28</v>
      </c>
      <c r="AU91" s="33" t="s">
        <v>60</v>
      </c>
      <c r="AV91" s="24" t="s">
        <v>26</v>
      </c>
      <c r="AW91" s="29">
        <v>0.33476</v>
      </c>
      <c r="AX91" s="29"/>
      <c r="AY91" s="29">
        <f t="shared" si="20"/>
        <v>46</v>
      </c>
      <c r="AZ91" s="33" t="s">
        <v>90</v>
      </c>
      <c r="BA91" s="35" t="s">
        <v>29</v>
      </c>
      <c r="BB91" s="29">
        <v>0.29488999999999999</v>
      </c>
      <c r="BC91" s="29"/>
      <c r="BD91" s="29">
        <f t="shared" si="21"/>
        <v>24</v>
      </c>
      <c r="BE91" s="33" t="s">
        <v>45</v>
      </c>
      <c r="BF91" s="24" t="s">
        <v>19</v>
      </c>
      <c r="BG91" s="29">
        <v>0.20763000000000001</v>
      </c>
      <c r="BH91" s="29"/>
      <c r="BI91" s="29">
        <f t="shared" si="26"/>
        <v>20</v>
      </c>
      <c r="BJ91" s="33" t="s">
        <v>84</v>
      </c>
      <c r="BK91" s="24" t="s">
        <v>28</v>
      </c>
      <c r="BL91" s="29">
        <v>4.3709999999999999E-2</v>
      </c>
      <c r="BM91" s="29"/>
      <c r="BN91" s="29">
        <f t="shared" si="22"/>
        <v>13</v>
      </c>
      <c r="BO91" s="33" t="s">
        <v>53</v>
      </c>
      <c r="BP91" s="24" t="s">
        <v>28</v>
      </c>
      <c r="BQ91" s="29">
        <v>5.6959999999999997E-2</v>
      </c>
      <c r="BS91" s="29">
        <f t="shared" si="23"/>
        <v>18</v>
      </c>
    </row>
    <row r="92" spans="1:71" ht="17" thickBot="1" x14ac:dyDescent="0.25">
      <c r="A92" s="95"/>
      <c r="B92" s="33" t="s">
        <v>98</v>
      </c>
      <c r="C92" s="35" t="s">
        <v>28</v>
      </c>
      <c r="D92" s="29">
        <v>0.24218999999999999</v>
      </c>
      <c r="E92" s="29"/>
      <c r="F92" s="29">
        <f t="shared" si="14"/>
        <v>21</v>
      </c>
      <c r="G92" s="33" t="s">
        <v>39</v>
      </c>
      <c r="H92" s="24" t="s">
        <v>28</v>
      </c>
      <c r="I92" s="29">
        <v>9.3210000000000001E-2</v>
      </c>
      <c r="J92" s="29"/>
      <c r="K92" s="29">
        <f t="shared" si="15"/>
        <v>16</v>
      </c>
      <c r="L92" s="33" t="s">
        <v>70</v>
      </c>
      <c r="M92" s="24" t="s">
        <v>28</v>
      </c>
      <c r="N92" s="29">
        <v>5.3199999999999997E-2</v>
      </c>
      <c r="O92" s="29"/>
      <c r="P92" s="29">
        <f t="shared" si="16"/>
        <v>7</v>
      </c>
      <c r="Q92" s="33" t="s">
        <v>42</v>
      </c>
      <c r="R92" s="24" t="s">
        <v>26</v>
      </c>
      <c r="S92" s="29">
        <v>0.26052999999999998</v>
      </c>
      <c r="T92" s="29"/>
      <c r="U92" s="29">
        <f t="shared" si="24"/>
        <v>33</v>
      </c>
      <c r="V92" s="33" t="s">
        <v>92</v>
      </c>
      <c r="W92" s="35" t="s">
        <v>23</v>
      </c>
      <c r="X92" s="29">
        <v>0.17247999999999999</v>
      </c>
      <c r="Y92" s="29"/>
      <c r="Z92" s="29">
        <f t="shared" si="17"/>
        <v>31</v>
      </c>
      <c r="AA92" s="33" t="s">
        <v>71</v>
      </c>
      <c r="AB92" s="24" t="s">
        <v>29</v>
      </c>
      <c r="AC92" s="29">
        <v>0.13564000000000001</v>
      </c>
      <c r="AD92" s="29"/>
      <c r="AE92" s="29">
        <f t="shared" si="18"/>
        <v>14</v>
      </c>
      <c r="AF92" s="33" t="s">
        <v>54</v>
      </c>
      <c r="AG92" s="24" t="s">
        <v>29</v>
      </c>
      <c r="AH92" s="29">
        <v>3.3980000000000003E-2</v>
      </c>
      <c r="AI92" s="29"/>
      <c r="AJ92" s="29">
        <f t="shared" si="19"/>
        <v>7</v>
      </c>
      <c r="AK92" s="33" t="s">
        <v>21</v>
      </c>
      <c r="AL92" s="24" t="s">
        <v>22</v>
      </c>
      <c r="AM92" s="29">
        <v>0.41905999999999999</v>
      </c>
      <c r="AN92" s="29"/>
      <c r="AO92" s="29">
        <f t="shared" si="27"/>
        <v>24</v>
      </c>
      <c r="AP92" s="33" t="s">
        <v>74</v>
      </c>
      <c r="AQ92" s="24" t="s">
        <v>23</v>
      </c>
      <c r="AR92" s="29">
        <v>0.40595999999999999</v>
      </c>
      <c r="AS92" s="29"/>
      <c r="AT92" s="29">
        <f t="shared" si="25"/>
        <v>27</v>
      </c>
      <c r="AU92" s="33" t="s">
        <v>105</v>
      </c>
      <c r="AV92" s="35" t="s">
        <v>25</v>
      </c>
      <c r="AW92" s="29">
        <v>0.33165</v>
      </c>
      <c r="AX92" s="29"/>
      <c r="AY92" s="29">
        <f t="shared" si="20"/>
        <v>45</v>
      </c>
      <c r="AZ92" s="33" t="s">
        <v>61</v>
      </c>
      <c r="BA92" s="24" t="s">
        <v>19</v>
      </c>
      <c r="BB92" s="29">
        <v>0.29443999999999998</v>
      </c>
      <c r="BC92" s="29"/>
      <c r="BD92" s="29">
        <f t="shared" si="21"/>
        <v>23</v>
      </c>
      <c r="BE92" s="23" t="s">
        <v>95</v>
      </c>
      <c r="BF92" s="24" t="s">
        <v>26</v>
      </c>
      <c r="BG92" s="29">
        <v>0.18357000000000001</v>
      </c>
      <c r="BH92" s="29"/>
      <c r="BI92" s="29">
        <f t="shared" si="26"/>
        <v>19</v>
      </c>
      <c r="BJ92" s="33" t="s">
        <v>71</v>
      </c>
      <c r="BK92" s="24" t="s">
        <v>29</v>
      </c>
      <c r="BL92" s="29">
        <v>3.823E-2</v>
      </c>
      <c r="BM92" s="29"/>
      <c r="BN92" s="29">
        <f t="shared" si="22"/>
        <v>12</v>
      </c>
      <c r="BO92" s="33" t="s">
        <v>58</v>
      </c>
      <c r="BP92" s="24" t="s">
        <v>22</v>
      </c>
      <c r="BQ92" s="29">
        <v>5.6939999999999998E-2</v>
      </c>
      <c r="BS92" s="29">
        <f t="shared" si="23"/>
        <v>17</v>
      </c>
    </row>
    <row r="93" spans="1:71" ht="17" thickBot="1" x14ac:dyDescent="0.25">
      <c r="A93" s="95"/>
      <c r="B93" s="33" t="s">
        <v>33</v>
      </c>
      <c r="C93" s="24" t="s">
        <v>20</v>
      </c>
      <c r="D93" s="29">
        <v>0.22214999999999999</v>
      </c>
      <c r="E93" s="29"/>
      <c r="F93" s="29">
        <f t="shared" si="14"/>
        <v>20</v>
      </c>
      <c r="G93" s="33" t="s">
        <v>18</v>
      </c>
      <c r="H93" s="24" t="s">
        <v>20</v>
      </c>
      <c r="I93" s="29">
        <v>9.0810000000000002E-2</v>
      </c>
      <c r="J93" s="29"/>
      <c r="K93" s="29">
        <f t="shared" si="15"/>
        <v>15</v>
      </c>
      <c r="L93" s="33" t="s">
        <v>90</v>
      </c>
      <c r="M93" s="35" t="s">
        <v>20</v>
      </c>
      <c r="N93" s="29">
        <v>4.6190000000000002E-2</v>
      </c>
      <c r="O93" s="29"/>
      <c r="P93" s="29">
        <f t="shared" si="16"/>
        <v>6</v>
      </c>
      <c r="Q93" s="33" t="s">
        <v>92</v>
      </c>
      <c r="R93" s="35" t="s">
        <v>25</v>
      </c>
      <c r="S93" s="29">
        <v>0.25968000000000002</v>
      </c>
      <c r="T93" s="29"/>
      <c r="U93" s="29">
        <f t="shared" si="24"/>
        <v>32</v>
      </c>
      <c r="V93" s="33" t="s">
        <v>100</v>
      </c>
      <c r="W93" s="35" t="s">
        <v>20</v>
      </c>
      <c r="X93" s="29">
        <v>0.15242</v>
      </c>
      <c r="Y93" s="29"/>
      <c r="Z93" s="29">
        <f t="shared" si="17"/>
        <v>30</v>
      </c>
      <c r="AA93" s="33" t="s">
        <v>92</v>
      </c>
      <c r="AB93" s="35" t="s">
        <v>23</v>
      </c>
      <c r="AC93" s="29">
        <v>0.10097</v>
      </c>
      <c r="AD93" s="29"/>
      <c r="AE93" s="29">
        <f t="shared" si="18"/>
        <v>13</v>
      </c>
      <c r="AF93" s="33" t="s">
        <v>97</v>
      </c>
      <c r="AG93" s="35" t="s">
        <v>29</v>
      </c>
      <c r="AH93" s="29">
        <v>2.9000000000000001E-2</v>
      </c>
      <c r="AI93" s="29"/>
      <c r="AJ93" s="29">
        <f t="shared" si="19"/>
        <v>6</v>
      </c>
      <c r="AK93" s="33" t="s">
        <v>43</v>
      </c>
      <c r="AL93" s="24" t="s">
        <v>22</v>
      </c>
      <c r="AM93" s="29">
        <v>0.41108</v>
      </c>
      <c r="AN93" s="29"/>
      <c r="AO93" s="29">
        <f t="shared" si="27"/>
        <v>23</v>
      </c>
      <c r="AP93" s="33" t="s">
        <v>70</v>
      </c>
      <c r="AQ93" s="24" t="s">
        <v>28</v>
      </c>
      <c r="AR93" s="29">
        <v>0.39526</v>
      </c>
      <c r="AS93" s="29"/>
      <c r="AT93" s="29">
        <f t="shared" si="25"/>
        <v>26</v>
      </c>
      <c r="AU93" s="33" t="s">
        <v>76</v>
      </c>
      <c r="AV93" s="24" t="s">
        <v>26</v>
      </c>
      <c r="AW93" s="29">
        <v>0.31530000000000002</v>
      </c>
      <c r="AX93" s="29"/>
      <c r="AY93" s="29">
        <f t="shared" si="20"/>
        <v>44</v>
      </c>
      <c r="AZ93" s="33" t="s">
        <v>58</v>
      </c>
      <c r="BA93" s="24" t="s">
        <v>25</v>
      </c>
      <c r="BB93" s="29">
        <v>0.29239999999999999</v>
      </c>
      <c r="BC93" s="29"/>
      <c r="BD93" s="29">
        <f t="shared" si="21"/>
        <v>22</v>
      </c>
      <c r="BE93" s="33" t="s">
        <v>66</v>
      </c>
      <c r="BF93" s="24" t="s">
        <v>28</v>
      </c>
      <c r="BG93" s="29">
        <v>0.17286000000000001</v>
      </c>
      <c r="BH93" s="29"/>
      <c r="BI93" s="29">
        <f t="shared" si="26"/>
        <v>18</v>
      </c>
      <c r="BJ93" s="33" t="s">
        <v>61</v>
      </c>
      <c r="BK93" s="24" t="s">
        <v>23</v>
      </c>
      <c r="BL93" s="29">
        <v>3.6810000000000002E-2</v>
      </c>
      <c r="BM93" s="29"/>
      <c r="BN93" s="29">
        <f t="shared" si="22"/>
        <v>11</v>
      </c>
      <c r="BO93" s="33" t="s">
        <v>90</v>
      </c>
      <c r="BP93" s="35" t="s">
        <v>20</v>
      </c>
      <c r="BQ93" s="29">
        <v>4.9459999999999997E-2</v>
      </c>
      <c r="BS93" s="29">
        <f t="shared" si="23"/>
        <v>16</v>
      </c>
    </row>
    <row r="94" spans="1:71" ht="17" thickBot="1" x14ac:dyDescent="0.25">
      <c r="A94" s="95"/>
      <c r="B94" s="33" t="s">
        <v>59</v>
      </c>
      <c r="C94" s="24" t="s">
        <v>23</v>
      </c>
      <c r="D94" s="29">
        <v>0.20976</v>
      </c>
      <c r="E94" s="29"/>
      <c r="F94" s="29">
        <f t="shared" si="14"/>
        <v>19</v>
      </c>
      <c r="G94" s="33" t="s">
        <v>45</v>
      </c>
      <c r="H94" s="24" t="s">
        <v>19</v>
      </c>
      <c r="I94" s="29">
        <v>9.0690000000000007E-2</v>
      </c>
      <c r="J94" s="29"/>
      <c r="K94" s="29">
        <f t="shared" si="15"/>
        <v>14</v>
      </c>
      <c r="L94" s="33" t="s">
        <v>92</v>
      </c>
      <c r="M94" s="35" t="s">
        <v>28</v>
      </c>
      <c r="N94" s="29">
        <v>4.36E-2</v>
      </c>
      <c r="O94" s="29"/>
      <c r="P94" s="29">
        <f t="shared" si="16"/>
        <v>5</v>
      </c>
      <c r="Q94" s="33" t="s">
        <v>86</v>
      </c>
      <c r="R94" s="24" t="s">
        <v>26</v>
      </c>
      <c r="S94" s="29">
        <v>0.25635000000000002</v>
      </c>
      <c r="T94" s="29"/>
      <c r="U94" s="29">
        <f t="shared" si="24"/>
        <v>31</v>
      </c>
      <c r="V94" s="33" t="s">
        <v>91</v>
      </c>
      <c r="W94" s="35" t="s">
        <v>20</v>
      </c>
      <c r="X94" s="29">
        <v>0.14779999999999999</v>
      </c>
      <c r="Y94" s="29"/>
      <c r="Z94" s="29">
        <f t="shared" si="17"/>
        <v>29</v>
      </c>
      <c r="AA94" s="33" t="s">
        <v>71</v>
      </c>
      <c r="AB94" s="24" t="s">
        <v>20</v>
      </c>
      <c r="AC94" s="29">
        <v>9.4079999999999997E-2</v>
      </c>
      <c r="AD94" s="29"/>
      <c r="AE94" s="29">
        <f t="shared" si="18"/>
        <v>12</v>
      </c>
      <c r="AF94" s="33" t="s">
        <v>60</v>
      </c>
      <c r="AG94" s="24" t="s">
        <v>19</v>
      </c>
      <c r="AH94" s="29">
        <v>2.665E-2</v>
      </c>
      <c r="AI94" s="29"/>
      <c r="AJ94" s="29">
        <f t="shared" si="19"/>
        <v>5</v>
      </c>
      <c r="AK94" s="33" t="s">
        <v>92</v>
      </c>
      <c r="AL94" s="35" t="s">
        <v>25</v>
      </c>
      <c r="AM94" s="29">
        <v>0.40878999999999999</v>
      </c>
      <c r="AN94" s="29"/>
      <c r="AO94" s="29">
        <f t="shared" si="27"/>
        <v>22</v>
      </c>
      <c r="AP94" s="33" t="s">
        <v>45</v>
      </c>
      <c r="AQ94" s="24" t="s">
        <v>23</v>
      </c>
      <c r="AR94" s="29">
        <v>0.38546000000000002</v>
      </c>
      <c r="AS94" s="29"/>
      <c r="AT94" s="29">
        <f t="shared" si="25"/>
        <v>25</v>
      </c>
      <c r="AU94" s="33" t="s">
        <v>37</v>
      </c>
      <c r="AV94" s="24" t="s">
        <v>25</v>
      </c>
      <c r="AW94" s="29">
        <v>0.30891000000000002</v>
      </c>
      <c r="AX94" s="29"/>
      <c r="AY94" s="29">
        <f t="shared" si="20"/>
        <v>43</v>
      </c>
      <c r="AZ94" s="33" t="s">
        <v>37</v>
      </c>
      <c r="BA94" s="24" t="s">
        <v>25</v>
      </c>
      <c r="BB94" s="29">
        <v>0.28702</v>
      </c>
      <c r="BC94" s="29"/>
      <c r="BD94" s="29">
        <f t="shared" si="21"/>
        <v>21</v>
      </c>
      <c r="BE94" s="33" t="s">
        <v>65</v>
      </c>
      <c r="BF94" s="24" t="s">
        <v>29</v>
      </c>
      <c r="BG94" s="29">
        <v>0.16836999999999999</v>
      </c>
      <c r="BH94" s="29"/>
      <c r="BI94" s="29">
        <f t="shared" si="26"/>
        <v>17</v>
      </c>
      <c r="BJ94" s="23" t="s">
        <v>95</v>
      </c>
      <c r="BK94" s="24" t="s">
        <v>26</v>
      </c>
      <c r="BL94" s="29">
        <v>2.911E-2</v>
      </c>
      <c r="BM94" s="29"/>
      <c r="BN94" s="29">
        <f t="shared" si="22"/>
        <v>10</v>
      </c>
      <c r="BO94" s="33" t="s">
        <v>40</v>
      </c>
      <c r="BP94" s="24" t="s">
        <v>29</v>
      </c>
      <c r="BQ94" s="29">
        <v>4.3319999999999997E-2</v>
      </c>
      <c r="BS94" s="29">
        <f t="shared" si="23"/>
        <v>15</v>
      </c>
    </row>
    <row r="95" spans="1:71" ht="17" thickBot="1" x14ac:dyDescent="0.25">
      <c r="A95" s="95"/>
      <c r="B95" s="33" t="s">
        <v>92</v>
      </c>
      <c r="C95" s="35" t="s">
        <v>25</v>
      </c>
      <c r="D95" s="29">
        <v>0.20946999999999999</v>
      </c>
      <c r="E95" s="29"/>
      <c r="F95" s="29">
        <f t="shared" si="14"/>
        <v>18</v>
      </c>
      <c r="G95" s="33" t="s">
        <v>54</v>
      </c>
      <c r="H95" s="24" t="s">
        <v>22</v>
      </c>
      <c r="I95" s="29">
        <v>8.3199999999999996E-2</v>
      </c>
      <c r="J95" s="29"/>
      <c r="K95" s="29">
        <f t="shared" si="15"/>
        <v>13</v>
      </c>
      <c r="L95" s="33" t="s">
        <v>47</v>
      </c>
      <c r="M95" s="24" t="s">
        <v>19</v>
      </c>
      <c r="N95" s="29">
        <v>1.7160000000000002E-2</v>
      </c>
      <c r="O95" s="29"/>
      <c r="P95" s="29">
        <f t="shared" si="16"/>
        <v>4</v>
      </c>
      <c r="Q95" s="33" t="s">
        <v>60</v>
      </c>
      <c r="R95" s="24" t="s">
        <v>26</v>
      </c>
      <c r="S95" s="29">
        <v>0.25502000000000002</v>
      </c>
      <c r="T95" s="29"/>
      <c r="U95" s="29">
        <f t="shared" si="24"/>
        <v>30</v>
      </c>
      <c r="V95" s="33" t="s">
        <v>71</v>
      </c>
      <c r="W95" s="24" t="s">
        <v>22</v>
      </c>
      <c r="X95" s="29">
        <v>0.13986999999999999</v>
      </c>
      <c r="Y95" s="29"/>
      <c r="Z95" s="29">
        <f t="shared" si="17"/>
        <v>28</v>
      </c>
      <c r="AA95" s="33" t="s">
        <v>83</v>
      </c>
      <c r="AB95" s="24" t="s">
        <v>25</v>
      </c>
      <c r="AC95" s="29">
        <v>7.8770000000000007E-2</v>
      </c>
      <c r="AD95" s="29"/>
      <c r="AE95" s="29">
        <f t="shared" si="18"/>
        <v>11</v>
      </c>
      <c r="AF95" s="33" t="s">
        <v>37</v>
      </c>
      <c r="AG95" s="24" t="s">
        <v>23</v>
      </c>
      <c r="AH95" s="29">
        <v>1.149E-2</v>
      </c>
      <c r="AI95" s="29"/>
      <c r="AJ95" s="29">
        <f t="shared" si="19"/>
        <v>4</v>
      </c>
      <c r="AK95" s="33" t="s">
        <v>71</v>
      </c>
      <c r="AL95" s="24" t="s">
        <v>22</v>
      </c>
      <c r="AM95" s="29">
        <v>0.38252000000000003</v>
      </c>
      <c r="AN95" s="29"/>
      <c r="AO95" s="29">
        <f t="shared" si="27"/>
        <v>21</v>
      </c>
      <c r="AP95" s="33" t="s">
        <v>54</v>
      </c>
      <c r="AQ95" s="24" t="s">
        <v>29</v>
      </c>
      <c r="AR95" s="29">
        <v>0.37970999999999999</v>
      </c>
      <c r="AS95" s="29"/>
      <c r="AT95" s="29">
        <f t="shared" si="25"/>
        <v>24</v>
      </c>
      <c r="AU95" s="33" t="s">
        <v>38</v>
      </c>
      <c r="AV95" s="24" t="s">
        <v>22</v>
      </c>
      <c r="AW95" s="29">
        <v>0.30259999999999998</v>
      </c>
      <c r="AX95" s="29"/>
      <c r="AY95" s="29">
        <f t="shared" si="20"/>
        <v>42</v>
      </c>
      <c r="AZ95" s="33" t="s">
        <v>62</v>
      </c>
      <c r="BA95" s="24" t="s">
        <v>25</v>
      </c>
      <c r="BB95" s="29">
        <v>0.26162999999999997</v>
      </c>
      <c r="BC95" s="29"/>
      <c r="BD95" s="29">
        <f t="shared" si="21"/>
        <v>20</v>
      </c>
      <c r="BE95" s="33" t="s">
        <v>43</v>
      </c>
      <c r="BF95" s="24" t="s">
        <v>22</v>
      </c>
      <c r="BG95" s="29">
        <v>0.14452999999999999</v>
      </c>
      <c r="BH95" s="29"/>
      <c r="BI95" s="29">
        <f t="shared" si="26"/>
        <v>16</v>
      </c>
      <c r="BJ95" s="33" t="s">
        <v>104</v>
      </c>
      <c r="BK95" s="35" t="s">
        <v>26</v>
      </c>
      <c r="BL95" s="29">
        <v>2.716E-2</v>
      </c>
      <c r="BM95" s="29"/>
      <c r="BN95" s="29">
        <f t="shared" si="22"/>
        <v>9</v>
      </c>
      <c r="BO95" s="33" t="s">
        <v>72</v>
      </c>
      <c r="BP95" s="24" t="s">
        <v>22</v>
      </c>
      <c r="BQ95" s="29">
        <v>3.9600000000000003E-2</v>
      </c>
      <c r="BS95" s="29">
        <f t="shared" si="23"/>
        <v>14</v>
      </c>
    </row>
    <row r="96" spans="1:71" ht="17" thickBot="1" x14ac:dyDescent="0.25">
      <c r="A96" s="95"/>
      <c r="B96" s="33" t="s">
        <v>68</v>
      </c>
      <c r="C96" s="24" t="s">
        <v>22</v>
      </c>
      <c r="D96" s="29">
        <v>0.20302999999999999</v>
      </c>
      <c r="E96" s="29"/>
      <c r="F96" s="29">
        <f t="shared" si="14"/>
        <v>17</v>
      </c>
      <c r="G96" s="33" t="s">
        <v>72</v>
      </c>
      <c r="H96" s="24" t="s">
        <v>28</v>
      </c>
      <c r="I96" s="29">
        <v>5.9790000000000003E-2</v>
      </c>
      <c r="J96" s="29"/>
      <c r="K96" s="29">
        <f t="shared" si="15"/>
        <v>12</v>
      </c>
      <c r="L96" s="33" t="s">
        <v>72</v>
      </c>
      <c r="M96" s="24" t="s">
        <v>28</v>
      </c>
      <c r="N96" s="29">
        <v>1.507E-2</v>
      </c>
      <c r="O96" s="29"/>
      <c r="P96" s="29">
        <f t="shared" si="16"/>
        <v>3</v>
      </c>
      <c r="Q96" s="33" t="s">
        <v>87</v>
      </c>
      <c r="R96" s="24" t="s">
        <v>25</v>
      </c>
      <c r="S96" s="29">
        <v>0.25335000000000002</v>
      </c>
      <c r="T96" s="29"/>
      <c r="U96" s="29">
        <f t="shared" si="24"/>
        <v>29</v>
      </c>
      <c r="V96" s="33" t="s">
        <v>71</v>
      </c>
      <c r="W96" s="24" t="s">
        <v>29</v>
      </c>
      <c r="X96" s="29">
        <v>0.13758000000000001</v>
      </c>
      <c r="Y96" s="29"/>
      <c r="Z96" s="29">
        <f t="shared" si="17"/>
        <v>27</v>
      </c>
      <c r="AA96" s="23" t="s">
        <v>95</v>
      </c>
      <c r="AB96" s="24" t="s">
        <v>26</v>
      </c>
      <c r="AC96" s="29">
        <v>5.5840000000000001E-2</v>
      </c>
      <c r="AD96" s="29"/>
      <c r="AE96" s="29">
        <f t="shared" si="18"/>
        <v>10</v>
      </c>
      <c r="AF96" s="33" t="s">
        <v>67</v>
      </c>
      <c r="AG96" s="24" t="s">
        <v>23</v>
      </c>
      <c r="AH96" s="29">
        <v>5.6100000000000004E-3</v>
      </c>
      <c r="AI96" s="29"/>
      <c r="AJ96" s="29">
        <f t="shared" si="19"/>
        <v>3</v>
      </c>
      <c r="AK96" s="33" t="s">
        <v>64</v>
      </c>
      <c r="AL96" s="24" t="s">
        <v>19</v>
      </c>
      <c r="AM96" s="29">
        <v>0.28598000000000001</v>
      </c>
      <c r="AN96" s="29"/>
      <c r="AO96" s="29">
        <f t="shared" si="27"/>
        <v>20</v>
      </c>
      <c r="AP96" s="33" t="s">
        <v>92</v>
      </c>
      <c r="AQ96" s="35" t="s">
        <v>28</v>
      </c>
      <c r="AR96" s="29">
        <v>0.37240000000000001</v>
      </c>
      <c r="AS96" s="29"/>
      <c r="AT96" s="29">
        <f t="shared" si="25"/>
        <v>23</v>
      </c>
      <c r="AU96" s="33" t="s">
        <v>64</v>
      </c>
      <c r="AV96" s="24" t="s">
        <v>22</v>
      </c>
      <c r="AW96" s="29">
        <v>0.29170000000000001</v>
      </c>
      <c r="AX96" s="29"/>
      <c r="AY96" s="29">
        <f t="shared" si="20"/>
        <v>41</v>
      </c>
      <c r="AZ96" s="33" t="s">
        <v>72</v>
      </c>
      <c r="BA96" s="24" t="s">
        <v>22</v>
      </c>
      <c r="BB96" s="29">
        <v>0.25245000000000001</v>
      </c>
      <c r="BC96" s="29"/>
      <c r="BD96" s="29">
        <f t="shared" si="21"/>
        <v>19</v>
      </c>
      <c r="BE96" s="33" t="s">
        <v>80</v>
      </c>
      <c r="BF96" s="24" t="s">
        <v>25</v>
      </c>
      <c r="BG96" s="29">
        <v>0.13757</v>
      </c>
      <c r="BH96" s="29"/>
      <c r="BI96" s="29">
        <f t="shared" si="26"/>
        <v>15</v>
      </c>
      <c r="BJ96" s="33" t="s">
        <v>92</v>
      </c>
      <c r="BK96" s="35" t="s">
        <v>25</v>
      </c>
      <c r="BL96" s="29">
        <v>2.4580000000000001E-2</v>
      </c>
      <c r="BM96" s="29"/>
      <c r="BN96" s="29">
        <f t="shared" si="22"/>
        <v>8</v>
      </c>
      <c r="BO96" s="33" t="s">
        <v>40</v>
      </c>
      <c r="BP96" s="24" t="s">
        <v>26</v>
      </c>
      <c r="BQ96" s="29">
        <v>3.7679999999999998E-2</v>
      </c>
      <c r="BS96" s="29">
        <f t="shared" si="23"/>
        <v>13</v>
      </c>
    </row>
    <row r="97" spans="1:75" ht="17" thickBot="1" x14ac:dyDescent="0.25">
      <c r="A97" s="95"/>
      <c r="B97" s="33" t="s">
        <v>68</v>
      </c>
      <c r="C97" s="24" t="s">
        <v>29</v>
      </c>
      <c r="D97" s="29">
        <v>0.20108000000000001</v>
      </c>
      <c r="E97" s="29"/>
      <c r="F97" s="29">
        <f t="shared" si="14"/>
        <v>16</v>
      </c>
      <c r="G97" s="33" t="s">
        <v>35</v>
      </c>
      <c r="H97" s="24" t="s">
        <v>22</v>
      </c>
      <c r="I97" s="29">
        <v>5.4170000000000003E-2</v>
      </c>
      <c r="J97" s="29"/>
      <c r="K97" s="29">
        <f t="shared" si="15"/>
        <v>11</v>
      </c>
      <c r="L97" s="33" t="s">
        <v>40</v>
      </c>
      <c r="M97" s="24" t="s">
        <v>26</v>
      </c>
      <c r="N97" s="29">
        <v>1.499E-2</v>
      </c>
      <c r="O97" s="29"/>
      <c r="P97" s="29">
        <f>IF(N97&gt;N98,P98+1,P98)</f>
        <v>2</v>
      </c>
      <c r="Q97" s="33" t="s">
        <v>89</v>
      </c>
      <c r="R97" s="35" t="s">
        <v>19</v>
      </c>
      <c r="S97" s="29">
        <v>0.23912</v>
      </c>
      <c r="T97" s="29"/>
      <c r="U97" s="29">
        <f t="shared" si="24"/>
        <v>28</v>
      </c>
      <c r="V97" s="33" t="s">
        <v>64</v>
      </c>
      <c r="W97" s="24" t="s">
        <v>22</v>
      </c>
      <c r="X97" s="29">
        <v>0.11865000000000001</v>
      </c>
      <c r="Y97" s="29"/>
      <c r="Z97" s="29">
        <f t="shared" si="17"/>
        <v>26</v>
      </c>
      <c r="AA97" s="33" t="s">
        <v>71</v>
      </c>
      <c r="AB97" s="24" t="s">
        <v>22</v>
      </c>
      <c r="AC97" s="29">
        <v>5.423E-2</v>
      </c>
      <c r="AD97" s="29"/>
      <c r="AE97" s="29">
        <f t="shared" si="18"/>
        <v>9</v>
      </c>
      <c r="AF97" s="33" t="s">
        <v>100</v>
      </c>
      <c r="AG97" s="35" t="s">
        <v>20</v>
      </c>
      <c r="AH97" s="29">
        <v>4.5599999999999998E-3</v>
      </c>
      <c r="AI97" s="29"/>
      <c r="AJ97" s="29">
        <f>IF(AH97&gt;AH98,AJ98+1,AJ98)</f>
        <v>2</v>
      </c>
      <c r="AK97" s="33" t="s">
        <v>70</v>
      </c>
      <c r="AL97" s="24" t="s">
        <v>28</v>
      </c>
      <c r="AM97" s="29">
        <v>0.27987000000000001</v>
      </c>
      <c r="AN97" s="29"/>
      <c r="AO97" s="29">
        <f t="shared" si="27"/>
        <v>19</v>
      </c>
      <c r="AP97" s="33" t="s">
        <v>82</v>
      </c>
      <c r="AQ97" s="24" t="s">
        <v>20</v>
      </c>
      <c r="AR97" s="29">
        <v>0.36470000000000002</v>
      </c>
      <c r="AS97" s="29"/>
      <c r="AT97" s="29">
        <f t="shared" si="25"/>
        <v>22</v>
      </c>
      <c r="AU97" s="33" t="s">
        <v>103</v>
      </c>
      <c r="AV97" s="35" t="s">
        <v>20</v>
      </c>
      <c r="AW97" s="29">
        <v>0.27906999999999998</v>
      </c>
      <c r="AX97" s="29"/>
      <c r="AY97" s="29">
        <f t="shared" si="20"/>
        <v>40</v>
      </c>
      <c r="AZ97" s="33" t="s">
        <v>69</v>
      </c>
      <c r="BA97" s="24" t="s">
        <v>23</v>
      </c>
      <c r="BB97" s="29">
        <v>0.25042999999999999</v>
      </c>
      <c r="BC97" s="29"/>
      <c r="BD97" s="29">
        <f t="shared" si="21"/>
        <v>18</v>
      </c>
      <c r="BE97" s="33" t="s">
        <v>82</v>
      </c>
      <c r="BF97" s="24" t="s">
        <v>28</v>
      </c>
      <c r="BG97" s="29">
        <v>0.108</v>
      </c>
      <c r="BH97" s="29"/>
      <c r="BI97" s="29">
        <f t="shared" si="26"/>
        <v>14</v>
      </c>
      <c r="BJ97" s="33" t="s">
        <v>81</v>
      </c>
      <c r="BK97" s="24" t="s">
        <v>26</v>
      </c>
      <c r="BL97" s="29">
        <v>2.248E-2</v>
      </c>
      <c r="BM97" s="29"/>
      <c r="BN97" s="29">
        <f t="shared" si="22"/>
        <v>7</v>
      </c>
      <c r="BO97" s="33" t="s">
        <v>70</v>
      </c>
      <c r="BP97" s="24" t="s">
        <v>28</v>
      </c>
      <c r="BQ97" s="29">
        <v>3.0609999999999998E-2</v>
      </c>
      <c r="BS97" s="29">
        <f t="shared" si="23"/>
        <v>12</v>
      </c>
    </row>
    <row r="98" spans="1:75" ht="17" thickBot="1" x14ac:dyDescent="0.25">
      <c r="A98" s="95"/>
      <c r="B98" s="33" t="s">
        <v>98</v>
      </c>
      <c r="C98" s="35" t="s">
        <v>23</v>
      </c>
      <c r="D98" s="29">
        <v>0.19300999999999999</v>
      </c>
      <c r="E98" s="29"/>
      <c r="F98" s="29">
        <f t="shared" si="14"/>
        <v>15</v>
      </c>
      <c r="G98" s="33" t="s">
        <v>84</v>
      </c>
      <c r="H98" s="24" t="s">
        <v>19</v>
      </c>
      <c r="I98" s="29">
        <v>5.2690000000000001E-2</v>
      </c>
      <c r="J98" s="29"/>
      <c r="K98" s="29">
        <f t="shared" si="15"/>
        <v>10</v>
      </c>
      <c r="L98" s="33" t="s">
        <v>81</v>
      </c>
      <c r="M98" s="24" t="s">
        <v>29</v>
      </c>
      <c r="N98" s="29">
        <v>1.1010000000000001E-2</v>
      </c>
      <c r="O98" s="29"/>
      <c r="P98" s="29">
        <v>1</v>
      </c>
      <c r="Q98" s="33" t="s">
        <v>64</v>
      </c>
      <c r="R98" s="24" t="s">
        <v>19</v>
      </c>
      <c r="S98" s="29">
        <v>0.23818</v>
      </c>
      <c r="T98" s="29"/>
      <c r="U98" s="29">
        <f t="shared" si="24"/>
        <v>27</v>
      </c>
      <c r="V98" s="33" t="s">
        <v>78</v>
      </c>
      <c r="W98" s="24" t="s">
        <v>28</v>
      </c>
      <c r="X98" s="29">
        <v>0.11647</v>
      </c>
      <c r="Y98" s="29"/>
      <c r="Z98" s="29">
        <f t="shared" si="17"/>
        <v>25</v>
      </c>
      <c r="AA98" s="33" t="s">
        <v>69</v>
      </c>
      <c r="AB98" s="24" t="s">
        <v>23</v>
      </c>
      <c r="AC98" s="29">
        <v>5.3830000000000003E-2</v>
      </c>
      <c r="AD98" s="29"/>
      <c r="AE98" s="29">
        <f t="shared" si="18"/>
        <v>8</v>
      </c>
      <c r="AF98" s="33" t="s">
        <v>89</v>
      </c>
      <c r="AG98" s="35" t="s">
        <v>22</v>
      </c>
      <c r="AH98" s="29">
        <v>3.46E-3</v>
      </c>
      <c r="AI98" s="29"/>
      <c r="AJ98" s="29">
        <v>1</v>
      </c>
      <c r="AK98" s="33" t="s">
        <v>74</v>
      </c>
      <c r="AL98" s="24" t="s">
        <v>23</v>
      </c>
      <c r="AM98" s="29">
        <v>0.27601999999999999</v>
      </c>
      <c r="AN98" s="29"/>
      <c r="AO98" s="29">
        <f t="shared" si="27"/>
        <v>18</v>
      </c>
      <c r="AP98" s="33" t="s">
        <v>70</v>
      </c>
      <c r="AQ98" s="24" t="s">
        <v>23</v>
      </c>
      <c r="AR98" s="29">
        <v>0.33748</v>
      </c>
      <c r="AS98" s="29"/>
      <c r="AT98" s="29">
        <f t="shared" si="25"/>
        <v>21</v>
      </c>
      <c r="AU98" s="33" t="s">
        <v>76</v>
      </c>
      <c r="AV98" s="24" t="s">
        <v>22</v>
      </c>
      <c r="AW98" s="29">
        <v>0.27798</v>
      </c>
      <c r="AX98" s="29"/>
      <c r="AY98" s="29">
        <f t="shared" si="20"/>
        <v>39</v>
      </c>
      <c r="AZ98" s="33" t="s">
        <v>61</v>
      </c>
      <c r="BA98" s="24" t="s">
        <v>26</v>
      </c>
      <c r="BB98" s="29">
        <v>0.24712999999999999</v>
      </c>
      <c r="BC98" s="29"/>
      <c r="BD98" s="29">
        <f t="shared" si="21"/>
        <v>17</v>
      </c>
      <c r="BE98" s="33" t="s">
        <v>52</v>
      </c>
      <c r="BF98" s="24" t="s">
        <v>23</v>
      </c>
      <c r="BG98" s="29">
        <v>9.7229999999999997E-2</v>
      </c>
      <c r="BH98" s="29"/>
      <c r="BI98" s="29">
        <f t="shared" si="26"/>
        <v>13</v>
      </c>
      <c r="BJ98" s="33" t="s">
        <v>53</v>
      </c>
      <c r="BK98" s="24" t="s">
        <v>23</v>
      </c>
      <c r="BL98" s="29">
        <v>1.7260000000000001E-2</v>
      </c>
      <c r="BM98" s="29"/>
      <c r="BN98" s="29">
        <f t="shared" si="22"/>
        <v>6</v>
      </c>
      <c r="BO98" s="33" t="s">
        <v>101</v>
      </c>
      <c r="BP98" s="35" t="s">
        <v>22</v>
      </c>
      <c r="BQ98" s="29">
        <v>2.955E-2</v>
      </c>
      <c r="BS98" s="29">
        <f t="shared" si="23"/>
        <v>11</v>
      </c>
    </row>
    <row r="99" spans="1:75" ht="18" thickTop="1" thickBot="1" x14ac:dyDescent="0.25">
      <c r="A99" s="95"/>
      <c r="B99" s="33" t="s">
        <v>71</v>
      </c>
      <c r="C99" s="24" t="s">
        <v>29</v>
      </c>
      <c r="D99" s="29">
        <v>0.193</v>
      </c>
      <c r="E99" s="29"/>
      <c r="F99" s="29">
        <f t="shared" si="14"/>
        <v>14</v>
      </c>
      <c r="G99" s="33" t="s">
        <v>71</v>
      </c>
      <c r="H99" s="24" t="s">
        <v>22</v>
      </c>
      <c r="I99" s="29">
        <v>5.1200000000000002E-2</v>
      </c>
      <c r="J99" s="29"/>
      <c r="K99" s="29">
        <f t="shared" si="15"/>
        <v>9</v>
      </c>
      <c r="L99" s="112" t="s">
        <v>109</v>
      </c>
      <c r="M99" s="113"/>
      <c r="N99" s="113"/>
      <c r="O99" s="113"/>
      <c r="P99" s="114"/>
      <c r="Q99" s="33" t="s">
        <v>77</v>
      </c>
      <c r="R99" s="24" t="s">
        <v>26</v>
      </c>
      <c r="S99" s="29">
        <v>0.23805999999999999</v>
      </c>
      <c r="T99" s="29"/>
      <c r="U99" s="29">
        <f t="shared" si="24"/>
        <v>26</v>
      </c>
      <c r="V99" s="33" t="s">
        <v>67</v>
      </c>
      <c r="W99" s="24" t="s">
        <v>23</v>
      </c>
      <c r="X99" s="29">
        <v>0.10706</v>
      </c>
      <c r="Y99" s="29"/>
      <c r="Z99" s="29">
        <f t="shared" si="17"/>
        <v>24</v>
      </c>
      <c r="AA99" s="33" t="s">
        <v>75</v>
      </c>
      <c r="AB99" s="24" t="s">
        <v>23</v>
      </c>
      <c r="AC99" s="29">
        <v>3.9820000000000001E-2</v>
      </c>
      <c r="AD99" s="29"/>
      <c r="AE99" s="29">
        <f t="shared" si="18"/>
        <v>7</v>
      </c>
      <c r="AF99" s="112" t="s">
        <v>109</v>
      </c>
      <c r="AG99" s="113"/>
      <c r="AH99" s="113"/>
      <c r="AI99" s="113"/>
      <c r="AJ99" s="114"/>
      <c r="AK99" s="33" t="s">
        <v>33</v>
      </c>
      <c r="AL99" s="24" t="s">
        <v>20</v>
      </c>
      <c r="AM99" s="29">
        <v>0.26595999999999997</v>
      </c>
      <c r="AN99" s="29"/>
      <c r="AO99" s="29">
        <f t="shared" si="27"/>
        <v>17</v>
      </c>
      <c r="AP99" s="33" t="s">
        <v>92</v>
      </c>
      <c r="AQ99" s="35" t="s">
        <v>20</v>
      </c>
      <c r="AR99" s="29">
        <v>0.33250000000000002</v>
      </c>
      <c r="AS99" s="29"/>
      <c r="AT99" s="29">
        <f t="shared" si="25"/>
        <v>20</v>
      </c>
      <c r="AU99" s="33" t="s">
        <v>58</v>
      </c>
      <c r="AV99" s="24" t="s">
        <v>20</v>
      </c>
      <c r="AW99" s="29">
        <v>0.26577000000000001</v>
      </c>
      <c r="AX99" s="29"/>
      <c r="AY99" s="29">
        <f t="shared" si="20"/>
        <v>38</v>
      </c>
      <c r="AZ99" s="33" t="s">
        <v>83</v>
      </c>
      <c r="BA99" s="24" t="s">
        <v>20</v>
      </c>
      <c r="BB99" s="29">
        <v>0.24478</v>
      </c>
      <c r="BC99" s="29"/>
      <c r="BD99" s="29">
        <f t="shared" si="21"/>
        <v>16</v>
      </c>
      <c r="BE99" s="33" t="s">
        <v>59</v>
      </c>
      <c r="BF99" s="24" t="s">
        <v>23</v>
      </c>
      <c r="BG99" s="29">
        <v>9.5880000000000007E-2</v>
      </c>
      <c r="BH99" s="29"/>
      <c r="BI99" s="29">
        <f t="shared" si="26"/>
        <v>12</v>
      </c>
      <c r="BJ99" s="33" t="s">
        <v>90</v>
      </c>
      <c r="BK99" s="35" t="s">
        <v>23</v>
      </c>
      <c r="BL99" s="29">
        <v>1.372E-2</v>
      </c>
      <c r="BM99" s="29"/>
      <c r="BN99" s="29">
        <f t="shared" si="22"/>
        <v>5</v>
      </c>
      <c r="BO99" s="33" t="s">
        <v>96</v>
      </c>
      <c r="BP99" s="35" t="s">
        <v>19</v>
      </c>
      <c r="BQ99" s="29">
        <v>1.7090000000000001E-2</v>
      </c>
      <c r="BS99" s="29">
        <f t="shared" si="23"/>
        <v>10</v>
      </c>
    </row>
    <row r="100" spans="1:75" ht="18" thickTop="1" thickBot="1" x14ac:dyDescent="0.25">
      <c r="A100" s="95"/>
      <c r="B100" s="23" t="s">
        <v>95</v>
      </c>
      <c r="C100" s="24" t="s">
        <v>19</v>
      </c>
      <c r="D100" s="29">
        <v>0.15198</v>
      </c>
      <c r="E100" s="29"/>
      <c r="F100" s="29">
        <f t="shared" si="14"/>
        <v>13</v>
      </c>
      <c r="G100" s="33" t="s">
        <v>74</v>
      </c>
      <c r="H100" s="24" t="s">
        <v>25</v>
      </c>
      <c r="I100" s="29">
        <v>4.2419999999999999E-2</v>
      </c>
      <c r="J100" s="29"/>
      <c r="K100" s="29">
        <f t="shared" si="15"/>
        <v>8</v>
      </c>
      <c r="L100" s="42" t="s">
        <v>25</v>
      </c>
      <c r="M100" s="43">
        <f>(SUMIF($M$4:$M$98,L100,$P$4:$P$98))/$P$4</f>
        <v>1.6631578947368422</v>
      </c>
      <c r="N100" s="44"/>
      <c r="O100" s="44" t="s">
        <v>26</v>
      </c>
      <c r="P100" s="43">
        <f>(SUMIF($M$4:$M$98,O100,$P$4:$P$98))/$P$4</f>
        <v>13.315789473684211</v>
      </c>
      <c r="Q100" s="33" t="s">
        <v>94</v>
      </c>
      <c r="R100" s="35" t="s">
        <v>19</v>
      </c>
      <c r="S100" s="29">
        <v>0.23785999999999999</v>
      </c>
      <c r="T100" s="29"/>
      <c r="U100" s="29">
        <f t="shared" si="24"/>
        <v>25</v>
      </c>
      <c r="V100" s="33" t="s">
        <v>94</v>
      </c>
      <c r="W100" s="35" t="s">
        <v>19</v>
      </c>
      <c r="X100" s="29">
        <v>0.1014</v>
      </c>
      <c r="Y100" s="29"/>
      <c r="Z100" s="29">
        <f t="shared" si="17"/>
        <v>23</v>
      </c>
      <c r="AA100" s="33" t="s">
        <v>46</v>
      </c>
      <c r="AB100" s="24" t="s">
        <v>20</v>
      </c>
      <c r="AC100" s="29">
        <v>3.3430000000000001E-2</v>
      </c>
      <c r="AD100" s="29"/>
      <c r="AE100" s="29">
        <f t="shared" si="18"/>
        <v>6</v>
      </c>
      <c r="AF100" s="42" t="s">
        <v>25</v>
      </c>
      <c r="AG100" s="43">
        <f>(SUMIF($AG$4:$AG$98,AF100,$AJ$4:$AJ$98))/$AJ$4</f>
        <v>16.673684210526314</v>
      </c>
      <c r="AH100" s="44"/>
      <c r="AI100" s="44" t="s">
        <v>26</v>
      </c>
      <c r="AJ100" s="43">
        <f>(SUMIF($AG$4:$AG$98,AI100,$AJ$4:$AJ$98))/$AJ$4</f>
        <v>1.4842105263157894</v>
      </c>
      <c r="AK100" s="33" t="s">
        <v>66</v>
      </c>
      <c r="AL100" s="24" t="s">
        <v>28</v>
      </c>
      <c r="AM100" s="29">
        <v>0.216</v>
      </c>
      <c r="AN100" s="29"/>
      <c r="AO100" s="29">
        <f t="shared" si="27"/>
        <v>16</v>
      </c>
      <c r="AP100" s="33" t="s">
        <v>103</v>
      </c>
      <c r="AQ100" s="35" t="s">
        <v>28</v>
      </c>
      <c r="AR100" s="29">
        <v>0.31407000000000002</v>
      </c>
      <c r="AS100" s="29"/>
      <c r="AT100" s="29">
        <f t="shared" si="25"/>
        <v>19</v>
      </c>
      <c r="AU100" s="33" t="s">
        <v>89</v>
      </c>
      <c r="AV100" s="35" t="s">
        <v>19</v>
      </c>
      <c r="AW100" s="29">
        <v>0.24914</v>
      </c>
      <c r="AX100" s="29"/>
      <c r="AY100" s="29">
        <f t="shared" si="20"/>
        <v>37</v>
      </c>
      <c r="AZ100" s="33" t="s">
        <v>38</v>
      </c>
      <c r="BA100" s="24" t="s">
        <v>22</v>
      </c>
      <c r="BB100" s="29">
        <v>0.22256999999999999</v>
      </c>
      <c r="BC100" s="29"/>
      <c r="BD100" s="29">
        <f t="shared" si="21"/>
        <v>15</v>
      </c>
      <c r="BE100" s="33" t="s">
        <v>74</v>
      </c>
      <c r="BF100" s="24" t="s">
        <v>25</v>
      </c>
      <c r="BG100" s="29">
        <v>9.1829999999999995E-2</v>
      </c>
      <c r="BH100" s="29"/>
      <c r="BI100" s="29">
        <f t="shared" si="26"/>
        <v>11</v>
      </c>
      <c r="BJ100" s="33" t="s">
        <v>97</v>
      </c>
      <c r="BK100" s="35" t="s">
        <v>22</v>
      </c>
      <c r="BL100" s="29">
        <v>1.089E-2</v>
      </c>
      <c r="BM100" s="29"/>
      <c r="BN100" s="29">
        <f t="shared" si="22"/>
        <v>4</v>
      </c>
      <c r="BO100" s="33" t="s">
        <v>85</v>
      </c>
      <c r="BP100" s="24" t="s">
        <v>19</v>
      </c>
      <c r="BQ100" s="29">
        <v>1.6420000000000001E-2</v>
      </c>
      <c r="BS100" s="29">
        <f t="shared" si="23"/>
        <v>9</v>
      </c>
    </row>
    <row r="101" spans="1:75" ht="17" thickBot="1" x14ac:dyDescent="0.25">
      <c r="A101" s="95"/>
      <c r="B101" s="23" t="s">
        <v>95</v>
      </c>
      <c r="C101" s="24" t="s">
        <v>29</v>
      </c>
      <c r="D101" s="29">
        <v>0.11677999999999999</v>
      </c>
      <c r="E101" s="29"/>
      <c r="F101" s="29">
        <f t="shared" si="14"/>
        <v>12</v>
      </c>
      <c r="G101" s="33" t="s">
        <v>40</v>
      </c>
      <c r="H101" s="24" t="s">
        <v>26</v>
      </c>
      <c r="I101" s="29">
        <v>3.7260000000000001E-2</v>
      </c>
      <c r="J101" s="29"/>
      <c r="K101" s="29">
        <f t="shared" si="15"/>
        <v>7</v>
      </c>
      <c r="L101" s="45" t="s">
        <v>28</v>
      </c>
      <c r="M101" s="46">
        <f t="shared" ref="M101:M103" si="28">(SUMIF($M$4:$M$98,L101,$P$4:$P$98))/$P$4</f>
        <v>9.4421052631578952</v>
      </c>
      <c r="N101" s="47"/>
      <c r="O101" s="47" t="s">
        <v>29</v>
      </c>
      <c r="P101" s="46">
        <f t="shared" ref="P101:P103" si="29">(SUMIF($M$4:$M$98,O101,$P$4:$P$98))/$P$4</f>
        <v>1.5052631578947369</v>
      </c>
      <c r="Q101" s="33" t="s">
        <v>100</v>
      </c>
      <c r="R101" s="35" t="s">
        <v>23</v>
      </c>
      <c r="S101" s="29">
        <v>0.2326</v>
      </c>
      <c r="T101" s="29"/>
      <c r="U101" s="29">
        <f t="shared" si="24"/>
        <v>24</v>
      </c>
      <c r="V101" s="33" t="s">
        <v>53</v>
      </c>
      <c r="W101" s="24" t="s">
        <v>28</v>
      </c>
      <c r="X101" s="29">
        <v>0.10056</v>
      </c>
      <c r="Y101" s="29"/>
      <c r="Z101" s="29">
        <f t="shared" si="17"/>
        <v>22</v>
      </c>
      <c r="AA101" s="33" t="s">
        <v>27</v>
      </c>
      <c r="AB101" s="24" t="s">
        <v>29</v>
      </c>
      <c r="AC101" s="29">
        <v>2.4199999999999999E-2</v>
      </c>
      <c r="AD101" s="29"/>
      <c r="AE101" s="29">
        <f t="shared" si="18"/>
        <v>5</v>
      </c>
      <c r="AF101" s="45" t="s">
        <v>28</v>
      </c>
      <c r="AG101" s="46">
        <f t="shared" ref="AG101:AG103" si="30">(SUMIF($AG$4:$AG$98,AF101,$AJ$4:$AJ$98))/$AJ$4</f>
        <v>4.7789473684210524</v>
      </c>
      <c r="AH101" s="47"/>
      <c r="AI101" s="47" t="s">
        <v>29</v>
      </c>
      <c r="AJ101" s="46">
        <f t="shared" ref="AJ101:AJ103" si="31">(SUMIF($AG$4:$AG$98,AI101,$AJ$4:$AJ$98))/$AJ$4</f>
        <v>5.8736842105263154</v>
      </c>
      <c r="AK101" s="33" t="s">
        <v>27</v>
      </c>
      <c r="AL101" s="24" t="s">
        <v>29</v>
      </c>
      <c r="AM101" s="29">
        <v>0.21385999999999999</v>
      </c>
      <c r="AN101" s="29"/>
      <c r="AO101" s="29">
        <f t="shared" si="27"/>
        <v>15</v>
      </c>
      <c r="AP101" s="33" t="s">
        <v>71</v>
      </c>
      <c r="AQ101" s="24" t="s">
        <v>22</v>
      </c>
      <c r="AR101" s="29">
        <v>0.28555000000000003</v>
      </c>
      <c r="AS101" s="29"/>
      <c r="AT101" s="29">
        <f t="shared" si="25"/>
        <v>18</v>
      </c>
      <c r="AU101" s="33" t="s">
        <v>66</v>
      </c>
      <c r="AV101" s="24" t="s">
        <v>20</v>
      </c>
      <c r="AW101" s="29">
        <v>0.24156</v>
      </c>
      <c r="AX101" s="29"/>
      <c r="AY101" s="29">
        <f t="shared" si="20"/>
        <v>36</v>
      </c>
      <c r="AZ101" s="33" t="s">
        <v>72</v>
      </c>
      <c r="BA101" s="24" t="s">
        <v>28</v>
      </c>
      <c r="BB101" s="29">
        <v>0.20412</v>
      </c>
      <c r="BC101" s="29"/>
      <c r="BD101" s="29">
        <f t="shared" si="21"/>
        <v>14</v>
      </c>
      <c r="BE101" s="33" t="s">
        <v>103</v>
      </c>
      <c r="BF101" s="35" t="s">
        <v>28</v>
      </c>
      <c r="BG101" s="29">
        <v>9.1329999999999995E-2</v>
      </c>
      <c r="BH101" s="29"/>
      <c r="BI101" s="29">
        <f t="shared" si="26"/>
        <v>10</v>
      </c>
      <c r="BJ101" s="33" t="s">
        <v>101</v>
      </c>
      <c r="BK101" s="35" t="s">
        <v>29</v>
      </c>
      <c r="BL101" s="29">
        <v>1.0710000000000001E-2</v>
      </c>
      <c r="BM101" s="29"/>
      <c r="BN101" s="29">
        <f t="shared" si="22"/>
        <v>3</v>
      </c>
      <c r="BO101" s="33" t="s">
        <v>81</v>
      </c>
      <c r="BP101" s="24" t="s">
        <v>26</v>
      </c>
      <c r="BQ101" s="29">
        <v>1.4760000000000001E-2</v>
      </c>
      <c r="BS101" s="29">
        <f t="shared" si="23"/>
        <v>8</v>
      </c>
    </row>
    <row r="102" spans="1:75" ht="17" thickBot="1" x14ac:dyDescent="0.25">
      <c r="A102" s="95"/>
      <c r="B102" s="33" t="s">
        <v>46</v>
      </c>
      <c r="C102" s="24" t="s">
        <v>22</v>
      </c>
      <c r="D102" s="29">
        <v>0.11064</v>
      </c>
      <c r="E102" s="29"/>
      <c r="F102" s="29">
        <f t="shared" si="14"/>
        <v>11</v>
      </c>
      <c r="G102" s="33" t="s">
        <v>100</v>
      </c>
      <c r="H102" s="35" t="s">
        <v>26</v>
      </c>
      <c r="I102" s="29">
        <v>3.5999999999999997E-2</v>
      </c>
      <c r="J102" s="29"/>
      <c r="K102" s="29">
        <f t="shared" si="15"/>
        <v>6</v>
      </c>
      <c r="L102" s="45" t="s">
        <v>19</v>
      </c>
      <c r="M102" s="46">
        <f t="shared" si="28"/>
        <v>2.094736842105263</v>
      </c>
      <c r="N102" s="47"/>
      <c r="O102" s="47" t="s">
        <v>20</v>
      </c>
      <c r="P102" s="46">
        <f t="shared" si="29"/>
        <v>6.8</v>
      </c>
      <c r="Q102" s="33" t="s">
        <v>70</v>
      </c>
      <c r="R102" s="24" t="s">
        <v>23</v>
      </c>
      <c r="S102" s="29">
        <v>0.22194</v>
      </c>
      <c r="T102" s="29"/>
      <c r="U102" s="29">
        <f t="shared" si="24"/>
        <v>23</v>
      </c>
      <c r="V102" s="23" t="s">
        <v>95</v>
      </c>
      <c r="W102" s="24" t="s">
        <v>22</v>
      </c>
      <c r="X102" s="29">
        <v>9.6710000000000004E-2</v>
      </c>
      <c r="Y102" s="29"/>
      <c r="Z102" s="29">
        <f t="shared" si="17"/>
        <v>21</v>
      </c>
      <c r="AA102" s="23" t="s">
        <v>95</v>
      </c>
      <c r="AB102" s="24" t="s">
        <v>19</v>
      </c>
      <c r="AC102" s="29">
        <v>2.3609999999999999E-2</v>
      </c>
      <c r="AD102" s="29"/>
      <c r="AE102" s="29">
        <f t="shared" si="18"/>
        <v>4</v>
      </c>
      <c r="AF102" s="45" t="s">
        <v>19</v>
      </c>
      <c r="AG102" s="46">
        <f t="shared" si="30"/>
        <v>4.2210526315789476</v>
      </c>
      <c r="AH102" s="47"/>
      <c r="AI102" s="47" t="s">
        <v>20</v>
      </c>
      <c r="AJ102" s="46">
        <f t="shared" si="31"/>
        <v>9.2210526315789476</v>
      </c>
      <c r="AK102" s="33" t="s">
        <v>50</v>
      </c>
      <c r="AL102" s="24" t="s">
        <v>29</v>
      </c>
      <c r="AM102" s="29">
        <v>0.21209</v>
      </c>
      <c r="AN102" s="29"/>
      <c r="AO102" s="29">
        <f t="shared" si="27"/>
        <v>14</v>
      </c>
      <c r="AP102" s="33" t="s">
        <v>59</v>
      </c>
      <c r="AQ102" s="24" t="s">
        <v>20</v>
      </c>
      <c r="AR102" s="29">
        <v>0.27933999999999998</v>
      </c>
      <c r="AS102" s="29"/>
      <c r="AT102" s="29">
        <f t="shared" si="25"/>
        <v>17</v>
      </c>
      <c r="AU102" s="33" t="s">
        <v>98</v>
      </c>
      <c r="AV102" s="35" t="s">
        <v>25</v>
      </c>
      <c r="AW102" s="29">
        <v>0.24082000000000001</v>
      </c>
      <c r="AX102" s="29"/>
      <c r="AY102" s="29">
        <f t="shared" si="20"/>
        <v>35</v>
      </c>
      <c r="AZ102" s="33" t="s">
        <v>38</v>
      </c>
      <c r="BA102" s="24" t="s">
        <v>26</v>
      </c>
      <c r="BB102" s="29">
        <v>0.17261000000000001</v>
      </c>
      <c r="BC102" s="29"/>
      <c r="BD102" s="29">
        <f t="shared" si="21"/>
        <v>13</v>
      </c>
      <c r="BE102" s="23" t="s">
        <v>95</v>
      </c>
      <c r="BF102" s="24" t="s">
        <v>19</v>
      </c>
      <c r="BG102" s="29">
        <v>8.9499999999999996E-2</v>
      </c>
      <c r="BH102" s="29"/>
      <c r="BI102" s="29">
        <f t="shared" si="26"/>
        <v>9</v>
      </c>
      <c r="BJ102" s="33" t="s">
        <v>77</v>
      </c>
      <c r="BK102" s="24" t="s">
        <v>29</v>
      </c>
      <c r="BL102" s="29">
        <v>3.7200000000000002E-3</v>
      </c>
      <c r="BM102" s="29"/>
      <c r="BN102" s="29">
        <f>IF(BL102&gt;BL103,BN103+1,BN103)</f>
        <v>2</v>
      </c>
      <c r="BO102" s="23" t="s">
        <v>95</v>
      </c>
      <c r="BP102" s="24" t="s">
        <v>19</v>
      </c>
      <c r="BQ102" s="29">
        <v>1.4749999999999999E-2</v>
      </c>
      <c r="BS102" s="29">
        <f t="shared" si="23"/>
        <v>7</v>
      </c>
    </row>
    <row r="103" spans="1:75" ht="17" thickBot="1" x14ac:dyDescent="0.25">
      <c r="A103" s="95"/>
      <c r="B103" s="33" t="s">
        <v>21</v>
      </c>
      <c r="C103" s="24" t="s">
        <v>22</v>
      </c>
      <c r="D103" s="29">
        <v>0.10639</v>
      </c>
      <c r="E103" s="29"/>
      <c r="F103" s="29">
        <f t="shared" si="14"/>
        <v>10</v>
      </c>
      <c r="G103" s="33" t="s">
        <v>78</v>
      </c>
      <c r="H103" s="24" t="s">
        <v>23</v>
      </c>
      <c r="I103" s="29">
        <v>3.4459999999999998E-2</v>
      </c>
      <c r="J103" s="29"/>
      <c r="K103" s="29">
        <f t="shared" si="15"/>
        <v>5</v>
      </c>
      <c r="L103" s="48" t="s">
        <v>22</v>
      </c>
      <c r="M103" s="49">
        <f t="shared" si="28"/>
        <v>9.6631578947368428</v>
      </c>
      <c r="N103" s="50"/>
      <c r="O103" s="50" t="s">
        <v>23</v>
      </c>
      <c r="P103" s="49">
        <f t="shared" si="29"/>
        <v>3.5157894736842104</v>
      </c>
      <c r="Q103" s="33" t="s">
        <v>63</v>
      </c>
      <c r="R103" s="24" t="s">
        <v>20</v>
      </c>
      <c r="S103" s="29">
        <v>0.21611</v>
      </c>
      <c r="T103" s="29"/>
      <c r="U103" s="29">
        <f t="shared" si="24"/>
        <v>22</v>
      </c>
      <c r="V103" s="33" t="s">
        <v>45</v>
      </c>
      <c r="W103" s="24" t="s">
        <v>19</v>
      </c>
      <c r="X103" s="29">
        <v>9.2950000000000005E-2</v>
      </c>
      <c r="Y103" s="29"/>
      <c r="Z103" s="29">
        <f t="shared" si="17"/>
        <v>20</v>
      </c>
      <c r="AA103" s="23" t="s">
        <v>95</v>
      </c>
      <c r="AB103" s="24" t="s">
        <v>29</v>
      </c>
      <c r="AC103" s="29">
        <v>1.6199999999999999E-2</v>
      </c>
      <c r="AD103" s="29"/>
      <c r="AE103" s="29">
        <f t="shared" si="18"/>
        <v>3</v>
      </c>
      <c r="AF103" s="48" t="s">
        <v>22</v>
      </c>
      <c r="AG103" s="49">
        <f t="shared" si="30"/>
        <v>2.8947368421052633</v>
      </c>
      <c r="AH103" s="50"/>
      <c r="AI103" s="50" t="s">
        <v>23</v>
      </c>
      <c r="AJ103" s="49">
        <f t="shared" si="31"/>
        <v>2.8526315789473684</v>
      </c>
      <c r="AK103" s="23" t="s">
        <v>95</v>
      </c>
      <c r="AL103" s="24" t="s">
        <v>26</v>
      </c>
      <c r="AM103" s="29">
        <v>0.20848</v>
      </c>
      <c r="AN103" s="29"/>
      <c r="AO103" s="29">
        <f t="shared" si="27"/>
        <v>13</v>
      </c>
      <c r="AP103" s="33" t="s">
        <v>71</v>
      </c>
      <c r="AQ103" s="24" t="s">
        <v>29</v>
      </c>
      <c r="AR103" s="29">
        <v>0.26841999999999999</v>
      </c>
      <c r="AS103" s="29"/>
      <c r="AT103" s="29">
        <f t="shared" si="25"/>
        <v>16</v>
      </c>
      <c r="AU103" s="33" t="s">
        <v>68</v>
      </c>
      <c r="AV103" s="24" t="s">
        <v>29</v>
      </c>
      <c r="AW103" s="29">
        <v>0.23832999999999999</v>
      </c>
      <c r="AX103" s="29"/>
      <c r="AY103" s="29">
        <f t="shared" si="20"/>
        <v>34</v>
      </c>
      <c r="AZ103" s="33" t="s">
        <v>92</v>
      </c>
      <c r="BA103" s="35" t="s">
        <v>23</v>
      </c>
      <c r="BB103" s="29">
        <v>0.16385</v>
      </c>
      <c r="BC103" s="29"/>
      <c r="BD103" s="29">
        <f t="shared" si="21"/>
        <v>12</v>
      </c>
      <c r="BE103" s="33" t="s">
        <v>101</v>
      </c>
      <c r="BF103" s="35" t="s">
        <v>102</v>
      </c>
      <c r="BG103" s="29">
        <v>8.4449999999999997E-2</v>
      </c>
      <c r="BH103" s="29"/>
      <c r="BI103" s="29">
        <f t="shared" si="26"/>
        <v>8</v>
      </c>
      <c r="BJ103" s="33" t="s">
        <v>77</v>
      </c>
      <c r="BK103" s="24" t="s">
        <v>22</v>
      </c>
      <c r="BL103" s="29">
        <v>2.3500000000000001E-3</v>
      </c>
      <c r="BM103" s="29"/>
      <c r="BN103" s="29">
        <v>1</v>
      </c>
      <c r="BO103" s="33" t="s">
        <v>71</v>
      </c>
      <c r="BP103" s="24" t="s">
        <v>20</v>
      </c>
      <c r="BQ103" s="29">
        <v>1.3270000000000001E-2</v>
      </c>
      <c r="BS103" s="29">
        <f t="shared" si="23"/>
        <v>6</v>
      </c>
    </row>
    <row r="104" spans="1:75" ht="18" thickTop="1" thickBot="1" x14ac:dyDescent="0.25">
      <c r="A104" s="95"/>
      <c r="B104" s="33" t="s">
        <v>64</v>
      </c>
      <c r="C104" s="24" t="s">
        <v>28</v>
      </c>
      <c r="D104" s="29">
        <v>9.8110000000000003E-2</v>
      </c>
      <c r="E104" s="29"/>
      <c r="F104" s="29">
        <f t="shared" si="14"/>
        <v>9</v>
      </c>
      <c r="G104" s="33" t="s">
        <v>61</v>
      </c>
      <c r="H104" s="24" t="s">
        <v>26</v>
      </c>
      <c r="I104" s="29">
        <v>2.53E-2</v>
      </c>
      <c r="J104" s="29"/>
      <c r="K104" s="29">
        <f t="shared" si="15"/>
        <v>4</v>
      </c>
      <c r="L104" s="112" t="s">
        <v>110</v>
      </c>
      <c r="M104" s="113"/>
      <c r="N104" s="113"/>
      <c r="O104" s="113"/>
      <c r="P104" s="114"/>
      <c r="Q104" s="33" t="s">
        <v>79</v>
      </c>
      <c r="R104" s="24" t="s">
        <v>29</v>
      </c>
      <c r="S104" s="29">
        <v>0.21276999999999999</v>
      </c>
      <c r="T104" s="29"/>
      <c r="U104" s="29">
        <f t="shared" si="24"/>
        <v>21</v>
      </c>
      <c r="V104" s="33" t="s">
        <v>60</v>
      </c>
      <c r="W104" s="24" t="s">
        <v>22</v>
      </c>
      <c r="X104" s="29">
        <v>8.1930000000000003E-2</v>
      </c>
      <c r="Y104" s="29"/>
      <c r="Z104" s="29">
        <f t="shared" si="17"/>
        <v>19</v>
      </c>
      <c r="AA104" s="33" t="s">
        <v>60</v>
      </c>
      <c r="AB104" s="24" t="s">
        <v>19</v>
      </c>
      <c r="AC104" s="29">
        <v>5.2199999999999998E-3</v>
      </c>
      <c r="AD104" s="29"/>
      <c r="AE104" s="29">
        <f>IF(AC104&gt;AC105,AE105+1,AE105)</f>
        <v>2</v>
      </c>
      <c r="AF104" s="112" t="s">
        <v>110</v>
      </c>
      <c r="AG104" s="113"/>
      <c r="AH104" s="113"/>
      <c r="AI104" s="113"/>
      <c r="AJ104" s="114"/>
      <c r="AK104" s="33" t="s">
        <v>70</v>
      </c>
      <c r="AL104" s="24" t="s">
        <v>23</v>
      </c>
      <c r="AM104" s="29">
        <v>0.20762</v>
      </c>
      <c r="AN104" s="29"/>
      <c r="AO104" s="29">
        <f t="shared" si="27"/>
        <v>12</v>
      </c>
      <c r="AP104" s="33" t="s">
        <v>68</v>
      </c>
      <c r="AQ104" s="24" t="s">
        <v>29</v>
      </c>
      <c r="AR104" s="29">
        <v>0.24468000000000001</v>
      </c>
      <c r="AS104" s="29"/>
      <c r="AT104" s="29">
        <f t="shared" si="25"/>
        <v>15</v>
      </c>
      <c r="AU104" s="33" t="s">
        <v>61</v>
      </c>
      <c r="AV104" s="24" t="s">
        <v>19</v>
      </c>
      <c r="AW104" s="29">
        <v>0.21593999999999999</v>
      </c>
      <c r="AX104" s="29"/>
      <c r="AY104" s="29">
        <f t="shared" si="20"/>
        <v>33</v>
      </c>
      <c r="AZ104" s="33" t="s">
        <v>90</v>
      </c>
      <c r="BA104" s="35" t="s">
        <v>23</v>
      </c>
      <c r="BB104" s="29">
        <v>0.16106999999999999</v>
      </c>
      <c r="BC104" s="29"/>
      <c r="BD104" s="29">
        <f t="shared" si="21"/>
        <v>11</v>
      </c>
      <c r="BE104" s="33" t="s">
        <v>45</v>
      </c>
      <c r="BF104" s="24" t="s">
        <v>23</v>
      </c>
      <c r="BG104" s="29">
        <v>7.17E-2</v>
      </c>
      <c r="BH104" s="29"/>
      <c r="BI104" s="29">
        <f t="shared" si="26"/>
        <v>7</v>
      </c>
      <c r="BJ104" s="112" t="s">
        <v>109</v>
      </c>
      <c r="BK104" s="113"/>
      <c r="BL104" s="113"/>
      <c r="BM104" s="113"/>
      <c r="BN104" s="114"/>
      <c r="BO104" s="33" t="s">
        <v>73</v>
      </c>
      <c r="BP104" s="24" t="s">
        <v>29</v>
      </c>
      <c r="BQ104" s="29">
        <v>1.3089999999999999E-2</v>
      </c>
      <c r="BS104" s="29">
        <f t="shared" si="23"/>
        <v>5</v>
      </c>
    </row>
    <row r="105" spans="1:75" ht="18" thickTop="1" thickBot="1" x14ac:dyDescent="0.25">
      <c r="A105" s="95"/>
      <c r="B105" s="33" t="s">
        <v>43</v>
      </c>
      <c r="C105" s="24" t="s">
        <v>22</v>
      </c>
      <c r="D105" s="29">
        <v>8.8840000000000002E-2</v>
      </c>
      <c r="E105" s="29"/>
      <c r="F105" s="29">
        <f t="shared" si="14"/>
        <v>8</v>
      </c>
      <c r="G105" s="33" t="s">
        <v>72</v>
      </c>
      <c r="H105" s="24" t="s">
        <v>22</v>
      </c>
      <c r="I105" s="29">
        <v>8.8199999999999997E-3</v>
      </c>
      <c r="J105" s="29"/>
      <c r="K105" s="29">
        <f t="shared" si="15"/>
        <v>3</v>
      </c>
      <c r="L105" s="42" t="s">
        <v>25</v>
      </c>
      <c r="M105" s="51">
        <f>SUMIFS($P$4:$P$98,$M$4:$M$98," +PNA",$O$4:$O$98,"x")</f>
        <v>158</v>
      </c>
      <c r="N105" s="44" t="s">
        <v>26</v>
      </c>
      <c r="O105" s="54"/>
      <c r="P105" s="65">
        <f>SUMIFS($P$4:$P$98,$M$4:$M$98," -PNA",$O$4:$O$98,"x")</f>
        <v>1106</v>
      </c>
      <c r="Q105" s="33" t="s">
        <v>53</v>
      </c>
      <c r="R105" s="24" t="s">
        <v>23</v>
      </c>
      <c r="S105" s="29">
        <v>0.19161</v>
      </c>
      <c r="T105" s="29"/>
      <c r="U105" s="29">
        <f t="shared" si="24"/>
        <v>20</v>
      </c>
      <c r="V105" s="33" t="s">
        <v>18</v>
      </c>
      <c r="W105" s="24" t="s">
        <v>20</v>
      </c>
      <c r="X105" s="29">
        <v>7.9600000000000004E-2</v>
      </c>
      <c r="Y105" s="29"/>
      <c r="Z105" s="29">
        <f t="shared" si="17"/>
        <v>18</v>
      </c>
      <c r="AA105" s="33" t="s">
        <v>46</v>
      </c>
      <c r="AB105" s="24" t="s">
        <v>22</v>
      </c>
      <c r="AC105" s="29">
        <v>1.49E-3</v>
      </c>
      <c r="AD105" s="29"/>
      <c r="AE105" s="29">
        <v>1</v>
      </c>
      <c r="AF105" s="42" t="s">
        <v>25</v>
      </c>
      <c r="AG105" s="51">
        <f>SUMIFS($AJ$4:$AJ$98,$AG$4:$AG$98," +PNA",$AI$4:$AI$98,"x")</f>
        <v>532</v>
      </c>
      <c r="AH105" s="44" t="s">
        <v>26</v>
      </c>
      <c r="AI105" s="54"/>
      <c r="AJ105" s="65">
        <f>SUMIFS($AJ$4:$AJ$98,$AG$4:$AG$98," -PNA",$AI$4:$AI$98,"x")</f>
        <v>81</v>
      </c>
      <c r="AK105" s="33" t="s">
        <v>82</v>
      </c>
      <c r="AL105" s="24" t="s">
        <v>28</v>
      </c>
      <c r="AM105" s="29">
        <v>0.15340999999999999</v>
      </c>
      <c r="AN105" s="29"/>
      <c r="AO105" s="29">
        <f t="shared" si="27"/>
        <v>11</v>
      </c>
      <c r="AP105" s="33" t="s">
        <v>51</v>
      </c>
      <c r="AQ105" s="24" t="s">
        <v>22</v>
      </c>
      <c r="AR105" s="29">
        <v>0.19900999999999999</v>
      </c>
      <c r="AS105" s="29"/>
      <c r="AT105" s="29">
        <f t="shared" si="25"/>
        <v>14</v>
      </c>
      <c r="AU105" s="33" t="s">
        <v>80</v>
      </c>
      <c r="AV105" s="24" t="s">
        <v>25</v>
      </c>
      <c r="AW105" s="29">
        <v>0.21576999999999999</v>
      </c>
      <c r="AX105" s="29"/>
      <c r="AY105" s="29">
        <f t="shared" si="20"/>
        <v>32</v>
      </c>
      <c r="AZ105" s="33" t="s">
        <v>64</v>
      </c>
      <c r="BA105" s="24" t="s">
        <v>22</v>
      </c>
      <c r="BB105" s="29">
        <v>0.15543000000000001</v>
      </c>
      <c r="BC105" s="29"/>
      <c r="BD105" s="29">
        <f t="shared" si="21"/>
        <v>10</v>
      </c>
      <c r="BE105" s="33" t="s">
        <v>51</v>
      </c>
      <c r="BF105" s="24" t="s">
        <v>22</v>
      </c>
      <c r="BG105" s="29">
        <v>6.6930000000000003E-2</v>
      </c>
      <c r="BH105" s="29"/>
      <c r="BI105" s="29">
        <f t="shared" si="26"/>
        <v>6</v>
      </c>
      <c r="BJ105" s="42" t="s">
        <v>25</v>
      </c>
      <c r="BK105" s="43">
        <f>(SUMIF($BK$4:$BK$104,BJ105,$BN$4:$BN$104))/$BN$4</f>
        <v>2.3838383838383836</v>
      </c>
      <c r="BL105" s="44"/>
      <c r="BM105" s="44" t="s">
        <v>26</v>
      </c>
      <c r="BN105" s="43">
        <f>(SUMIF($BK$4:$BK$104,BM105,$BN$4:$BN$104))/$BN$4</f>
        <v>10.878787878787879</v>
      </c>
      <c r="BO105" s="33" t="s">
        <v>77</v>
      </c>
      <c r="BP105" s="24" t="s">
        <v>22</v>
      </c>
      <c r="BQ105" s="29">
        <v>8.3199999999999993E-3</v>
      </c>
      <c r="BS105" s="29">
        <f t="shared" si="23"/>
        <v>4</v>
      </c>
    </row>
    <row r="106" spans="1:75" ht="18" thickTop="1" thickBot="1" x14ac:dyDescent="0.25">
      <c r="A106" s="95"/>
      <c r="B106" s="23" t="s">
        <v>95</v>
      </c>
      <c r="C106" s="24" t="s">
        <v>22</v>
      </c>
      <c r="D106" s="29">
        <v>7.5639999999999999E-2</v>
      </c>
      <c r="E106" s="29"/>
      <c r="F106" s="29">
        <f t="shared" si="14"/>
        <v>7</v>
      </c>
      <c r="G106" s="33" t="s">
        <v>34</v>
      </c>
      <c r="H106" s="24" t="s">
        <v>19</v>
      </c>
      <c r="I106" s="29">
        <v>5.6800000000000002E-3</v>
      </c>
      <c r="J106" s="29"/>
      <c r="K106" s="29">
        <f>IF(I106&gt;I107,K107+1,K107)</f>
        <v>2</v>
      </c>
      <c r="L106" s="45" t="s">
        <v>28</v>
      </c>
      <c r="M106" s="46">
        <f>SUMIFS($P$4:$P$98,$M$4:$M$98," +NAM",$O$4:$O$98,"x")</f>
        <v>803</v>
      </c>
      <c r="N106" s="47" t="s">
        <v>29</v>
      </c>
      <c r="O106" s="55"/>
      <c r="P106" s="66">
        <f>SUMIFS($P$4:$P$98,$M$4:$M$98," -NAM",$O$4:$O$98,"x")</f>
        <v>118</v>
      </c>
      <c r="Q106" s="33" t="s">
        <v>67</v>
      </c>
      <c r="R106" s="24" t="s">
        <v>20</v>
      </c>
      <c r="S106" s="29">
        <v>0.19114999999999999</v>
      </c>
      <c r="T106" s="29"/>
      <c r="U106" s="29">
        <f t="shared" si="24"/>
        <v>19</v>
      </c>
      <c r="V106" s="33" t="s">
        <v>27</v>
      </c>
      <c r="W106" s="24" t="s">
        <v>28</v>
      </c>
      <c r="X106" s="29">
        <v>7.9280000000000003E-2</v>
      </c>
      <c r="Y106" s="29"/>
      <c r="Z106" s="29">
        <f t="shared" si="17"/>
        <v>17</v>
      </c>
      <c r="AA106" s="112" t="s">
        <v>109</v>
      </c>
      <c r="AB106" s="113"/>
      <c r="AC106" s="113"/>
      <c r="AD106" s="113"/>
      <c r="AE106" s="113"/>
      <c r="AF106" s="45" t="s">
        <v>28</v>
      </c>
      <c r="AG106" s="46">
        <f>SUMIFS($AJ$4:$AJ$98,$AG$4:$AG$98," +NAM",$AI$4:$AI$98,"x")</f>
        <v>0</v>
      </c>
      <c r="AH106" s="47" t="s">
        <v>29</v>
      </c>
      <c r="AI106" s="55"/>
      <c r="AJ106" s="66">
        <f>SUMIFS($AJ$4:$AJ$98,$AG$4:$AG$98," -NAM",$AI$4:$AI$98,"x")</f>
        <v>150</v>
      </c>
      <c r="AK106" s="33" t="s">
        <v>51</v>
      </c>
      <c r="AL106" s="24" t="s">
        <v>22</v>
      </c>
      <c r="AM106" s="29">
        <v>0.13272</v>
      </c>
      <c r="AN106" s="29"/>
      <c r="AO106" s="29">
        <f t="shared" si="27"/>
        <v>10</v>
      </c>
      <c r="AP106" s="33" t="s">
        <v>93</v>
      </c>
      <c r="AQ106" s="35" t="s">
        <v>20</v>
      </c>
      <c r="AR106" s="29">
        <v>0.15973999999999999</v>
      </c>
      <c r="AS106" s="29"/>
      <c r="AT106" s="29">
        <f t="shared" si="25"/>
        <v>13</v>
      </c>
      <c r="AU106" s="33" t="s">
        <v>34</v>
      </c>
      <c r="AV106" s="24" t="s">
        <v>26</v>
      </c>
      <c r="AW106" s="29">
        <v>0.19003</v>
      </c>
      <c r="AX106" s="29"/>
      <c r="AY106" s="29">
        <f t="shared" si="20"/>
        <v>31</v>
      </c>
      <c r="AZ106" s="33" t="s">
        <v>34</v>
      </c>
      <c r="BA106" s="24" t="s">
        <v>19</v>
      </c>
      <c r="BB106" s="29">
        <v>0.14198</v>
      </c>
      <c r="BC106" s="29"/>
      <c r="BD106" s="29">
        <f t="shared" si="21"/>
        <v>9</v>
      </c>
      <c r="BE106" s="23" t="s">
        <v>95</v>
      </c>
      <c r="BF106" s="24" t="s">
        <v>29</v>
      </c>
      <c r="BG106" s="29">
        <v>5.876E-2</v>
      </c>
      <c r="BH106" s="29"/>
      <c r="BI106" s="29">
        <f t="shared" si="26"/>
        <v>5</v>
      </c>
      <c r="BJ106" s="45" t="s">
        <v>28</v>
      </c>
      <c r="BK106" s="46">
        <f t="shared" ref="BK106:BK108" si="32">(SUMIF($BK$4:$BK$104,BJ106,$BN$4:$BN$104))/$BN$4</f>
        <v>6.5555555555555554</v>
      </c>
      <c r="BL106" s="47"/>
      <c r="BM106" s="47" t="s">
        <v>29</v>
      </c>
      <c r="BN106" s="46">
        <f t="shared" ref="BN106:BN108" si="33">(SUMIF($BK$4:$BK$104,BM106,$BN$4:$BN$104))/$BN$4</f>
        <v>1.6464646464646464</v>
      </c>
      <c r="BO106" s="23" t="s">
        <v>95</v>
      </c>
      <c r="BP106" s="24" t="s">
        <v>29</v>
      </c>
      <c r="BQ106" s="29">
        <v>6.1399999999999996E-3</v>
      </c>
      <c r="BS106" s="29">
        <f t="shared" si="23"/>
        <v>3</v>
      </c>
    </row>
    <row r="107" spans="1:75" ht="18" thickTop="1" thickBot="1" x14ac:dyDescent="0.25">
      <c r="A107" s="95"/>
      <c r="B107" s="33" t="s">
        <v>47</v>
      </c>
      <c r="C107" s="24" t="s">
        <v>19</v>
      </c>
      <c r="D107" s="29">
        <v>5.8810000000000001E-2</v>
      </c>
      <c r="E107" s="29"/>
      <c r="F107" s="29">
        <f t="shared" si="14"/>
        <v>6</v>
      </c>
      <c r="G107" s="33" t="s">
        <v>78</v>
      </c>
      <c r="H107" s="24" t="s">
        <v>26</v>
      </c>
      <c r="I107" s="29">
        <v>3.6000000000000002E-4</v>
      </c>
      <c r="J107" s="29"/>
      <c r="K107" s="29">
        <v>1</v>
      </c>
      <c r="L107" s="45" t="s">
        <v>19</v>
      </c>
      <c r="M107" s="46">
        <f>SUMIFS($P$4:$P$98,$M$4:$M$98," +ENSO",$O$4:$O$98,"x")</f>
        <v>76</v>
      </c>
      <c r="N107" s="47" t="s">
        <v>20</v>
      </c>
      <c r="O107" s="55"/>
      <c r="P107" s="66">
        <f>SUMIFS($P$4:$P$98,$M$4:$M$98," -ENSO",$O$4:$O$98,"x")</f>
        <v>525</v>
      </c>
      <c r="Q107" s="33" t="s">
        <v>46</v>
      </c>
      <c r="R107" s="24" t="s">
        <v>20</v>
      </c>
      <c r="S107" s="29">
        <v>0.18784000000000001</v>
      </c>
      <c r="T107" s="29"/>
      <c r="U107" s="29">
        <f t="shared" si="24"/>
        <v>18</v>
      </c>
      <c r="V107" s="33" t="s">
        <v>94</v>
      </c>
      <c r="W107" s="35" t="s">
        <v>22</v>
      </c>
      <c r="X107" s="29">
        <v>7.6999999999999999E-2</v>
      </c>
      <c r="Y107" s="29"/>
      <c r="Z107" s="29">
        <f t="shared" si="17"/>
        <v>16</v>
      </c>
      <c r="AA107" s="42" t="s">
        <v>25</v>
      </c>
      <c r="AB107" s="43">
        <f>(SUMIF($AB$4:$AB$105,AA107,$AE$4:$AE$105))/$AE$4</f>
        <v>16.676470588235293</v>
      </c>
      <c r="AC107" s="44"/>
      <c r="AD107" s="44" t="s">
        <v>26</v>
      </c>
      <c r="AE107" s="43">
        <f>(SUMIF($AB$4:$AB$105,AD107,$AE$4:$AE$105))/$AE$4</f>
        <v>1.8627450980392157</v>
      </c>
      <c r="AF107" s="45" t="s">
        <v>19</v>
      </c>
      <c r="AG107" s="46">
        <f>SUMIFS($AJ$4:$AJ$98,$AG$4:$AG$98," +ENSO",$AI$4:$AI$98,"x")</f>
        <v>0</v>
      </c>
      <c r="AH107" s="47" t="s">
        <v>20</v>
      </c>
      <c r="AI107" s="55"/>
      <c r="AJ107" s="66">
        <f>SUMIFS($AJ$4:$AJ$98,$AG$4:$AG$98," -ENSO",$AI$4:$AI$98,"x")</f>
        <v>84</v>
      </c>
      <c r="AK107" s="33" t="s">
        <v>59</v>
      </c>
      <c r="AL107" s="24" t="s">
        <v>23</v>
      </c>
      <c r="AM107" s="29">
        <v>0.11476</v>
      </c>
      <c r="AN107" s="29"/>
      <c r="AO107" s="29">
        <f t="shared" si="27"/>
        <v>9</v>
      </c>
      <c r="AP107" s="33" t="s">
        <v>92</v>
      </c>
      <c r="AQ107" s="35" t="s">
        <v>23</v>
      </c>
      <c r="AR107" s="29">
        <v>0.13944000000000001</v>
      </c>
      <c r="AS107" s="29"/>
      <c r="AT107" s="29">
        <f t="shared" si="25"/>
        <v>12</v>
      </c>
      <c r="AU107" s="33" t="s">
        <v>74</v>
      </c>
      <c r="AV107" s="24" t="s">
        <v>25</v>
      </c>
      <c r="AW107" s="29">
        <v>0.18720999999999999</v>
      </c>
      <c r="AX107" s="29"/>
      <c r="AY107" s="29">
        <f t="shared" si="20"/>
        <v>30</v>
      </c>
      <c r="AZ107" s="33" t="s">
        <v>64</v>
      </c>
      <c r="BA107" s="24" t="s">
        <v>28</v>
      </c>
      <c r="BB107" s="29">
        <v>0.11548</v>
      </c>
      <c r="BC107" s="29"/>
      <c r="BD107" s="29">
        <f t="shared" si="21"/>
        <v>8</v>
      </c>
      <c r="BE107" s="33" t="s">
        <v>51</v>
      </c>
      <c r="BF107" s="24" t="s">
        <v>28</v>
      </c>
      <c r="BG107" s="29">
        <v>5.8450000000000002E-2</v>
      </c>
      <c r="BH107" s="29"/>
      <c r="BI107" s="29">
        <f t="shared" si="26"/>
        <v>4</v>
      </c>
      <c r="BJ107" s="45" t="s">
        <v>19</v>
      </c>
      <c r="BK107" s="46">
        <f t="shared" si="32"/>
        <v>2.6565656565656566</v>
      </c>
      <c r="BL107" s="47"/>
      <c r="BM107" s="47" t="s">
        <v>20</v>
      </c>
      <c r="BN107" s="46">
        <f t="shared" si="33"/>
        <v>14.848484848484848</v>
      </c>
      <c r="BO107" s="33" t="s">
        <v>48</v>
      </c>
      <c r="BP107" s="24" t="s">
        <v>20</v>
      </c>
      <c r="BQ107" s="29">
        <v>4.5399999999999998E-3</v>
      </c>
      <c r="BS107" s="29">
        <f>IF(BQ107&gt;BQ108,BS108+1,BS108)</f>
        <v>2</v>
      </c>
    </row>
    <row r="108" spans="1:75" ht="18" thickTop="1" thickBot="1" x14ac:dyDescent="0.25">
      <c r="A108" s="95"/>
      <c r="B108" s="33" t="s">
        <v>59</v>
      </c>
      <c r="C108" s="24" t="s">
        <v>20</v>
      </c>
      <c r="D108" s="29">
        <v>5.7970000000000001E-2</v>
      </c>
      <c r="E108" s="29"/>
      <c r="F108" s="29">
        <f t="shared" si="14"/>
        <v>5</v>
      </c>
      <c r="G108" s="112" t="s">
        <v>109</v>
      </c>
      <c r="H108" s="113"/>
      <c r="I108" s="113"/>
      <c r="J108" s="113"/>
      <c r="K108" s="113"/>
      <c r="L108" s="48" t="s">
        <v>22</v>
      </c>
      <c r="M108" s="49">
        <f>SUMIFS($P$4:$P$98,$M$4:$M$98," +AMO",$O$4:$O$98,"x")</f>
        <v>613</v>
      </c>
      <c r="N108" s="50" t="s">
        <v>23</v>
      </c>
      <c r="O108" s="57"/>
      <c r="P108" s="67">
        <f>SUMIFS($P$4:$P$98,$M$4:$M$98," -AMO",$O$4:$O$98,"x")</f>
        <v>282</v>
      </c>
      <c r="Q108" s="33" t="s">
        <v>67</v>
      </c>
      <c r="R108" s="24" t="s">
        <v>23</v>
      </c>
      <c r="S108" s="29">
        <v>0.17476</v>
      </c>
      <c r="T108" s="29"/>
      <c r="U108" s="29">
        <f t="shared" si="24"/>
        <v>17</v>
      </c>
      <c r="V108" s="33" t="s">
        <v>101</v>
      </c>
      <c r="W108" s="35" t="s">
        <v>29</v>
      </c>
      <c r="X108" s="29">
        <v>7.5759999999999994E-2</v>
      </c>
      <c r="Y108" s="29"/>
      <c r="Z108" s="29">
        <f t="shared" si="17"/>
        <v>15</v>
      </c>
      <c r="AA108" s="45" t="s">
        <v>28</v>
      </c>
      <c r="AB108" s="46">
        <f t="shared" ref="AB108:AB110" si="34">(SUMIF($AB$4:$AB$105,AA108,$AE$4:$AE$105))/$AE$4</f>
        <v>5.4117647058823533</v>
      </c>
      <c r="AC108" s="47"/>
      <c r="AD108" s="47" t="s">
        <v>29</v>
      </c>
      <c r="AE108" s="46">
        <f t="shared" ref="AE108:AE110" si="35">(SUMIF($AB$4:$AB$105,AD108,$AE$4:$AE$105))/$AE$4</f>
        <v>4.7450980392156863</v>
      </c>
      <c r="AF108" s="48" t="s">
        <v>22</v>
      </c>
      <c r="AG108" s="49">
        <f>SUMIFS($AJ$4:$AJ$98,$AG$4:$AG$98," +AMO",$AI$4:$AI$98,"x")</f>
        <v>0</v>
      </c>
      <c r="AH108" s="50" t="s">
        <v>23</v>
      </c>
      <c r="AI108" s="57"/>
      <c r="AJ108" s="67">
        <f>SUMIFS($AJ$4:$AJ$98,$AG$4:$AG$98," -AMO",$AI$4:$AI$98,"x")</f>
        <v>0</v>
      </c>
      <c r="AK108" s="33" t="s">
        <v>52</v>
      </c>
      <c r="AL108" s="24" t="s">
        <v>23</v>
      </c>
      <c r="AM108" s="29">
        <v>0.10446999999999999</v>
      </c>
      <c r="AN108" s="29"/>
      <c r="AO108" s="29">
        <f t="shared" si="27"/>
        <v>8</v>
      </c>
      <c r="AP108" s="33" t="s">
        <v>64</v>
      </c>
      <c r="AQ108" s="24" t="s">
        <v>19</v>
      </c>
      <c r="AR108" s="29">
        <v>0.13181000000000001</v>
      </c>
      <c r="AS108" s="29"/>
      <c r="AT108" s="29">
        <f t="shared" si="25"/>
        <v>11</v>
      </c>
      <c r="AU108" s="33" t="s">
        <v>48</v>
      </c>
      <c r="AV108" s="24" t="s">
        <v>29</v>
      </c>
      <c r="AW108" s="29">
        <v>0.17979999999999999</v>
      </c>
      <c r="AX108" s="29"/>
      <c r="AY108" s="29">
        <f t="shared" si="20"/>
        <v>29</v>
      </c>
      <c r="AZ108" s="33" t="s">
        <v>82</v>
      </c>
      <c r="BA108" s="24" t="s">
        <v>25</v>
      </c>
      <c r="BB108" s="29">
        <v>0.10692</v>
      </c>
      <c r="BC108" s="29"/>
      <c r="BD108" s="29">
        <f t="shared" si="21"/>
        <v>7</v>
      </c>
      <c r="BE108" s="33" t="s">
        <v>92</v>
      </c>
      <c r="BF108" s="35" t="s">
        <v>28</v>
      </c>
      <c r="BG108" s="29">
        <v>2.112E-2</v>
      </c>
      <c r="BH108" s="29"/>
      <c r="BI108" s="29">
        <f t="shared" si="26"/>
        <v>3</v>
      </c>
      <c r="BJ108" s="48" t="s">
        <v>22</v>
      </c>
      <c r="BK108" s="49">
        <f t="shared" si="32"/>
        <v>8.3939393939393945</v>
      </c>
      <c r="BL108" s="50"/>
      <c r="BM108" s="50" t="s">
        <v>23</v>
      </c>
      <c r="BN108" s="49">
        <f t="shared" si="33"/>
        <v>3.202020202020202</v>
      </c>
      <c r="BO108" s="33" t="s">
        <v>36</v>
      </c>
      <c r="BP108" s="24" t="s">
        <v>23</v>
      </c>
      <c r="BQ108" s="29">
        <v>4.0099999999999997E-3</v>
      </c>
      <c r="BS108">
        <v>1</v>
      </c>
    </row>
    <row r="109" spans="1:75" ht="18" thickTop="1" thickBot="1" x14ac:dyDescent="0.25">
      <c r="A109" s="95"/>
      <c r="B109" s="33" t="s">
        <v>96</v>
      </c>
      <c r="C109" s="35" t="s">
        <v>23</v>
      </c>
      <c r="D109" s="29">
        <v>3.678E-2</v>
      </c>
      <c r="E109" s="29"/>
      <c r="F109" s="29">
        <f t="shared" si="14"/>
        <v>4</v>
      </c>
      <c r="G109" s="59" t="s">
        <v>25</v>
      </c>
      <c r="H109" s="43">
        <f>(SUMIF($H$4:$H$107,G109,$K$4:$K$107))/$K$4</f>
        <v>2.6346153846153846</v>
      </c>
      <c r="I109" s="44"/>
      <c r="J109" s="44" t="s">
        <v>26</v>
      </c>
      <c r="K109" s="43">
        <f>(SUMIF($H$4:$H$107,J109,$K$4:$K$107))/$K$4</f>
        <v>12.182692307692308</v>
      </c>
      <c r="L109" s="112" t="s">
        <v>111</v>
      </c>
      <c r="M109" s="113"/>
      <c r="N109" s="113"/>
      <c r="O109" s="113"/>
      <c r="P109" s="114"/>
      <c r="Q109" s="33" t="s">
        <v>60</v>
      </c>
      <c r="R109" s="24" t="s">
        <v>19</v>
      </c>
      <c r="S109" s="29">
        <v>0.15489</v>
      </c>
      <c r="T109" s="29"/>
      <c r="U109" s="29">
        <f t="shared" si="24"/>
        <v>16</v>
      </c>
      <c r="V109" s="33" t="s">
        <v>100</v>
      </c>
      <c r="W109" s="35" t="s">
        <v>28</v>
      </c>
      <c r="X109" s="29">
        <v>7.4520000000000003E-2</v>
      </c>
      <c r="Y109" s="29"/>
      <c r="Z109" s="29">
        <f t="shared" si="17"/>
        <v>14</v>
      </c>
      <c r="AA109" s="45" t="s">
        <v>19</v>
      </c>
      <c r="AB109" s="46">
        <f t="shared" si="34"/>
        <v>11.921568627450981</v>
      </c>
      <c r="AC109" s="47"/>
      <c r="AD109" s="47" t="s">
        <v>20</v>
      </c>
      <c r="AE109" s="46">
        <f t="shared" si="35"/>
        <v>3.3235294117647061</v>
      </c>
      <c r="AF109" s="112" t="s">
        <v>111</v>
      </c>
      <c r="AG109" s="113"/>
      <c r="AH109" s="113"/>
      <c r="AI109" s="113"/>
      <c r="AJ109" s="114"/>
      <c r="AK109" s="33" t="s">
        <v>103</v>
      </c>
      <c r="AL109" s="35" t="s">
        <v>28</v>
      </c>
      <c r="AM109" s="29">
        <v>9.5740000000000006E-2</v>
      </c>
      <c r="AN109" s="29"/>
      <c r="AO109" s="29">
        <f t="shared" si="27"/>
        <v>7</v>
      </c>
      <c r="AP109" s="33" t="s">
        <v>59</v>
      </c>
      <c r="AQ109" s="24" t="s">
        <v>23</v>
      </c>
      <c r="AR109" s="29">
        <v>0.12642999999999999</v>
      </c>
      <c r="AS109" s="29"/>
      <c r="AT109" s="29">
        <f t="shared" si="25"/>
        <v>10</v>
      </c>
      <c r="AU109" s="33" t="s">
        <v>40</v>
      </c>
      <c r="AV109" s="24" t="s">
        <v>26</v>
      </c>
      <c r="AW109" s="29">
        <v>0.15212999999999999</v>
      </c>
      <c r="AX109" s="29"/>
      <c r="AY109" s="29">
        <f t="shared" si="20"/>
        <v>28</v>
      </c>
      <c r="AZ109" s="33" t="s">
        <v>75</v>
      </c>
      <c r="BA109" s="24" t="s">
        <v>23</v>
      </c>
      <c r="BB109" s="29">
        <v>0.10531</v>
      </c>
      <c r="BC109" s="29"/>
      <c r="BD109" s="29">
        <f t="shared" si="21"/>
        <v>6</v>
      </c>
      <c r="BE109" s="33" t="s">
        <v>59</v>
      </c>
      <c r="BF109" s="24" t="s">
        <v>20</v>
      </c>
      <c r="BG109" s="29">
        <v>1.6629999999999999E-2</v>
      </c>
      <c r="BH109" s="29"/>
      <c r="BI109" s="29">
        <f>IF(BG109&gt;BG110,BI110+1,BI110)</f>
        <v>2</v>
      </c>
      <c r="BJ109" s="112" t="s">
        <v>110</v>
      </c>
      <c r="BK109" s="113"/>
      <c r="BL109" s="113"/>
      <c r="BM109" s="113"/>
      <c r="BN109" s="113"/>
      <c r="BO109" s="112" t="s">
        <v>109</v>
      </c>
      <c r="BP109" s="113"/>
      <c r="BQ109" s="113"/>
      <c r="BR109" s="113"/>
      <c r="BS109" s="114"/>
      <c r="BT109" s="42" t="s">
        <v>25</v>
      </c>
      <c r="BU109" s="43">
        <f>SUM(C114,H109,M100,R126,W124,AB107,AG100,AL117,AQ120,AV138,BA116,BF112,BK105,BP110)</f>
        <v>147.0004561985734</v>
      </c>
      <c r="BV109" s="44" t="s">
        <v>26</v>
      </c>
      <c r="BW109" s="43">
        <f>SUM(F114,K109,P100,U126,Z124,AE107,AJ100,AO117,AT120,AY138,BD116,BI112,BN105,BS110)</f>
        <v>83.375845503602292</v>
      </c>
    </row>
    <row r="110" spans="1:75" ht="18" thickTop="1" thickBot="1" x14ac:dyDescent="0.25">
      <c r="A110" s="95"/>
      <c r="B110" s="33" t="s">
        <v>74</v>
      </c>
      <c r="C110" s="24" t="s">
        <v>28</v>
      </c>
      <c r="D110" s="29">
        <v>3.0880000000000001E-2</v>
      </c>
      <c r="E110" s="29"/>
      <c r="F110" s="29">
        <f t="shared" si="14"/>
        <v>3</v>
      </c>
      <c r="G110" s="61" t="s">
        <v>28</v>
      </c>
      <c r="H110" s="46">
        <f t="shared" ref="H110:H112" si="36">(SUMIF($H$4:$H$107,G110,$K$4:$K$107))/$K$4</f>
        <v>11.25</v>
      </c>
      <c r="I110" s="47"/>
      <c r="J110" s="47" t="s">
        <v>29</v>
      </c>
      <c r="K110" s="46">
        <f t="shared" ref="K110:K112" si="37">(SUMIF($H$4:$H$107,J110,$K$4:$K$107))/$K$4</f>
        <v>1.7115384615384615</v>
      </c>
      <c r="L110" s="42" t="s">
        <v>25</v>
      </c>
      <c r="M110" s="51">
        <f>SUMIFS($P$4:$P$98,$M$4:$M$98," +PNA",$O$4:$O$98,"x") + SUMIFS($P$4:$P$98,$M$4:$M$98," +PNA",$O$4:$O$98,"o")</f>
        <v>158</v>
      </c>
      <c r="N110" s="44" t="s">
        <v>26</v>
      </c>
      <c r="O110" s="54"/>
      <c r="P110" s="65">
        <f>SUMIFS($P$4:$P$98,$M$4:$M$98," -PNA",$O$4:$O$98,"x") + SUMIFS($P$4:$P$98,$M$4:$M$98," -PNA",$O$4:$O$98,"o")</f>
        <v>1106</v>
      </c>
      <c r="Q110" s="33" t="s">
        <v>24</v>
      </c>
      <c r="R110" s="24" t="s">
        <v>25</v>
      </c>
      <c r="S110" s="29">
        <v>0.15426999999999999</v>
      </c>
      <c r="T110" s="29"/>
      <c r="U110" s="29">
        <f t="shared" si="24"/>
        <v>15</v>
      </c>
      <c r="V110" s="33" t="s">
        <v>100</v>
      </c>
      <c r="W110" s="35" t="s">
        <v>23</v>
      </c>
      <c r="X110" s="29">
        <v>7.4359999999999996E-2</v>
      </c>
      <c r="Y110" s="29"/>
      <c r="Z110" s="29">
        <f t="shared" si="17"/>
        <v>13</v>
      </c>
      <c r="AA110" s="48" t="s">
        <v>22</v>
      </c>
      <c r="AB110" s="49">
        <f t="shared" si="34"/>
        <v>5.2647058823529411</v>
      </c>
      <c r="AC110" s="50"/>
      <c r="AD110" s="50" t="s">
        <v>23</v>
      </c>
      <c r="AE110" s="49">
        <f t="shared" si="35"/>
        <v>2.2941176470588234</v>
      </c>
      <c r="AF110" s="42" t="s">
        <v>25</v>
      </c>
      <c r="AG110" s="51">
        <f>SUMIFS($AJ$4:$AJ$98,$AG$4:$AG$98," +PNA",$AI$4:$AI$98,"x") + SUMIFS($AJ$4:$AJ$98,$AG$4:$AG$98," +PNA",$AI$4:$AI$98,"o")</f>
        <v>768</v>
      </c>
      <c r="AH110" s="44" t="s">
        <v>26</v>
      </c>
      <c r="AI110" s="54"/>
      <c r="AJ110" s="65">
        <f>SUMIFS($AJ$4:$AJ$98,$AG$4:$AG$98," -PNA",$AI$4:$AI$98,"x") + SUMIFS($AJ$4:$AJ$98,$AG$4:$AG$98," -PNA",$AI$4:$AI$98,"o")</f>
        <v>141</v>
      </c>
      <c r="AK110" s="23" t="s">
        <v>95</v>
      </c>
      <c r="AL110" s="24" t="s">
        <v>19</v>
      </c>
      <c r="AM110" s="29">
        <v>9.2480000000000007E-2</v>
      </c>
      <c r="AN110" s="29"/>
      <c r="AO110" s="29">
        <f t="shared" si="27"/>
        <v>6</v>
      </c>
      <c r="AP110" s="33" t="s">
        <v>50</v>
      </c>
      <c r="AQ110" s="24" t="s">
        <v>29</v>
      </c>
      <c r="AR110" s="29">
        <v>0.10413</v>
      </c>
      <c r="AS110" s="29"/>
      <c r="AT110" s="29">
        <f t="shared" si="25"/>
        <v>9</v>
      </c>
      <c r="AU110" s="33" t="s">
        <v>91</v>
      </c>
      <c r="AV110" s="35" t="s">
        <v>28</v>
      </c>
      <c r="AW110" s="29">
        <v>0.14352999999999999</v>
      </c>
      <c r="AX110" s="29"/>
      <c r="AY110" s="29">
        <f t="shared" si="20"/>
        <v>27</v>
      </c>
      <c r="AZ110" s="33" t="s">
        <v>52</v>
      </c>
      <c r="BA110" s="24" t="s">
        <v>23</v>
      </c>
      <c r="BB110" s="29">
        <v>0.10036</v>
      </c>
      <c r="BC110" s="29"/>
      <c r="BD110" s="29">
        <f t="shared" si="21"/>
        <v>5</v>
      </c>
      <c r="BE110" s="33" t="s">
        <v>48</v>
      </c>
      <c r="BF110" s="24" t="s">
        <v>20</v>
      </c>
      <c r="BG110" s="29">
        <v>8.2000000000000007E-3</v>
      </c>
      <c r="BH110" s="29"/>
      <c r="BI110" s="29">
        <v>1</v>
      </c>
      <c r="BJ110" s="42" t="s">
        <v>25</v>
      </c>
      <c r="BK110" s="51">
        <f>SUMIFS($BN$4:$BN$104,$BK$4:$BK$104," +PNA",$BM$4:$BM$104,"x")</f>
        <v>183</v>
      </c>
      <c r="BL110" s="44" t="s">
        <v>26</v>
      </c>
      <c r="BM110" s="54"/>
      <c r="BN110" s="60">
        <f>SUMIFS($BN$4:$BN$104,$BK$4:$BK$104," -PNA",$BM$4:$BM$104,"x")</f>
        <v>696</v>
      </c>
      <c r="BO110" s="42" t="s">
        <v>25</v>
      </c>
      <c r="BP110" s="43">
        <f>(SUMIF($BP$4:$BP$108,BO110,$BS$4:$BS$108))/$BS$4</f>
        <v>2.3523809523809525</v>
      </c>
      <c r="BQ110" s="44"/>
      <c r="BR110" s="44" t="s">
        <v>26</v>
      </c>
      <c r="BS110" s="43">
        <f>(SUMIF($BP$4:$BP$108,BR110,$BS$4:$BS$108))/$BS$4</f>
        <v>13.771428571428572</v>
      </c>
      <c r="BT110" s="45" t="s">
        <v>28</v>
      </c>
      <c r="BU110" s="46">
        <f t="shared" ref="BU110:BU112" si="38">SUM(C115,H110,M101,R127,W125,AB108,AG101,AL118,AQ121,AV139,BA117,BF113,BK106,BP111)</f>
        <v>96.33114096465799</v>
      </c>
      <c r="BV110" s="47" t="s">
        <v>29</v>
      </c>
      <c r="BW110" s="46">
        <f t="shared" ref="BW110:BW112" si="39">SUM(F115,K110,P101,U127,Z125,AE108,AJ101,AO118,AT121,AY139,BD117,BI113,BN106,BS111)</f>
        <v>79.63721495269246</v>
      </c>
    </row>
    <row r="111" spans="1:75" ht="18" thickTop="1" thickBot="1" x14ac:dyDescent="0.25">
      <c r="A111" s="95"/>
      <c r="B111" s="33" t="s">
        <v>70</v>
      </c>
      <c r="C111" s="24" t="s">
        <v>23</v>
      </c>
      <c r="D111" s="29">
        <v>3.0839999999999999E-2</v>
      </c>
      <c r="E111" s="29"/>
      <c r="F111" s="29">
        <f>IF(D111&gt;D112,F112+1,F112)</f>
        <v>2</v>
      </c>
      <c r="G111" s="61" t="s">
        <v>19</v>
      </c>
      <c r="H111" s="46">
        <f t="shared" si="36"/>
        <v>6.9134615384615383</v>
      </c>
      <c r="I111" s="47"/>
      <c r="J111" s="47" t="s">
        <v>20</v>
      </c>
      <c r="K111" s="46">
        <f t="shared" si="37"/>
        <v>4.9230769230769234</v>
      </c>
      <c r="L111" s="45" t="s">
        <v>28</v>
      </c>
      <c r="M111" s="46">
        <f>SUMIFS($P$4:$P$98,$M$4:$M$98," +NAM",$O$4:$O$98,"x") + SUMIFS($P$4:$P$98,$M$4:$M$98," +NAM",$O$4:$O$98,"o")</f>
        <v>803</v>
      </c>
      <c r="N111" s="47" t="s">
        <v>29</v>
      </c>
      <c r="O111" s="55"/>
      <c r="P111" s="66">
        <f>SUMIFS($P$4:$P$98,$M$4:$M$98," -NAM",$O$4:$O$98,"x") + SUMIFS($P$4:$P$98,$M$4:$M$98," -NAM",$O$4:$O$98,"o")</f>
        <v>118</v>
      </c>
      <c r="Q111" s="33" t="s">
        <v>89</v>
      </c>
      <c r="R111" s="35" t="s">
        <v>25</v>
      </c>
      <c r="S111" s="29">
        <v>0.15164</v>
      </c>
      <c r="T111" s="29"/>
      <c r="U111" s="29">
        <f t="shared" si="24"/>
        <v>14</v>
      </c>
      <c r="V111" s="33" t="s">
        <v>71</v>
      </c>
      <c r="W111" s="24" t="s">
        <v>20</v>
      </c>
      <c r="X111" s="29">
        <v>7.2220000000000006E-2</v>
      </c>
      <c r="Y111" s="29"/>
      <c r="Z111" s="29">
        <f t="shared" si="17"/>
        <v>12</v>
      </c>
      <c r="AA111" s="112" t="s">
        <v>110</v>
      </c>
      <c r="AB111" s="113"/>
      <c r="AC111" s="113"/>
      <c r="AD111" s="113"/>
      <c r="AE111" s="113"/>
      <c r="AF111" s="45" t="s">
        <v>28</v>
      </c>
      <c r="AG111" s="46">
        <f>SUMIFS($AJ$4:$AJ$98,$AG$4:$AG$98," +NAM",$AI$4:$AI$98,"x") + SUMIFS($AJ$4:$AJ$98,$AG$4:$AG$98," +NAM",$AI$4:$AI$98,"o")</f>
        <v>57</v>
      </c>
      <c r="AH111" s="47" t="s">
        <v>29</v>
      </c>
      <c r="AI111" s="55"/>
      <c r="AJ111" s="66">
        <f>SUMIFS($AJ$4:$AJ$98,$AG$4:$AG$98," -NAM",$AI$4:$AI$98,"x") + SUMIFS($AJ$4:$AJ$98,$AG$4:$AG$98," -NAM",$AI$4:$AI$98,"o")</f>
        <v>150</v>
      </c>
      <c r="AK111" s="33" t="s">
        <v>59</v>
      </c>
      <c r="AL111" s="24" t="s">
        <v>20</v>
      </c>
      <c r="AM111" s="29">
        <v>7.8960000000000002E-2</v>
      </c>
      <c r="AN111" s="29"/>
      <c r="AO111" s="29">
        <f t="shared" si="27"/>
        <v>5</v>
      </c>
      <c r="AP111" s="33" t="s">
        <v>47</v>
      </c>
      <c r="AQ111" s="24" t="s">
        <v>28</v>
      </c>
      <c r="AR111" s="29">
        <v>9.7509999999999999E-2</v>
      </c>
      <c r="AS111" s="29"/>
      <c r="AT111" s="29">
        <f t="shared" si="25"/>
        <v>8</v>
      </c>
      <c r="AU111" s="33" t="s">
        <v>103</v>
      </c>
      <c r="AV111" s="35" t="s">
        <v>26</v>
      </c>
      <c r="AW111" s="29">
        <v>0.14013</v>
      </c>
      <c r="AX111" s="29"/>
      <c r="AY111" s="29">
        <f t="shared" si="20"/>
        <v>26</v>
      </c>
      <c r="AZ111" s="33" t="s">
        <v>34</v>
      </c>
      <c r="BA111" s="24" t="s">
        <v>26</v>
      </c>
      <c r="BB111" s="29">
        <v>9.8780000000000007E-2</v>
      </c>
      <c r="BC111" s="29"/>
      <c r="BD111" s="29">
        <f t="shared" si="21"/>
        <v>4</v>
      </c>
      <c r="BE111" s="112" t="s">
        <v>109</v>
      </c>
      <c r="BF111" s="113"/>
      <c r="BG111" s="113"/>
      <c r="BH111" s="113"/>
      <c r="BI111" s="113"/>
      <c r="BJ111" s="45" t="s">
        <v>28</v>
      </c>
      <c r="BK111" s="46">
        <f>SUMIFS($BN$4:$BN$104,$BK$4:$BK$104," +NAM",$BM$4:$BM$104,"x")</f>
        <v>78</v>
      </c>
      <c r="BL111" s="47" t="s">
        <v>29</v>
      </c>
      <c r="BM111" s="55"/>
      <c r="BN111" s="62">
        <f>SUMIFS($BN$4:$BN$104,$BK$4:$BK$104," -NAM",$BM$4:$BM$104,"x")</f>
        <v>0</v>
      </c>
      <c r="BO111" s="45" t="s">
        <v>28</v>
      </c>
      <c r="BP111" s="46">
        <f t="shared" ref="BP111:BP113" si="40">(SUMIF($BP$4:$BP$108,BO111,$BS$4:$BS$108))/$BS$4</f>
        <v>10.6</v>
      </c>
      <c r="BQ111" s="47"/>
      <c r="BR111" s="47" t="s">
        <v>29</v>
      </c>
      <c r="BS111" s="46">
        <f t="shared" ref="BS111:BS113" si="41">(SUMIF($BP$4:$BP$108,BR111,$BS$4:$BS$108))/$BS$4</f>
        <v>3.8380952380952382</v>
      </c>
      <c r="BT111" s="45" t="s">
        <v>19</v>
      </c>
      <c r="BU111" s="46">
        <f t="shared" si="38"/>
        <v>113.06245910233159</v>
      </c>
      <c r="BV111" s="47" t="s">
        <v>20</v>
      </c>
      <c r="BW111" s="46">
        <f t="shared" si="39"/>
        <v>81.549336905976489</v>
      </c>
    </row>
    <row r="112" spans="1:75" ht="18" thickTop="1" thickBot="1" x14ac:dyDescent="0.25">
      <c r="A112" s="95"/>
      <c r="B112" s="33" t="s">
        <v>60</v>
      </c>
      <c r="C112" s="24" t="s">
        <v>19</v>
      </c>
      <c r="D112" s="29">
        <v>2.0840000000000001E-2</v>
      </c>
      <c r="E112" s="29"/>
      <c r="F112" s="29">
        <v>1</v>
      </c>
      <c r="G112" s="63" t="s">
        <v>22</v>
      </c>
      <c r="H112" s="49">
        <f t="shared" si="36"/>
        <v>12.086538461538462</v>
      </c>
      <c r="I112" s="50"/>
      <c r="J112" s="50" t="s">
        <v>23</v>
      </c>
      <c r="K112" s="49">
        <f t="shared" si="37"/>
        <v>0.38461538461538464</v>
      </c>
      <c r="L112" s="45" t="s">
        <v>19</v>
      </c>
      <c r="M112" s="46">
        <f>SUMIFS($P$4:$P$98,$M$4:$M$98," +ENSO",$O$4:$O$98,"x") + SUMIFS($P$4:$P$98,$M$4:$M$98," +ENSO",$O$4:$O$98,"o")</f>
        <v>76</v>
      </c>
      <c r="N112" s="47" t="s">
        <v>20</v>
      </c>
      <c r="O112" s="55"/>
      <c r="P112" s="66">
        <f>SUMIFS($P$4:$P$98,$M$4:$M$98," -ENSO",$O$4:$O$98,"x") + SUMIFS($P$4:$P$98,$M$4:$M$98," -ENSO",$O$4:$O$98,"o")</f>
        <v>525</v>
      </c>
      <c r="Q112" s="33" t="s">
        <v>104</v>
      </c>
      <c r="R112" s="35" t="s">
        <v>26</v>
      </c>
      <c r="S112" s="29">
        <v>0.14623</v>
      </c>
      <c r="T112" s="29"/>
      <c r="U112" s="29">
        <f t="shared" si="24"/>
        <v>13</v>
      </c>
      <c r="V112" s="33" t="s">
        <v>83</v>
      </c>
      <c r="W112" s="24" t="s">
        <v>20</v>
      </c>
      <c r="X112" s="29">
        <v>6.3920000000000005E-2</v>
      </c>
      <c r="Y112" s="29"/>
      <c r="Z112" s="29">
        <f t="shared" si="17"/>
        <v>11</v>
      </c>
      <c r="AA112" s="42" t="s">
        <v>25</v>
      </c>
      <c r="AB112" s="51">
        <f>SUMIFS($AE$4:$AE$105,$AB$4:$AB$105," +PNA",$AD$4:$AD$105,"x")</f>
        <v>1157</v>
      </c>
      <c r="AC112" s="44" t="s">
        <v>26</v>
      </c>
      <c r="AD112" s="54"/>
      <c r="AE112" s="60">
        <f>SUMIFS($AE$4:$AE$105,$AB$4:$AB$105," -PNA",$AD$4:$AD$105,"x")</f>
        <v>180</v>
      </c>
      <c r="AF112" s="45" t="s">
        <v>19</v>
      </c>
      <c r="AG112" s="46">
        <f>SUMIFS($AJ$4:$AJ$98,$AG$4:$AG$98," +ENSO",$AI$4:$AI$98,"x") + SUMIFS($AJ$4:$AJ$98,$AG$4:$AG$98," +ENSO",$AI$4:$AI$98,"o")</f>
        <v>58</v>
      </c>
      <c r="AH112" s="47" t="s">
        <v>20</v>
      </c>
      <c r="AI112" s="55"/>
      <c r="AJ112" s="66">
        <f>SUMIFS($AJ$4:$AJ$98,$AG$4:$AG$98," -ENSO",$AI$4:$AI$98,"x") + SUMIFS($AJ$4:$AJ$98,$AG$4:$AG$98," -ENSO",$AI$4:$AI$98,"o")</f>
        <v>249</v>
      </c>
      <c r="AK112" s="23" t="s">
        <v>95</v>
      </c>
      <c r="AL112" s="24" t="s">
        <v>29</v>
      </c>
      <c r="AM112" s="29">
        <v>6.25E-2</v>
      </c>
      <c r="AN112" s="29"/>
      <c r="AO112" s="29">
        <f t="shared" si="27"/>
        <v>4</v>
      </c>
      <c r="AP112" s="33" t="s">
        <v>93</v>
      </c>
      <c r="AQ112" s="35" t="s">
        <v>23</v>
      </c>
      <c r="AR112" s="29">
        <v>9.715E-2</v>
      </c>
      <c r="AS112" s="29"/>
      <c r="AT112" s="29">
        <f t="shared" si="25"/>
        <v>7</v>
      </c>
      <c r="AU112" s="33" t="s">
        <v>92</v>
      </c>
      <c r="AV112" s="35" t="s">
        <v>25</v>
      </c>
      <c r="AW112" s="29">
        <v>0.13361000000000001</v>
      </c>
      <c r="AX112" s="29"/>
      <c r="AY112" s="29">
        <f t="shared" si="20"/>
        <v>25</v>
      </c>
      <c r="AZ112" s="33" t="s">
        <v>73</v>
      </c>
      <c r="BA112" s="24" t="s">
        <v>23</v>
      </c>
      <c r="BB112" s="29">
        <v>9.3759999999999996E-2</v>
      </c>
      <c r="BC112" s="29"/>
      <c r="BD112" s="29">
        <f t="shared" si="21"/>
        <v>3</v>
      </c>
      <c r="BE112" s="42" t="s">
        <v>25</v>
      </c>
      <c r="BF112" s="43">
        <f>(SUMIF($BF$4:$BF$111,BE112,$BI$4:$BI$111))/$BI$4</f>
        <v>15.074766355140186</v>
      </c>
      <c r="BG112" s="44"/>
      <c r="BH112" s="44" t="s">
        <v>26</v>
      </c>
      <c r="BI112" s="43">
        <f>(SUMIF($BF$4:$BF$111,BH112,$BI$4:$BI$111))/$BI$4</f>
        <v>1.7850467289719627</v>
      </c>
      <c r="BJ112" s="45" t="s">
        <v>19</v>
      </c>
      <c r="BK112" s="46">
        <f>SUMIFS($BN$4:$BN$104,$BK$4:$BK$104," +ENSO",$BM$4:$BM$104,"x")</f>
        <v>93</v>
      </c>
      <c r="BL112" s="47" t="s">
        <v>20</v>
      </c>
      <c r="BM112" s="55"/>
      <c r="BN112" s="62">
        <f>SUMIFS($BN$4:$BN$104,$BK$4:$BK$104," -ENSO",$BM$4:$BM$104,"x")</f>
        <v>918</v>
      </c>
      <c r="BO112" s="45" t="s">
        <v>19</v>
      </c>
      <c r="BP112" s="46">
        <f t="shared" si="40"/>
        <v>4.0761904761904759</v>
      </c>
      <c r="BQ112" s="47"/>
      <c r="BR112" s="47" t="s">
        <v>20</v>
      </c>
      <c r="BS112" s="46">
        <f t="shared" si="41"/>
        <v>7.4857142857142858</v>
      </c>
      <c r="BT112" s="48" t="s">
        <v>22</v>
      </c>
      <c r="BU112" s="49">
        <f t="shared" si="38"/>
        <v>128.54146302172799</v>
      </c>
      <c r="BV112" s="50" t="s">
        <v>23</v>
      </c>
      <c r="BW112" s="49">
        <f t="shared" si="39"/>
        <v>39.214782631447434</v>
      </c>
    </row>
    <row r="113" spans="1:71" ht="18" thickTop="1" thickBot="1" x14ac:dyDescent="0.25">
      <c r="A113" s="95"/>
      <c r="B113" s="112" t="s">
        <v>109</v>
      </c>
      <c r="C113" s="113"/>
      <c r="D113" s="113"/>
      <c r="E113" s="113"/>
      <c r="F113" s="113"/>
      <c r="G113" s="112" t="s">
        <v>110</v>
      </c>
      <c r="H113" s="113"/>
      <c r="I113" s="113"/>
      <c r="J113" s="113"/>
      <c r="K113" s="113"/>
      <c r="L113" s="48" t="s">
        <v>22</v>
      </c>
      <c r="M113" s="49">
        <f>SUMIFS($P$4:$P$98,$M$4:$M$98," +AMO",$O$4:$O$98,"x") + SUMIFS($P$4:$P$98,$M$4:$M$98," +AMO",$O$4:$O$98,"o")</f>
        <v>690</v>
      </c>
      <c r="N113" s="50" t="s">
        <v>23</v>
      </c>
      <c r="O113" s="57"/>
      <c r="P113" s="67">
        <f>SUMIFS($P$4:$P$98,$M$4:$M$98," -AMO",$O$4:$O$98,"x") + SUMIFS($P$4:$P$98,$M$4:$M$98," -AMO",$O$4:$O$98,"o")</f>
        <v>282</v>
      </c>
      <c r="Q113" s="33" t="s">
        <v>58</v>
      </c>
      <c r="R113" s="24" t="s">
        <v>20</v>
      </c>
      <c r="S113" s="29">
        <v>0.12321</v>
      </c>
      <c r="T113" s="29"/>
      <c r="U113" s="29">
        <f t="shared" si="24"/>
        <v>12</v>
      </c>
      <c r="V113" s="33" t="s">
        <v>60</v>
      </c>
      <c r="W113" s="24" t="s">
        <v>19</v>
      </c>
      <c r="X113" s="29">
        <v>6.1339999999999999E-2</v>
      </c>
      <c r="Y113" s="29"/>
      <c r="Z113" s="29">
        <f t="shared" si="17"/>
        <v>10</v>
      </c>
      <c r="AA113" s="45" t="s">
        <v>28</v>
      </c>
      <c r="AB113" s="46">
        <f>SUMIFS($AE$4:$AE$105,$AB$4:$AB$105," +NAM",$AD$4:$AD$105,"x")</f>
        <v>63</v>
      </c>
      <c r="AC113" s="47" t="s">
        <v>29</v>
      </c>
      <c r="AD113" s="55"/>
      <c r="AE113" s="62">
        <f>SUMIFS($AE$4:$AE$105,$AB$4:$AB$105," -NAM",$AD$4:$AD$105,"x")</f>
        <v>207</v>
      </c>
      <c r="AF113" s="48" t="s">
        <v>22</v>
      </c>
      <c r="AG113" s="49">
        <f>SUMIFS($AJ$4:$AJ$98,$AG$4:$AG$98," +AMO",$AI$4:$AI$98,"x") + SUMIFS($AJ$4:$AJ$98,$AG$4:$AG$98," +AMO",$AI$4:$AI$98,"o")</f>
        <v>50</v>
      </c>
      <c r="AH113" s="50" t="s">
        <v>23</v>
      </c>
      <c r="AI113" s="57"/>
      <c r="AJ113" s="67">
        <f>SUMIFS($AJ$4:$AJ$98,$AG$4:$AG$98," -AMO",$AI$4:$AI$98,"x") + SUMIFS($AJ$4:$AJ$98,$AG$4:$AG$98," -AMO",$AI$4:$AI$98,"o")</f>
        <v>53</v>
      </c>
      <c r="AK113" s="33" t="s">
        <v>48</v>
      </c>
      <c r="AL113" s="24" t="s">
        <v>29</v>
      </c>
      <c r="AM113" s="29">
        <v>3.5770000000000003E-2</v>
      </c>
      <c r="AN113" s="29"/>
      <c r="AO113" s="29">
        <f t="shared" si="27"/>
        <v>3</v>
      </c>
      <c r="AP113" s="33" t="s">
        <v>27</v>
      </c>
      <c r="AQ113" s="24" t="s">
        <v>29</v>
      </c>
      <c r="AR113" s="29">
        <v>5.5939999999999997E-2</v>
      </c>
      <c r="AS113" s="29"/>
      <c r="AT113" s="29">
        <f t="shared" si="25"/>
        <v>6</v>
      </c>
      <c r="AU113" s="33" t="s">
        <v>58</v>
      </c>
      <c r="AV113" s="24" t="s">
        <v>25</v>
      </c>
      <c r="AW113" s="29">
        <v>0.13102</v>
      </c>
      <c r="AX113" s="29"/>
      <c r="AY113" s="29">
        <f t="shared" si="20"/>
        <v>24</v>
      </c>
      <c r="AZ113" s="33" t="s">
        <v>90</v>
      </c>
      <c r="BA113" s="35" t="s">
        <v>26</v>
      </c>
      <c r="BB113" s="29">
        <v>3.7060000000000003E-2</v>
      </c>
      <c r="BC113" s="29"/>
      <c r="BD113" s="29">
        <f>IF(BB113&gt;BB114,BD114+1,BD114)</f>
        <v>2</v>
      </c>
      <c r="BE113" s="45" t="s">
        <v>28</v>
      </c>
      <c r="BF113" s="46">
        <f t="shared" ref="BF113:BF115" si="42">(SUMIF($BF$4:$BF$111,BE113,$BI$4:$BI$111))/$BI$4</f>
        <v>4.1775700934579438</v>
      </c>
      <c r="BG113" s="47"/>
      <c r="BH113" s="47" t="s">
        <v>29</v>
      </c>
      <c r="BI113" s="46">
        <f t="shared" ref="BI113:BI115" si="43">(SUMIF($BF$4:$BF$111,BH113,$BI$4:$BI$111))/$BI$4</f>
        <v>8.8691588785046722</v>
      </c>
      <c r="BJ113" s="48" t="s">
        <v>22</v>
      </c>
      <c r="BK113" s="49">
        <f>SUMIFS($BN$4:$BN$104,$BK$4:$BK$104," +AMO",$BM$4:$BM$104,"x")</f>
        <v>81</v>
      </c>
      <c r="BL113" s="50" t="s">
        <v>23</v>
      </c>
      <c r="BM113" s="57"/>
      <c r="BN113" s="64">
        <f>SUMIFS($BN$4:$BN$104,$BK$4:$BK$104," -AMO",$BM$4:$BM$104,"x")</f>
        <v>0</v>
      </c>
      <c r="BO113" s="48" t="s">
        <v>22</v>
      </c>
      <c r="BP113" s="49">
        <f t="shared" si="40"/>
        <v>9.5333333333333332</v>
      </c>
      <c r="BQ113" s="50"/>
      <c r="BR113" s="50" t="s">
        <v>23</v>
      </c>
      <c r="BS113" s="49">
        <f t="shared" si="41"/>
        <v>1.3428571428571427</v>
      </c>
    </row>
    <row r="114" spans="1:71" ht="18" thickTop="1" thickBot="1" x14ac:dyDescent="0.25">
      <c r="A114" s="95"/>
      <c r="B114" s="42" t="s">
        <v>25</v>
      </c>
      <c r="C114" s="43">
        <f>(SUMIF($C$4:$C$112,B114,$F$4:$F$112))/$F$4</f>
        <v>16.183486238532112</v>
      </c>
      <c r="D114" s="44"/>
      <c r="E114" s="44" t="s">
        <v>26</v>
      </c>
      <c r="F114" s="43">
        <f>(SUMIF($C$4:$C$112,E114,$F$4:$F$112))/$F$4</f>
        <v>1.9174311926605505</v>
      </c>
      <c r="G114" s="59" t="s">
        <v>25</v>
      </c>
      <c r="H114" s="51">
        <f>SUMIFS($K$4:$K$107,$H$4:$H$107," +PNA",$J$4:$J$107,"x")</f>
        <v>0</v>
      </c>
      <c r="I114" s="44" t="s">
        <v>26</v>
      </c>
      <c r="J114" s="54"/>
      <c r="K114" s="65">
        <f>SUMIFS($K$4:$K$107,$H$4:$H$107," -PNA",$J$4:$J$107,"x")</f>
        <v>1025</v>
      </c>
      <c r="L114" s="33" t="s">
        <v>34</v>
      </c>
      <c r="M114" s="24" t="s">
        <v>19</v>
      </c>
      <c r="N114" s="29">
        <v>-5.7400000000000003E-3</v>
      </c>
      <c r="O114" s="29"/>
      <c r="P114" s="29">
        <v>1</v>
      </c>
      <c r="Q114" s="23" t="s">
        <v>95</v>
      </c>
      <c r="R114" s="24" t="s">
        <v>22</v>
      </c>
      <c r="S114" s="29">
        <v>0.11567</v>
      </c>
      <c r="T114" s="29"/>
      <c r="U114" s="29">
        <f t="shared" si="24"/>
        <v>11</v>
      </c>
      <c r="V114" s="33" t="s">
        <v>77</v>
      </c>
      <c r="W114" s="24" t="s">
        <v>29</v>
      </c>
      <c r="X114" s="29">
        <v>5.3129999999999997E-2</v>
      </c>
      <c r="Y114" s="29"/>
      <c r="Z114" s="29">
        <f t="shared" si="17"/>
        <v>9</v>
      </c>
      <c r="AA114" s="45" t="s">
        <v>19</v>
      </c>
      <c r="AB114" s="46">
        <f>SUMIFS($AE$4:$AE$105,$AB$4:$AB$105," +ENSO",$AD$4:$AD$105,"x")</f>
        <v>750</v>
      </c>
      <c r="AC114" s="47" t="s">
        <v>20</v>
      </c>
      <c r="AD114" s="55"/>
      <c r="AE114" s="66">
        <f>SUMIFS($AE$4:$AE$105,$AB$4:$AB$105," -ENSO",$AD$4:$AD$105,"x")</f>
        <v>82</v>
      </c>
      <c r="AF114" s="33" t="s">
        <v>18</v>
      </c>
      <c r="AG114" s="24" t="s">
        <v>19</v>
      </c>
      <c r="AH114" s="29">
        <v>-2E-3</v>
      </c>
      <c r="AI114" s="29"/>
      <c r="AJ114" s="29">
        <v>1</v>
      </c>
      <c r="AK114" s="33" t="s">
        <v>92</v>
      </c>
      <c r="AL114" s="35" t="s">
        <v>28</v>
      </c>
      <c r="AM114" s="29">
        <v>3.2599999999999997E-2</v>
      </c>
      <c r="AN114" s="29"/>
      <c r="AO114" s="29">
        <f>IF(AM114&gt;AM115,AO115+1,AO115)</f>
        <v>2</v>
      </c>
      <c r="AP114" s="33" t="s">
        <v>53</v>
      </c>
      <c r="AQ114" s="24" t="s">
        <v>28</v>
      </c>
      <c r="AR114" s="29">
        <v>3.6940000000000001E-2</v>
      </c>
      <c r="AS114" s="29"/>
      <c r="AT114" s="29">
        <f t="shared" si="25"/>
        <v>5</v>
      </c>
      <c r="AU114" s="33" t="s">
        <v>39</v>
      </c>
      <c r="AV114" s="24" t="s">
        <v>25</v>
      </c>
      <c r="AW114" s="29">
        <v>0.12886</v>
      </c>
      <c r="AX114" s="29"/>
      <c r="AY114" s="29">
        <f t="shared" si="20"/>
        <v>23</v>
      </c>
      <c r="AZ114" s="33" t="s">
        <v>51</v>
      </c>
      <c r="BA114" s="24" t="s">
        <v>28</v>
      </c>
      <c r="BB114" s="29">
        <v>3.1789999999999999E-2</v>
      </c>
      <c r="BC114" s="29"/>
      <c r="BD114" s="29">
        <v>1</v>
      </c>
      <c r="BE114" s="45" t="s">
        <v>19</v>
      </c>
      <c r="BF114" s="46">
        <f t="shared" si="42"/>
        <v>7.8504672897196262</v>
      </c>
      <c r="BG114" s="47"/>
      <c r="BH114" s="47" t="s">
        <v>20</v>
      </c>
      <c r="BI114" s="46">
        <f t="shared" si="43"/>
        <v>4.2336448598130838</v>
      </c>
      <c r="BJ114" s="112" t="s">
        <v>111</v>
      </c>
      <c r="BK114" s="113"/>
      <c r="BL114" s="113"/>
      <c r="BM114" s="113"/>
      <c r="BN114" s="113"/>
      <c r="BO114" s="112" t="s">
        <v>110</v>
      </c>
      <c r="BP114" s="113"/>
      <c r="BQ114" s="113"/>
      <c r="BR114" s="113"/>
      <c r="BS114" s="114"/>
    </row>
    <row r="115" spans="1:71" ht="18" thickTop="1" thickBot="1" x14ac:dyDescent="0.25">
      <c r="A115" s="95"/>
      <c r="B115" s="45" t="s">
        <v>28</v>
      </c>
      <c r="C115" s="46">
        <f t="shared" ref="C115:C117" si="44">(SUMIF($C$4:$C$112,B115,$F$4:$F$112))/$F$4</f>
        <v>4.0550458715596331</v>
      </c>
      <c r="D115" s="47"/>
      <c r="E115" s="47" t="s">
        <v>29</v>
      </c>
      <c r="F115" s="46">
        <f t="shared" ref="F115:F117" si="45">(SUMIF($C$4:$C$112,E115,$F$4:$F$112))/$F$4</f>
        <v>8.8532110091743128</v>
      </c>
      <c r="G115" s="61" t="s">
        <v>28</v>
      </c>
      <c r="H115" s="46">
        <f>SUMIFS($K$4:$K$107,$H$4:$H$107," +NAM",$J$4:$J$107,"x")</f>
        <v>538</v>
      </c>
      <c r="I115" s="47" t="s">
        <v>29</v>
      </c>
      <c r="J115" s="55"/>
      <c r="K115" s="66">
        <f>SUMIFS($K$4:$K$107,$H$4:$H$107," -NAM",$J$4:$J$107,"x")</f>
        <v>68</v>
      </c>
      <c r="L115" s="23" t="s">
        <v>95</v>
      </c>
      <c r="M115" s="24" t="s">
        <v>29</v>
      </c>
      <c r="N115" s="29">
        <v>-1.269E-2</v>
      </c>
      <c r="O115" s="29"/>
      <c r="P115" s="29">
        <f>IF(N115&lt;N114,P114+1,P114)</f>
        <v>2</v>
      </c>
      <c r="Q115" s="33" t="s">
        <v>77</v>
      </c>
      <c r="R115" s="24" t="s">
        <v>22</v>
      </c>
      <c r="S115" s="29">
        <v>9.3609999999999999E-2</v>
      </c>
      <c r="T115" s="29"/>
      <c r="U115" s="29">
        <f t="shared" si="24"/>
        <v>10</v>
      </c>
      <c r="V115" s="33" t="s">
        <v>103</v>
      </c>
      <c r="W115" s="35" t="s">
        <v>26</v>
      </c>
      <c r="X115" s="29">
        <v>5.2740000000000002E-2</v>
      </c>
      <c r="Y115" s="29"/>
      <c r="Z115" s="29">
        <f t="shared" si="17"/>
        <v>8</v>
      </c>
      <c r="AA115" s="48" t="s">
        <v>22</v>
      </c>
      <c r="AB115" s="49">
        <f>SUMIFS($AE$4:$AE$105,$AB$4:$AB$105," +AMO",$AD$4:$AD$105,"x")</f>
        <v>207</v>
      </c>
      <c r="AC115" s="50" t="s">
        <v>23</v>
      </c>
      <c r="AD115" s="57"/>
      <c r="AE115" s="67">
        <f>SUMIFS($AE$4:$AE$105,$AB$4:$AB$105," -AMO",$AD$4:$AD$105,"x")</f>
        <v>69</v>
      </c>
      <c r="AF115" s="33" t="s">
        <v>71</v>
      </c>
      <c r="AG115" s="24" t="s">
        <v>29</v>
      </c>
      <c r="AH115" s="29">
        <v>-9.4199999999999996E-3</v>
      </c>
      <c r="AI115" s="29"/>
      <c r="AJ115" s="29">
        <f>IF(AH115&lt;AH114,AJ114+1,AJ114)</f>
        <v>2</v>
      </c>
      <c r="AK115" s="33" t="s">
        <v>47</v>
      </c>
      <c r="AL115" s="24" t="s">
        <v>28</v>
      </c>
      <c r="AM115" s="29">
        <v>1.159E-2</v>
      </c>
      <c r="AN115" s="29"/>
      <c r="AO115" s="29">
        <v>1</v>
      </c>
      <c r="AP115" s="33" t="s">
        <v>71</v>
      </c>
      <c r="AQ115" s="24" t="s">
        <v>20</v>
      </c>
      <c r="AR115" s="29">
        <v>3.3950000000000001E-2</v>
      </c>
      <c r="AS115" s="29"/>
      <c r="AT115" s="29">
        <f t="shared" si="25"/>
        <v>4</v>
      </c>
      <c r="AU115" s="33" t="s">
        <v>81</v>
      </c>
      <c r="AV115" s="24" t="s">
        <v>20</v>
      </c>
      <c r="AW115" s="29">
        <v>0.11355</v>
      </c>
      <c r="AX115" s="29"/>
      <c r="AY115" s="29">
        <f t="shared" si="20"/>
        <v>22</v>
      </c>
      <c r="AZ115" s="112" t="s">
        <v>109</v>
      </c>
      <c r="BA115" s="113"/>
      <c r="BB115" s="113"/>
      <c r="BC115" s="113"/>
      <c r="BD115" s="113"/>
      <c r="BE115" s="48" t="s">
        <v>22</v>
      </c>
      <c r="BF115" s="49">
        <f t="shared" si="42"/>
        <v>8.4672897196261676</v>
      </c>
      <c r="BG115" s="50"/>
      <c r="BH115" s="50" t="s">
        <v>23</v>
      </c>
      <c r="BI115" s="49">
        <f t="shared" si="43"/>
        <v>3.4672897196261681</v>
      </c>
      <c r="BJ115" s="42" t="s">
        <v>25</v>
      </c>
      <c r="BK115" s="51">
        <f>SUMIFS($BN$4:$BN$104,$BK$4:$BK$104," +PNA",$BM$4:$BM$104,"x") + SUMIFS($BN$4:$BN$104,$BK$4:$BK$104," +PNA",$BM$4:$BM$104,"o")</f>
        <v>183</v>
      </c>
      <c r="BL115" s="44" t="s">
        <v>26</v>
      </c>
      <c r="BM115" s="54"/>
      <c r="BN115" s="60">
        <f>SUMIFS($BN$4:$BN$104,$BK$4:$BK$104," -PNA",$BM$4:$BM$104,"x") + SUMIFS($BN$4:$BN$104,$BK$4:$BK$104," -PNA",$BM$4:$BM$104,"o")</f>
        <v>841</v>
      </c>
      <c r="BO115" s="42" t="s">
        <v>25</v>
      </c>
      <c r="BP115" s="51">
        <f>SUMIFS($BS$4:$BS$108,$BP$4:$BP$108," +PNA",$BR$4:$BR$108,"x")</f>
        <v>92</v>
      </c>
      <c r="BQ115" s="44" t="s">
        <v>26</v>
      </c>
      <c r="BR115" s="54"/>
      <c r="BS115" s="65">
        <f>SUMIFS($BS$4:$BS$108,$BP$4:$BP$108," -PNA",$BR$4:$BR$108,"x")</f>
        <v>942</v>
      </c>
    </row>
    <row r="116" spans="1:71" ht="18" thickTop="1" thickBot="1" x14ac:dyDescent="0.25">
      <c r="A116" s="95"/>
      <c r="B116" s="45" t="s">
        <v>19</v>
      </c>
      <c r="C116" s="46">
        <f t="shared" si="44"/>
        <v>8.6972477064220186</v>
      </c>
      <c r="D116" s="47"/>
      <c r="E116" s="47" t="s">
        <v>20</v>
      </c>
      <c r="F116" s="46">
        <f t="shared" si="45"/>
        <v>3.4311926605504586</v>
      </c>
      <c r="G116" s="61" t="s">
        <v>19</v>
      </c>
      <c r="H116" s="46">
        <f>SUMIFS($K$4:$K$107,$H$4:$H$107," +ENSO",$J$4:$J$107,"x")</f>
        <v>0</v>
      </c>
      <c r="I116" s="47" t="s">
        <v>20</v>
      </c>
      <c r="J116" s="55"/>
      <c r="K116" s="66">
        <f>SUMIFS($K$4:$K$107,$H$4:$H$107," -ENSO",$J$4:$J$107,"x")</f>
        <v>266</v>
      </c>
      <c r="L116" s="33" t="s">
        <v>39</v>
      </c>
      <c r="M116" s="24" t="s">
        <v>28</v>
      </c>
      <c r="N116" s="29">
        <v>-2.0490000000000001E-2</v>
      </c>
      <c r="O116" s="29"/>
      <c r="P116" s="29">
        <f t="shared" ref="P116:P179" si="46">IF(N116&lt;N115,P115+1,P115)</f>
        <v>3</v>
      </c>
      <c r="Q116" s="33" t="s">
        <v>101</v>
      </c>
      <c r="R116" s="35" t="s">
        <v>22</v>
      </c>
      <c r="S116" s="29">
        <v>8.8099999999999998E-2</v>
      </c>
      <c r="T116" s="29"/>
      <c r="U116" s="29">
        <f t="shared" si="24"/>
        <v>9</v>
      </c>
      <c r="V116" s="33" t="s">
        <v>59</v>
      </c>
      <c r="W116" s="24" t="s">
        <v>23</v>
      </c>
      <c r="X116" s="29">
        <v>4.8059999999999999E-2</v>
      </c>
      <c r="Y116" s="29"/>
      <c r="Z116" s="29">
        <f t="shared" si="17"/>
        <v>7</v>
      </c>
      <c r="AA116" s="112" t="s">
        <v>111</v>
      </c>
      <c r="AB116" s="113"/>
      <c r="AC116" s="113"/>
      <c r="AD116" s="113"/>
      <c r="AE116" s="114"/>
      <c r="AF116" s="33" t="s">
        <v>99</v>
      </c>
      <c r="AG116" s="35" t="s">
        <v>19</v>
      </c>
      <c r="AH116" s="29">
        <v>-1.175E-2</v>
      </c>
      <c r="AI116" s="29"/>
      <c r="AJ116" s="29">
        <f t="shared" ref="AJ116:AJ179" si="47">IF(AH116&lt;AH115,AJ115+1,AJ115)</f>
        <v>3</v>
      </c>
      <c r="AK116" s="112" t="s">
        <v>109</v>
      </c>
      <c r="AL116" s="113"/>
      <c r="AM116" s="113"/>
      <c r="AN116" s="113"/>
      <c r="AO116" s="114"/>
      <c r="AP116" s="33" t="s">
        <v>27</v>
      </c>
      <c r="AQ116" s="24" t="s">
        <v>28</v>
      </c>
      <c r="AR116" s="29">
        <v>3.3790000000000001E-2</v>
      </c>
      <c r="AS116" s="29"/>
      <c r="AT116" s="29">
        <f t="shared" si="25"/>
        <v>3</v>
      </c>
      <c r="AU116" s="33" t="s">
        <v>93</v>
      </c>
      <c r="AV116" s="35" t="s">
        <v>29</v>
      </c>
      <c r="AW116" s="29">
        <v>0.10796</v>
      </c>
      <c r="AX116" s="29"/>
      <c r="AY116" s="29">
        <f t="shared" si="20"/>
        <v>21</v>
      </c>
      <c r="AZ116" s="42" t="s">
        <v>25</v>
      </c>
      <c r="BA116" s="43">
        <f>(SUMIF($BA$4:$BA$114,AZ116,$BD$4:$BD$114))/$BD$4</f>
        <v>7.9099099099099099</v>
      </c>
      <c r="BB116" s="44"/>
      <c r="BC116" s="44" t="s">
        <v>26</v>
      </c>
      <c r="BD116" s="43">
        <f>(SUMIF($BA$4:$BA$114,BC116,$BD$4:$BD$114))/$BD$4</f>
        <v>6.6576576576576576</v>
      </c>
      <c r="BE116" s="112" t="s">
        <v>110</v>
      </c>
      <c r="BF116" s="113"/>
      <c r="BG116" s="113"/>
      <c r="BH116" s="113"/>
      <c r="BI116" s="113"/>
      <c r="BJ116" s="45" t="s">
        <v>28</v>
      </c>
      <c r="BK116" s="46">
        <f>SUMIFS($BN$4:$BN$104,$BK$4:$BK$104," +NAM",$BM$4:$BM$104,"x") + SUMIFS($BN$4:$BN$104,$BK$4:$BK$104," +NAM",$BM$4:$BM$104,"o")</f>
        <v>195</v>
      </c>
      <c r="BL116" s="47" t="s">
        <v>29</v>
      </c>
      <c r="BM116" s="55"/>
      <c r="BN116" s="62">
        <f>SUMIFS($BN$4:$BN$104,$BK$4:$BK$104," -NAM",$BM$4:$BM$104,"x") + SUMIFS($BN$4:$BN$104,$BK$4:$BK$104," -NAM",$BM$4:$BM$104,"o")</f>
        <v>67</v>
      </c>
      <c r="BO116" s="45" t="s">
        <v>28</v>
      </c>
      <c r="BP116" s="46">
        <f>SUMIFS($BS$4:$BS$108,$BP$4:$BP$108," +NAM",$BR$4:$BR$108,"x")</f>
        <v>524</v>
      </c>
      <c r="BQ116" s="47" t="s">
        <v>29</v>
      </c>
      <c r="BR116" s="55"/>
      <c r="BS116" s="66">
        <f>SUMIFS($BS$4:$BS$108,$BP$4:$BP$108," -NAM",$BR$4:$BR$108,"x")</f>
        <v>0</v>
      </c>
    </row>
    <row r="117" spans="1:71" ht="18" thickTop="1" thickBot="1" x14ac:dyDescent="0.25">
      <c r="A117" s="95"/>
      <c r="B117" s="48" t="s">
        <v>22</v>
      </c>
      <c r="C117" s="49">
        <f t="shared" si="44"/>
        <v>6.1284403669724767</v>
      </c>
      <c r="D117" s="50"/>
      <c r="E117" s="50" t="s">
        <v>23</v>
      </c>
      <c r="F117" s="49">
        <f t="shared" si="45"/>
        <v>5.7339449541284404</v>
      </c>
      <c r="G117" s="63" t="s">
        <v>22</v>
      </c>
      <c r="H117" s="49">
        <f>SUMIFS($K$4:$K$107,$H$4:$H$107," +AMO",$J$4:$J$107,"x")</f>
        <v>330</v>
      </c>
      <c r="I117" s="50" t="s">
        <v>23</v>
      </c>
      <c r="J117" s="57"/>
      <c r="K117" s="67">
        <f>SUMIFS($K$4:$K$107,$H$4:$H$107," -AMO",$J$4:$J$107,"x")</f>
        <v>0</v>
      </c>
      <c r="L117" s="33" t="s">
        <v>81</v>
      </c>
      <c r="M117" s="24" t="s">
        <v>20</v>
      </c>
      <c r="N117" s="29">
        <v>-2.283E-2</v>
      </c>
      <c r="O117" s="29"/>
      <c r="P117" s="29">
        <f t="shared" si="46"/>
        <v>4</v>
      </c>
      <c r="Q117" s="33" t="s">
        <v>100</v>
      </c>
      <c r="R117" s="35" t="s">
        <v>20</v>
      </c>
      <c r="S117" s="29">
        <v>8.0329999999999999E-2</v>
      </c>
      <c r="T117" s="29"/>
      <c r="U117" s="29">
        <f t="shared" si="24"/>
        <v>8</v>
      </c>
      <c r="V117" s="33" t="s">
        <v>68</v>
      </c>
      <c r="W117" s="24" t="s">
        <v>29</v>
      </c>
      <c r="X117" s="29">
        <v>4.6629999999999998E-2</v>
      </c>
      <c r="Y117" s="29"/>
      <c r="Z117" s="29">
        <f t="shared" si="17"/>
        <v>6</v>
      </c>
      <c r="AA117" s="42" t="s">
        <v>25</v>
      </c>
      <c r="AB117" s="51">
        <f>SUMIFS($AE$4:$AE$105,$AB$4:$AB$105," +PNA",$AD$4:$AD$105,"x") + SUMIFS($AE$4:$AE$105,$AB$4:$AB$105," +PNA",$AD$4:$AD$105,"o")</f>
        <v>1215</v>
      </c>
      <c r="AC117" s="44" t="s">
        <v>26</v>
      </c>
      <c r="AD117" s="51"/>
      <c r="AE117" s="65">
        <f>SUMIFS($AE$4:$AE$105,$AB$4:$AB$105," -PNA",$AD$4:$AD$105,"x") + SUMIFS($AE$4:$AE$105,$AB$4:$AB$105," -PNA",$AD$4:$AD$105,"o")</f>
        <v>180</v>
      </c>
      <c r="AF117" s="33" t="s">
        <v>67</v>
      </c>
      <c r="AG117" s="24" t="s">
        <v>28</v>
      </c>
      <c r="AH117" s="29">
        <v>-1.8700000000000001E-2</v>
      </c>
      <c r="AI117" s="29"/>
      <c r="AJ117" s="29">
        <f t="shared" si="47"/>
        <v>4</v>
      </c>
      <c r="AK117" s="42" t="s">
        <v>25</v>
      </c>
      <c r="AL117" s="43">
        <f>(SUMIF($AL$4:$AL$115,AK117,$AO$4:$AO$115))/$AO$4</f>
        <v>16.482142857142858</v>
      </c>
      <c r="AM117" s="44"/>
      <c r="AN117" s="44" t="s">
        <v>26</v>
      </c>
      <c r="AO117" s="43">
        <f>(SUMIF($AL$4:$AL$115,AN117,$AO$4:$AO$115))/$AO$4</f>
        <v>1.9732142857142858</v>
      </c>
      <c r="AP117" s="33" t="s">
        <v>51</v>
      </c>
      <c r="AQ117" s="24" t="s">
        <v>28</v>
      </c>
      <c r="AR117" s="29">
        <v>2.6450000000000001E-2</v>
      </c>
      <c r="AS117" s="29"/>
      <c r="AT117" s="29">
        <f>IF(AR117&gt;AR118,AT118+1,AT118)</f>
        <v>2</v>
      </c>
      <c r="AU117" s="33" t="s">
        <v>80</v>
      </c>
      <c r="AV117" s="24" t="s">
        <v>19</v>
      </c>
      <c r="AW117" s="29">
        <v>0.10536</v>
      </c>
      <c r="AX117" s="29"/>
      <c r="AY117" s="29">
        <f t="shared" si="20"/>
        <v>20</v>
      </c>
      <c r="AZ117" s="45" t="s">
        <v>28</v>
      </c>
      <c r="BA117" s="46">
        <f t="shared" ref="BA117:BA119" si="48">(SUMIF($BA$4:$BA$114,AZ117,$BD$4:$BD$114))/$BD$4</f>
        <v>1.9819819819819819</v>
      </c>
      <c r="BB117" s="47"/>
      <c r="BC117" s="47" t="s">
        <v>29</v>
      </c>
      <c r="BD117" s="46">
        <f t="shared" ref="BD117:BD119" si="49">(SUMIF($BA$4:$BA$114,BC117,$BD$4:$BD$114))/$BD$4</f>
        <v>17.072072072072071</v>
      </c>
      <c r="BE117" s="42" t="s">
        <v>25</v>
      </c>
      <c r="BF117" s="51">
        <f>SUMIFS($BI$4:$BI$111,$BF$4:$BF$111," +PNA",$BH$4:$BH$111,"x")</f>
        <v>1081</v>
      </c>
      <c r="BG117" s="44" t="s">
        <v>26</v>
      </c>
      <c r="BH117" s="54"/>
      <c r="BI117" s="60">
        <f>SUMIFS($BI$4:$BI$111,$BF$4:$BF$111," -PNA",$BH$4:$BH$111,"x")</f>
        <v>172</v>
      </c>
      <c r="BJ117" s="45" t="s">
        <v>19</v>
      </c>
      <c r="BK117" s="46">
        <f>SUMIFS($BN$4:$BN$104,$BK$4:$BK$104," +ENSO",$BM$4:$BM$104,"x") + SUMIFS($BN$4:$BN$104,$BK$4:$BK$104," +ENSO",$BM$4:$BM$104,"o")</f>
        <v>93</v>
      </c>
      <c r="BL117" s="47" t="s">
        <v>20</v>
      </c>
      <c r="BM117" s="55"/>
      <c r="BN117" s="62">
        <f>SUMIFS($BN$4:$BN$104,$BK$4:$BK$104," -ENSO",$BM$4:$BM$104,"x") + SUMIFS($BN$4:$BN$104,$BK$4:$BK$104," -ENSO",$BM$4:$BM$104,"o")</f>
        <v>918</v>
      </c>
      <c r="BO117" s="45" t="s">
        <v>19</v>
      </c>
      <c r="BP117" s="46">
        <f>SUMIFS($BS$4:$BS$108,$BP$4:$BP$108," +ENSO",$BR$4:$BR$108,"x")</f>
        <v>229</v>
      </c>
      <c r="BQ117" s="47" t="s">
        <v>20</v>
      </c>
      <c r="BR117" s="55"/>
      <c r="BS117" s="66">
        <f>SUMIFS($BS$4:$BS$108,$BP$4:$BP$108," -ENSO",$BR$4:$BR$108,"x")</f>
        <v>199</v>
      </c>
    </row>
    <row r="118" spans="1:71" ht="18" thickTop="1" thickBot="1" x14ac:dyDescent="0.25">
      <c r="A118" s="95"/>
      <c r="B118" s="112" t="s">
        <v>110</v>
      </c>
      <c r="C118" s="113"/>
      <c r="D118" s="113"/>
      <c r="E118" s="113"/>
      <c r="F118" s="113"/>
      <c r="G118" s="112" t="s">
        <v>111</v>
      </c>
      <c r="H118" s="113"/>
      <c r="I118" s="113"/>
      <c r="J118" s="113"/>
      <c r="K118" s="114"/>
      <c r="L118" s="33" t="s">
        <v>90</v>
      </c>
      <c r="M118" s="35" t="s">
        <v>26</v>
      </c>
      <c r="N118" s="29">
        <v>-2.742E-2</v>
      </c>
      <c r="O118" s="29"/>
      <c r="P118" s="29">
        <f t="shared" si="46"/>
        <v>5</v>
      </c>
      <c r="Q118" s="33" t="s">
        <v>101</v>
      </c>
      <c r="R118" s="35" t="s">
        <v>29</v>
      </c>
      <c r="S118" s="29">
        <v>7.1400000000000005E-2</v>
      </c>
      <c r="T118" s="29"/>
      <c r="U118" s="29">
        <f t="shared" si="24"/>
        <v>7</v>
      </c>
      <c r="V118" s="33" t="s">
        <v>53</v>
      </c>
      <c r="W118" s="24" t="s">
        <v>23</v>
      </c>
      <c r="X118" s="29">
        <v>3.9300000000000002E-2</v>
      </c>
      <c r="Y118" s="29"/>
      <c r="Z118" s="29">
        <f t="shared" si="17"/>
        <v>5</v>
      </c>
      <c r="AA118" s="45" t="s">
        <v>28</v>
      </c>
      <c r="AB118" s="46">
        <f>SUMIFS($AE$4:$AE$105,$AB$4:$AB$105," +NAM",$AD$4:$AD$105,"x") + SUMIFS($AE$4:$AE$105,$AB$4:$AB$105," +NAM",$AD$4:$AD$105,"o")</f>
        <v>63</v>
      </c>
      <c r="AC118" s="47" t="s">
        <v>29</v>
      </c>
      <c r="AD118" s="55"/>
      <c r="AE118" s="66">
        <f>SUMIFS($AE$4:$AE$105,$AB$4:$AB$105," -NAM",$AD$4:$AD$105,"x") + SUMIFS($AE$4:$AE$105,$AB$4:$AB$105," -NAM",$AD$4:$AD$105,"o")</f>
        <v>207</v>
      </c>
      <c r="AF118" s="33" t="s">
        <v>100</v>
      </c>
      <c r="AG118" s="35" t="s">
        <v>26</v>
      </c>
      <c r="AH118" s="29">
        <v>-1.8790000000000001E-2</v>
      </c>
      <c r="AI118" s="29"/>
      <c r="AJ118" s="29">
        <f t="shared" si="47"/>
        <v>5</v>
      </c>
      <c r="AK118" s="45" t="s">
        <v>28</v>
      </c>
      <c r="AL118" s="46">
        <f t="shared" ref="AL118:AL120" si="50">(SUMIF($AL$4:$AL$115,AK118,$AO$4:$AO$115))/$AO$4</f>
        <v>5.4285714285714288</v>
      </c>
      <c r="AM118" s="47"/>
      <c r="AN118" s="47" t="s">
        <v>29</v>
      </c>
      <c r="AO118" s="46">
        <f t="shared" ref="AO118:AO120" si="51">(SUMIF($AL$4:$AL$115,AN118,$AO$4:$AO$115))/$AO$4</f>
        <v>5.9196428571428568</v>
      </c>
      <c r="AP118" s="23" t="s">
        <v>95</v>
      </c>
      <c r="AQ118" s="24" t="s">
        <v>19</v>
      </c>
      <c r="AR118" s="29">
        <v>1.4019999999999999E-2</v>
      </c>
      <c r="AS118" s="29"/>
      <c r="AT118" s="29">
        <v>1</v>
      </c>
      <c r="AU118" s="33" t="s">
        <v>89</v>
      </c>
      <c r="AV118" s="35" t="s">
        <v>25</v>
      </c>
      <c r="AW118" s="29">
        <v>0.10306999999999999</v>
      </c>
      <c r="AX118" s="29"/>
      <c r="AY118" s="29">
        <f t="shared" si="20"/>
        <v>19</v>
      </c>
      <c r="AZ118" s="45" t="s">
        <v>19</v>
      </c>
      <c r="BA118" s="46">
        <f t="shared" si="48"/>
        <v>7.3783783783783781</v>
      </c>
      <c r="BB118" s="47"/>
      <c r="BC118" s="47" t="s">
        <v>20</v>
      </c>
      <c r="BD118" s="46">
        <f t="shared" si="49"/>
        <v>4.2072072072072073</v>
      </c>
      <c r="BE118" s="45" t="s">
        <v>28</v>
      </c>
      <c r="BF118" s="46">
        <f>SUMIFS($BI$4:$BI$111,$BF$4:$BF$111," +NAM",$BH$4:$BH$111,"x")</f>
        <v>153</v>
      </c>
      <c r="BG118" s="47" t="s">
        <v>29</v>
      </c>
      <c r="BH118" s="55"/>
      <c r="BI118" s="62">
        <f>SUMIFS($BI$4:$BI$111,$BF$4:$BF$111," -NAM",$BH$4:$BH$111,"x")</f>
        <v>586</v>
      </c>
      <c r="BJ118" s="48" t="s">
        <v>22</v>
      </c>
      <c r="BK118" s="49">
        <f>SUMIFS($BN$4:$BN$104,$BK$4:$BK$104," +AMO",$BM$4:$BM$104,"x") + SUMIFS($BN$4:$BN$104,$BK$4:$BK$104," +AMO",$BM$4:$BM$104,"o")</f>
        <v>296</v>
      </c>
      <c r="BL118" s="50" t="s">
        <v>23</v>
      </c>
      <c r="BM118" s="57"/>
      <c r="BN118" s="64">
        <f>SUMIFS($BN$4:$BN$104,$BK$4:$BK$104," -AMO",$BM$4:$BM$104,"x") + SUMIFS($BN$4:$BN$104,$BK$4:$BK$104," -AMO",$BM$4:$BM$104,"o")</f>
        <v>0</v>
      </c>
      <c r="BO118" s="48" t="s">
        <v>22</v>
      </c>
      <c r="BP118" s="49">
        <f>SUMIFS($BS$4:$BS$108,$BP$4:$BP$108," +AMO",$BR$4:$BR$108,"x")</f>
        <v>517</v>
      </c>
      <c r="BQ118" s="50" t="s">
        <v>23</v>
      </c>
      <c r="BR118" s="57"/>
      <c r="BS118" s="67">
        <f>SUMIFS($BS$4:$BS$108,$BP$4:$BP$108," -AMO",$BR$4:$BR$108,"x")</f>
        <v>0</v>
      </c>
    </row>
    <row r="119" spans="1:71" ht="18" thickTop="1" thickBot="1" x14ac:dyDescent="0.25">
      <c r="A119" s="95"/>
      <c r="B119" s="42" t="s">
        <v>25</v>
      </c>
      <c r="C119" s="51">
        <f>SUMIFS($F$4:$F$112,$C$4:$C$112," +PNA",$E$4:$E$112,"x")</f>
        <v>1277</v>
      </c>
      <c r="D119" s="44" t="s">
        <v>26</v>
      </c>
      <c r="E119" s="54"/>
      <c r="F119" s="51">
        <f>SUMIFS($F$4:$F$112,$C$4:$C$112," -PNA",$E$4:$E$112,"x")</f>
        <v>173</v>
      </c>
      <c r="G119" s="59" t="s">
        <v>25</v>
      </c>
      <c r="H119" s="51">
        <f>SUMIFS($K$4:$K$107,$H$4:$H$107," +PNA",$J$4:$J$107,"x") + SUMIFS($K$4:$K$107,$H$4:$H$107," +PNA",$J$4:$J$107,"o")</f>
        <v>72</v>
      </c>
      <c r="I119" s="44" t="s">
        <v>26</v>
      </c>
      <c r="J119" s="54"/>
      <c r="K119" s="51">
        <f>SUMIFS($K$4:$K$107,$H$4:$H$107," -PNA",$J$4:$J$107,"x") + SUMIFS($K$4:$K$107,$H$4:$H$107," -PNA",$J$4:$J$107,"o")</f>
        <v>1088</v>
      </c>
      <c r="L119" s="33" t="s">
        <v>74</v>
      </c>
      <c r="M119" s="24" t="s">
        <v>28</v>
      </c>
      <c r="N119" s="29">
        <v>-2.8389999999999999E-2</v>
      </c>
      <c r="O119" s="29"/>
      <c r="P119" s="29">
        <f t="shared" si="46"/>
        <v>6</v>
      </c>
      <c r="Q119" s="33" t="s">
        <v>92</v>
      </c>
      <c r="R119" s="35" t="s">
        <v>23</v>
      </c>
      <c r="S119" s="29">
        <v>5.9089999999999997E-2</v>
      </c>
      <c r="T119" s="29"/>
      <c r="U119" s="29">
        <f t="shared" si="24"/>
        <v>6</v>
      </c>
      <c r="V119" s="33" t="s">
        <v>51</v>
      </c>
      <c r="W119" s="24" t="s">
        <v>28</v>
      </c>
      <c r="X119" s="29">
        <v>2.963E-2</v>
      </c>
      <c r="Y119" s="29"/>
      <c r="Z119" s="29">
        <f t="shared" si="17"/>
        <v>4</v>
      </c>
      <c r="AA119" s="45" t="s">
        <v>19</v>
      </c>
      <c r="AB119" s="46">
        <f>SUMIFS($AE$4:$AE$105,$AB$4:$AB$105," +ENSO",$AD$4:$AD$105,"x") + SUMIFS($AE$4:$AE$105,$AB$4:$AB$105," +ENSO",$AD$4:$AD$105,"o")</f>
        <v>905</v>
      </c>
      <c r="AC119" s="47" t="s">
        <v>20</v>
      </c>
      <c r="AD119" s="55"/>
      <c r="AE119" s="66">
        <f>SUMIFS($AE$4:$AE$105,$AB$4:$AB$105," -ENSO",$AD$4:$AD$105,"x") + SUMIFS($AE$4:$AE$105,$AB$4:$AB$105," -ENSO",$AD$4:$AD$105,"o")</f>
        <v>134</v>
      </c>
      <c r="AF119" s="33" t="s">
        <v>27</v>
      </c>
      <c r="AG119" s="24" t="s">
        <v>29</v>
      </c>
      <c r="AH119" s="29">
        <v>-2.707E-2</v>
      </c>
      <c r="AI119" s="29"/>
      <c r="AJ119" s="29">
        <f t="shared" si="47"/>
        <v>6</v>
      </c>
      <c r="AK119" s="45" t="s">
        <v>19</v>
      </c>
      <c r="AL119" s="46">
        <f t="shared" si="50"/>
        <v>11.401785714285714</v>
      </c>
      <c r="AM119" s="47"/>
      <c r="AN119" s="47" t="s">
        <v>20</v>
      </c>
      <c r="AO119" s="46">
        <f t="shared" si="51"/>
        <v>2.7142857142857144</v>
      </c>
      <c r="AP119" s="112" t="s">
        <v>109</v>
      </c>
      <c r="AQ119" s="113"/>
      <c r="AR119" s="113"/>
      <c r="AS119" s="113"/>
      <c r="AT119" s="114"/>
      <c r="AU119" s="33" t="s">
        <v>91</v>
      </c>
      <c r="AV119" s="35" t="s">
        <v>20</v>
      </c>
      <c r="AW119" s="29">
        <v>9.1499999999999998E-2</v>
      </c>
      <c r="AX119" s="29"/>
      <c r="AY119" s="29">
        <f t="shared" si="20"/>
        <v>18</v>
      </c>
      <c r="AZ119" s="48" t="s">
        <v>22</v>
      </c>
      <c r="BA119" s="49">
        <f t="shared" si="48"/>
        <v>8.4144144144144146</v>
      </c>
      <c r="BB119" s="50"/>
      <c r="BC119" s="50" t="s">
        <v>23</v>
      </c>
      <c r="BD119" s="49">
        <f t="shared" si="49"/>
        <v>1.4234234234234233</v>
      </c>
      <c r="BE119" s="45" t="s">
        <v>19</v>
      </c>
      <c r="BF119" s="46">
        <f>SUMIFS($BI$4:$BI$111,$BF$4:$BF$111," +ENSO",$BH$4:$BH$111,"x")</f>
        <v>643</v>
      </c>
      <c r="BG119" s="47" t="s">
        <v>20</v>
      </c>
      <c r="BH119" s="55"/>
      <c r="BI119" s="66">
        <f>SUMIFS($BI$4:$BI$111,$BF$4:$BF$111," -ENSO",$BH$4:$BH$111,"x")</f>
        <v>81</v>
      </c>
      <c r="BJ119" s="33" t="s">
        <v>84</v>
      </c>
      <c r="BK119" s="24" t="s">
        <v>19</v>
      </c>
      <c r="BL119" s="29">
        <v>-1.0300000000000001E-3</v>
      </c>
      <c r="BM119" s="29"/>
      <c r="BN119" s="29">
        <v>1</v>
      </c>
      <c r="BO119" s="112" t="s">
        <v>111</v>
      </c>
      <c r="BP119" s="113"/>
      <c r="BQ119" s="113"/>
      <c r="BR119" s="113"/>
      <c r="BS119" s="114"/>
    </row>
    <row r="120" spans="1:71" ht="18" thickTop="1" thickBot="1" x14ac:dyDescent="0.25">
      <c r="A120" s="95"/>
      <c r="B120" s="45" t="s">
        <v>28</v>
      </c>
      <c r="C120" s="46">
        <f>SUMIFS($F$4:$F$112,$C$4:$C$112," +NAM",$E$4:$E$112,"x")</f>
        <v>69</v>
      </c>
      <c r="D120" s="47" t="s">
        <v>29</v>
      </c>
      <c r="E120" s="55"/>
      <c r="F120" s="56">
        <f>SUMIFS($F$4:$F$112,$C$4:$C$112," -NAM",$E$4:$E$112,"x")</f>
        <v>495</v>
      </c>
      <c r="G120" s="61" t="s">
        <v>28</v>
      </c>
      <c r="H120" s="46">
        <f>SUMIFS($K$4:$K$107,$H$4:$H$107," +NAM",$J$4:$J$107,"x") + SUMIFS($K$4:$K$107,$H$4:$H$107," +NAM",$J$4:$J$107,"o")</f>
        <v>678</v>
      </c>
      <c r="I120" s="47" t="s">
        <v>29</v>
      </c>
      <c r="J120" s="55"/>
      <c r="K120" s="66">
        <f>SUMIFS($K$4:$K$107,$H$4:$H$107," -NAM",$J$4:$J$107,"x") + SUMIFS($K$4:$K$107,$H$4:$H$107," -NAM",$J$4:$J$107,"o")</f>
        <v>68</v>
      </c>
      <c r="L120" s="33" t="s">
        <v>21</v>
      </c>
      <c r="M120" s="24" t="s">
        <v>23</v>
      </c>
      <c r="N120" s="29">
        <v>-6.0409999999999998E-2</v>
      </c>
      <c r="O120" s="29"/>
      <c r="P120" s="29">
        <f t="shared" si="46"/>
        <v>7</v>
      </c>
      <c r="Q120" s="33" t="s">
        <v>105</v>
      </c>
      <c r="R120" s="35" t="s">
        <v>20</v>
      </c>
      <c r="S120" s="29">
        <v>5.3690000000000002E-2</v>
      </c>
      <c r="T120" s="29"/>
      <c r="U120" s="29">
        <f t="shared" si="24"/>
        <v>5</v>
      </c>
      <c r="V120" s="33" t="s">
        <v>83</v>
      </c>
      <c r="W120" s="24" t="s">
        <v>29</v>
      </c>
      <c r="X120" s="29">
        <v>1.4999999999999999E-2</v>
      </c>
      <c r="Y120" s="29"/>
      <c r="Z120" s="29">
        <f t="shared" si="17"/>
        <v>3</v>
      </c>
      <c r="AA120" s="48" t="s">
        <v>22</v>
      </c>
      <c r="AB120" s="49">
        <f>SUMIFS($AE$4:$AE$105,$AB$4:$AB$105," +AMO",$AD$4:$AD$105,"x") + SUMIFS($AE$4:$AE$105,$AB$4:$AB$105," +AMO",$AD$4:$AD$105,"o")</f>
        <v>271</v>
      </c>
      <c r="AC120" s="50" t="s">
        <v>23</v>
      </c>
      <c r="AD120" s="57"/>
      <c r="AE120" s="67">
        <f>SUMIFS($AE$4:$AE$105,$AB$4:$AB$105," -AMO",$AD$4:$AD$105,"x") + SUMIFS($AE$4:$AE$105,$AB$4:$AB$105," -AMO",$AD$4:$AD$105,"o")</f>
        <v>69</v>
      </c>
      <c r="AF120" s="33" t="s">
        <v>21</v>
      </c>
      <c r="AG120" s="24" t="s">
        <v>22</v>
      </c>
      <c r="AH120" s="29">
        <v>-3.7990000000000003E-2</v>
      </c>
      <c r="AI120" s="29"/>
      <c r="AJ120" s="29">
        <f t="shared" si="47"/>
        <v>7</v>
      </c>
      <c r="AK120" s="48" t="s">
        <v>22</v>
      </c>
      <c r="AL120" s="49">
        <f t="shared" si="50"/>
        <v>8.0625</v>
      </c>
      <c r="AM120" s="50"/>
      <c r="AN120" s="50" t="s">
        <v>23</v>
      </c>
      <c r="AO120" s="49">
        <f t="shared" si="51"/>
        <v>4.5178571428571432</v>
      </c>
      <c r="AP120" s="42" t="s">
        <v>25</v>
      </c>
      <c r="AQ120" s="43">
        <f>(SUMIF($AQ$4:$AQ$118,AP120,$AT$4:$AT$118))/$AT$4</f>
        <v>16.704347826086956</v>
      </c>
      <c r="AR120" s="44"/>
      <c r="AS120" s="44" t="s">
        <v>26</v>
      </c>
      <c r="AT120" s="43">
        <f>(SUMIF($AQ$4:$AQ$118,AS120,$AT$4:$AT$118))/$AT$4</f>
        <v>1.8695652173913044</v>
      </c>
      <c r="AU120" s="33" t="s">
        <v>34</v>
      </c>
      <c r="AV120" s="24" t="s">
        <v>19</v>
      </c>
      <c r="AW120" s="29">
        <v>8.9109999999999995E-2</v>
      </c>
      <c r="AX120" s="29"/>
      <c r="AY120" s="29">
        <f t="shared" si="20"/>
        <v>17</v>
      </c>
      <c r="AZ120" s="112" t="s">
        <v>110</v>
      </c>
      <c r="BA120" s="113"/>
      <c r="BB120" s="113"/>
      <c r="BC120" s="113"/>
      <c r="BD120" s="113"/>
      <c r="BE120" s="48" t="s">
        <v>22</v>
      </c>
      <c r="BF120" s="49">
        <f>SUMIFS($BI$4:$BI$111,$BF$4:$BF$111," +AMO",$BH$4:$BH$111,"x")</f>
        <v>386</v>
      </c>
      <c r="BG120" s="50" t="s">
        <v>23</v>
      </c>
      <c r="BH120" s="57"/>
      <c r="BI120" s="67">
        <f>SUMIFS($BI$4:$BI$111,$BF$4:$BF$111," -AMO",$BH$4:$BH$111,"x")</f>
        <v>191</v>
      </c>
      <c r="BJ120" s="33" t="s">
        <v>93</v>
      </c>
      <c r="BK120" s="35" t="s">
        <v>29</v>
      </c>
      <c r="BL120" s="29">
        <v>-1.56E-3</v>
      </c>
      <c r="BM120" s="29"/>
      <c r="BN120" s="29">
        <f>IF(BL120&lt;BL119,BN119+1,BN119)</f>
        <v>2</v>
      </c>
      <c r="BO120" s="42" t="s">
        <v>25</v>
      </c>
      <c r="BP120" s="51">
        <f>SUMIFS($BS$4:$BS$108,$BP$4:$BP$108," +PNA",$BR$4:$BR$108,"x") + SUMIFS($BS$4:$BS$108,$BP$4:$BP$108," +PNA",$BR$4:$BR$108,"o")</f>
        <v>166</v>
      </c>
      <c r="BQ120" s="44" t="s">
        <v>26</v>
      </c>
      <c r="BR120" s="54"/>
      <c r="BS120" s="65">
        <f>SUMIFS($BS$4:$BS$108,$BP$4:$BP$108," -PNA",$BR$4:$BR$108,"x") + SUMIFS($BS$4:$BS$108,$BP$4:$BP$108," -PNA",$BR$4:$BR$108,"o")</f>
        <v>1231</v>
      </c>
    </row>
    <row r="121" spans="1:71" ht="18" thickTop="1" thickBot="1" x14ac:dyDescent="0.25">
      <c r="A121" s="95"/>
      <c r="B121" s="45" t="s">
        <v>19</v>
      </c>
      <c r="C121" s="46">
        <f>SUMIFS($F$4:$F$112,$C$4:$C$112," +ENSO",$E$4:$E$112,"x")</f>
        <v>645</v>
      </c>
      <c r="D121" s="47" t="s">
        <v>20</v>
      </c>
      <c r="E121" s="55"/>
      <c r="F121" s="56">
        <f>SUMIFS($F$4:$F$112,$C$4:$C$112," -ENSO",$E$4:$E$112,"x")</f>
        <v>85</v>
      </c>
      <c r="G121" s="61" t="s">
        <v>19</v>
      </c>
      <c r="H121" s="46">
        <f>SUMIFS($K$4:$K$107,$H$4:$H$107," +ENSO",$J$4:$J$107,"x") + SUMIFS($K$4:$K$107,$H$4:$H$107," +ENSO",$J$4:$J$107,"o")</f>
        <v>0</v>
      </c>
      <c r="I121" s="47" t="s">
        <v>20</v>
      </c>
      <c r="J121" s="55"/>
      <c r="K121" s="66">
        <f>SUMIFS($K$4:$K$107,$H$4:$H$107," -ENSO",$J$4:$J$107,"x") + SUMIFS($K$4:$K$107,$H$4:$H$107," -ENSO",$J$4:$J$107,"o")</f>
        <v>333</v>
      </c>
      <c r="L121" s="23" t="s">
        <v>95</v>
      </c>
      <c r="M121" s="24" t="s">
        <v>19</v>
      </c>
      <c r="N121" s="29">
        <v>-6.4390000000000003E-2</v>
      </c>
      <c r="O121" s="29"/>
      <c r="P121" s="29">
        <f t="shared" si="46"/>
        <v>8</v>
      </c>
      <c r="Q121" s="33" t="s">
        <v>77</v>
      </c>
      <c r="R121" s="24" t="s">
        <v>29</v>
      </c>
      <c r="S121" s="29">
        <v>4.4679999999999997E-2</v>
      </c>
      <c r="T121" s="29"/>
      <c r="U121" s="29">
        <f t="shared" si="24"/>
        <v>4</v>
      </c>
      <c r="V121" s="33" t="s">
        <v>37</v>
      </c>
      <c r="W121" s="24" t="s">
        <v>23</v>
      </c>
      <c r="X121" s="29">
        <v>1.247E-2</v>
      </c>
      <c r="Y121" s="29"/>
      <c r="Z121" s="29">
        <f>IF(X121&gt;X122,Z122+1,Z122)</f>
        <v>2</v>
      </c>
      <c r="AA121" s="33" t="s">
        <v>94</v>
      </c>
      <c r="AB121" s="35" t="s">
        <v>19</v>
      </c>
      <c r="AC121" s="29">
        <v>-9.1E-4</v>
      </c>
      <c r="AD121" s="29"/>
      <c r="AE121" s="29">
        <v>1</v>
      </c>
      <c r="AF121" s="33" t="s">
        <v>49</v>
      </c>
      <c r="AG121" s="24" t="s">
        <v>28</v>
      </c>
      <c r="AH121" s="29">
        <v>-4.6609999999999999E-2</v>
      </c>
      <c r="AI121" s="29"/>
      <c r="AJ121" s="29">
        <f t="shared" si="47"/>
        <v>8</v>
      </c>
      <c r="AK121" s="112" t="s">
        <v>110</v>
      </c>
      <c r="AL121" s="113"/>
      <c r="AM121" s="113"/>
      <c r="AN121" s="113"/>
      <c r="AO121" s="113"/>
      <c r="AP121" s="45" t="s">
        <v>28</v>
      </c>
      <c r="AQ121" s="46">
        <f t="shared" ref="AQ121:AQ123" si="52">(SUMIF($AQ$4:$AQ$118,AP121,$AT$4:$AT$118))/$AT$4</f>
        <v>6.034782608695652</v>
      </c>
      <c r="AR121" s="47"/>
      <c r="AS121" s="47" t="s">
        <v>29</v>
      </c>
      <c r="AT121" s="46">
        <f t="shared" ref="AT121:AT123" si="53">(SUMIF($AQ$4:$AQ$118,AS121,$AT$4:$AT$118))/$AT$4</f>
        <v>5.0956521739130434</v>
      </c>
      <c r="AU121" s="33" t="s">
        <v>61</v>
      </c>
      <c r="AV121" s="24" t="s">
        <v>26</v>
      </c>
      <c r="AW121" s="29">
        <v>8.4769999999999998E-2</v>
      </c>
      <c r="AX121" s="29"/>
      <c r="AY121" s="29">
        <f t="shared" si="20"/>
        <v>16</v>
      </c>
      <c r="AZ121" s="42" t="s">
        <v>25</v>
      </c>
      <c r="BA121" s="51">
        <f>SUMIFS($BD$4:$BD$114,$BA$4:$BA$114," +PNA",$BC$4:$BC$114,"x")</f>
        <v>610</v>
      </c>
      <c r="BB121" s="44" t="s">
        <v>26</v>
      </c>
      <c r="BC121" s="54"/>
      <c r="BD121" s="60">
        <f>SUMIFS($BD$4:$BD$114,$BA$4:$BA$114," -PNA",$BC$4:$BC$114,"x")</f>
        <v>446</v>
      </c>
      <c r="BE121" s="112" t="s">
        <v>111</v>
      </c>
      <c r="BF121" s="113"/>
      <c r="BG121" s="113"/>
      <c r="BH121" s="113"/>
      <c r="BI121" s="114"/>
      <c r="BJ121" s="33" t="s">
        <v>54</v>
      </c>
      <c r="BK121" s="24" t="s">
        <v>22</v>
      </c>
      <c r="BL121" s="29">
        <v>-4.1999999999999997E-3</v>
      </c>
      <c r="BM121" s="29"/>
      <c r="BN121" s="29">
        <f t="shared" ref="BN121:BN184" si="54">IF(BL121&lt;BL120,BN120+1,BN120)</f>
        <v>3</v>
      </c>
      <c r="BO121" s="45" t="s">
        <v>28</v>
      </c>
      <c r="BP121" s="46">
        <f>SUMIFS($BS$4:$BS$108,$BP$4:$BP$108," +NAM",$BR$4:$BR$108,"x") + SUMIFS($BS$4:$BS$108,$BP$4:$BP$108," +NAM",$BR$4:$BR$108,"o")</f>
        <v>765</v>
      </c>
      <c r="BQ121" s="47" t="s">
        <v>29</v>
      </c>
      <c r="BR121" s="55"/>
      <c r="BS121" s="66">
        <f>SUMIFS($BS$4:$BS$108,$BP$4:$BP$108," -NAM",$BR$4:$BR$108,"x") + SUMIFS($BS$4:$BS$108,$BP$4:$BP$108," -NAM",$BR$4:$BR$108,"o")</f>
        <v>64</v>
      </c>
    </row>
    <row r="122" spans="1:71" ht="18" thickTop="1" thickBot="1" x14ac:dyDescent="0.25">
      <c r="A122" s="95"/>
      <c r="B122" s="48" t="s">
        <v>22</v>
      </c>
      <c r="C122" s="49">
        <f>SUMIFS($F$4:$F$112,$C$4:$C$112," +AMO",$E$4:$E$112,"x")</f>
        <v>345</v>
      </c>
      <c r="D122" s="50" t="s">
        <v>23</v>
      </c>
      <c r="E122" s="57"/>
      <c r="F122" s="58">
        <f>SUMIFS($F$4:$F$112,$C$4:$C$112," -AMO",$E$4:$E$112,"x")</f>
        <v>361</v>
      </c>
      <c r="G122" s="63" t="s">
        <v>22</v>
      </c>
      <c r="H122" s="49">
        <f>SUMIFS($K$4:$K$107,$H$4:$H$107," +AMO",$J$4:$J$107,"x") + SUMIFS($K$4:$K$107,$H$4:$H$107," +AMO",$J$4:$J$107,"o")</f>
        <v>485</v>
      </c>
      <c r="I122" s="50" t="s">
        <v>23</v>
      </c>
      <c r="J122" s="57"/>
      <c r="K122" s="67">
        <f>SUMIFS($K$4:$K$107,$H$4:$H$107," -AMO",$J$4:$J$107,"x") + SUMIFS($K$4:$K$107,$H$4:$H$107," -AMO",$J$4:$J$107,"o")</f>
        <v>0</v>
      </c>
      <c r="L122" s="33" t="s">
        <v>70</v>
      </c>
      <c r="M122" s="24" t="s">
        <v>23</v>
      </c>
      <c r="N122" s="29">
        <v>-6.4990000000000006E-2</v>
      </c>
      <c r="O122" s="29"/>
      <c r="P122" s="29">
        <f t="shared" si="46"/>
        <v>9</v>
      </c>
      <c r="Q122" s="33" t="s">
        <v>84</v>
      </c>
      <c r="R122" s="24" t="s">
        <v>28</v>
      </c>
      <c r="S122" s="29">
        <v>2.2519999999999998E-2</v>
      </c>
      <c r="T122" s="29"/>
      <c r="U122" s="29">
        <f t="shared" si="24"/>
        <v>3</v>
      </c>
      <c r="V122" s="33" t="s">
        <v>83</v>
      </c>
      <c r="W122" s="24" t="s">
        <v>25</v>
      </c>
      <c r="X122" s="29">
        <v>1.141E-2</v>
      </c>
      <c r="Y122" s="29"/>
      <c r="Z122" s="29">
        <v>1</v>
      </c>
      <c r="AA122" s="33" t="s">
        <v>91</v>
      </c>
      <c r="AB122" s="35" t="s">
        <v>20</v>
      </c>
      <c r="AC122" s="29">
        <v>-1.201E-2</v>
      </c>
      <c r="AD122" s="29"/>
      <c r="AE122" s="29">
        <f>IF(AC122&lt;AC121,AE121+1,AE121)</f>
        <v>2</v>
      </c>
      <c r="AF122" s="33" t="s">
        <v>74</v>
      </c>
      <c r="AG122" s="24" t="s">
        <v>23</v>
      </c>
      <c r="AH122" s="29">
        <v>-4.7149999999999997E-2</v>
      </c>
      <c r="AI122" s="29"/>
      <c r="AJ122" s="29">
        <f t="shared" si="47"/>
        <v>9</v>
      </c>
      <c r="AK122" s="42" t="s">
        <v>25</v>
      </c>
      <c r="AL122" s="51">
        <f>SUMIFS($AO$4:$AO$115,$AL$4:$AL$115," +PNA",$AN$4:$AN$115,"x")</f>
        <v>1541</v>
      </c>
      <c r="AM122" s="44" t="s">
        <v>26</v>
      </c>
      <c r="AN122" s="54"/>
      <c r="AO122" s="60">
        <f>SUMIFS($AO$4:$AO$115,$AL$4:$AL$115," -PNA",$AN$4:$AN$115,"x")</f>
        <v>208</v>
      </c>
      <c r="AP122" s="45" t="s">
        <v>19</v>
      </c>
      <c r="AQ122" s="46">
        <f t="shared" si="52"/>
        <v>11.852173913043478</v>
      </c>
      <c r="AR122" s="47"/>
      <c r="AS122" s="47" t="s">
        <v>20</v>
      </c>
      <c r="AT122" s="46">
        <f t="shared" si="53"/>
        <v>3.4173913043478259</v>
      </c>
      <c r="AU122" s="33" t="s">
        <v>69</v>
      </c>
      <c r="AV122" s="24" t="s">
        <v>23</v>
      </c>
      <c r="AW122" s="29">
        <v>7.7649999999999997E-2</v>
      </c>
      <c r="AX122" s="29"/>
      <c r="AY122" s="29">
        <f t="shared" si="20"/>
        <v>15</v>
      </c>
      <c r="AZ122" s="45" t="s">
        <v>28</v>
      </c>
      <c r="BA122" s="46">
        <f>SUMIFS($BD$4:$BD$114,$BA$4:$BA$114," +NAM",$BC$4:$BC$114,"x")</f>
        <v>160</v>
      </c>
      <c r="BB122" s="47" t="s">
        <v>29</v>
      </c>
      <c r="BC122" s="55"/>
      <c r="BD122" s="62">
        <f>SUMIFS($BD$4:$BD$114,$BA$4:$BA$114," -NAM",$BC$4:$BC$114,"x")</f>
        <v>1427</v>
      </c>
      <c r="BE122" s="42" t="s">
        <v>25</v>
      </c>
      <c r="BF122" s="51">
        <f>SUMIFS($BI$4:$BI$111,$BF$4:$BF$111," +PNA",$BH$4:$BH$111,"x") + SUMIFS($BI$4:$BI$111,$BF$4:$BF$111," +PNA",$BH$4:$BH$111,"o")</f>
        <v>1275</v>
      </c>
      <c r="BG122" s="44" t="s">
        <v>26</v>
      </c>
      <c r="BH122" s="54"/>
      <c r="BI122" s="65">
        <f>SUMIFS($BI$4:$BI$111,$BF$4:$BF$111," -PNA",$BH$4:$BH$111,"x") + SUMIFS($BI$4:$BI$111,$BF$4:$BF$111," -PNA",$BH$4:$BH$111,"o")</f>
        <v>172</v>
      </c>
      <c r="BJ122" s="33" t="s">
        <v>83</v>
      </c>
      <c r="BK122" s="24" t="s">
        <v>25</v>
      </c>
      <c r="BL122" s="29">
        <v>-9.6399999999999993E-3</v>
      </c>
      <c r="BM122" s="29"/>
      <c r="BN122" s="29">
        <f t="shared" si="54"/>
        <v>4</v>
      </c>
      <c r="BO122" s="45" t="s">
        <v>19</v>
      </c>
      <c r="BP122" s="46">
        <f>SUMIFS($BS$4:$BS$108,$BP$4:$BP$108," +ENSO",$BR$4:$BR$108,"x") + SUMIFS($BS$4:$BS$108,$BP$4:$BP$108," +ENSO",$BR$4:$BR$108,"o")</f>
        <v>229</v>
      </c>
      <c r="BQ122" s="47" t="s">
        <v>20</v>
      </c>
      <c r="BR122" s="55"/>
      <c r="BS122" s="66">
        <f>SUMIFS($BS$4:$BS$108,$BP$4:$BP$108," -ENSO",$BR$4:$BR$108,"x") + SUMIFS($BS$4:$BS$108,$BP$4:$BP$108," -ENSO",$BR$4:$BR$108,"o")</f>
        <v>448</v>
      </c>
    </row>
    <row r="123" spans="1:71" ht="18" thickTop="1" thickBot="1" x14ac:dyDescent="0.25">
      <c r="A123" s="95"/>
      <c r="B123" s="112" t="s">
        <v>111</v>
      </c>
      <c r="C123" s="113"/>
      <c r="D123" s="113"/>
      <c r="E123" s="113"/>
      <c r="F123" s="114"/>
      <c r="G123" s="33" t="s">
        <v>100</v>
      </c>
      <c r="H123" s="35" t="s">
        <v>23</v>
      </c>
      <c r="I123" s="29">
        <v>-6.9999999999999999E-4</v>
      </c>
      <c r="J123" s="29"/>
      <c r="K123" s="29">
        <v>1</v>
      </c>
      <c r="L123" s="33" t="s">
        <v>101</v>
      </c>
      <c r="M123" s="35" t="s">
        <v>102</v>
      </c>
      <c r="N123" s="29">
        <v>-8.3220000000000002E-2</v>
      </c>
      <c r="O123" s="29"/>
      <c r="P123" s="29">
        <f t="shared" si="46"/>
        <v>10</v>
      </c>
      <c r="Q123" s="33" t="s">
        <v>62</v>
      </c>
      <c r="R123" s="24" t="s">
        <v>25</v>
      </c>
      <c r="S123" s="29">
        <v>1.7760000000000001E-2</v>
      </c>
      <c r="T123" s="29"/>
      <c r="U123" s="29">
        <f>IF(S123&gt;S124,U124+1,U124)</f>
        <v>2</v>
      </c>
      <c r="V123" s="112" t="s">
        <v>109</v>
      </c>
      <c r="W123" s="113"/>
      <c r="X123" s="113"/>
      <c r="Y123" s="113"/>
      <c r="Z123" s="114"/>
      <c r="AA123" s="33" t="s">
        <v>91</v>
      </c>
      <c r="AB123" s="35" t="s">
        <v>28</v>
      </c>
      <c r="AC123" s="29">
        <v>-1.239E-2</v>
      </c>
      <c r="AD123" s="29"/>
      <c r="AE123" s="29">
        <f t="shared" ref="AE123:AE186" si="55">IF(AC123&lt;AC122,AE122+1,AE122)</f>
        <v>3</v>
      </c>
      <c r="AF123" s="23" t="s">
        <v>95</v>
      </c>
      <c r="AG123" s="24" t="s">
        <v>29</v>
      </c>
      <c r="AH123" s="29">
        <v>-4.8890000000000003E-2</v>
      </c>
      <c r="AI123" s="29"/>
      <c r="AJ123" s="29">
        <f t="shared" si="47"/>
        <v>10</v>
      </c>
      <c r="AK123" s="45" t="s">
        <v>28</v>
      </c>
      <c r="AL123" s="46">
        <f>SUMIFS($AO$4:$AO$115,$AL$4:$AL$115," +NAM",$AN$4:$AN$115,"x")</f>
        <v>277</v>
      </c>
      <c r="AM123" s="47" t="s">
        <v>29</v>
      </c>
      <c r="AN123" s="55"/>
      <c r="AO123" s="62">
        <f>SUMIFS($AO$4:$AO$115,$AL$4:$AL$115," -NAM",$AN$4:$AN$115,"x")</f>
        <v>478</v>
      </c>
      <c r="AP123" s="48" t="s">
        <v>22</v>
      </c>
      <c r="AQ123" s="49">
        <f t="shared" si="52"/>
        <v>8.6347826086956516</v>
      </c>
      <c r="AR123" s="50"/>
      <c r="AS123" s="50" t="s">
        <v>23</v>
      </c>
      <c r="AT123" s="49">
        <f t="shared" si="53"/>
        <v>4.3913043478260869</v>
      </c>
      <c r="AU123" s="33" t="s">
        <v>98</v>
      </c>
      <c r="AV123" s="35" t="s">
        <v>19</v>
      </c>
      <c r="AW123" s="29">
        <v>7.3410000000000003E-2</v>
      </c>
      <c r="AX123" s="29"/>
      <c r="AY123" s="29">
        <f t="shared" si="20"/>
        <v>14</v>
      </c>
      <c r="AZ123" s="45" t="s">
        <v>19</v>
      </c>
      <c r="BA123" s="46">
        <f>SUMIFS($BD$4:$BD$114,$BA$4:$BA$114," +ENSO",$BC$4:$BC$114,"x")</f>
        <v>638</v>
      </c>
      <c r="BB123" s="47" t="s">
        <v>20</v>
      </c>
      <c r="BC123" s="55"/>
      <c r="BD123" s="62">
        <f>SUMIFS($BD$4:$BD$114,$BA$4:$BA$114," -ENSO",$BC$4:$BC$114,"x")</f>
        <v>281</v>
      </c>
      <c r="BE123" s="45" t="s">
        <v>28</v>
      </c>
      <c r="BF123" s="46">
        <f>SUMIFS($BI$4:$BI$111,$BF$4:$BF$111," +NAM",$BH$4:$BH$111,"x") + SUMIFS($BI$4:$BI$111,$BF$4:$BF$111," +NAM",$BH$4:$BH$111,"o")</f>
        <v>153</v>
      </c>
      <c r="BG123" s="47" t="s">
        <v>29</v>
      </c>
      <c r="BH123" s="55"/>
      <c r="BI123" s="66">
        <f>SUMIFS($BI$4:$BI$111,$BF$4:$BF$111," -NAM",$BH$4:$BH$111,"x") + SUMIFS($BI$4:$BI$111,$BF$4:$BF$111," -NAM",$BH$4:$BH$111,"o")</f>
        <v>748</v>
      </c>
      <c r="BJ123" s="33" t="s">
        <v>59</v>
      </c>
      <c r="BK123" s="24" t="s">
        <v>25</v>
      </c>
      <c r="BL123" s="29">
        <v>-1.093E-2</v>
      </c>
      <c r="BM123" s="29"/>
      <c r="BN123" s="29">
        <f t="shared" si="54"/>
        <v>5</v>
      </c>
      <c r="BO123" s="48" t="s">
        <v>22</v>
      </c>
      <c r="BP123" s="49">
        <f>SUMIFS($BS$4:$BS$108,$BP$4:$BP$108," +AMO",$BR$4:$BR$108,"x") + SUMIFS($BS$4:$BS$108,$BP$4:$BP$108," +AMO",$BR$4:$BR$108,"o")</f>
        <v>596</v>
      </c>
      <c r="BQ123" s="50" t="s">
        <v>23</v>
      </c>
      <c r="BR123" s="57"/>
      <c r="BS123" s="67">
        <f>SUMIFS($BS$4:$BS$108,$BP$4:$BP$108," -AMO",$BR$4:$BR$108,"x") + SUMIFS($BS$4:$BS$108,$BP$4:$BP$108," -AMO",$BR$4:$BR$108,"o")</f>
        <v>0</v>
      </c>
    </row>
    <row r="124" spans="1:71" ht="18" thickTop="1" thickBot="1" x14ac:dyDescent="0.25">
      <c r="A124" s="95"/>
      <c r="B124" s="42" t="s">
        <v>25</v>
      </c>
      <c r="C124" s="51">
        <f>SUMIFS($F$4:$F$112,$C$4:$C$112," +PNA",$E$4:$E$112,"x") + SUMIFS($F$4:$F$112,$C$4:$C$112," +PNA",$E$4:$E$112,"o")</f>
        <v>1373</v>
      </c>
      <c r="D124" s="44" t="s">
        <v>26</v>
      </c>
      <c r="E124" s="54"/>
      <c r="F124" s="51">
        <f>SUMIFS($F$4:$F$112,$C$4:$C$112," -PNA",$E$4:$E$112,"x") + SUMIFS($F$4:$F$112,$C$4:$C$112," -PNA",$E$4:$E$112,"o")</f>
        <v>173</v>
      </c>
      <c r="G124" s="33" t="s">
        <v>81</v>
      </c>
      <c r="H124" s="24" t="s">
        <v>29</v>
      </c>
      <c r="I124" s="29">
        <v>-4.9699999999999996E-3</v>
      </c>
      <c r="J124" s="29"/>
      <c r="K124" s="29">
        <f>IF(I124&lt;I123,K123+1,K123)</f>
        <v>2</v>
      </c>
      <c r="L124" s="33" t="s">
        <v>98</v>
      </c>
      <c r="M124" s="35" t="s">
        <v>28</v>
      </c>
      <c r="N124" s="29">
        <v>-0.10038999999999999</v>
      </c>
      <c r="O124" s="29"/>
      <c r="P124" s="29">
        <f t="shared" si="46"/>
        <v>11</v>
      </c>
      <c r="Q124" s="33" t="s">
        <v>79</v>
      </c>
      <c r="R124" s="24" t="s">
        <v>22</v>
      </c>
      <c r="S124" s="29">
        <v>1.7100000000000001E-2</v>
      </c>
      <c r="T124" s="29"/>
      <c r="U124" s="29">
        <v>1</v>
      </c>
      <c r="V124" s="42" t="s">
        <v>25</v>
      </c>
      <c r="W124" s="43">
        <f>(SUMIF($W$4:$W$122,V124,$Z$4:$Z$122))/$Z$4</f>
        <v>14.815126050420169</v>
      </c>
      <c r="Y124" s="44" t="s">
        <v>26</v>
      </c>
      <c r="Z124" s="43">
        <f>(SUMIF($W$4:$W$122,Y124,$Z$4:$Z$122))/$Z$4</f>
        <v>1.9075630252100841</v>
      </c>
      <c r="AA124" s="33" t="s">
        <v>59</v>
      </c>
      <c r="AB124" s="24" t="s">
        <v>23</v>
      </c>
      <c r="AC124" s="29">
        <v>-1.2540000000000001E-2</v>
      </c>
      <c r="AD124" s="29"/>
      <c r="AE124" s="29">
        <f t="shared" si="55"/>
        <v>4</v>
      </c>
      <c r="AF124" s="33" t="s">
        <v>62</v>
      </c>
      <c r="AG124" s="24" t="s">
        <v>19</v>
      </c>
      <c r="AH124" s="29">
        <v>-5.6399999999999999E-2</v>
      </c>
      <c r="AI124" s="29"/>
      <c r="AJ124" s="29">
        <f t="shared" si="47"/>
        <v>11</v>
      </c>
      <c r="AK124" s="45" t="s">
        <v>19</v>
      </c>
      <c r="AL124" s="46">
        <f>SUMIFS($AO$4:$AO$115,$AL$4:$AL$115," +ENSO",$AN$4:$AN$115,"x")</f>
        <v>1033</v>
      </c>
      <c r="AM124" s="47" t="s">
        <v>20</v>
      </c>
      <c r="AN124" s="55"/>
      <c r="AO124" s="62">
        <f>SUMIFS($AO$4:$AO$115,$AL$4:$AL$115," -ENSO",$AN$4:$AN$115,"x")</f>
        <v>99</v>
      </c>
      <c r="AP124" s="112" t="s">
        <v>110</v>
      </c>
      <c r="AQ124" s="113"/>
      <c r="AR124" s="113"/>
      <c r="AS124" s="113"/>
      <c r="AT124" s="114"/>
      <c r="AU124" s="33" t="s">
        <v>81</v>
      </c>
      <c r="AV124" s="24" t="s">
        <v>29</v>
      </c>
      <c r="AW124" s="29">
        <v>5.3789999999999998E-2</v>
      </c>
      <c r="AX124" s="29"/>
      <c r="AY124" s="29">
        <f t="shared" si="20"/>
        <v>13</v>
      </c>
      <c r="AZ124" s="48" t="s">
        <v>22</v>
      </c>
      <c r="BA124" s="49">
        <f>SUMIFS($BD$4:$BD$114,$BA$4:$BA$114," +AMO",$BC$4:$BC$114,"x")</f>
        <v>526</v>
      </c>
      <c r="BB124" s="50" t="s">
        <v>23</v>
      </c>
      <c r="BC124" s="57"/>
      <c r="BD124" s="64">
        <f>SUMIFS($BD$4:$BD$114,$BA$4:$BA$114," -AMO",$BC$4:$BC$114,"x")</f>
        <v>73</v>
      </c>
      <c r="BE124" s="45" t="s">
        <v>19</v>
      </c>
      <c r="BF124" s="46">
        <f>SUMIFS($BI$4:$BI$111,$BF$4:$BF$111," +ENSO",$BH$4:$BH$111,"x") + SUMIFS($BI$4:$BI$111,$BF$4:$BF$111," +ENSO",$BH$4:$BH$111,"o")</f>
        <v>643</v>
      </c>
      <c r="BG124" s="47" t="s">
        <v>20</v>
      </c>
      <c r="BH124" s="55"/>
      <c r="BI124" s="66">
        <f>SUMIFS($BI$4:$BI$111,$BF$4:$BF$111," -ENSO",$BH$4:$BH$111,"x") + SUMIFS($BI$4:$BI$111,$BF$4:$BF$111," -ENSO",$BH$4:$BH$111,"o")</f>
        <v>81</v>
      </c>
      <c r="BJ124" s="33" t="s">
        <v>89</v>
      </c>
      <c r="BK124" s="35" t="s">
        <v>28</v>
      </c>
      <c r="BL124" s="29">
        <v>-1.389E-2</v>
      </c>
      <c r="BM124" s="29"/>
      <c r="BN124" s="29">
        <f t="shared" si="54"/>
        <v>6</v>
      </c>
      <c r="BO124" s="33" t="s">
        <v>80</v>
      </c>
      <c r="BP124" s="24" t="s">
        <v>28</v>
      </c>
      <c r="BQ124" s="29">
        <v>-2.6800000000000001E-3</v>
      </c>
      <c r="BS124">
        <v>1</v>
      </c>
    </row>
    <row r="125" spans="1:71" ht="18" thickTop="1" thickBot="1" x14ac:dyDescent="0.25">
      <c r="A125" s="95"/>
      <c r="B125" s="45" t="s">
        <v>28</v>
      </c>
      <c r="C125" s="46">
        <f>SUMIFS($F$4:$F$112,$C$4:$C$112," +NAM",$E$4:$E$112,"x") + SUMIFS($F$4:$F$112,$C$4:$C$112," +NAM",$E$4:$E$112,"o")</f>
        <v>149</v>
      </c>
      <c r="D125" s="47" t="s">
        <v>29</v>
      </c>
      <c r="E125" s="55"/>
      <c r="F125" s="56">
        <f>SUMIFS($F$4:$F$112,$C$4:$C$112," -NAM",$E$4:$E$112,"x") + SUMIFS($F$4:$F$112,$C$4:$C$112," -NAM",$E$4:$E$112,"o")</f>
        <v>611</v>
      </c>
      <c r="G125" s="33" t="s">
        <v>96</v>
      </c>
      <c r="H125" s="35" t="s">
        <v>19</v>
      </c>
      <c r="I125" s="29">
        <v>-8.0700000000000008E-3</v>
      </c>
      <c r="J125" s="29"/>
      <c r="K125" s="29">
        <f t="shared" ref="K125:K188" si="56">IF(I125&lt;I124,K124+1,K124)</f>
        <v>3</v>
      </c>
      <c r="L125" s="33" t="s">
        <v>80</v>
      </c>
      <c r="M125" s="24" t="s">
        <v>28</v>
      </c>
      <c r="N125" s="29">
        <v>-0.10299</v>
      </c>
      <c r="O125" s="29"/>
      <c r="P125" s="29">
        <f t="shared" si="46"/>
        <v>12</v>
      </c>
      <c r="Q125" s="112" t="s">
        <v>109</v>
      </c>
      <c r="R125" s="113"/>
      <c r="S125" s="113"/>
      <c r="T125" s="113"/>
      <c r="U125" s="113"/>
      <c r="V125" s="45" t="s">
        <v>28</v>
      </c>
      <c r="W125" s="46">
        <f t="shared" ref="W125:W127" si="57">(SUMIF($W$4:$W$122,V125,$Z$4:$Z$122))/$Z$4</f>
        <v>8.4369747899159666</v>
      </c>
      <c r="Y125" s="47" t="s">
        <v>29</v>
      </c>
      <c r="Z125" s="46">
        <f t="shared" ref="Z125:Z127" si="58">(SUMIF($W$4:$W$122,Y125,$Z$4:$Z$122))/$Z$4</f>
        <v>1.1260504201680672</v>
      </c>
      <c r="AA125" s="23" t="s">
        <v>95</v>
      </c>
      <c r="AB125" s="24" t="s">
        <v>22</v>
      </c>
      <c r="AC125" s="29">
        <v>-1.9560000000000001E-2</v>
      </c>
      <c r="AD125" s="29"/>
      <c r="AE125" s="29">
        <f t="shared" si="55"/>
        <v>5</v>
      </c>
      <c r="AF125" s="33" t="s">
        <v>52</v>
      </c>
      <c r="AG125" s="24" t="s">
        <v>29</v>
      </c>
      <c r="AH125" s="29">
        <v>-5.774E-2</v>
      </c>
      <c r="AI125" s="29"/>
      <c r="AJ125" s="29">
        <f t="shared" si="47"/>
        <v>12</v>
      </c>
      <c r="AK125" s="48" t="s">
        <v>22</v>
      </c>
      <c r="AL125" s="49">
        <f>SUMIFS($AO$4:$AO$115,$AL$4:$AL$115," +AMO",$AN$4:$AN$115,"x")</f>
        <v>489</v>
      </c>
      <c r="AM125" s="50" t="s">
        <v>23</v>
      </c>
      <c r="AN125" s="57"/>
      <c r="AO125" s="64">
        <f>SUMIFS($AO$4:$AO$115,$AL$4:$AL$115," -AMO",$AN$4:$AN$115,"x")</f>
        <v>300</v>
      </c>
      <c r="AP125" s="42" t="s">
        <v>25</v>
      </c>
      <c r="AQ125" s="51">
        <f>SUMIFS($AT$4:$AT$118,$AQ$4:$AQ$118," +PNA",$AS$4:$AS$118,"x")</f>
        <v>1427</v>
      </c>
      <c r="AR125" s="44" t="s">
        <v>26</v>
      </c>
      <c r="AS125" s="54"/>
      <c r="AT125" s="65">
        <f>SUMIFS($AT$4:$AT$118,$AQ$4:$AQ$118," -PNA",$AS$4:$AS$118,"x")</f>
        <v>215</v>
      </c>
      <c r="AU125" s="33" t="s">
        <v>82</v>
      </c>
      <c r="AV125" s="24" t="s">
        <v>25</v>
      </c>
      <c r="AW125" s="29">
        <v>4.1939999999999998E-2</v>
      </c>
      <c r="AX125" s="29"/>
      <c r="AY125" s="29">
        <f t="shared" si="20"/>
        <v>12</v>
      </c>
      <c r="AZ125" s="112" t="s">
        <v>111</v>
      </c>
      <c r="BA125" s="113"/>
      <c r="BB125" s="113"/>
      <c r="BC125" s="113"/>
      <c r="BD125" s="113"/>
      <c r="BE125" s="48" t="s">
        <v>22</v>
      </c>
      <c r="BF125" s="49">
        <f>SUMIFS($BI$4:$BI$111,$BF$4:$BF$111," +AMO",$BH$4:$BH$111,"x") + SUMIFS($BI$4:$BI$111,$BF$4:$BF$111," +AMO",$BH$4:$BH$111,"o")</f>
        <v>386</v>
      </c>
      <c r="BG125" s="50" t="s">
        <v>23</v>
      </c>
      <c r="BH125" s="57"/>
      <c r="BI125" s="67">
        <f>SUMIFS($BI$4:$BI$111,$BF$4:$BF$111," -AMO",$BH$4:$BH$111,"x") + SUMIFS($BI$4:$BI$111,$BF$4:$BF$111," -AMO",$BH$4:$BH$111,"o")</f>
        <v>191</v>
      </c>
      <c r="BJ125" s="33" t="s">
        <v>65</v>
      </c>
      <c r="BK125" s="24" t="s">
        <v>23</v>
      </c>
      <c r="BL125" s="29">
        <v>-1.444E-2</v>
      </c>
      <c r="BM125" s="29"/>
      <c r="BN125" s="29">
        <f t="shared" si="54"/>
        <v>7</v>
      </c>
      <c r="BO125" s="33" t="s">
        <v>78</v>
      </c>
      <c r="BP125" s="24" t="s">
        <v>23</v>
      </c>
      <c r="BQ125" s="29">
        <v>-5.2399999999999999E-3</v>
      </c>
      <c r="BS125" s="29">
        <f>IF(BQ125&lt;BQ124,BS124+1,BS124)</f>
        <v>2</v>
      </c>
    </row>
    <row r="126" spans="1:71" ht="18" thickTop="1" thickBot="1" x14ac:dyDescent="0.25">
      <c r="A126" s="95"/>
      <c r="B126" s="45" t="s">
        <v>19</v>
      </c>
      <c r="C126" s="46">
        <f>SUMIFS($F$4:$F$112,$C$4:$C$112," +ENSO",$E$4:$E$112,"x") + SUMIFS($F$4:$F$112,$C$4:$C$112," +ENSO",$E$4:$E$112,"o")</f>
        <v>645</v>
      </c>
      <c r="D126" s="47" t="s">
        <v>20</v>
      </c>
      <c r="E126" s="55"/>
      <c r="F126" s="56">
        <f>SUMIFS($F$4:$F$112,$C$4:$C$112," -ENSO",$E$4:$E$112,"x") + SUMIFS($F$4:$F$112,$C$4:$C$112," -ENSO",$E$4:$E$112,"o")</f>
        <v>85</v>
      </c>
      <c r="G126" s="33" t="s">
        <v>71</v>
      </c>
      <c r="H126" s="24" t="s">
        <v>29</v>
      </c>
      <c r="I126" s="29">
        <v>-1.703E-2</v>
      </c>
      <c r="J126" s="29"/>
      <c r="K126" s="29">
        <f t="shared" si="56"/>
        <v>4</v>
      </c>
      <c r="L126" s="33" t="s">
        <v>89</v>
      </c>
      <c r="M126" s="35" t="s">
        <v>28</v>
      </c>
      <c r="N126" s="29">
        <v>-0.11469</v>
      </c>
      <c r="O126" s="29"/>
      <c r="P126" s="29">
        <f t="shared" si="46"/>
        <v>13</v>
      </c>
      <c r="Q126" s="42" t="s">
        <v>25</v>
      </c>
      <c r="R126" s="43">
        <f>(SUMIF($R$4:$R$124,Q126,$U$4:$U$124))/$U$4</f>
        <v>8.115702479338843</v>
      </c>
      <c r="S126" s="44"/>
      <c r="T126" s="44" t="s">
        <v>26</v>
      </c>
      <c r="U126" s="43">
        <f>(SUMIF($R$4:$R$124,T126,$U$4:$U$124))/$U$4</f>
        <v>6.2809917355371905</v>
      </c>
      <c r="V126" s="45" t="s">
        <v>19</v>
      </c>
      <c r="W126" s="46">
        <f t="shared" si="57"/>
        <v>11.184873949579831</v>
      </c>
      <c r="Y126" s="47" t="s">
        <v>20</v>
      </c>
      <c r="Z126" s="46">
        <f t="shared" si="58"/>
        <v>8.2100840336134446</v>
      </c>
      <c r="AA126" s="33" t="s">
        <v>67</v>
      </c>
      <c r="AB126" s="24" t="s">
        <v>20</v>
      </c>
      <c r="AC126" s="29">
        <v>-3.5060000000000001E-2</v>
      </c>
      <c r="AD126" s="29"/>
      <c r="AE126" s="29">
        <f t="shared" si="55"/>
        <v>6</v>
      </c>
      <c r="AF126" s="33" t="s">
        <v>79</v>
      </c>
      <c r="AG126" s="24" t="s">
        <v>25</v>
      </c>
      <c r="AH126" s="29">
        <v>-5.96E-2</v>
      </c>
      <c r="AI126" s="29"/>
      <c r="AJ126" s="29">
        <f t="shared" si="47"/>
        <v>13</v>
      </c>
      <c r="AK126" s="112" t="s">
        <v>111</v>
      </c>
      <c r="AL126" s="113"/>
      <c r="AM126" s="113"/>
      <c r="AN126" s="113"/>
      <c r="AO126" s="113"/>
      <c r="AP126" s="45" t="s">
        <v>28</v>
      </c>
      <c r="AQ126" s="46">
        <f>SUMIFS($AT$4:$AT$118,$AQ$4:$AQ$118," +NAM",$AS$4:$AS$118,"x")</f>
        <v>201</v>
      </c>
      <c r="AR126" s="47" t="s">
        <v>29</v>
      </c>
      <c r="AS126" s="55"/>
      <c r="AT126" s="66">
        <f>SUMIFS($AT$4:$AT$118,$AQ$4:$AQ$118," -NAM",$AS$4:$AS$118,"x")</f>
        <v>401</v>
      </c>
      <c r="AU126" s="33" t="s">
        <v>84</v>
      </c>
      <c r="AV126" s="24" t="s">
        <v>26</v>
      </c>
      <c r="AW126" s="29">
        <v>4.122E-2</v>
      </c>
      <c r="AX126" s="29"/>
      <c r="AY126" s="29">
        <f t="shared" si="20"/>
        <v>11</v>
      </c>
      <c r="AZ126" s="42" t="s">
        <v>25</v>
      </c>
      <c r="BA126" s="51">
        <f>SUMIFS($BD$4:$BD$114,$BA$4:$BA$114," +PNA",$BC$4:$BC$114,"x") + SUMIFS($BD$4:$BD$114,$BA$4:$BA$114," +PNA",$BC$4:$BC$114,"o")</f>
        <v>610</v>
      </c>
      <c r="BB126" s="44" t="s">
        <v>26</v>
      </c>
      <c r="BC126" s="54"/>
      <c r="BD126" s="60">
        <f>SUMIFS($BD$4:$BD$114,$BA$4:$BA$114," -PNA",$BC$4:$BC$114,"x") + SUMIFS($BD$4:$BD$114,$BA$4:$BA$114," -PNA",$BC$4:$BC$114,"o")</f>
        <v>597</v>
      </c>
      <c r="BE126" s="33" t="s">
        <v>63</v>
      </c>
      <c r="BF126" s="24" t="s">
        <v>20</v>
      </c>
      <c r="BG126" s="29">
        <v>-1.8689999999999998E-2</v>
      </c>
      <c r="BH126" s="29"/>
      <c r="BI126" s="29">
        <v>1</v>
      </c>
      <c r="BJ126" s="33" t="s">
        <v>101</v>
      </c>
      <c r="BK126" s="35" t="s">
        <v>102</v>
      </c>
      <c r="BL126" s="29">
        <v>-1.6039999999999999E-2</v>
      </c>
      <c r="BM126" s="29"/>
      <c r="BN126" s="29">
        <f t="shared" si="54"/>
        <v>8</v>
      </c>
      <c r="BO126" s="33" t="s">
        <v>72</v>
      </c>
      <c r="BP126" s="24" t="s">
        <v>25</v>
      </c>
      <c r="BQ126" s="29">
        <v>-5.5100000000000001E-3</v>
      </c>
      <c r="BS126" s="29">
        <f t="shared" ref="BS126:BS189" si="59">IF(BQ126&lt;BQ125,BS125+1,BS125)</f>
        <v>3</v>
      </c>
    </row>
    <row r="127" spans="1:71" ht="18" thickTop="1" thickBot="1" x14ac:dyDescent="0.25">
      <c r="A127" s="95"/>
      <c r="B127" s="48" t="s">
        <v>22</v>
      </c>
      <c r="C127" s="49">
        <f>SUMIFS($F$4:$F$112,$C$4:$C$112," +AMO",$E$4:$E$112,"x") + SUMIFS($F$4:$F$112,$C$4:$C$112," +AMO",$E$4:$E$112,"o")</f>
        <v>345</v>
      </c>
      <c r="D127" s="50" t="s">
        <v>23</v>
      </c>
      <c r="E127" s="57"/>
      <c r="F127" s="58">
        <f t="shared" ref="F127" si="60">SUMIFS($F$4:$F$112,$C$4:$C$112," -PNA",$E$4:$E$112,"x") + SUMIFS($F$4:$F$112,$C$4:$C$112," -PNA",$E$4:$E$112,"o")</f>
        <v>173</v>
      </c>
      <c r="G127" s="33" t="s">
        <v>92</v>
      </c>
      <c r="H127" s="35" t="s">
        <v>20</v>
      </c>
      <c r="I127" s="29">
        <v>-2.461E-2</v>
      </c>
      <c r="J127" s="29"/>
      <c r="K127" s="29">
        <f t="shared" si="56"/>
        <v>5</v>
      </c>
      <c r="L127" s="33" t="s">
        <v>71</v>
      </c>
      <c r="M127" s="24" t="s">
        <v>22</v>
      </c>
      <c r="N127" s="29">
        <v>-0.11785</v>
      </c>
      <c r="O127" s="29"/>
      <c r="P127" s="29">
        <f t="shared" si="46"/>
        <v>14</v>
      </c>
      <c r="Q127" s="45" t="s">
        <v>28</v>
      </c>
      <c r="R127" s="46">
        <f t="shared" ref="R127:R129" si="61">(SUMIF($R$4:$R$124,Q127,$U$4:$U$124))/$U$4</f>
        <v>12.471074380165289</v>
      </c>
      <c r="S127" s="47"/>
      <c r="T127" s="47" t="s">
        <v>29</v>
      </c>
      <c r="U127" s="46">
        <f t="shared" ref="U127:U129" si="62">(SUMIF($R$4:$R$124,T127,$U$4:$U$124))/$U$4</f>
        <v>0.8925619834710744</v>
      </c>
      <c r="V127" s="48" t="s">
        <v>22</v>
      </c>
      <c r="W127" s="49">
        <f t="shared" si="57"/>
        <v>12.134453781512605</v>
      </c>
      <c r="Y127" s="50" t="s">
        <v>23</v>
      </c>
      <c r="Z127" s="49">
        <f t="shared" si="58"/>
        <v>2.1848739495798317</v>
      </c>
      <c r="AA127" s="33" t="s">
        <v>49</v>
      </c>
      <c r="AB127" s="24" t="s">
        <v>20</v>
      </c>
      <c r="AC127" s="29">
        <v>-3.7859999999999998E-2</v>
      </c>
      <c r="AD127" s="29"/>
      <c r="AE127" s="29">
        <f t="shared" si="55"/>
        <v>7</v>
      </c>
      <c r="AF127" s="33" t="s">
        <v>60</v>
      </c>
      <c r="AG127" s="24" t="s">
        <v>22</v>
      </c>
      <c r="AH127" s="29">
        <v>-6.1109999999999998E-2</v>
      </c>
      <c r="AI127" s="29"/>
      <c r="AJ127" s="29">
        <f t="shared" si="47"/>
        <v>14</v>
      </c>
      <c r="AK127" s="42" t="s">
        <v>25</v>
      </c>
      <c r="AL127" s="51">
        <f>SUMIFS($AO$4:$AO$115,$AL$4:$AL$115," +PNA",$AN$4:$AN$115,"x") + SUMIFS($AO$4:$AO$115,$AL$4:$AL$115," +PNA",$AN$4:$AN$115,"o")</f>
        <v>1738</v>
      </c>
      <c r="AM127" s="44" t="s">
        <v>26</v>
      </c>
      <c r="AN127" s="54"/>
      <c r="AO127" s="60">
        <f>SUMIFS($AO$4:$AO$115,$AL$4:$AL$115," -PNA",$AN$4:$AN$115,"x") + SUMIFS($AO$4:$AO$115,$AL$4:$AL$115," -PNA",$AN$4:$AN$115,"o")</f>
        <v>208</v>
      </c>
      <c r="AP127" s="45" t="s">
        <v>19</v>
      </c>
      <c r="AQ127" s="46">
        <f>SUMIFS($AT$4:$AT$118,$AQ$4:$AQ$118," +ENSO",$AS$4:$AS$118,"x")</f>
        <v>1305</v>
      </c>
      <c r="AR127" s="47" t="s">
        <v>20</v>
      </c>
      <c r="AS127" s="55"/>
      <c r="AT127" s="66">
        <f>SUMIFS($AT$4:$AT$118,$AQ$4:$AQ$118," -ENSO",$AS$4:$AS$118,"x")</f>
        <v>108</v>
      </c>
      <c r="AU127" s="33" t="s">
        <v>33</v>
      </c>
      <c r="AV127" s="24" t="s">
        <v>25</v>
      </c>
      <c r="AW127" s="29">
        <v>3.5090000000000003E-2</v>
      </c>
      <c r="AX127" s="29"/>
      <c r="AY127" s="29">
        <f t="shared" si="20"/>
        <v>10</v>
      </c>
      <c r="AZ127" s="45" t="s">
        <v>28</v>
      </c>
      <c r="BA127" s="46">
        <f>SUMIFS($BD$4:$BD$114,$BA$4:$BA$114," +NAM",$BC$4:$BC$114,"x") + SUMIFS($BD$4:$BD$114,$BA$4:$BA$114," +NAM",$BC$4:$BC$114,"o")</f>
        <v>160</v>
      </c>
      <c r="BB127" s="47" t="s">
        <v>29</v>
      </c>
      <c r="BC127" s="55"/>
      <c r="BD127" s="66">
        <f>SUMIFS($BD$4:$BD$114,$BA$4:$BA$114," -NAM",$BC$4:$BC$114,"x") + SUMIFS($BD$4:$BD$114,$BA$4:$BA$114," -NAM",$BC$4:$BC$114,"o")</f>
        <v>1829</v>
      </c>
      <c r="BE127" s="33" t="s">
        <v>66</v>
      </c>
      <c r="BF127" s="24" t="s">
        <v>20</v>
      </c>
      <c r="BG127" s="29">
        <v>-3.5380000000000002E-2</v>
      </c>
      <c r="BH127" s="29"/>
      <c r="BI127" s="29">
        <f>IF(BG127&lt;BG126,BI126+1,BI126)</f>
        <v>2</v>
      </c>
      <c r="BJ127" s="33" t="s">
        <v>104</v>
      </c>
      <c r="BK127" s="35" t="s">
        <v>28</v>
      </c>
      <c r="BL127" s="29">
        <v>-1.6039999999999999E-2</v>
      </c>
      <c r="BM127" s="29"/>
      <c r="BN127" s="29">
        <f t="shared" si="54"/>
        <v>8</v>
      </c>
      <c r="BO127" s="33" t="s">
        <v>65</v>
      </c>
      <c r="BP127" s="24" t="s">
        <v>20</v>
      </c>
      <c r="BQ127" s="29">
        <v>-5.77E-3</v>
      </c>
      <c r="BS127" s="29">
        <f t="shared" si="59"/>
        <v>4</v>
      </c>
    </row>
    <row r="128" spans="1:71" ht="18" thickTop="1" thickBot="1" x14ac:dyDescent="0.25">
      <c r="A128" s="95"/>
      <c r="B128" s="33" t="s">
        <v>94</v>
      </c>
      <c r="C128" s="35" t="s">
        <v>19</v>
      </c>
      <c r="D128" s="29">
        <v>-2.2880000000000001E-2</v>
      </c>
      <c r="E128" s="29"/>
      <c r="F128" s="29">
        <v>1</v>
      </c>
      <c r="G128" s="33" t="s">
        <v>82</v>
      </c>
      <c r="H128" s="24" t="s">
        <v>20</v>
      </c>
      <c r="I128" s="29">
        <v>-2.9420000000000002E-2</v>
      </c>
      <c r="J128" s="29"/>
      <c r="K128" s="29">
        <f t="shared" si="56"/>
        <v>6</v>
      </c>
      <c r="L128" s="33" t="s">
        <v>70</v>
      </c>
      <c r="M128" s="24" t="s">
        <v>19</v>
      </c>
      <c r="N128" s="29">
        <v>-0.12595000000000001</v>
      </c>
      <c r="O128" s="29"/>
      <c r="P128" s="29">
        <f t="shared" si="46"/>
        <v>15</v>
      </c>
      <c r="Q128" s="45" t="s">
        <v>19</v>
      </c>
      <c r="R128" s="46">
        <f t="shared" si="61"/>
        <v>11.438016528925619</v>
      </c>
      <c r="S128" s="47"/>
      <c r="T128" s="47" t="s">
        <v>20</v>
      </c>
      <c r="U128" s="46">
        <f t="shared" si="62"/>
        <v>4.214876033057851</v>
      </c>
      <c r="V128" s="112" t="s">
        <v>110</v>
      </c>
      <c r="W128" s="113"/>
      <c r="X128" s="113"/>
      <c r="Y128" s="113"/>
      <c r="Z128" s="114"/>
      <c r="AA128" s="33" t="s">
        <v>66</v>
      </c>
      <c r="AB128" s="24" t="s">
        <v>20</v>
      </c>
      <c r="AC128" s="29">
        <v>-4.5409999999999999E-2</v>
      </c>
      <c r="AD128" s="29"/>
      <c r="AE128" s="29">
        <f t="shared" si="55"/>
        <v>8</v>
      </c>
      <c r="AF128" s="33" t="s">
        <v>47</v>
      </c>
      <c r="AG128" s="24" t="s">
        <v>19</v>
      </c>
      <c r="AH128" s="29">
        <v>-6.3960000000000003E-2</v>
      </c>
      <c r="AI128" s="29"/>
      <c r="AJ128" s="29">
        <f t="shared" si="47"/>
        <v>15</v>
      </c>
      <c r="AK128" s="45" t="s">
        <v>28</v>
      </c>
      <c r="AL128" s="46">
        <f>SUMIFS($AO$4:$AO$115,$AL$4:$AL$115," +NAM",$AN$4:$AN$115,"x") + SUMIFS($AO$4:$AO$115,$AL$4:$AL$115," +NAM",$AN$4:$AN$115,"o")</f>
        <v>320</v>
      </c>
      <c r="AM128" s="47" t="s">
        <v>29</v>
      </c>
      <c r="AN128" s="55"/>
      <c r="AO128" s="62">
        <f>SUMIFS($AO$4:$AO$115,$AL$4:$AL$115," -NAM",$AN$4:$AN$115,"x") + SUMIFS($AO$4:$AO$115,$AL$4:$AL$115," -NAM",$AN$4:$AN$115,"o")</f>
        <v>536</v>
      </c>
      <c r="AP128" s="48" t="s">
        <v>22</v>
      </c>
      <c r="AQ128" s="49">
        <f>SUMIFS($AT$4:$AT$118,$AQ$4:$AQ$118," +AMO",$AS$4:$AS$118,"x")</f>
        <v>296</v>
      </c>
      <c r="AR128" s="50" t="s">
        <v>23</v>
      </c>
      <c r="AS128" s="57"/>
      <c r="AT128" s="67">
        <f>SUMIFS($AT$4:$AT$118,$AQ$4:$AQ$118," -AMO",$AS$4:$AS$118,"x")</f>
        <v>267</v>
      </c>
      <c r="AU128" s="33" t="s">
        <v>83</v>
      </c>
      <c r="AV128" s="24" t="s">
        <v>25</v>
      </c>
      <c r="AW128" s="29">
        <v>2.6710000000000001E-2</v>
      </c>
      <c r="AX128" s="29"/>
      <c r="AY128" s="29">
        <f t="shared" si="20"/>
        <v>9</v>
      </c>
      <c r="AZ128" s="45" t="s">
        <v>19</v>
      </c>
      <c r="BA128" s="46">
        <f>SUMIFS($BD$4:$BD$114,$BA$4:$BA$114," +ENSO",$BC$4:$BC$114,"x") + SUMIFS($BD$4:$BD$114,$BA$4:$BA$114," +ENSO",$BC$4:$BC$114,"o")</f>
        <v>724</v>
      </c>
      <c r="BB128" s="47" t="s">
        <v>20</v>
      </c>
      <c r="BC128" s="55"/>
      <c r="BD128" s="66">
        <f>SUMIFS($BD$4:$BD$114,$BA$4:$BA$114," -ENSO",$BC$4:$BC$114,"x") + SUMIFS($BD$4:$BD$114,$BA$4:$BA$114," -ENSO",$BC$4:$BC$114,"o")</f>
        <v>325</v>
      </c>
      <c r="BE128" s="33" t="s">
        <v>77</v>
      </c>
      <c r="BF128" s="24" t="s">
        <v>29</v>
      </c>
      <c r="BG128" s="29">
        <v>-4.4630000000000003E-2</v>
      </c>
      <c r="BH128" s="29"/>
      <c r="BI128" s="29">
        <f t="shared" ref="BI128:BI191" si="63">IF(BG128&lt;BG127,BI127+1,BI127)</f>
        <v>3</v>
      </c>
      <c r="BJ128" s="33" t="s">
        <v>71</v>
      </c>
      <c r="BK128" s="24" t="s">
        <v>22</v>
      </c>
      <c r="BL128" s="29">
        <v>-1.9220000000000001E-2</v>
      </c>
      <c r="BM128" s="29"/>
      <c r="BN128" s="29">
        <f t="shared" si="54"/>
        <v>9</v>
      </c>
      <c r="BO128" s="23" t="s">
        <v>95</v>
      </c>
      <c r="BP128" s="24" t="s">
        <v>26</v>
      </c>
      <c r="BQ128" s="29">
        <v>-7.0899999999999999E-3</v>
      </c>
      <c r="BS128" s="29">
        <f t="shared" si="59"/>
        <v>5</v>
      </c>
    </row>
    <row r="129" spans="1:71" ht="18" thickTop="1" thickBot="1" x14ac:dyDescent="0.25">
      <c r="A129" s="95"/>
      <c r="B129" s="33" t="s">
        <v>82</v>
      </c>
      <c r="C129" s="24" t="s">
        <v>28</v>
      </c>
      <c r="D129" s="29">
        <v>-3.492E-2</v>
      </c>
      <c r="E129" s="29"/>
      <c r="F129" s="29">
        <f>IF(D129&lt;D128,F128+1,F128)</f>
        <v>2</v>
      </c>
      <c r="G129" s="33" t="s">
        <v>74</v>
      </c>
      <c r="H129" s="24" t="s">
        <v>23</v>
      </c>
      <c r="I129" s="29">
        <v>-3.4279999999999998E-2</v>
      </c>
      <c r="J129" s="29"/>
      <c r="K129" s="29">
        <f t="shared" si="56"/>
        <v>7</v>
      </c>
      <c r="L129" s="33" t="s">
        <v>90</v>
      </c>
      <c r="M129" s="35" t="s">
        <v>23</v>
      </c>
      <c r="N129" s="29">
        <v>-0.12858</v>
      </c>
      <c r="O129" s="29"/>
      <c r="P129" s="29">
        <f t="shared" si="46"/>
        <v>16</v>
      </c>
      <c r="Q129" s="48" t="s">
        <v>22</v>
      </c>
      <c r="R129" s="49">
        <f t="shared" si="61"/>
        <v>14.983471074380166</v>
      </c>
      <c r="S129" s="50"/>
      <c r="T129" s="50" t="s">
        <v>23</v>
      </c>
      <c r="U129" s="49">
        <f t="shared" si="62"/>
        <v>2.6033057851239669</v>
      </c>
      <c r="V129" s="42" t="s">
        <v>25</v>
      </c>
      <c r="W129" s="51">
        <f>SUMIFS($Z$4:$Z$122,$W$4:$W$122,V129,$Y$4:$Y$122,"x")</f>
        <v>595</v>
      </c>
      <c r="X129" s="44"/>
      <c r="Y129" s="44" t="s">
        <v>26</v>
      </c>
      <c r="Z129" s="51">
        <f>SUMIFS($Z$4:$Z$122,$W$4:$W$122,Y129,$Y$4:$Y$122,"x")</f>
        <v>115</v>
      </c>
      <c r="AA129" s="33" t="s">
        <v>103</v>
      </c>
      <c r="AB129" s="35" t="s">
        <v>20</v>
      </c>
      <c r="AC129" s="29">
        <v>-5.3769999999999998E-2</v>
      </c>
      <c r="AD129" s="29"/>
      <c r="AE129" s="29">
        <f t="shared" si="55"/>
        <v>9</v>
      </c>
      <c r="AF129" s="33" t="s">
        <v>98</v>
      </c>
      <c r="AG129" s="35" t="s">
        <v>28</v>
      </c>
      <c r="AH129" s="29">
        <v>-6.6210000000000005E-2</v>
      </c>
      <c r="AI129" s="29"/>
      <c r="AJ129" s="29">
        <f t="shared" si="47"/>
        <v>16</v>
      </c>
      <c r="AK129" s="45" t="s">
        <v>19</v>
      </c>
      <c r="AL129" s="46">
        <f>SUMIFS($AO$4:$AO$115,$AL$4:$AL$115," +ENSO",$AN$4:$AN$115,"x") + SUMIFS($AO$4:$AO$115,$AL$4:$AL$115," +ENSO",$AN$4:$AN$115,"o")</f>
        <v>1224</v>
      </c>
      <c r="AM129" s="47" t="s">
        <v>20</v>
      </c>
      <c r="AN129" s="55"/>
      <c r="AO129" s="62">
        <f>SUMIFS($AO$4:$AO$115,$AL$4:$AL$115," -ENSO",$AN$4:$AN$115,"x") + SUMIFS($AO$4:$AO$115,$AL$4:$AL$115," -ENSO",$AN$4:$AN$115,"o")</f>
        <v>99</v>
      </c>
      <c r="AP129" s="112" t="s">
        <v>111</v>
      </c>
      <c r="AQ129" s="113"/>
      <c r="AR129" s="113"/>
      <c r="AS129" s="113"/>
      <c r="AT129" s="114"/>
      <c r="AU129" s="33" t="s">
        <v>94</v>
      </c>
      <c r="AV129" s="35" t="s">
        <v>22</v>
      </c>
      <c r="AW129" s="29">
        <v>2.1149999999999999E-2</v>
      </c>
      <c r="AX129" s="29"/>
      <c r="AY129" s="29">
        <f t="shared" si="20"/>
        <v>8</v>
      </c>
      <c r="AZ129" s="48" t="s">
        <v>22</v>
      </c>
      <c r="BA129" s="49">
        <f>SUMIFS($BD$4:$BD$114,$BA$4:$BA$114," +AMO",$BC$4:$BC$114,"x") + SUMIFS($BD$4:$BD$114,$BA$4:$BA$114," +AMO",$BC$4:$BC$114,"o")</f>
        <v>526</v>
      </c>
      <c r="BB129" s="50" t="s">
        <v>23</v>
      </c>
      <c r="BC129" s="57"/>
      <c r="BD129" s="67">
        <f>SUMIFS($BD$4:$BD$114,$BA$4:$BA$114," -AMO",$BC$4:$BC$114,"x") + SUMIFS($BD$4:$BD$114,$BA$4:$BA$114," -AMO",$BC$4:$BC$114,"o")</f>
        <v>103</v>
      </c>
      <c r="BE129" s="33" t="s">
        <v>74</v>
      </c>
      <c r="BF129" s="24" t="s">
        <v>28</v>
      </c>
      <c r="BG129" s="29">
        <v>-4.4839999999999998E-2</v>
      </c>
      <c r="BH129" s="29"/>
      <c r="BI129" s="29">
        <f t="shared" si="63"/>
        <v>4</v>
      </c>
      <c r="BJ129" s="33" t="s">
        <v>78</v>
      </c>
      <c r="BK129" s="24" t="s">
        <v>28</v>
      </c>
      <c r="BL129" s="29">
        <v>-2.317E-2</v>
      </c>
      <c r="BM129" s="29"/>
      <c r="BN129" s="29">
        <f t="shared" si="54"/>
        <v>10</v>
      </c>
      <c r="BO129" s="33" t="s">
        <v>35</v>
      </c>
      <c r="BP129" s="24" t="s">
        <v>22</v>
      </c>
      <c r="BQ129" s="29">
        <v>-9.2099999999999994E-3</v>
      </c>
      <c r="BS129" s="29">
        <f t="shared" si="59"/>
        <v>6</v>
      </c>
    </row>
    <row r="130" spans="1:71" ht="18" thickTop="1" thickBot="1" x14ac:dyDescent="0.25">
      <c r="A130" s="95"/>
      <c r="B130" s="33" t="s">
        <v>90</v>
      </c>
      <c r="C130" s="35" t="s">
        <v>29</v>
      </c>
      <c r="D130" s="29">
        <v>-4.4380000000000003E-2</v>
      </c>
      <c r="E130" s="29"/>
      <c r="F130" s="29">
        <f t="shared" ref="F130:F193" si="64">IF(D130&lt;D129,F129+1,F129)</f>
        <v>3</v>
      </c>
      <c r="G130" s="33" t="s">
        <v>35</v>
      </c>
      <c r="H130" s="24" t="s">
        <v>25</v>
      </c>
      <c r="I130" s="29">
        <v>-3.9010000000000003E-2</v>
      </c>
      <c r="J130" s="29"/>
      <c r="K130" s="29">
        <f t="shared" si="56"/>
        <v>8</v>
      </c>
      <c r="L130" s="33" t="s">
        <v>68</v>
      </c>
      <c r="M130" s="24" t="s">
        <v>22</v>
      </c>
      <c r="N130" s="29">
        <v>-0.13305</v>
      </c>
      <c r="O130" s="29"/>
      <c r="P130" s="29">
        <f t="shared" si="46"/>
        <v>17</v>
      </c>
      <c r="Q130" s="112" t="s">
        <v>110</v>
      </c>
      <c r="R130" s="113"/>
      <c r="S130" s="113"/>
      <c r="T130" s="113"/>
      <c r="U130" s="113"/>
      <c r="V130" s="45" t="s">
        <v>28</v>
      </c>
      <c r="W130" s="46">
        <f t="shared" ref="W130:W132" si="65">SUMIFS($Z$4:$Z$122,$W$4:$W$122,V130,$Y$4:$Y$122,"x")</f>
        <v>0</v>
      </c>
      <c r="X130" s="47"/>
      <c r="Y130" s="47" t="s">
        <v>29</v>
      </c>
      <c r="Z130" s="46">
        <f t="shared" ref="Z130:Z132" si="66">SUMIFS($Z$4:$Z$122,$W$4:$W$122,Y130,$Y$4:$Y$122,"x")</f>
        <v>0</v>
      </c>
      <c r="AA130" s="33" t="s">
        <v>45</v>
      </c>
      <c r="AB130" s="24" t="s">
        <v>23</v>
      </c>
      <c r="AC130" s="29">
        <v>-5.8319999999999997E-2</v>
      </c>
      <c r="AD130" s="29"/>
      <c r="AE130" s="29">
        <f t="shared" si="55"/>
        <v>10</v>
      </c>
      <c r="AF130" s="33" t="s">
        <v>48</v>
      </c>
      <c r="AG130" s="24" t="s">
        <v>20</v>
      </c>
      <c r="AH130" s="29">
        <v>-6.8640000000000007E-2</v>
      </c>
      <c r="AI130" s="29"/>
      <c r="AJ130" s="29">
        <f t="shared" si="47"/>
        <v>17</v>
      </c>
      <c r="AK130" s="48" t="s">
        <v>22</v>
      </c>
      <c r="AL130" s="49">
        <f>SUMIFS($AO$4:$AO$115,$AL$4:$AL$115," +AMO",$AN$4:$AN$115,"x") + SUMIFS($AO$4:$AO$115,$AL$4:$AL$115," +AMO",$AN$4:$AN$115,"o")</f>
        <v>574</v>
      </c>
      <c r="AM130" s="50" t="s">
        <v>23</v>
      </c>
      <c r="AN130" s="57"/>
      <c r="AO130" s="64">
        <f>SUMIFS($AO$4:$AO$115,$AL$4:$AL$115," -AMO",$AN$4:$AN$115,"x") + SUMIFS($AO$4:$AO$115,$AL$4:$AL$115," -AMO",$AN$4:$AN$115,"o")</f>
        <v>300</v>
      </c>
      <c r="AP130" s="42" t="s">
        <v>25</v>
      </c>
      <c r="AQ130" s="51">
        <f>SUMIFS($AT$4:$AT$118,$AQ$4:$AQ$118," +PNA",$AS$4:$AS$118,"x") + SUMIFS($AT$4:$AT$118,$AQ$4:$AQ$118," +PNA",$AS$4:$AS$118,"o")</f>
        <v>1697</v>
      </c>
      <c r="AR130" s="44" t="s">
        <v>26</v>
      </c>
      <c r="AS130" s="54"/>
      <c r="AT130" s="65">
        <f>SUMIFS($AT$4:$AT$118,$AQ$4:$AQ$118," -PNA",$AS$4:$AS$118,"x") + SUMIFS($AT$4:$AT$118,$AQ$4:$AQ$118," -PNA",$AS$4:$AS$118,"o")</f>
        <v>215</v>
      </c>
      <c r="AU130" s="33" t="s">
        <v>60</v>
      </c>
      <c r="AV130" s="24" t="s">
        <v>22</v>
      </c>
      <c r="AW130" s="29">
        <v>1.9779999999999999E-2</v>
      </c>
      <c r="AX130" s="29"/>
      <c r="AY130" s="29">
        <f t="shared" si="20"/>
        <v>7</v>
      </c>
      <c r="AZ130" s="33" t="s">
        <v>96</v>
      </c>
      <c r="BA130" s="35" t="s">
        <v>23</v>
      </c>
      <c r="BB130" s="29">
        <v>-4.6999999999999999E-4</v>
      </c>
      <c r="BC130" s="29"/>
      <c r="BD130" s="29">
        <v>1</v>
      </c>
      <c r="BE130" s="33" t="s">
        <v>80</v>
      </c>
      <c r="BF130" s="24" t="s">
        <v>19</v>
      </c>
      <c r="BG130" s="29">
        <v>-4.6059999999999997E-2</v>
      </c>
      <c r="BH130" s="29"/>
      <c r="BI130" s="29">
        <f t="shared" si="63"/>
        <v>5</v>
      </c>
      <c r="BJ130" s="23" t="s">
        <v>95</v>
      </c>
      <c r="BK130" s="24" t="s">
        <v>29</v>
      </c>
      <c r="BL130" s="29">
        <v>-2.4219999999999998E-2</v>
      </c>
      <c r="BM130" s="29"/>
      <c r="BN130" s="29">
        <f t="shared" si="54"/>
        <v>11</v>
      </c>
      <c r="BO130" s="33" t="s">
        <v>90</v>
      </c>
      <c r="BP130" s="35" t="s">
        <v>23</v>
      </c>
      <c r="BQ130" s="29">
        <v>-1.405E-2</v>
      </c>
      <c r="BS130" s="29">
        <f t="shared" si="59"/>
        <v>7</v>
      </c>
    </row>
    <row r="131" spans="1:71" ht="18" thickTop="1" thickBot="1" x14ac:dyDescent="0.25">
      <c r="A131" s="95"/>
      <c r="B131" s="33" t="s">
        <v>65</v>
      </c>
      <c r="C131" s="24" t="s">
        <v>23</v>
      </c>
      <c r="D131" s="29">
        <v>-4.7230000000000001E-2</v>
      </c>
      <c r="E131" s="29"/>
      <c r="F131" s="29">
        <f t="shared" si="64"/>
        <v>4</v>
      </c>
      <c r="G131" s="33" t="s">
        <v>57</v>
      </c>
      <c r="H131" s="24" t="s">
        <v>20</v>
      </c>
      <c r="I131" s="29">
        <v>-4.181E-2</v>
      </c>
      <c r="J131" s="29"/>
      <c r="K131" s="29">
        <f t="shared" si="56"/>
        <v>9</v>
      </c>
      <c r="L131" s="33" t="s">
        <v>90</v>
      </c>
      <c r="M131" s="35" t="s">
        <v>29</v>
      </c>
      <c r="N131" s="29">
        <v>-0.15533</v>
      </c>
      <c r="O131" s="29"/>
      <c r="P131" s="29">
        <f t="shared" si="46"/>
        <v>18</v>
      </c>
      <c r="Q131" s="42" t="s">
        <v>25</v>
      </c>
      <c r="R131" s="51">
        <f>SUMIFS($U$4:$U$124,$R$4:$R$124,Q131,$T$4:$T$124,"x")</f>
        <v>0</v>
      </c>
      <c r="S131" s="44"/>
      <c r="T131" s="44" t="s">
        <v>26</v>
      </c>
      <c r="U131" s="51">
        <f>SUMIFS($U$4:$U$124,$R$4:$R$124,T131,$T$4:$T$124,"x")</f>
        <v>0</v>
      </c>
      <c r="V131" s="45" t="s">
        <v>19</v>
      </c>
      <c r="W131" s="46">
        <f t="shared" si="65"/>
        <v>335</v>
      </c>
      <c r="X131" s="47"/>
      <c r="Y131" s="47" t="s">
        <v>20</v>
      </c>
      <c r="Z131" s="46">
        <f t="shared" si="66"/>
        <v>0</v>
      </c>
      <c r="AA131" s="33" t="s">
        <v>66</v>
      </c>
      <c r="AB131" s="24" t="s">
        <v>28</v>
      </c>
      <c r="AC131" s="29">
        <v>-5.8549999999999998E-2</v>
      </c>
      <c r="AD131" s="29"/>
      <c r="AE131" s="29">
        <f t="shared" si="55"/>
        <v>11</v>
      </c>
      <c r="AF131" s="33" t="s">
        <v>44</v>
      </c>
      <c r="AG131" s="24" t="s">
        <v>23</v>
      </c>
      <c r="AH131" s="29">
        <v>-7.0569999999999994E-2</v>
      </c>
      <c r="AI131" s="29"/>
      <c r="AJ131" s="29">
        <f t="shared" si="47"/>
        <v>18</v>
      </c>
      <c r="AK131" s="33" t="s">
        <v>82</v>
      </c>
      <c r="AL131" s="24" t="s">
        <v>20</v>
      </c>
      <c r="AM131" s="29">
        <v>-5.0909999999999997E-2</v>
      </c>
      <c r="AN131" s="29"/>
      <c r="AO131" s="29">
        <v>1</v>
      </c>
      <c r="AP131" s="45" t="s">
        <v>28</v>
      </c>
      <c r="AQ131" s="46">
        <f>SUMIFS($AT$4:$AT$118,$AQ$4:$AQ$118," +NAM",$AS$4:$AS$118,"x") + SUMIFS($AT$4:$AT$118,$AQ$4:$AQ$118," +NAM",$AS$4:$AS$118,"o")</f>
        <v>354</v>
      </c>
      <c r="AR131" s="47" t="s">
        <v>29</v>
      </c>
      <c r="AS131" s="55"/>
      <c r="AT131" s="66">
        <f>SUMIFS($AT$4:$AT$118,$AQ$4:$AQ$118," -NAM",$AS$4:$AS$118,"x") + SUMIFS($AT$4:$AT$118,$AQ$4:$AQ$118," -NAM",$AS$4:$AS$118,"o")</f>
        <v>401</v>
      </c>
      <c r="AU131" s="23" t="s">
        <v>95</v>
      </c>
      <c r="AV131" s="24" t="s">
        <v>22</v>
      </c>
      <c r="AW131" s="29">
        <v>1.567E-2</v>
      </c>
      <c r="AX131" s="29"/>
      <c r="AY131" s="29">
        <f t="shared" si="20"/>
        <v>6</v>
      </c>
      <c r="AZ131" s="33" t="s">
        <v>94</v>
      </c>
      <c r="BA131" s="35" t="s">
        <v>28</v>
      </c>
      <c r="BB131" s="29">
        <v>-8.8599999999999998E-3</v>
      </c>
      <c r="BC131" s="29"/>
      <c r="BD131" s="29">
        <f>IF(BB131&lt;BB130,BD130+1,BD130)</f>
        <v>2</v>
      </c>
      <c r="BE131" s="33" t="s">
        <v>101</v>
      </c>
      <c r="BF131" s="35" t="s">
        <v>29</v>
      </c>
      <c r="BG131" s="29">
        <v>-7.0480000000000001E-2</v>
      </c>
      <c r="BH131" s="29"/>
      <c r="BI131" s="29">
        <f t="shared" si="63"/>
        <v>6</v>
      </c>
      <c r="BJ131" s="33" t="s">
        <v>34</v>
      </c>
      <c r="BK131" s="24" t="s">
        <v>26</v>
      </c>
      <c r="BL131" s="29">
        <v>-2.5919999999999999E-2</v>
      </c>
      <c r="BM131" s="29"/>
      <c r="BN131" s="29">
        <f t="shared" si="54"/>
        <v>12</v>
      </c>
      <c r="BO131" s="33" t="s">
        <v>91</v>
      </c>
      <c r="BP131" s="35" t="s">
        <v>20</v>
      </c>
      <c r="BQ131" s="29">
        <v>-1.5630000000000002E-2</v>
      </c>
      <c r="BS131" s="29">
        <f t="shared" si="59"/>
        <v>8</v>
      </c>
    </row>
    <row r="132" spans="1:71" ht="17" thickBot="1" x14ac:dyDescent="0.25">
      <c r="A132" s="95"/>
      <c r="B132" s="33" t="s">
        <v>74</v>
      </c>
      <c r="C132" s="24" t="s">
        <v>23</v>
      </c>
      <c r="D132" s="29">
        <v>-5.5530000000000003E-2</v>
      </c>
      <c r="E132" s="29"/>
      <c r="F132" s="29">
        <f t="shared" si="64"/>
        <v>5</v>
      </c>
      <c r="G132" s="23" t="s">
        <v>95</v>
      </c>
      <c r="H132" s="24" t="s">
        <v>22</v>
      </c>
      <c r="I132" s="29">
        <v>-4.6460000000000001E-2</v>
      </c>
      <c r="J132" s="29"/>
      <c r="K132" s="29">
        <f t="shared" si="56"/>
        <v>10</v>
      </c>
      <c r="L132" s="33" t="s">
        <v>71</v>
      </c>
      <c r="M132" s="24" t="s">
        <v>20</v>
      </c>
      <c r="N132" s="29">
        <v>-0.19128000000000001</v>
      </c>
      <c r="O132" s="29"/>
      <c r="P132" s="29">
        <f t="shared" si="46"/>
        <v>19</v>
      </c>
      <c r="Q132" s="45" t="s">
        <v>28</v>
      </c>
      <c r="R132" s="46">
        <f t="shared" ref="R132:R134" si="67">SUMIFS($U$4:$U$124,$R$4:$R$124,Q132,$T$4:$T$124,"x")</f>
        <v>85</v>
      </c>
      <c r="S132" s="47"/>
      <c r="T132" s="47" t="s">
        <v>29</v>
      </c>
      <c r="U132" s="46">
        <f t="shared" ref="U132:U134" si="68">SUMIFS($U$4:$U$124,$R$4:$R$124,T132,$T$4:$T$124,"x")</f>
        <v>0</v>
      </c>
      <c r="V132" s="48" t="s">
        <v>22</v>
      </c>
      <c r="W132" s="49">
        <f t="shared" si="65"/>
        <v>296</v>
      </c>
      <c r="X132" s="50"/>
      <c r="Y132" s="50" t="s">
        <v>23</v>
      </c>
      <c r="Z132" s="49">
        <f t="shared" si="66"/>
        <v>99</v>
      </c>
      <c r="AA132" s="33" t="s">
        <v>77</v>
      </c>
      <c r="AB132" s="24" t="s">
        <v>29</v>
      </c>
      <c r="AC132" s="29">
        <v>-6.522E-2</v>
      </c>
      <c r="AD132" s="29"/>
      <c r="AE132" s="29">
        <f t="shared" si="55"/>
        <v>12</v>
      </c>
      <c r="AF132" s="23" t="s">
        <v>95</v>
      </c>
      <c r="AG132" s="24" t="s">
        <v>19</v>
      </c>
      <c r="AH132" s="29">
        <v>-7.8219999999999998E-2</v>
      </c>
      <c r="AI132" s="29"/>
      <c r="AJ132" s="29">
        <f t="shared" si="47"/>
        <v>19</v>
      </c>
      <c r="AK132" s="33" t="s">
        <v>69</v>
      </c>
      <c r="AL132" s="24" t="s">
        <v>29</v>
      </c>
      <c r="AM132" s="29">
        <v>-6.2719999999999998E-2</v>
      </c>
      <c r="AN132" s="29"/>
      <c r="AO132" s="29">
        <f>IF(AM132&lt;AM131,AO131+1,AO131)</f>
        <v>2</v>
      </c>
      <c r="AP132" s="45" t="s">
        <v>19</v>
      </c>
      <c r="AQ132" s="46">
        <f>SUMIFS($AT$4:$AT$118,$AQ$4:$AQ$118," +ENSO",$AS$4:$AS$118,"x") + SUMIFS($AT$4:$AT$118,$AQ$4:$AQ$118," +ENSO",$AS$4:$AS$118,"o")</f>
        <v>1305</v>
      </c>
      <c r="AR132" s="47" t="s">
        <v>20</v>
      </c>
      <c r="AS132" s="55"/>
      <c r="AT132" s="66">
        <f>SUMIFS($AT$4:$AT$118,$AQ$4:$AQ$118," -ENSO",$AS$4:$AS$118,"x") + SUMIFS($AT$4:$AT$118,$AQ$4:$AQ$118," -ENSO",$AS$4:$AS$118,"o")</f>
        <v>108</v>
      </c>
      <c r="AU132" s="33" t="s">
        <v>81</v>
      </c>
      <c r="AV132" s="24" t="s">
        <v>26</v>
      </c>
      <c r="AW132" s="29">
        <v>1.54E-2</v>
      </c>
      <c r="AX132" s="29"/>
      <c r="AY132" s="29">
        <f t="shared" ref="AY132:AY134" si="69">IF(AW132&gt;AW133,AY133+1,AY133)</f>
        <v>5</v>
      </c>
      <c r="AZ132" s="33" t="s">
        <v>89</v>
      </c>
      <c r="BA132" s="35" t="s">
        <v>19</v>
      </c>
      <c r="BB132" s="29">
        <v>-9.0699999999999999E-3</v>
      </c>
      <c r="BC132" s="29"/>
      <c r="BD132" s="29">
        <f t="shared" ref="BD132:BD195" si="70">IF(BB132&lt;BB131,BD131+1,BD131)</f>
        <v>3</v>
      </c>
      <c r="BE132" s="33" t="s">
        <v>64</v>
      </c>
      <c r="BF132" s="24" t="s">
        <v>28</v>
      </c>
      <c r="BG132" s="29">
        <v>-8.4559999999999996E-2</v>
      </c>
      <c r="BH132" s="29"/>
      <c r="BI132" s="29">
        <f t="shared" si="63"/>
        <v>7</v>
      </c>
      <c r="BJ132" s="33" t="s">
        <v>56</v>
      </c>
      <c r="BK132" s="24" t="s">
        <v>22</v>
      </c>
      <c r="BL132" s="29">
        <v>-3.3160000000000002E-2</v>
      </c>
      <c r="BM132" s="29"/>
      <c r="BN132" s="29">
        <f t="shared" si="54"/>
        <v>13</v>
      </c>
      <c r="BO132" s="33" t="s">
        <v>58</v>
      </c>
      <c r="BP132" s="24" t="s">
        <v>25</v>
      </c>
      <c r="BQ132" s="29">
        <v>-1.8530000000000001E-2</v>
      </c>
      <c r="BS132" s="29">
        <f t="shared" si="59"/>
        <v>9</v>
      </c>
    </row>
    <row r="133" spans="1:71" ht="18" thickTop="1" thickBot="1" x14ac:dyDescent="0.25">
      <c r="A133" s="95"/>
      <c r="B133" s="33" t="s">
        <v>47</v>
      </c>
      <c r="C133" s="24" t="s">
        <v>28</v>
      </c>
      <c r="D133" s="29">
        <v>-7.8869999999999996E-2</v>
      </c>
      <c r="E133" s="29"/>
      <c r="F133" s="29">
        <f t="shared" si="64"/>
        <v>6</v>
      </c>
      <c r="G133" s="33" t="s">
        <v>91</v>
      </c>
      <c r="H133" s="35" t="s">
        <v>20</v>
      </c>
      <c r="I133" s="29">
        <v>-5.108E-2</v>
      </c>
      <c r="J133" s="29"/>
      <c r="K133" s="29">
        <f t="shared" si="56"/>
        <v>11</v>
      </c>
      <c r="L133" s="33" t="s">
        <v>89</v>
      </c>
      <c r="M133" s="35" t="s">
        <v>25</v>
      </c>
      <c r="N133" s="29">
        <v>-0.19878000000000001</v>
      </c>
      <c r="O133" s="29"/>
      <c r="P133" s="29">
        <f t="shared" si="46"/>
        <v>20</v>
      </c>
      <c r="Q133" s="45" t="s">
        <v>19</v>
      </c>
      <c r="R133" s="46">
        <f t="shared" si="67"/>
        <v>462</v>
      </c>
      <c r="S133" s="47"/>
      <c r="T133" s="47" t="s">
        <v>20</v>
      </c>
      <c r="U133" s="46">
        <f t="shared" si="68"/>
        <v>0</v>
      </c>
      <c r="V133" s="112" t="s">
        <v>111</v>
      </c>
      <c r="W133" s="113"/>
      <c r="X133" s="113"/>
      <c r="Y133" s="113"/>
      <c r="Z133" s="114"/>
      <c r="AA133" s="33" t="s">
        <v>66</v>
      </c>
      <c r="AB133" s="24" t="s">
        <v>22</v>
      </c>
      <c r="AC133" s="29">
        <v>-6.7070000000000005E-2</v>
      </c>
      <c r="AD133" s="29"/>
      <c r="AE133" s="29">
        <f t="shared" si="55"/>
        <v>13</v>
      </c>
      <c r="AF133" s="33" t="s">
        <v>53</v>
      </c>
      <c r="AG133" s="24" t="s">
        <v>23</v>
      </c>
      <c r="AH133" s="29">
        <v>-9.0859999999999996E-2</v>
      </c>
      <c r="AI133" s="29"/>
      <c r="AJ133" s="29">
        <f t="shared" si="47"/>
        <v>20</v>
      </c>
      <c r="AK133" s="33" t="s">
        <v>103</v>
      </c>
      <c r="AL133" s="35" t="s">
        <v>22</v>
      </c>
      <c r="AM133" s="29">
        <v>-8.1509999999999999E-2</v>
      </c>
      <c r="AN133" s="29"/>
      <c r="AO133" s="29">
        <f t="shared" ref="AO133:AO196" si="71">IF(AM133&lt;AM132,AO132+1,AO132)</f>
        <v>3</v>
      </c>
      <c r="AP133" s="48" t="s">
        <v>22</v>
      </c>
      <c r="AQ133" s="49">
        <f>SUMIFS($AT$4:$AT$118,$AQ$4:$AQ$118," +AMO",$AS$4:$AS$118,"x") + SUMIFS($AT$4:$AT$118,$AQ$4:$AQ$118," +AMO",$AS$4:$AS$118,"o")</f>
        <v>536</v>
      </c>
      <c r="AR133" s="50" t="s">
        <v>23</v>
      </c>
      <c r="AS133" s="57"/>
      <c r="AT133" s="67">
        <f>SUMIFS($AT$4:$AT$118,$AQ$4:$AQ$118," -AMO",$AS$4:$AS$118,"x") + SUMIFS($AT$4:$AT$118,$AQ$4:$AQ$118," -AMO",$AS$4:$AS$118,"o")</f>
        <v>330</v>
      </c>
      <c r="AU133" s="33" t="s">
        <v>48</v>
      </c>
      <c r="AV133" s="24" t="s">
        <v>20</v>
      </c>
      <c r="AW133" s="29">
        <v>1.154E-2</v>
      </c>
      <c r="AX133" s="29"/>
      <c r="AY133" s="29">
        <f t="shared" si="69"/>
        <v>4</v>
      </c>
      <c r="AZ133" s="33" t="s">
        <v>76</v>
      </c>
      <c r="BA133" s="24" t="s">
        <v>28</v>
      </c>
      <c r="BB133" s="29">
        <v>-1.745E-2</v>
      </c>
      <c r="BC133" s="29"/>
      <c r="BD133" s="29">
        <f t="shared" si="70"/>
        <v>4</v>
      </c>
      <c r="BE133" s="33" t="s">
        <v>98</v>
      </c>
      <c r="BF133" s="35" t="s">
        <v>25</v>
      </c>
      <c r="BG133" s="29">
        <v>-9.6009999999999998E-2</v>
      </c>
      <c r="BH133" s="29"/>
      <c r="BI133" s="29">
        <f t="shared" si="63"/>
        <v>8</v>
      </c>
      <c r="BJ133" s="33" t="s">
        <v>73</v>
      </c>
      <c r="BK133" s="24" t="s">
        <v>23</v>
      </c>
      <c r="BL133" s="29">
        <v>-3.4950000000000002E-2</v>
      </c>
      <c r="BM133" s="29"/>
      <c r="BN133" s="29">
        <f t="shared" si="54"/>
        <v>14</v>
      </c>
      <c r="BO133" s="33" t="s">
        <v>83</v>
      </c>
      <c r="BP133" s="24" t="s">
        <v>29</v>
      </c>
      <c r="BQ133" s="29">
        <v>-2.563E-2</v>
      </c>
      <c r="BS133" s="29">
        <f t="shared" si="59"/>
        <v>10</v>
      </c>
    </row>
    <row r="134" spans="1:71" ht="18" thickTop="1" thickBot="1" x14ac:dyDescent="0.25">
      <c r="A134" s="95"/>
      <c r="B134" s="33" t="s">
        <v>61</v>
      </c>
      <c r="C134" s="24" t="s">
        <v>23</v>
      </c>
      <c r="D134" s="29">
        <v>-9.9150000000000002E-2</v>
      </c>
      <c r="E134" s="29"/>
      <c r="F134" s="29">
        <f t="shared" si="64"/>
        <v>7</v>
      </c>
      <c r="G134" s="33" t="s">
        <v>85</v>
      </c>
      <c r="H134" s="24" t="s">
        <v>19</v>
      </c>
      <c r="I134" s="29">
        <v>-7.492E-2</v>
      </c>
      <c r="J134" s="29"/>
      <c r="K134" s="29">
        <f t="shared" si="56"/>
        <v>12</v>
      </c>
      <c r="L134" s="33" t="s">
        <v>61</v>
      </c>
      <c r="M134" s="24" t="s">
        <v>23</v>
      </c>
      <c r="N134" s="29">
        <v>-0.20546</v>
      </c>
      <c r="O134" s="29"/>
      <c r="P134" s="29">
        <f t="shared" si="46"/>
        <v>21</v>
      </c>
      <c r="Q134" s="48" t="s">
        <v>22</v>
      </c>
      <c r="R134" s="49">
        <f t="shared" si="67"/>
        <v>295</v>
      </c>
      <c r="S134" s="50"/>
      <c r="T134" s="50" t="s">
        <v>23</v>
      </c>
      <c r="U134" s="49">
        <f t="shared" si="68"/>
        <v>0</v>
      </c>
      <c r="V134" s="42" t="s">
        <v>25</v>
      </c>
      <c r="W134" s="51">
        <f>SUMIFS($Z$4:$Z$122,$W$4:$W$122,V134,$Y$4:$Y$122,"x") + SUMIFS($Z$4:$Z$122,$W$4:$W$122,V134,$Y$4:$Y$122,"o")</f>
        <v>1096</v>
      </c>
      <c r="X134" s="44"/>
      <c r="Y134" s="44" t="s">
        <v>26</v>
      </c>
      <c r="Z134" s="51">
        <f>SUMIFS($Z$4:$Z$122,$W$4:$W$122,Y134,$Y$4:$Y$122,"x") + SUMIFS($Z$4:$Z$122,$W$4:$W$122,Y134,$Y$4:$Y$122,"o")</f>
        <v>219</v>
      </c>
      <c r="AA134" s="33" t="s">
        <v>103</v>
      </c>
      <c r="AB134" s="35" t="s">
        <v>28</v>
      </c>
      <c r="AC134" s="29">
        <v>-7.009E-2</v>
      </c>
      <c r="AD134" s="29"/>
      <c r="AE134" s="29">
        <f t="shared" si="55"/>
        <v>14</v>
      </c>
      <c r="AF134" s="33" t="s">
        <v>64</v>
      </c>
      <c r="AG134" s="24" t="s">
        <v>22</v>
      </c>
      <c r="AH134" s="29">
        <v>-9.5839999999999995E-2</v>
      </c>
      <c r="AI134" s="29"/>
      <c r="AJ134" s="29">
        <f t="shared" si="47"/>
        <v>21</v>
      </c>
      <c r="AK134" s="23" t="s">
        <v>95</v>
      </c>
      <c r="AL134" s="24" t="s">
        <v>22</v>
      </c>
      <c r="AM134" s="29">
        <v>-9.239E-2</v>
      </c>
      <c r="AN134" s="29"/>
      <c r="AO134" s="29">
        <f t="shared" si="71"/>
        <v>4</v>
      </c>
      <c r="AP134" s="23" t="s">
        <v>95</v>
      </c>
      <c r="AQ134" s="24" t="s">
        <v>29</v>
      </c>
      <c r="AR134" s="29">
        <v>-2.1099999999999999E-3</v>
      </c>
      <c r="AS134" s="29"/>
      <c r="AT134" s="29">
        <v>1</v>
      </c>
      <c r="AU134" s="33" t="s">
        <v>62</v>
      </c>
      <c r="AV134" s="24" t="s">
        <v>23</v>
      </c>
      <c r="AW134" s="29">
        <v>7.3400000000000002E-3</v>
      </c>
      <c r="AX134" s="29"/>
      <c r="AY134" s="29">
        <f t="shared" si="69"/>
        <v>3</v>
      </c>
      <c r="AZ134" s="33" t="s">
        <v>51</v>
      </c>
      <c r="BA134" s="24" t="s">
        <v>22</v>
      </c>
      <c r="BB134" s="29">
        <v>-1.796E-2</v>
      </c>
      <c r="BC134" s="29"/>
      <c r="BD134" s="29">
        <f t="shared" si="70"/>
        <v>5</v>
      </c>
      <c r="BE134" s="33" t="s">
        <v>98</v>
      </c>
      <c r="BF134" s="35" t="s">
        <v>28</v>
      </c>
      <c r="BG134" s="29">
        <v>-0.11079</v>
      </c>
      <c r="BH134" s="29"/>
      <c r="BI134" s="29">
        <f t="shared" si="63"/>
        <v>9</v>
      </c>
      <c r="BJ134" s="33" t="s">
        <v>48</v>
      </c>
      <c r="BK134" s="24" t="s">
        <v>29</v>
      </c>
      <c r="BL134" s="29">
        <v>-4.956E-2</v>
      </c>
      <c r="BM134" s="29"/>
      <c r="BN134" s="29">
        <f t="shared" si="54"/>
        <v>15</v>
      </c>
      <c r="BO134" s="33" t="s">
        <v>91</v>
      </c>
      <c r="BP134" s="35" t="s">
        <v>28</v>
      </c>
      <c r="BQ134" s="29">
        <v>-2.6409999999999999E-2</v>
      </c>
      <c r="BS134" s="29">
        <f t="shared" si="59"/>
        <v>11</v>
      </c>
    </row>
    <row r="135" spans="1:71" ht="18" thickTop="1" thickBot="1" x14ac:dyDescent="0.25">
      <c r="A135" s="95"/>
      <c r="B135" s="33" t="s">
        <v>70</v>
      </c>
      <c r="C135" s="24" t="s">
        <v>19</v>
      </c>
      <c r="D135" s="29">
        <v>-0.13092999999999999</v>
      </c>
      <c r="E135" s="29"/>
      <c r="F135" s="29">
        <f t="shared" si="64"/>
        <v>8</v>
      </c>
      <c r="G135" s="33" t="s">
        <v>36</v>
      </c>
      <c r="H135" s="24" t="s">
        <v>26</v>
      </c>
      <c r="I135" s="29">
        <v>-8.4379999999999997E-2</v>
      </c>
      <c r="J135" s="29"/>
      <c r="K135" s="29">
        <f t="shared" si="56"/>
        <v>13</v>
      </c>
      <c r="L135" s="33" t="s">
        <v>80</v>
      </c>
      <c r="M135" s="24" t="s">
        <v>25</v>
      </c>
      <c r="N135" s="29">
        <v>-0.20566000000000001</v>
      </c>
      <c r="O135" s="29"/>
      <c r="P135" s="29">
        <f t="shared" si="46"/>
        <v>22</v>
      </c>
      <c r="Q135" s="112" t="s">
        <v>111</v>
      </c>
      <c r="R135" s="113"/>
      <c r="S135" s="113"/>
      <c r="T135" s="113"/>
      <c r="U135" s="113"/>
      <c r="V135" s="45" t="s">
        <v>28</v>
      </c>
      <c r="W135" s="46">
        <f t="shared" ref="W135:W137" si="72">SUMIFS($Z$4:$Z$122,$W$4:$W$122,V135,$Y$4:$Y$122,"x") + SUMIFS($Z$4:$Z$122,$W$4:$W$122,V135,$Y$4:$Y$122,"o")</f>
        <v>140</v>
      </c>
      <c r="X135" s="47"/>
      <c r="Y135" s="47" t="s">
        <v>29</v>
      </c>
      <c r="Z135" s="46">
        <f t="shared" ref="Z135:Z137" si="73">SUMIFS($Z$4:$Z$122,$W$4:$W$122,Y135,$Y$4:$Y$122,"x") + SUMIFS($Z$4:$Z$122,$W$4:$W$122,Y135,$Y$4:$Y$122,"o")</f>
        <v>0</v>
      </c>
      <c r="AA135" s="33" t="s">
        <v>101</v>
      </c>
      <c r="AB135" s="35" t="s">
        <v>29</v>
      </c>
      <c r="AC135" s="29">
        <v>-8.5580000000000003E-2</v>
      </c>
      <c r="AD135" s="29"/>
      <c r="AE135" s="29">
        <f t="shared" si="55"/>
        <v>15</v>
      </c>
      <c r="AF135" s="33" t="s">
        <v>103</v>
      </c>
      <c r="AG135" s="35" t="s">
        <v>28</v>
      </c>
      <c r="AH135" s="29">
        <v>-0.10699</v>
      </c>
      <c r="AI135" s="29"/>
      <c r="AJ135" s="29">
        <f t="shared" si="47"/>
        <v>22</v>
      </c>
      <c r="AK135" s="33" t="s">
        <v>104</v>
      </c>
      <c r="AL135" s="35" t="s">
        <v>26</v>
      </c>
      <c r="AM135" s="29">
        <v>-9.7449999999999995E-2</v>
      </c>
      <c r="AN135" s="29"/>
      <c r="AO135" s="29">
        <f t="shared" si="71"/>
        <v>5</v>
      </c>
      <c r="AP135" s="33" t="s">
        <v>69</v>
      </c>
      <c r="AQ135" s="24" t="s">
        <v>29</v>
      </c>
      <c r="AR135" s="29">
        <v>-3.3500000000000001E-3</v>
      </c>
      <c r="AS135" s="29"/>
      <c r="AT135" s="29">
        <f>IF(AR135&lt;AR134,AT134+1,AT134)</f>
        <v>2</v>
      </c>
      <c r="AU135" s="33" t="s">
        <v>64</v>
      </c>
      <c r="AV135" s="24" t="s">
        <v>19</v>
      </c>
      <c r="AW135" s="29">
        <v>4.3499999999999997E-3</v>
      </c>
      <c r="AX135" s="29"/>
      <c r="AY135" s="29">
        <f>IF(AW135&gt;AW136,AY136+1,AY136)</f>
        <v>2</v>
      </c>
      <c r="AZ135" s="33" t="s">
        <v>90</v>
      </c>
      <c r="BA135" s="35" t="s">
        <v>20</v>
      </c>
      <c r="BB135" s="29">
        <v>-2.3779999999999999E-2</v>
      </c>
      <c r="BC135" s="29"/>
      <c r="BD135" s="29">
        <f t="shared" si="70"/>
        <v>6</v>
      </c>
      <c r="BE135" s="23" t="s">
        <v>95</v>
      </c>
      <c r="BF135" s="24" t="s">
        <v>22</v>
      </c>
      <c r="BG135" s="29">
        <v>-0.11731</v>
      </c>
      <c r="BH135" s="29"/>
      <c r="BI135" s="29">
        <f t="shared" si="63"/>
        <v>10</v>
      </c>
      <c r="BJ135" s="23" t="s">
        <v>95</v>
      </c>
      <c r="BK135" s="24" t="s">
        <v>19</v>
      </c>
      <c r="BL135" s="29">
        <v>-5.8389999999999997E-2</v>
      </c>
      <c r="BM135" s="29"/>
      <c r="BN135" s="29">
        <f t="shared" si="54"/>
        <v>16</v>
      </c>
      <c r="BO135" s="33" t="s">
        <v>57</v>
      </c>
      <c r="BP135" s="24" t="s">
        <v>23</v>
      </c>
      <c r="BQ135" s="29">
        <v>-2.7189999999999999E-2</v>
      </c>
      <c r="BS135" s="29">
        <f t="shared" si="59"/>
        <v>12</v>
      </c>
    </row>
    <row r="136" spans="1:71" ht="18" thickTop="1" thickBot="1" x14ac:dyDescent="0.25">
      <c r="A136" s="95"/>
      <c r="B136" s="33" t="s">
        <v>51</v>
      </c>
      <c r="C136" s="24" t="s">
        <v>28</v>
      </c>
      <c r="D136" s="29">
        <v>-0.16628000000000001</v>
      </c>
      <c r="E136" s="29"/>
      <c r="F136" s="29">
        <f t="shared" si="64"/>
        <v>9</v>
      </c>
      <c r="G136" s="33" t="s">
        <v>50</v>
      </c>
      <c r="H136" s="24" t="s">
        <v>19</v>
      </c>
      <c r="I136" s="29">
        <v>-8.9529999999999998E-2</v>
      </c>
      <c r="J136" s="29"/>
      <c r="K136" s="29">
        <f t="shared" si="56"/>
        <v>14</v>
      </c>
      <c r="L136" s="33" t="s">
        <v>98</v>
      </c>
      <c r="M136" s="35" t="s">
        <v>25</v>
      </c>
      <c r="N136" s="29">
        <v>-0.20718</v>
      </c>
      <c r="O136" s="29"/>
      <c r="P136" s="29">
        <f t="shared" si="46"/>
        <v>23</v>
      </c>
      <c r="Q136" s="42" t="s">
        <v>25</v>
      </c>
      <c r="R136" s="51">
        <f>SUMIFS($U$4:$U$124,$R$4:$R$124,Q136,$T$4:$T$124,"x") + SUMIFS($U$4:$U$124,$R$4:$R$124,Q136,$T$4:$T$124,"o")</f>
        <v>380</v>
      </c>
      <c r="S136" s="44"/>
      <c r="T136" s="44" t="s">
        <v>26</v>
      </c>
      <c r="U136" s="51">
        <f>SUMIFS($U$4:$U$124,$R$4:$R$124,T136,$T$4:$T$124,"x") + SUMIFS($U$4:$U$124,$R$4:$R$124,T136,$T$4:$T$124,"o")</f>
        <v>381</v>
      </c>
      <c r="V136" s="45" t="s">
        <v>19</v>
      </c>
      <c r="W136" s="46">
        <f t="shared" si="72"/>
        <v>666</v>
      </c>
      <c r="X136" s="47"/>
      <c r="Y136" s="47" t="s">
        <v>20</v>
      </c>
      <c r="Z136" s="46">
        <f t="shared" si="73"/>
        <v>101</v>
      </c>
      <c r="AA136" s="33" t="s">
        <v>63</v>
      </c>
      <c r="AB136" s="24" t="s">
        <v>20</v>
      </c>
      <c r="AC136" s="29">
        <v>-9.1350000000000001E-2</v>
      </c>
      <c r="AD136" s="29"/>
      <c r="AE136" s="29">
        <f t="shared" si="55"/>
        <v>16</v>
      </c>
      <c r="AF136" s="33" t="s">
        <v>100</v>
      </c>
      <c r="AG136" s="35" t="s">
        <v>23</v>
      </c>
      <c r="AH136" s="29">
        <v>-0.11158999999999999</v>
      </c>
      <c r="AI136" s="29"/>
      <c r="AJ136" s="29">
        <f t="shared" si="47"/>
        <v>23</v>
      </c>
      <c r="AK136" s="33" t="s">
        <v>51</v>
      </c>
      <c r="AL136" s="24" t="s">
        <v>28</v>
      </c>
      <c r="AM136" s="29">
        <v>-9.8419999999999994E-2</v>
      </c>
      <c r="AN136" s="29"/>
      <c r="AO136" s="29">
        <f t="shared" si="71"/>
        <v>6</v>
      </c>
      <c r="AP136" s="33" t="s">
        <v>49</v>
      </c>
      <c r="AQ136" s="24" t="s">
        <v>28</v>
      </c>
      <c r="AR136" s="29">
        <v>-5.8100000000000001E-3</v>
      </c>
      <c r="AS136" s="29"/>
      <c r="AT136" s="29">
        <f t="shared" ref="AT136:AT199" si="74">IF(AR136&lt;AR135,AT135+1,AT135)</f>
        <v>3</v>
      </c>
      <c r="AU136" s="33" t="s">
        <v>92</v>
      </c>
      <c r="AV136" s="35" t="s">
        <v>23</v>
      </c>
      <c r="AW136" s="29">
        <v>2.5000000000000001E-3</v>
      </c>
      <c r="AX136" s="29"/>
      <c r="AY136" s="29">
        <v>1</v>
      </c>
      <c r="AZ136" s="33" t="s">
        <v>103</v>
      </c>
      <c r="BA136" s="35" t="s">
        <v>28</v>
      </c>
      <c r="BB136" s="29">
        <v>-2.3900000000000001E-2</v>
      </c>
      <c r="BC136" s="29"/>
      <c r="BD136" s="29">
        <f t="shared" si="70"/>
        <v>7</v>
      </c>
      <c r="BE136" s="33" t="s">
        <v>47</v>
      </c>
      <c r="BF136" s="24" t="s">
        <v>28</v>
      </c>
      <c r="BG136" s="29">
        <v>-0.11953</v>
      </c>
      <c r="BH136" s="29"/>
      <c r="BI136" s="29">
        <f t="shared" si="63"/>
        <v>11</v>
      </c>
      <c r="BJ136" s="33" t="s">
        <v>92</v>
      </c>
      <c r="BK136" s="35" t="s">
        <v>23</v>
      </c>
      <c r="BL136" s="29">
        <v>-6.2E-2</v>
      </c>
      <c r="BM136" s="29"/>
      <c r="BN136" s="29">
        <f t="shared" si="54"/>
        <v>17</v>
      </c>
      <c r="BO136" s="33" t="s">
        <v>77</v>
      </c>
      <c r="BP136" s="24" t="s">
        <v>26</v>
      </c>
      <c r="BQ136" s="29">
        <v>-3.0159999999999999E-2</v>
      </c>
      <c r="BS136" s="29">
        <f t="shared" si="59"/>
        <v>13</v>
      </c>
    </row>
    <row r="137" spans="1:71" ht="18" thickTop="1" thickBot="1" x14ac:dyDescent="0.25">
      <c r="A137" s="95"/>
      <c r="B137" s="33" t="s">
        <v>70</v>
      </c>
      <c r="C137" s="24" t="s">
        <v>28</v>
      </c>
      <c r="D137" s="29">
        <v>-0.17327000000000001</v>
      </c>
      <c r="E137" s="29"/>
      <c r="F137" s="29">
        <f t="shared" si="64"/>
        <v>10</v>
      </c>
      <c r="G137" s="33" t="s">
        <v>91</v>
      </c>
      <c r="H137" s="35" t="s">
        <v>28</v>
      </c>
      <c r="I137" s="29">
        <v>-8.9899999999999994E-2</v>
      </c>
      <c r="J137" s="29"/>
      <c r="K137" s="29">
        <f t="shared" si="56"/>
        <v>15</v>
      </c>
      <c r="L137" s="33" t="s">
        <v>89</v>
      </c>
      <c r="M137" s="35" t="s">
        <v>19</v>
      </c>
      <c r="N137" s="29">
        <v>-0.21471999999999999</v>
      </c>
      <c r="O137" s="29"/>
      <c r="P137" s="29">
        <f t="shared" si="46"/>
        <v>24</v>
      </c>
      <c r="Q137" s="45" t="s">
        <v>28</v>
      </c>
      <c r="R137" s="46">
        <f t="shared" ref="R137:R139" si="75">SUMIFS($U$4:$U$124,$R$4:$R$124,Q137,$T$4:$T$124,"x") + SUMIFS($U$4:$U$124,$R$4:$R$124,Q137,$T$4:$T$124,"o")</f>
        <v>295</v>
      </c>
      <c r="S137" s="47"/>
      <c r="T137" s="47" t="s">
        <v>29</v>
      </c>
      <c r="U137" s="46">
        <f t="shared" ref="U137:U139" si="76">SUMIFS($U$4:$U$124,$R$4:$R$124,T137,$T$4:$T$124,"x") + SUMIFS($U$4:$U$124,$R$4:$R$124,T137,$T$4:$T$124,"o")</f>
        <v>76</v>
      </c>
      <c r="V137" s="48" t="s">
        <v>22</v>
      </c>
      <c r="W137" s="49">
        <f t="shared" si="72"/>
        <v>539</v>
      </c>
      <c r="X137" s="50"/>
      <c r="Y137" s="50" t="s">
        <v>23</v>
      </c>
      <c r="Z137" s="49">
        <f t="shared" si="73"/>
        <v>99</v>
      </c>
      <c r="AA137" s="33" t="s">
        <v>51</v>
      </c>
      <c r="AB137" s="24" t="s">
        <v>22</v>
      </c>
      <c r="AC137" s="29">
        <v>-0.11844</v>
      </c>
      <c r="AD137" s="29"/>
      <c r="AE137" s="29">
        <f t="shared" si="55"/>
        <v>17</v>
      </c>
      <c r="AF137" s="33" t="s">
        <v>32</v>
      </c>
      <c r="AG137" s="24" t="s">
        <v>20</v>
      </c>
      <c r="AH137" s="29">
        <v>-0.11318</v>
      </c>
      <c r="AI137" s="29"/>
      <c r="AJ137" s="29">
        <f t="shared" si="47"/>
        <v>24</v>
      </c>
      <c r="AK137" s="33" t="s">
        <v>71</v>
      </c>
      <c r="AL137" s="24" t="s">
        <v>20</v>
      </c>
      <c r="AM137" s="29">
        <v>-0.15551999999999999</v>
      </c>
      <c r="AN137" s="29"/>
      <c r="AO137" s="29">
        <f t="shared" si="71"/>
        <v>7</v>
      </c>
      <c r="AP137" s="33" t="s">
        <v>104</v>
      </c>
      <c r="AQ137" s="35" t="s">
        <v>26</v>
      </c>
      <c r="AR137" s="29">
        <v>-6.0789999999999997E-2</v>
      </c>
      <c r="AS137" s="29"/>
      <c r="AT137" s="29">
        <f t="shared" si="74"/>
        <v>4</v>
      </c>
      <c r="AU137" s="112" t="s">
        <v>109</v>
      </c>
      <c r="AV137" s="113"/>
      <c r="AW137" s="113"/>
      <c r="AX137" s="113"/>
      <c r="AY137" s="114"/>
      <c r="AZ137" s="33" t="s">
        <v>66</v>
      </c>
      <c r="BA137" s="24" t="s">
        <v>28</v>
      </c>
      <c r="BB137" s="29">
        <v>-3.517E-2</v>
      </c>
      <c r="BC137" s="29"/>
      <c r="BD137" s="29">
        <f t="shared" si="70"/>
        <v>8</v>
      </c>
      <c r="BE137" s="33" t="s">
        <v>104</v>
      </c>
      <c r="BF137" s="35" t="s">
        <v>23</v>
      </c>
      <c r="BG137" s="29">
        <v>-0.12042</v>
      </c>
      <c r="BH137" s="29"/>
      <c r="BI137" s="29">
        <f t="shared" si="63"/>
        <v>12</v>
      </c>
      <c r="BJ137" s="33" t="s">
        <v>59</v>
      </c>
      <c r="BK137" s="24" t="s">
        <v>23</v>
      </c>
      <c r="BL137" s="29">
        <v>-6.2530000000000002E-2</v>
      </c>
      <c r="BM137" s="29"/>
      <c r="BN137" s="29">
        <f t="shared" si="54"/>
        <v>18</v>
      </c>
      <c r="BO137" s="33" t="s">
        <v>61</v>
      </c>
      <c r="BP137" s="24" t="s">
        <v>19</v>
      </c>
      <c r="BQ137" s="29">
        <v>-3.1899999999999998E-2</v>
      </c>
      <c r="BS137" s="29">
        <f t="shared" si="59"/>
        <v>14</v>
      </c>
    </row>
    <row r="138" spans="1:71" ht="18" thickTop="1" thickBot="1" x14ac:dyDescent="0.25">
      <c r="A138" s="95"/>
      <c r="B138" s="33" t="s">
        <v>92</v>
      </c>
      <c r="C138" s="35" t="s">
        <v>28</v>
      </c>
      <c r="D138" s="29">
        <v>-0.18042</v>
      </c>
      <c r="E138" s="29"/>
      <c r="F138" s="29">
        <f t="shared" si="64"/>
        <v>11</v>
      </c>
      <c r="G138" s="33" t="s">
        <v>40</v>
      </c>
      <c r="H138" s="24" t="s">
        <v>29</v>
      </c>
      <c r="I138" s="29">
        <v>-9.3920000000000003E-2</v>
      </c>
      <c r="J138" s="29"/>
      <c r="K138" s="29">
        <f t="shared" si="56"/>
        <v>16</v>
      </c>
      <c r="L138" s="33" t="s">
        <v>59</v>
      </c>
      <c r="M138" s="24" t="s">
        <v>20</v>
      </c>
      <c r="N138" s="29">
        <v>-0.22495000000000001</v>
      </c>
      <c r="O138" s="29"/>
      <c r="P138" s="29">
        <f t="shared" si="46"/>
        <v>25</v>
      </c>
      <c r="Q138" s="45" t="s">
        <v>19</v>
      </c>
      <c r="R138" s="46">
        <f t="shared" si="75"/>
        <v>1059</v>
      </c>
      <c r="S138" s="47"/>
      <c r="T138" s="47" t="s">
        <v>20</v>
      </c>
      <c r="U138" s="46">
        <f t="shared" si="76"/>
        <v>0</v>
      </c>
      <c r="V138" s="33" t="s">
        <v>99</v>
      </c>
      <c r="W138" s="35" t="s">
        <v>25</v>
      </c>
      <c r="X138" s="29">
        <v>-4.3299999999999996E-3</v>
      </c>
      <c r="Y138" s="29"/>
      <c r="Z138" s="29">
        <v>1</v>
      </c>
      <c r="AA138" s="33" t="s">
        <v>103</v>
      </c>
      <c r="AB138" s="35" t="s">
        <v>22</v>
      </c>
      <c r="AC138" s="29">
        <v>-0.12590000000000001</v>
      </c>
      <c r="AD138" s="29"/>
      <c r="AE138" s="29">
        <f t="shared" si="55"/>
        <v>18</v>
      </c>
      <c r="AF138" s="33" t="s">
        <v>91</v>
      </c>
      <c r="AG138" s="35" t="s">
        <v>20</v>
      </c>
      <c r="AH138" s="29">
        <v>-0.11436</v>
      </c>
      <c r="AI138" s="29"/>
      <c r="AJ138" s="29">
        <f t="shared" si="47"/>
        <v>25</v>
      </c>
      <c r="AK138" s="33" t="s">
        <v>92</v>
      </c>
      <c r="AL138" s="35" t="s">
        <v>20</v>
      </c>
      <c r="AM138" s="29">
        <v>-0.15772</v>
      </c>
      <c r="AN138" s="29"/>
      <c r="AO138" s="29">
        <f t="shared" si="71"/>
        <v>8</v>
      </c>
      <c r="AP138" s="23" t="s">
        <v>95</v>
      </c>
      <c r="AQ138" s="24" t="s">
        <v>26</v>
      </c>
      <c r="AR138" s="29">
        <v>-9.0590000000000004E-2</v>
      </c>
      <c r="AS138" s="29"/>
      <c r="AT138" s="29">
        <f t="shared" si="74"/>
        <v>5</v>
      </c>
      <c r="AU138" s="42" t="s">
        <v>25</v>
      </c>
      <c r="AV138" s="43">
        <f>(SUMIF($AV$4:$AV$136,AU138,$AY$4:$AY$136))/$AY$4</f>
        <v>9.3308270676691727</v>
      </c>
      <c r="AW138" s="44"/>
      <c r="AX138" s="44" t="s">
        <v>26</v>
      </c>
      <c r="AY138" s="43">
        <f>(SUMIF($AV$4:$AV$136,AX138,$AY$4:$AY$136))/$AY$4</f>
        <v>7.488721804511278</v>
      </c>
      <c r="AZ138" s="33" t="s">
        <v>94</v>
      </c>
      <c r="BA138" s="35" t="s">
        <v>26</v>
      </c>
      <c r="BB138" s="29">
        <v>-4.122E-2</v>
      </c>
      <c r="BC138" s="29"/>
      <c r="BD138" s="29">
        <f t="shared" si="70"/>
        <v>9</v>
      </c>
      <c r="BE138" s="33" t="s">
        <v>103</v>
      </c>
      <c r="BF138" s="35" t="s">
        <v>20</v>
      </c>
      <c r="BG138" s="29">
        <v>-0.12182999999999999</v>
      </c>
      <c r="BH138" s="29"/>
      <c r="BI138" s="29">
        <f t="shared" si="63"/>
        <v>13</v>
      </c>
      <c r="BJ138" s="33" t="s">
        <v>93</v>
      </c>
      <c r="BK138" s="35" t="s">
        <v>23</v>
      </c>
      <c r="BL138" s="29">
        <v>-6.3719999999999999E-2</v>
      </c>
      <c r="BM138" s="29"/>
      <c r="BN138" s="29">
        <f t="shared" si="54"/>
        <v>19</v>
      </c>
      <c r="BO138" s="33" t="s">
        <v>100</v>
      </c>
      <c r="BP138" s="35" t="s">
        <v>23</v>
      </c>
      <c r="BQ138" s="29">
        <v>-3.2300000000000002E-2</v>
      </c>
      <c r="BS138" s="29">
        <f t="shared" si="59"/>
        <v>15</v>
      </c>
    </row>
    <row r="139" spans="1:71" ht="17" thickBot="1" x14ac:dyDescent="0.25">
      <c r="A139" s="95"/>
      <c r="B139" s="33" t="s">
        <v>64</v>
      </c>
      <c r="C139" s="24" t="s">
        <v>22</v>
      </c>
      <c r="D139" s="29">
        <v>-0.18412999999999999</v>
      </c>
      <c r="E139" s="29"/>
      <c r="F139" s="29">
        <f t="shared" si="64"/>
        <v>12</v>
      </c>
      <c r="G139" s="33" t="s">
        <v>86</v>
      </c>
      <c r="H139" s="24" t="s">
        <v>20</v>
      </c>
      <c r="I139" s="29">
        <v>-9.3979999999999994E-2</v>
      </c>
      <c r="J139" s="29"/>
      <c r="K139" s="29">
        <f t="shared" si="56"/>
        <v>17</v>
      </c>
      <c r="L139" s="33" t="s">
        <v>33</v>
      </c>
      <c r="M139" s="24" t="s">
        <v>20</v>
      </c>
      <c r="N139" s="29">
        <v>-0.22783999999999999</v>
      </c>
      <c r="O139" s="29"/>
      <c r="P139" s="29">
        <f t="shared" si="46"/>
        <v>26</v>
      </c>
      <c r="Q139" s="48" t="s">
        <v>22</v>
      </c>
      <c r="R139" s="49">
        <f t="shared" si="75"/>
        <v>666</v>
      </c>
      <c r="S139" s="50"/>
      <c r="T139" s="50" t="s">
        <v>23</v>
      </c>
      <c r="U139" s="49">
        <f t="shared" si="76"/>
        <v>0</v>
      </c>
      <c r="V139" s="33" t="s">
        <v>41</v>
      </c>
      <c r="W139" s="24" t="s">
        <v>29</v>
      </c>
      <c r="X139" s="29">
        <v>-6.8799999999999998E-3</v>
      </c>
      <c r="Y139" s="29"/>
      <c r="Z139" s="29">
        <f>IF(X139&lt;X138,Z138+1,Z138)</f>
        <v>2</v>
      </c>
      <c r="AA139" s="33" t="s">
        <v>18</v>
      </c>
      <c r="AB139" s="24" t="s">
        <v>20</v>
      </c>
      <c r="AC139" s="29">
        <v>-0.12795000000000001</v>
      </c>
      <c r="AD139" s="29"/>
      <c r="AE139" s="29">
        <f t="shared" si="55"/>
        <v>19</v>
      </c>
      <c r="AF139" s="33" t="s">
        <v>98</v>
      </c>
      <c r="AG139" s="35" t="s">
        <v>19</v>
      </c>
      <c r="AH139" s="29">
        <v>-0.11593000000000001</v>
      </c>
      <c r="AI139" s="29"/>
      <c r="AJ139" s="29">
        <f t="shared" si="47"/>
        <v>26</v>
      </c>
      <c r="AK139" s="33" t="s">
        <v>92</v>
      </c>
      <c r="AL139" s="35" t="s">
        <v>23</v>
      </c>
      <c r="AM139" s="29">
        <v>-0.15820000000000001</v>
      </c>
      <c r="AN139" s="29"/>
      <c r="AO139" s="29">
        <f t="shared" si="71"/>
        <v>9</v>
      </c>
      <c r="AP139" s="33" t="s">
        <v>103</v>
      </c>
      <c r="AQ139" s="35" t="s">
        <v>22</v>
      </c>
      <c r="AR139" s="29">
        <v>-0.10397000000000001</v>
      </c>
      <c r="AS139" s="29"/>
      <c r="AT139" s="29">
        <f t="shared" si="74"/>
        <v>6</v>
      </c>
      <c r="AU139" s="45" t="s">
        <v>28</v>
      </c>
      <c r="AV139" s="46">
        <f t="shared" ref="AV139:AV141" si="77">(SUMIF($AV$4:$AV$136,AU139,$AY$4:$AY$136))/$AY$4</f>
        <v>5.7067669172932334</v>
      </c>
      <c r="AW139" s="47"/>
      <c r="AX139" s="47" t="s">
        <v>29</v>
      </c>
      <c r="AY139" s="46">
        <f t="shared" ref="AY139:AY141" si="78">(SUMIF($AV$4:$AV$136,AX139,$AY$4:$AY$136))/$AY$4</f>
        <v>12.488721804511279</v>
      </c>
      <c r="AZ139" s="33" t="s">
        <v>91</v>
      </c>
      <c r="BA139" s="35" t="s">
        <v>20</v>
      </c>
      <c r="BB139" s="29">
        <v>-4.7210000000000002E-2</v>
      </c>
      <c r="BC139" s="29"/>
      <c r="BD139" s="29">
        <f t="shared" si="70"/>
        <v>10</v>
      </c>
      <c r="BE139" s="33" t="s">
        <v>92</v>
      </c>
      <c r="BF139" s="35" t="s">
        <v>23</v>
      </c>
      <c r="BG139" s="29">
        <v>-0.12459000000000001</v>
      </c>
      <c r="BH139" s="29"/>
      <c r="BI139" s="29">
        <f t="shared" si="63"/>
        <v>14</v>
      </c>
      <c r="BJ139" s="33" t="s">
        <v>68</v>
      </c>
      <c r="BK139" s="24" t="s">
        <v>29</v>
      </c>
      <c r="BL139" s="29">
        <v>-6.3880000000000006E-2</v>
      </c>
      <c r="BM139" s="29"/>
      <c r="BN139" s="29">
        <f t="shared" si="54"/>
        <v>20</v>
      </c>
      <c r="BO139" s="33" t="s">
        <v>33</v>
      </c>
      <c r="BP139" s="24" t="s">
        <v>20</v>
      </c>
      <c r="BQ139" s="29">
        <v>-3.3529999999999997E-2</v>
      </c>
      <c r="BS139" s="29">
        <f t="shared" si="59"/>
        <v>16</v>
      </c>
    </row>
    <row r="140" spans="1:71" ht="17" thickBot="1" x14ac:dyDescent="0.25">
      <c r="A140" s="95"/>
      <c r="B140" s="33" t="s">
        <v>51</v>
      </c>
      <c r="C140" s="24" t="s">
        <v>22</v>
      </c>
      <c r="D140" s="29">
        <v>-0.18681</v>
      </c>
      <c r="E140" s="29"/>
      <c r="F140" s="29">
        <f t="shared" si="64"/>
        <v>13</v>
      </c>
      <c r="G140" s="33" t="s">
        <v>58</v>
      </c>
      <c r="H140" s="24" t="s">
        <v>20</v>
      </c>
      <c r="I140" s="29">
        <v>-9.7140000000000004E-2</v>
      </c>
      <c r="J140" s="29"/>
      <c r="K140" s="29">
        <f t="shared" si="56"/>
        <v>18</v>
      </c>
      <c r="L140" s="33" t="s">
        <v>58</v>
      </c>
      <c r="M140" s="24" t="s">
        <v>20</v>
      </c>
      <c r="N140" s="29">
        <v>-0.23322999999999999</v>
      </c>
      <c r="O140" s="29"/>
      <c r="P140" s="29">
        <f t="shared" si="46"/>
        <v>27</v>
      </c>
      <c r="Q140" s="33" t="s">
        <v>71</v>
      </c>
      <c r="R140" s="24" t="s">
        <v>22</v>
      </c>
      <c r="S140" s="29">
        <v>-8.3000000000000001E-4</v>
      </c>
      <c r="T140" s="29"/>
      <c r="U140" s="29">
        <v>1</v>
      </c>
      <c r="V140" s="33" t="s">
        <v>62</v>
      </c>
      <c r="W140" s="24" t="s">
        <v>23</v>
      </c>
      <c r="X140" s="29">
        <v>-9.5600000000000008E-3</v>
      </c>
      <c r="Y140" s="29"/>
      <c r="Z140" s="29">
        <f t="shared" ref="Z140:Z203" si="79">IF(X140&lt;X139,Z139+1,Z139)</f>
        <v>3</v>
      </c>
      <c r="AA140" s="33" t="s">
        <v>101</v>
      </c>
      <c r="AB140" s="35" t="s">
        <v>102</v>
      </c>
      <c r="AC140" s="29">
        <v>-0.12892999999999999</v>
      </c>
      <c r="AD140" s="29"/>
      <c r="AE140" s="29">
        <f t="shared" si="55"/>
        <v>20</v>
      </c>
      <c r="AF140" s="33" t="s">
        <v>66</v>
      </c>
      <c r="AG140" s="24" t="s">
        <v>28</v>
      </c>
      <c r="AH140" s="29">
        <v>-0.12194000000000001</v>
      </c>
      <c r="AI140" s="29"/>
      <c r="AJ140" s="29">
        <f t="shared" si="47"/>
        <v>27</v>
      </c>
      <c r="AK140" s="33" t="s">
        <v>27</v>
      </c>
      <c r="AL140" s="24" t="s">
        <v>28</v>
      </c>
      <c r="AM140" s="29">
        <v>-0.19753000000000001</v>
      </c>
      <c r="AN140" s="29"/>
      <c r="AO140" s="29">
        <f t="shared" si="71"/>
        <v>10</v>
      </c>
      <c r="AP140" s="33" t="s">
        <v>67</v>
      </c>
      <c r="AQ140" s="24" t="s">
        <v>28</v>
      </c>
      <c r="AR140" s="29">
        <v>-0.16211999999999999</v>
      </c>
      <c r="AS140" s="29"/>
      <c r="AT140" s="29">
        <f t="shared" si="74"/>
        <v>7</v>
      </c>
      <c r="AU140" s="45" t="s">
        <v>19</v>
      </c>
      <c r="AV140" s="46">
        <f t="shared" si="77"/>
        <v>11.375939849624061</v>
      </c>
      <c r="AW140" s="47"/>
      <c r="AX140" s="47" t="s">
        <v>20</v>
      </c>
      <c r="AY140" s="46">
        <f t="shared" si="78"/>
        <v>4.518796992481203</v>
      </c>
      <c r="AZ140" s="33" t="s">
        <v>33</v>
      </c>
      <c r="BA140" s="24" t="s">
        <v>20</v>
      </c>
      <c r="BB140" s="29">
        <v>-4.8419999999999998E-2</v>
      </c>
      <c r="BC140" s="29"/>
      <c r="BD140" s="29">
        <f t="shared" si="70"/>
        <v>11</v>
      </c>
      <c r="BE140" s="33" t="s">
        <v>47</v>
      </c>
      <c r="BF140" s="24" t="s">
        <v>19</v>
      </c>
      <c r="BG140" s="29">
        <v>-0.12853000000000001</v>
      </c>
      <c r="BH140" s="29"/>
      <c r="BI140" s="29">
        <f t="shared" si="63"/>
        <v>15</v>
      </c>
      <c r="BJ140" s="33" t="s">
        <v>35</v>
      </c>
      <c r="BK140" s="24" t="s">
        <v>22</v>
      </c>
      <c r="BL140" s="29">
        <v>-6.9769999999999999E-2</v>
      </c>
      <c r="BM140" s="29"/>
      <c r="BN140" s="29">
        <f t="shared" si="54"/>
        <v>21</v>
      </c>
      <c r="BO140" s="33" t="s">
        <v>48</v>
      </c>
      <c r="BP140" s="24" t="s">
        <v>29</v>
      </c>
      <c r="BQ140" s="29">
        <v>-3.5380000000000002E-2</v>
      </c>
      <c r="BS140" s="29">
        <f t="shared" si="59"/>
        <v>17</v>
      </c>
    </row>
    <row r="141" spans="1:71" ht="17" thickBot="1" x14ac:dyDescent="0.25">
      <c r="A141" s="95"/>
      <c r="B141" s="33" t="s">
        <v>66</v>
      </c>
      <c r="C141" s="24" t="s">
        <v>22</v>
      </c>
      <c r="D141" s="29">
        <v>-0.18895000000000001</v>
      </c>
      <c r="E141" s="29"/>
      <c r="F141" s="29">
        <f t="shared" si="64"/>
        <v>14</v>
      </c>
      <c r="G141" s="33" t="s">
        <v>39</v>
      </c>
      <c r="H141" s="24" t="s">
        <v>25</v>
      </c>
      <c r="I141" s="29">
        <v>-9.7919999999999993E-2</v>
      </c>
      <c r="J141" s="29"/>
      <c r="K141" s="29">
        <f t="shared" si="56"/>
        <v>19</v>
      </c>
      <c r="L141" s="33" t="s">
        <v>54</v>
      </c>
      <c r="M141" s="24" t="s">
        <v>22</v>
      </c>
      <c r="N141" s="29">
        <v>-0.23433000000000001</v>
      </c>
      <c r="O141" s="29"/>
      <c r="P141" s="29">
        <f t="shared" si="46"/>
        <v>28</v>
      </c>
      <c r="Q141" s="33" t="s">
        <v>58</v>
      </c>
      <c r="R141" s="24" t="s">
        <v>25</v>
      </c>
      <c r="S141" s="29">
        <v>-5.5300000000000002E-3</v>
      </c>
      <c r="T141" s="29"/>
      <c r="U141" s="29">
        <f>IF(S141&lt;S140,U140+1,U140)</f>
        <v>2</v>
      </c>
      <c r="V141" s="33" t="s">
        <v>77</v>
      </c>
      <c r="W141" s="24" t="s">
        <v>22</v>
      </c>
      <c r="X141" s="29">
        <v>-9.6699999999999998E-3</v>
      </c>
      <c r="Y141" s="29"/>
      <c r="Z141" s="29">
        <f t="shared" si="79"/>
        <v>4</v>
      </c>
      <c r="AA141" s="33" t="s">
        <v>85</v>
      </c>
      <c r="AB141" s="24" t="s">
        <v>19</v>
      </c>
      <c r="AC141" s="29">
        <v>-0.14777000000000001</v>
      </c>
      <c r="AD141" s="29"/>
      <c r="AE141" s="29">
        <f t="shared" si="55"/>
        <v>21</v>
      </c>
      <c r="AF141" s="33" t="s">
        <v>79</v>
      </c>
      <c r="AG141" s="24" t="s">
        <v>22</v>
      </c>
      <c r="AH141" s="29">
        <v>-0.12365</v>
      </c>
      <c r="AI141" s="29"/>
      <c r="AJ141" s="29">
        <f t="shared" si="47"/>
        <v>28</v>
      </c>
      <c r="AK141" s="33" t="s">
        <v>52</v>
      </c>
      <c r="AL141" s="24" t="s">
        <v>29</v>
      </c>
      <c r="AM141" s="29">
        <v>-0.20341999999999999</v>
      </c>
      <c r="AN141" s="29"/>
      <c r="AO141" s="29">
        <f t="shared" si="71"/>
        <v>11</v>
      </c>
      <c r="AP141" s="33" t="s">
        <v>104</v>
      </c>
      <c r="AQ141" s="35" t="s">
        <v>23</v>
      </c>
      <c r="AR141" s="29">
        <v>-0.16502</v>
      </c>
      <c r="AS141" s="29"/>
      <c r="AT141" s="29">
        <f t="shared" si="74"/>
        <v>8</v>
      </c>
      <c r="AU141" s="48" t="s">
        <v>22</v>
      </c>
      <c r="AV141" s="49">
        <f t="shared" si="77"/>
        <v>13.8796992481203</v>
      </c>
      <c r="AW141" s="50"/>
      <c r="AX141" s="50" t="s">
        <v>23</v>
      </c>
      <c r="AY141" s="49">
        <f t="shared" si="78"/>
        <v>1.3007518796992481</v>
      </c>
      <c r="AZ141" s="23" t="s">
        <v>95</v>
      </c>
      <c r="BA141" s="24" t="s">
        <v>29</v>
      </c>
      <c r="BB141" s="29">
        <v>-5.2929999999999998E-2</v>
      </c>
      <c r="BC141" s="29"/>
      <c r="BD141" s="29">
        <f t="shared" si="70"/>
        <v>12</v>
      </c>
      <c r="BE141" s="33" t="s">
        <v>82</v>
      </c>
      <c r="BF141" s="24" t="s">
        <v>20</v>
      </c>
      <c r="BG141" s="29">
        <v>-0.13128000000000001</v>
      </c>
      <c r="BH141" s="29"/>
      <c r="BI141" s="29">
        <f t="shared" si="63"/>
        <v>16</v>
      </c>
      <c r="BJ141" s="33" t="s">
        <v>101</v>
      </c>
      <c r="BK141" s="35" t="s">
        <v>22</v>
      </c>
      <c r="BL141" s="29">
        <v>-7.3279999999999998E-2</v>
      </c>
      <c r="BM141" s="29"/>
      <c r="BN141" s="29">
        <f t="shared" si="54"/>
        <v>22</v>
      </c>
      <c r="BO141" s="33" t="s">
        <v>81</v>
      </c>
      <c r="BP141" s="24" t="s">
        <v>20</v>
      </c>
      <c r="BQ141" s="29">
        <v>-3.5389999999999998E-2</v>
      </c>
      <c r="BS141" s="29">
        <f t="shared" si="59"/>
        <v>18</v>
      </c>
    </row>
    <row r="142" spans="1:71" ht="18" thickTop="1" thickBot="1" x14ac:dyDescent="0.25">
      <c r="A142" s="95"/>
      <c r="B142" s="33" t="s">
        <v>104</v>
      </c>
      <c r="C142" s="35" t="s">
        <v>23</v>
      </c>
      <c r="D142" s="29">
        <v>-0.21242</v>
      </c>
      <c r="E142" s="29"/>
      <c r="F142" s="29">
        <f t="shared" si="64"/>
        <v>15</v>
      </c>
      <c r="G142" s="33" t="s">
        <v>67</v>
      </c>
      <c r="H142" s="24" t="s">
        <v>23</v>
      </c>
      <c r="I142" s="29">
        <v>-9.8669999999999994E-2</v>
      </c>
      <c r="J142" s="29"/>
      <c r="K142" s="29">
        <f t="shared" si="56"/>
        <v>20</v>
      </c>
      <c r="L142" s="33" t="s">
        <v>61</v>
      </c>
      <c r="M142" s="24" t="s">
        <v>19</v>
      </c>
      <c r="N142" s="29">
        <v>-0.24487</v>
      </c>
      <c r="O142" s="29"/>
      <c r="P142" s="29">
        <f t="shared" si="46"/>
        <v>29</v>
      </c>
      <c r="Q142" s="33" t="s">
        <v>62</v>
      </c>
      <c r="R142" s="24" t="s">
        <v>23</v>
      </c>
      <c r="S142" s="29">
        <v>-6.6499999999999997E-3</v>
      </c>
      <c r="T142" s="29"/>
      <c r="U142" s="29">
        <f t="shared" ref="U142:U205" si="80">IF(S142&lt;S141,U141+1,U141)</f>
        <v>3</v>
      </c>
      <c r="V142" s="33" t="s">
        <v>86</v>
      </c>
      <c r="W142" s="24" t="s">
        <v>28</v>
      </c>
      <c r="X142" s="29">
        <v>-1.5440000000000001E-2</v>
      </c>
      <c r="Y142" s="29"/>
      <c r="Z142" s="29">
        <f t="shared" si="79"/>
        <v>5</v>
      </c>
      <c r="AA142" s="33" t="s">
        <v>96</v>
      </c>
      <c r="AB142" s="35" t="s">
        <v>23</v>
      </c>
      <c r="AC142" s="29">
        <v>-0.15873000000000001</v>
      </c>
      <c r="AD142" s="29"/>
      <c r="AE142" s="29">
        <f t="shared" si="55"/>
        <v>22</v>
      </c>
      <c r="AF142" s="33" t="s">
        <v>94</v>
      </c>
      <c r="AG142" s="35" t="s">
        <v>22</v>
      </c>
      <c r="AH142" s="29">
        <v>-0.12895000000000001</v>
      </c>
      <c r="AI142" s="29"/>
      <c r="AJ142" s="29">
        <f t="shared" si="47"/>
        <v>29</v>
      </c>
      <c r="AK142" s="33" t="s">
        <v>60</v>
      </c>
      <c r="AL142" s="24" t="s">
        <v>19</v>
      </c>
      <c r="AM142" s="29">
        <v>-0.20816999999999999</v>
      </c>
      <c r="AN142" s="29"/>
      <c r="AO142" s="29">
        <f t="shared" si="71"/>
        <v>12</v>
      </c>
      <c r="AP142" s="33" t="s">
        <v>48</v>
      </c>
      <c r="AQ142" s="24" t="s">
        <v>29</v>
      </c>
      <c r="AR142" s="29">
        <v>-0.18582000000000001</v>
      </c>
      <c r="AS142" s="29"/>
      <c r="AT142" s="29">
        <f t="shared" si="74"/>
        <v>9</v>
      </c>
      <c r="AU142" s="112" t="s">
        <v>110</v>
      </c>
      <c r="AV142" s="113"/>
      <c r="AW142" s="113"/>
      <c r="AX142" s="113"/>
      <c r="AY142" s="114"/>
      <c r="AZ142" s="23" t="s">
        <v>95</v>
      </c>
      <c r="BA142" s="24" t="s">
        <v>19</v>
      </c>
      <c r="BB142" s="29">
        <v>-5.357E-2</v>
      </c>
      <c r="BC142" s="29"/>
      <c r="BD142" s="29">
        <f t="shared" si="70"/>
        <v>13</v>
      </c>
      <c r="BE142" s="33" t="s">
        <v>68</v>
      </c>
      <c r="BF142" s="24" t="s">
        <v>29</v>
      </c>
      <c r="BG142" s="29">
        <v>-0.13546</v>
      </c>
      <c r="BH142" s="29"/>
      <c r="BI142" s="29">
        <f t="shared" si="63"/>
        <v>17</v>
      </c>
      <c r="BJ142" s="33" t="s">
        <v>72</v>
      </c>
      <c r="BK142" s="24" t="s">
        <v>28</v>
      </c>
      <c r="BL142" s="29">
        <v>-7.3679999999999995E-2</v>
      </c>
      <c r="BM142" s="29"/>
      <c r="BN142" s="29">
        <f t="shared" si="54"/>
        <v>23</v>
      </c>
      <c r="BO142" s="33" t="s">
        <v>101</v>
      </c>
      <c r="BP142" s="35" t="s">
        <v>26</v>
      </c>
      <c r="BQ142" s="29">
        <v>-3.5929999999999997E-2</v>
      </c>
      <c r="BS142" s="29">
        <f t="shared" si="59"/>
        <v>19</v>
      </c>
    </row>
    <row r="143" spans="1:71" ht="18" thickTop="1" thickBot="1" x14ac:dyDescent="0.25">
      <c r="A143" s="95"/>
      <c r="B143" s="33" t="s">
        <v>21</v>
      </c>
      <c r="C143" s="24" t="s">
        <v>23</v>
      </c>
      <c r="D143" s="29">
        <v>-0.22273999999999999</v>
      </c>
      <c r="E143" s="29"/>
      <c r="F143" s="29">
        <f t="shared" si="64"/>
        <v>16</v>
      </c>
      <c r="G143" s="33" t="s">
        <v>61</v>
      </c>
      <c r="H143" s="24" t="s">
        <v>19</v>
      </c>
      <c r="I143" s="29">
        <v>-9.887E-2</v>
      </c>
      <c r="J143" s="29"/>
      <c r="K143" s="29">
        <f t="shared" si="56"/>
        <v>21</v>
      </c>
      <c r="L143" s="33" t="s">
        <v>80</v>
      </c>
      <c r="M143" s="24" t="s">
        <v>19</v>
      </c>
      <c r="N143" s="29">
        <v>-0.25756000000000001</v>
      </c>
      <c r="O143" s="29"/>
      <c r="P143" s="29">
        <f t="shared" si="46"/>
        <v>30</v>
      </c>
      <c r="Q143" s="33" t="s">
        <v>32</v>
      </c>
      <c r="R143" s="24" t="s">
        <v>26</v>
      </c>
      <c r="S143" s="29">
        <v>-4.4330000000000001E-2</v>
      </c>
      <c r="T143" s="29"/>
      <c r="U143" s="29">
        <f t="shared" si="80"/>
        <v>4</v>
      </c>
      <c r="V143" s="33" t="s">
        <v>44</v>
      </c>
      <c r="W143" s="24" t="s">
        <v>20</v>
      </c>
      <c r="X143" s="29">
        <v>-3.2599999999999997E-2</v>
      </c>
      <c r="Y143" s="29"/>
      <c r="Z143" s="29">
        <f t="shared" si="79"/>
        <v>6</v>
      </c>
      <c r="AA143" s="33" t="s">
        <v>63</v>
      </c>
      <c r="AB143" s="24" t="s">
        <v>22</v>
      </c>
      <c r="AC143" s="29">
        <v>-0.16613</v>
      </c>
      <c r="AD143" s="29"/>
      <c r="AE143" s="29">
        <f t="shared" si="55"/>
        <v>23</v>
      </c>
      <c r="AF143" s="23" t="s">
        <v>95</v>
      </c>
      <c r="AG143" s="24" t="s">
        <v>26</v>
      </c>
      <c r="AH143" s="29">
        <v>-0.13444</v>
      </c>
      <c r="AI143" s="29"/>
      <c r="AJ143" s="29">
        <f t="shared" si="47"/>
        <v>30</v>
      </c>
      <c r="AK143" s="33" t="s">
        <v>77</v>
      </c>
      <c r="AL143" s="24" t="s">
        <v>29</v>
      </c>
      <c r="AM143" s="29">
        <v>-0.21029999999999999</v>
      </c>
      <c r="AN143" s="29"/>
      <c r="AO143" s="29">
        <f t="shared" si="71"/>
        <v>13</v>
      </c>
      <c r="AP143" s="33" t="s">
        <v>87</v>
      </c>
      <c r="AQ143" s="24" t="s">
        <v>29</v>
      </c>
      <c r="AR143" s="29">
        <v>-0.20063</v>
      </c>
      <c r="AS143" s="29"/>
      <c r="AT143" s="29">
        <f t="shared" si="74"/>
        <v>10</v>
      </c>
      <c r="AU143" s="42" t="s">
        <v>25</v>
      </c>
      <c r="AV143" s="51">
        <f>SUMIFS($AY$4:$AY$136,$AV$4:$AV$136," +PNA",$AX$4:$AX$136,"x")</f>
        <v>689</v>
      </c>
      <c r="AW143" s="44" t="s">
        <v>26</v>
      </c>
      <c r="AX143" s="54"/>
      <c r="AY143" s="65">
        <f>SUMIFS($AY$4:$AY$136,$AV$4:$AV$136," -PNA",$AX$4:$AX$136,"x")</f>
        <v>332</v>
      </c>
      <c r="AZ143" s="33" t="s">
        <v>64</v>
      </c>
      <c r="BA143" s="24" t="s">
        <v>19</v>
      </c>
      <c r="BB143" s="29">
        <v>-5.654E-2</v>
      </c>
      <c r="BC143" s="29"/>
      <c r="BD143" s="29">
        <f t="shared" si="70"/>
        <v>14</v>
      </c>
      <c r="BE143" s="33" t="s">
        <v>70</v>
      </c>
      <c r="BF143" s="24" t="s">
        <v>28</v>
      </c>
      <c r="BG143" s="29">
        <v>-0.13818</v>
      </c>
      <c r="BH143" s="29"/>
      <c r="BI143" s="29">
        <f t="shared" si="63"/>
        <v>18</v>
      </c>
      <c r="BJ143" s="33" t="s">
        <v>77</v>
      </c>
      <c r="BK143" s="24" t="s">
        <v>26</v>
      </c>
      <c r="BL143" s="29">
        <v>-7.5480000000000005E-2</v>
      </c>
      <c r="BM143" s="29"/>
      <c r="BN143" s="29">
        <f t="shared" si="54"/>
        <v>24</v>
      </c>
      <c r="BO143" s="33" t="s">
        <v>81</v>
      </c>
      <c r="BP143" s="24" t="s">
        <v>29</v>
      </c>
      <c r="BQ143" s="29">
        <v>-4.122E-2</v>
      </c>
      <c r="BS143" s="29">
        <f t="shared" si="59"/>
        <v>20</v>
      </c>
    </row>
    <row r="144" spans="1:71" ht="17" thickBot="1" x14ac:dyDescent="0.25">
      <c r="A144" s="95"/>
      <c r="B144" s="33" t="s">
        <v>65</v>
      </c>
      <c r="C144" s="24" t="s">
        <v>20</v>
      </c>
      <c r="D144" s="29">
        <v>-0.25957000000000002</v>
      </c>
      <c r="E144" s="29"/>
      <c r="F144" s="29">
        <f t="shared" si="64"/>
        <v>17</v>
      </c>
      <c r="G144" s="33" t="s">
        <v>89</v>
      </c>
      <c r="H144" s="35" t="s">
        <v>19</v>
      </c>
      <c r="I144" s="29">
        <v>-0.1017</v>
      </c>
      <c r="J144" s="29"/>
      <c r="K144" s="29">
        <f t="shared" si="56"/>
        <v>22</v>
      </c>
      <c r="L144" s="33" t="s">
        <v>98</v>
      </c>
      <c r="M144" s="35" t="s">
        <v>19</v>
      </c>
      <c r="N144" s="29">
        <v>-0.26706999999999997</v>
      </c>
      <c r="O144" s="29"/>
      <c r="P144" s="29">
        <f t="shared" si="46"/>
        <v>31</v>
      </c>
      <c r="Q144" s="23" t="s">
        <v>95</v>
      </c>
      <c r="R144" s="24" t="s">
        <v>29</v>
      </c>
      <c r="S144" s="29">
        <v>-6.2199999999999998E-2</v>
      </c>
      <c r="T144" s="29"/>
      <c r="U144" s="29">
        <f t="shared" si="80"/>
        <v>5</v>
      </c>
      <c r="V144" s="33" t="s">
        <v>101</v>
      </c>
      <c r="W144" s="35" t="s">
        <v>22</v>
      </c>
      <c r="X144" s="29">
        <v>-3.6269999999999997E-2</v>
      </c>
      <c r="Y144" s="29"/>
      <c r="Z144" s="29">
        <f t="shared" si="79"/>
        <v>7</v>
      </c>
      <c r="AA144" s="33" t="s">
        <v>77</v>
      </c>
      <c r="AB144" s="24" t="s">
        <v>22</v>
      </c>
      <c r="AC144" s="29">
        <v>-0.16899</v>
      </c>
      <c r="AD144" s="29"/>
      <c r="AE144" s="29">
        <f t="shared" si="55"/>
        <v>24</v>
      </c>
      <c r="AF144" s="33" t="s">
        <v>53</v>
      </c>
      <c r="AG144" s="24" t="s">
        <v>28</v>
      </c>
      <c r="AH144" s="29">
        <v>-0.13661999999999999</v>
      </c>
      <c r="AI144" s="29"/>
      <c r="AJ144" s="29">
        <f t="shared" si="47"/>
        <v>31</v>
      </c>
      <c r="AK144" s="33" t="s">
        <v>53</v>
      </c>
      <c r="AL144" s="24" t="s">
        <v>28</v>
      </c>
      <c r="AM144" s="29">
        <v>-0.24001</v>
      </c>
      <c r="AN144" s="29"/>
      <c r="AO144" s="29">
        <f t="shared" si="71"/>
        <v>14</v>
      </c>
      <c r="AP144" s="23" t="s">
        <v>95</v>
      </c>
      <c r="AQ144" s="24" t="s">
        <v>22</v>
      </c>
      <c r="AR144" s="29">
        <v>-0.20144000000000001</v>
      </c>
      <c r="AS144" s="29"/>
      <c r="AT144" s="29">
        <f t="shared" si="74"/>
        <v>11</v>
      </c>
      <c r="AU144" s="45" t="s">
        <v>28</v>
      </c>
      <c r="AV144" s="46">
        <f>SUMIFS($AY$4:$AY$136,$AV$4:$AV$136," +NAM",$AX$4:$AX$136,"x")</f>
        <v>126</v>
      </c>
      <c r="AW144" s="47" t="s">
        <v>29</v>
      </c>
      <c r="AX144" s="55"/>
      <c r="AY144" s="66">
        <f>SUMIFS($AY$4:$AY$136,$AV$4:$AV$136," -NAM",$AX$4:$AX$136,"x")</f>
        <v>401</v>
      </c>
      <c r="AZ144" s="33" t="s">
        <v>60</v>
      </c>
      <c r="BA144" s="24" t="s">
        <v>19</v>
      </c>
      <c r="BB144" s="29">
        <v>-6.7659999999999998E-2</v>
      </c>
      <c r="BC144" s="29"/>
      <c r="BD144" s="29">
        <f t="shared" si="70"/>
        <v>15</v>
      </c>
      <c r="BE144" s="33" t="s">
        <v>103</v>
      </c>
      <c r="BF144" s="35" t="s">
        <v>22</v>
      </c>
      <c r="BG144" s="29">
        <v>-0.14724999999999999</v>
      </c>
      <c r="BH144" s="29"/>
      <c r="BI144" s="29">
        <f t="shared" si="63"/>
        <v>19</v>
      </c>
      <c r="BJ144" s="33" t="s">
        <v>91</v>
      </c>
      <c r="BK144" s="35" t="s">
        <v>20</v>
      </c>
      <c r="BL144" s="29">
        <v>-7.9939999999999997E-2</v>
      </c>
      <c r="BM144" s="29"/>
      <c r="BN144" s="29">
        <f t="shared" si="54"/>
        <v>25</v>
      </c>
      <c r="BO144" s="33" t="s">
        <v>56</v>
      </c>
      <c r="BP144" s="24" t="s">
        <v>22</v>
      </c>
      <c r="BQ144" s="29">
        <v>-4.4819999999999999E-2</v>
      </c>
      <c r="BS144" s="29">
        <f t="shared" si="59"/>
        <v>21</v>
      </c>
    </row>
    <row r="145" spans="1:71" ht="17" thickBot="1" x14ac:dyDescent="0.25">
      <c r="A145" s="95"/>
      <c r="B145" s="33" t="s">
        <v>104</v>
      </c>
      <c r="C145" s="35" t="s">
        <v>26</v>
      </c>
      <c r="D145" s="29">
        <v>-0.27045000000000002</v>
      </c>
      <c r="E145" s="29"/>
      <c r="F145" s="29">
        <f t="shared" si="64"/>
        <v>18</v>
      </c>
      <c r="G145" s="33" t="s">
        <v>53</v>
      </c>
      <c r="H145" s="24" t="s">
        <v>23</v>
      </c>
      <c r="I145" s="29">
        <v>-0.10815</v>
      </c>
      <c r="J145" s="29"/>
      <c r="K145" s="29">
        <f t="shared" si="56"/>
        <v>23</v>
      </c>
      <c r="L145" s="33" t="s">
        <v>61</v>
      </c>
      <c r="M145" s="24" t="s">
        <v>26</v>
      </c>
      <c r="N145" s="29">
        <v>-0.27611999999999998</v>
      </c>
      <c r="O145" s="29"/>
      <c r="P145" s="29">
        <f t="shared" si="46"/>
        <v>32</v>
      </c>
      <c r="Q145" s="33" t="s">
        <v>24</v>
      </c>
      <c r="R145" s="24" t="s">
        <v>26</v>
      </c>
      <c r="S145" s="29">
        <v>-7.4609999999999996E-2</v>
      </c>
      <c r="T145" s="29"/>
      <c r="U145" s="29">
        <f t="shared" si="80"/>
        <v>6</v>
      </c>
      <c r="V145" s="23" t="s">
        <v>95</v>
      </c>
      <c r="W145" s="24" t="s">
        <v>29</v>
      </c>
      <c r="X145" s="29">
        <v>-3.7420000000000002E-2</v>
      </c>
      <c r="Y145" s="29"/>
      <c r="Z145" s="29">
        <f t="shared" si="79"/>
        <v>8</v>
      </c>
      <c r="AA145" s="33" t="s">
        <v>64</v>
      </c>
      <c r="AB145" s="24" t="s">
        <v>22</v>
      </c>
      <c r="AC145" s="29">
        <v>-0.18265000000000001</v>
      </c>
      <c r="AD145" s="29"/>
      <c r="AE145" s="29">
        <f t="shared" si="55"/>
        <v>25</v>
      </c>
      <c r="AF145" s="33" t="s">
        <v>69</v>
      </c>
      <c r="AG145" s="24" t="s">
        <v>19</v>
      </c>
      <c r="AH145" s="29">
        <v>-0.13955999999999999</v>
      </c>
      <c r="AI145" s="29"/>
      <c r="AJ145" s="29">
        <f t="shared" si="47"/>
        <v>32</v>
      </c>
      <c r="AK145" s="33" t="s">
        <v>63</v>
      </c>
      <c r="AL145" s="24" t="s">
        <v>22</v>
      </c>
      <c r="AM145" s="29">
        <v>-0.24762999999999999</v>
      </c>
      <c r="AN145" s="29"/>
      <c r="AO145" s="29">
        <f t="shared" si="71"/>
        <v>15</v>
      </c>
      <c r="AP145" s="33" t="s">
        <v>46</v>
      </c>
      <c r="AQ145" s="24" t="s">
        <v>20</v>
      </c>
      <c r="AR145" s="29">
        <v>-0.21009</v>
      </c>
      <c r="AS145" s="29"/>
      <c r="AT145" s="29">
        <f t="shared" si="74"/>
        <v>12</v>
      </c>
      <c r="AU145" s="45" t="s">
        <v>19</v>
      </c>
      <c r="AV145" s="46">
        <f>SUMIFS($AY$4:$AY$136,$AV$4:$AV$136," +ENSO",$AX$4:$AX$136,"x")</f>
        <v>1036</v>
      </c>
      <c r="AW145" s="47" t="s">
        <v>20</v>
      </c>
      <c r="AX145" s="55"/>
      <c r="AY145" s="66">
        <f>SUMIFS($AY$4:$AY$136,$AV$4:$AV$136," -ENSO",$AX$4:$AX$136,"x")</f>
        <v>220</v>
      </c>
      <c r="AZ145" s="33" t="s">
        <v>94</v>
      </c>
      <c r="BA145" s="35" t="s">
        <v>19</v>
      </c>
      <c r="BB145" s="29">
        <v>-7.2359999999999994E-2</v>
      </c>
      <c r="BC145" s="29"/>
      <c r="BD145" s="29">
        <f t="shared" si="70"/>
        <v>16</v>
      </c>
      <c r="BE145" s="33" t="s">
        <v>60</v>
      </c>
      <c r="BF145" s="24" t="s">
        <v>19</v>
      </c>
      <c r="BG145" s="29">
        <v>-0.14910999999999999</v>
      </c>
      <c r="BH145" s="29"/>
      <c r="BI145" s="29">
        <f t="shared" si="63"/>
        <v>20</v>
      </c>
      <c r="BJ145" s="33" t="s">
        <v>33</v>
      </c>
      <c r="BK145" s="24" t="s">
        <v>25</v>
      </c>
      <c r="BL145" s="29">
        <v>-8.6860000000000007E-2</v>
      </c>
      <c r="BM145" s="29"/>
      <c r="BN145" s="29">
        <f t="shared" si="54"/>
        <v>26</v>
      </c>
      <c r="BO145" s="33" t="s">
        <v>54</v>
      </c>
      <c r="BP145" s="24" t="s">
        <v>22</v>
      </c>
      <c r="BQ145" s="29">
        <v>-4.9590000000000002E-2</v>
      </c>
      <c r="BS145" s="29">
        <f t="shared" si="59"/>
        <v>22</v>
      </c>
    </row>
    <row r="146" spans="1:71" ht="17" thickBot="1" x14ac:dyDescent="0.25">
      <c r="A146" s="95"/>
      <c r="B146" s="33" t="s">
        <v>81</v>
      </c>
      <c r="C146" s="24" t="s">
        <v>29</v>
      </c>
      <c r="D146" s="29">
        <v>-0.27772999999999998</v>
      </c>
      <c r="E146" s="29"/>
      <c r="F146" s="29">
        <f t="shared" si="64"/>
        <v>19</v>
      </c>
      <c r="G146" s="33" t="s">
        <v>105</v>
      </c>
      <c r="H146" s="35" t="s">
        <v>20</v>
      </c>
      <c r="I146" s="29">
        <v>-0.11556</v>
      </c>
      <c r="J146" s="29"/>
      <c r="K146" s="29">
        <f t="shared" si="56"/>
        <v>24</v>
      </c>
      <c r="L146" s="33" t="s">
        <v>92</v>
      </c>
      <c r="M146" s="35" t="s">
        <v>23</v>
      </c>
      <c r="N146" s="29">
        <v>-0.28250999999999998</v>
      </c>
      <c r="O146" s="29"/>
      <c r="P146" s="29">
        <f t="shared" si="46"/>
        <v>33</v>
      </c>
      <c r="Q146" s="33" t="s">
        <v>41</v>
      </c>
      <c r="R146" s="24" t="s">
        <v>25</v>
      </c>
      <c r="S146" s="29">
        <v>-8.6019999999999999E-2</v>
      </c>
      <c r="T146" s="29"/>
      <c r="U146" s="29">
        <f t="shared" si="80"/>
        <v>7</v>
      </c>
      <c r="V146" s="33" t="s">
        <v>32</v>
      </c>
      <c r="W146" s="24" t="s">
        <v>20</v>
      </c>
      <c r="X146" s="29">
        <v>-4.3200000000000002E-2</v>
      </c>
      <c r="Y146" s="29"/>
      <c r="Z146" s="29">
        <f t="shared" si="79"/>
        <v>9</v>
      </c>
      <c r="AA146" s="33" t="s">
        <v>70</v>
      </c>
      <c r="AB146" s="24" t="s">
        <v>23</v>
      </c>
      <c r="AC146" s="29">
        <v>-0.18543000000000001</v>
      </c>
      <c r="AD146" s="29"/>
      <c r="AE146" s="29">
        <f t="shared" si="55"/>
        <v>26</v>
      </c>
      <c r="AF146" s="33" t="s">
        <v>71</v>
      </c>
      <c r="AG146" s="24" t="s">
        <v>22</v>
      </c>
      <c r="AH146" s="29">
        <v>-0.14118</v>
      </c>
      <c r="AI146" s="29"/>
      <c r="AJ146" s="29">
        <f t="shared" si="47"/>
        <v>33</v>
      </c>
      <c r="AK146" s="33" t="s">
        <v>46</v>
      </c>
      <c r="AL146" s="24" t="s">
        <v>20</v>
      </c>
      <c r="AM146" s="29">
        <v>-0.25579000000000002</v>
      </c>
      <c r="AN146" s="29"/>
      <c r="AO146" s="29">
        <f t="shared" si="71"/>
        <v>16</v>
      </c>
      <c r="AP146" s="33" t="s">
        <v>60</v>
      </c>
      <c r="AQ146" s="24" t="s">
        <v>19</v>
      </c>
      <c r="AR146" s="29">
        <v>-0.24279999999999999</v>
      </c>
      <c r="AS146" s="29"/>
      <c r="AT146" s="29">
        <f t="shared" si="74"/>
        <v>13</v>
      </c>
      <c r="AU146" s="48" t="s">
        <v>22</v>
      </c>
      <c r="AV146" s="49">
        <f>SUMIFS($AY$4:$AY$136,$AV$4:$AV$136," +AMO",$AX$4:$AX$136,"x")</f>
        <v>622</v>
      </c>
      <c r="AW146" s="50" t="s">
        <v>23</v>
      </c>
      <c r="AX146" s="57"/>
      <c r="AY146" s="67">
        <f>SUMIFS($AY$4:$AY$136,$AV$4:$AV$136," -AMO",$AX$4:$AX$136,"x")</f>
        <v>105</v>
      </c>
      <c r="AZ146" s="33" t="s">
        <v>91</v>
      </c>
      <c r="BA146" s="35" t="s">
        <v>28</v>
      </c>
      <c r="BB146" s="29">
        <v>-8.0269999999999994E-2</v>
      </c>
      <c r="BC146" s="29"/>
      <c r="BD146" s="29">
        <f t="shared" si="70"/>
        <v>17</v>
      </c>
      <c r="BE146" s="33" t="s">
        <v>63</v>
      </c>
      <c r="BF146" s="24" t="s">
        <v>22</v>
      </c>
      <c r="BG146" s="29">
        <v>-0.16167999999999999</v>
      </c>
      <c r="BH146" s="29"/>
      <c r="BI146" s="29">
        <f t="shared" si="63"/>
        <v>21</v>
      </c>
      <c r="BJ146" s="33" t="s">
        <v>34</v>
      </c>
      <c r="BK146" s="24" t="s">
        <v>19</v>
      </c>
      <c r="BL146" s="29">
        <v>-9.0160000000000004E-2</v>
      </c>
      <c r="BM146" s="29"/>
      <c r="BN146" s="29">
        <f t="shared" si="54"/>
        <v>27</v>
      </c>
      <c r="BO146" s="33" t="s">
        <v>47</v>
      </c>
      <c r="BP146" s="24" t="s">
        <v>19</v>
      </c>
      <c r="BQ146" s="29">
        <v>-5.3120000000000001E-2</v>
      </c>
      <c r="BS146" s="29">
        <f t="shared" si="59"/>
        <v>23</v>
      </c>
    </row>
    <row r="147" spans="1:71" ht="18" thickTop="1" thickBot="1" x14ac:dyDescent="0.25">
      <c r="A147" s="95"/>
      <c r="B147" s="33" t="s">
        <v>92</v>
      </c>
      <c r="C147" s="35" t="s">
        <v>23</v>
      </c>
      <c r="D147" s="29">
        <v>-0.30407000000000001</v>
      </c>
      <c r="E147" s="29"/>
      <c r="F147" s="29">
        <f t="shared" si="64"/>
        <v>20</v>
      </c>
      <c r="G147" s="33" t="s">
        <v>81</v>
      </c>
      <c r="H147" s="24" t="s">
        <v>20</v>
      </c>
      <c r="I147" s="29">
        <v>-0.11804000000000001</v>
      </c>
      <c r="J147" s="29"/>
      <c r="K147" s="29">
        <f t="shared" si="56"/>
        <v>25</v>
      </c>
      <c r="L147" s="33" t="s">
        <v>74</v>
      </c>
      <c r="M147" s="24" t="s">
        <v>23</v>
      </c>
      <c r="N147" s="29">
        <v>-0.2848</v>
      </c>
      <c r="O147" s="29"/>
      <c r="P147" s="29">
        <f t="shared" si="46"/>
        <v>34</v>
      </c>
      <c r="Q147" s="23" t="s">
        <v>95</v>
      </c>
      <c r="R147" s="24" t="s">
        <v>19</v>
      </c>
      <c r="S147" s="29">
        <v>-9.4020000000000006E-2</v>
      </c>
      <c r="T147" s="29"/>
      <c r="U147" s="29">
        <f t="shared" si="80"/>
        <v>8</v>
      </c>
      <c r="V147" s="23" t="s">
        <v>95</v>
      </c>
      <c r="W147" s="24" t="s">
        <v>19</v>
      </c>
      <c r="X147" s="29">
        <v>-5.883E-2</v>
      </c>
      <c r="Y147" s="29"/>
      <c r="Z147" s="29">
        <f t="shared" si="79"/>
        <v>10</v>
      </c>
      <c r="AA147" s="33" t="s">
        <v>87</v>
      </c>
      <c r="AB147" s="24" t="s">
        <v>19</v>
      </c>
      <c r="AC147" s="29">
        <v>-0.18901999999999999</v>
      </c>
      <c r="AD147" s="29"/>
      <c r="AE147" s="29">
        <f t="shared" si="55"/>
        <v>27</v>
      </c>
      <c r="AF147" s="33" t="s">
        <v>21</v>
      </c>
      <c r="AG147" s="24" t="s">
        <v>23</v>
      </c>
      <c r="AH147" s="29">
        <v>-0.14996000000000001</v>
      </c>
      <c r="AI147" s="29"/>
      <c r="AJ147" s="29">
        <f t="shared" si="47"/>
        <v>34</v>
      </c>
      <c r="AK147" s="33" t="s">
        <v>101</v>
      </c>
      <c r="AL147" s="35" t="s">
        <v>29</v>
      </c>
      <c r="AM147" s="29">
        <v>-0.27850000000000003</v>
      </c>
      <c r="AN147" s="29"/>
      <c r="AO147" s="29">
        <f t="shared" si="71"/>
        <v>17</v>
      </c>
      <c r="AP147" s="33" t="s">
        <v>64</v>
      </c>
      <c r="AQ147" s="24" t="s">
        <v>22</v>
      </c>
      <c r="AR147" s="29">
        <v>-0.25796999999999998</v>
      </c>
      <c r="AS147" s="29"/>
      <c r="AT147" s="29">
        <f t="shared" si="74"/>
        <v>14</v>
      </c>
      <c r="AU147" s="112" t="s">
        <v>111</v>
      </c>
      <c r="AV147" s="113"/>
      <c r="AW147" s="113"/>
      <c r="AX147" s="113"/>
      <c r="AY147" s="114"/>
      <c r="AZ147" s="33" t="s">
        <v>59</v>
      </c>
      <c r="BA147" s="24" t="s">
        <v>23</v>
      </c>
      <c r="BB147" s="29">
        <v>-8.4610000000000005E-2</v>
      </c>
      <c r="BC147" s="29"/>
      <c r="BD147" s="29">
        <f t="shared" si="70"/>
        <v>18</v>
      </c>
      <c r="BE147" s="33" t="s">
        <v>77</v>
      </c>
      <c r="BF147" s="24" t="s">
        <v>22</v>
      </c>
      <c r="BG147" s="29">
        <v>-0.16435</v>
      </c>
      <c r="BH147" s="29"/>
      <c r="BI147" s="29">
        <f t="shared" si="63"/>
        <v>22</v>
      </c>
      <c r="BJ147" s="33" t="s">
        <v>93</v>
      </c>
      <c r="BK147" s="35" t="s">
        <v>25</v>
      </c>
      <c r="BL147" s="29">
        <v>-9.0840000000000004E-2</v>
      </c>
      <c r="BM147" s="29"/>
      <c r="BN147" s="29">
        <f t="shared" si="54"/>
        <v>28</v>
      </c>
      <c r="BO147" s="33" t="s">
        <v>79</v>
      </c>
      <c r="BP147" s="24" t="s">
        <v>22</v>
      </c>
      <c r="BQ147" s="29">
        <v>-5.4300000000000001E-2</v>
      </c>
      <c r="BS147" s="29">
        <f t="shared" si="59"/>
        <v>24</v>
      </c>
    </row>
    <row r="148" spans="1:71" ht="18" thickTop="1" thickBot="1" x14ac:dyDescent="0.25">
      <c r="A148" s="95"/>
      <c r="B148" s="33" t="s">
        <v>48</v>
      </c>
      <c r="C148" s="24" t="s">
        <v>20</v>
      </c>
      <c r="D148" s="29">
        <v>-0.31474999999999997</v>
      </c>
      <c r="E148" s="29"/>
      <c r="F148" s="29">
        <f t="shared" si="64"/>
        <v>21</v>
      </c>
      <c r="G148" s="33" t="s">
        <v>70</v>
      </c>
      <c r="H148" s="24" t="s">
        <v>23</v>
      </c>
      <c r="I148" s="29">
        <v>-0.12520999999999999</v>
      </c>
      <c r="J148" s="29"/>
      <c r="K148" s="29">
        <f t="shared" si="56"/>
        <v>26</v>
      </c>
      <c r="L148" s="33" t="s">
        <v>98</v>
      </c>
      <c r="M148" s="35" t="s">
        <v>23</v>
      </c>
      <c r="N148" s="29">
        <v>-0.28709000000000001</v>
      </c>
      <c r="O148" s="29"/>
      <c r="P148" s="29">
        <f t="shared" si="46"/>
        <v>35</v>
      </c>
      <c r="Q148" s="33" t="s">
        <v>79</v>
      </c>
      <c r="R148" s="24" t="s">
        <v>25</v>
      </c>
      <c r="S148" s="29">
        <v>-9.4420000000000004E-2</v>
      </c>
      <c r="T148" s="29"/>
      <c r="U148" s="29">
        <f t="shared" si="80"/>
        <v>9</v>
      </c>
      <c r="V148" s="33" t="s">
        <v>75</v>
      </c>
      <c r="W148" s="24" t="s">
        <v>25</v>
      </c>
      <c r="X148" s="29">
        <v>-5.96E-2</v>
      </c>
      <c r="Y148" s="29"/>
      <c r="Z148" s="29">
        <f t="shared" si="79"/>
        <v>11</v>
      </c>
      <c r="AA148" s="33" t="s">
        <v>38</v>
      </c>
      <c r="AB148" s="24" t="s">
        <v>22</v>
      </c>
      <c r="AC148" s="29">
        <v>-0.19023999999999999</v>
      </c>
      <c r="AD148" s="29"/>
      <c r="AE148" s="29">
        <f t="shared" si="55"/>
        <v>28</v>
      </c>
      <c r="AF148" s="33" t="s">
        <v>76</v>
      </c>
      <c r="AG148" s="24" t="s">
        <v>22</v>
      </c>
      <c r="AH148" s="29">
        <v>-0.15967999999999999</v>
      </c>
      <c r="AI148" s="29"/>
      <c r="AJ148" s="29">
        <f t="shared" si="47"/>
        <v>35</v>
      </c>
      <c r="AK148" s="33" t="s">
        <v>94</v>
      </c>
      <c r="AL148" s="35" t="s">
        <v>19</v>
      </c>
      <c r="AM148" s="29">
        <v>-0.30839</v>
      </c>
      <c r="AN148" s="29"/>
      <c r="AO148" s="29">
        <f t="shared" si="71"/>
        <v>18</v>
      </c>
      <c r="AP148" s="33" t="s">
        <v>77</v>
      </c>
      <c r="AQ148" s="24" t="s">
        <v>29</v>
      </c>
      <c r="AR148" s="29">
        <v>-0.26490000000000002</v>
      </c>
      <c r="AS148" s="29"/>
      <c r="AT148" s="29">
        <f t="shared" si="74"/>
        <v>15</v>
      </c>
      <c r="AU148" s="42" t="s">
        <v>25</v>
      </c>
      <c r="AV148" s="51">
        <f>SUMIFS($AY$4:$AY$136,$AV$4:$AV$136," +PNA",$AX$4:$AX$136,"x") + SUMIFS($AY$4:$AY$136,$AV$4:$AV$136," +PNA",$AX$4:$AX$136,"o")</f>
        <v>869</v>
      </c>
      <c r="AW148" s="44" t="s">
        <v>26</v>
      </c>
      <c r="AX148" s="54"/>
      <c r="AY148" s="65">
        <f>SUMIFS($AY$4:$AY$136,$AV$4:$AV$136," -PNA",$AX$4:$AX$136,"x") + SUMIFS($AY$4:$AY$136,$AV$4:$AV$136," -PNA",$AX$4:$AX$136,"o")</f>
        <v>557</v>
      </c>
      <c r="AZ148" s="33" t="s">
        <v>103</v>
      </c>
      <c r="BA148" s="35" t="s">
        <v>22</v>
      </c>
      <c r="BB148" s="29">
        <v>-8.7359999999999993E-2</v>
      </c>
      <c r="BC148" s="29"/>
      <c r="BD148" s="29">
        <f t="shared" si="70"/>
        <v>19</v>
      </c>
      <c r="BE148" s="33" t="s">
        <v>64</v>
      </c>
      <c r="BF148" s="24" t="s">
        <v>22</v>
      </c>
      <c r="BG148" s="29">
        <v>-0.16566</v>
      </c>
      <c r="BH148" s="29"/>
      <c r="BI148" s="29">
        <f t="shared" si="63"/>
        <v>23</v>
      </c>
      <c r="BJ148" s="33" t="s">
        <v>39</v>
      </c>
      <c r="BK148" s="24" t="s">
        <v>28</v>
      </c>
      <c r="BL148" s="29">
        <v>-9.3289999999999998E-2</v>
      </c>
      <c r="BM148" s="29"/>
      <c r="BN148" s="29">
        <f t="shared" si="54"/>
        <v>29</v>
      </c>
      <c r="BO148" s="33" t="s">
        <v>78</v>
      </c>
      <c r="BP148" s="24" t="s">
        <v>28</v>
      </c>
      <c r="BQ148" s="29">
        <v>-6.9419999999999996E-2</v>
      </c>
      <c r="BS148" s="29">
        <f t="shared" si="59"/>
        <v>25</v>
      </c>
    </row>
    <row r="149" spans="1:71" ht="17" thickBot="1" x14ac:dyDescent="0.25">
      <c r="A149" s="95"/>
      <c r="B149" s="33" t="s">
        <v>77</v>
      </c>
      <c r="C149" s="24" t="s">
        <v>22</v>
      </c>
      <c r="D149" s="29">
        <v>-0.33326</v>
      </c>
      <c r="E149" s="29"/>
      <c r="F149" s="29">
        <f t="shared" si="64"/>
        <v>22</v>
      </c>
      <c r="G149" s="33" t="s">
        <v>82</v>
      </c>
      <c r="H149" s="24" t="s">
        <v>28</v>
      </c>
      <c r="I149" s="29">
        <v>-0.12934999999999999</v>
      </c>
      <c r="J149" s="29"/>
      <c r="K149" s="29">
        <f t="shared" si="56"/>
        <v>27</v>
      </c>
      <c r="L149" s="33" t="s">
        <v>56</v>
      </c>
      <c r="M149" s="24" t="s">
        <v>22</v>
      </c>
      <c r="N149" s="29">
        <v>-0.29587000000000002</v>
      </c>
      <c r="O149" s="29"/>
      <c r="P149" s="29">
        <f t="shared" si="46"/>
        <v>36</v>
      </c>
      <c r="Q149" s="33" t="s">
        <v>84</v>
      </c>
      <c r="R149" s="24" t="s">
        <v>19</v>
      </c>
      <c r="S149" s="29">
        <v>-9.7239999999999993E-2</v>
      </c>
      <c r="T149" s="29"/>
      <c r="U149" s="29">
        <f t="shared" si="80"/>
        <v>10</v>
      </c>
      <c r="V149" s="33" t="s">
        <v>63</v>
      </c>
      <c r="W149" s="24" t="s">
        <v>26</v>
      </c>
      <c r="X149" s="29">
        <v>-8.2409999999999997E-2</v>
      </c>
      <c r="Y149" s="29"/>
      <c r="Z149" s="29">
        <f t="shared" si="79"/>
        <v>12</v>
      </c>
      <c r="AA149" s="33" t="s">
        <v>93</v>
      </c>
      <c r="AB149" s="35" t="s">
        <v>20</v>
      </c>
      <c r="AC149" s="29">
        <v>-0.19353000000000001</v>
      </c>
      <c r="AD149" s="29"/>
      <c r="AE149" s="29">
        <f t="shared" si="55"/>
        <v>29</v>
      </c>
      <c r="AF149" s="33" t="s">
        <v>104</v>
      </c>
      <c r="AG149" s="35" t="s">
        <v>23</v>
      </c>
      <c r="AH149" s="29">
        <v>-0.15983</v>
      </c>
      <c r="AI149" s="29"/>
      <c r="AJ149" s="29">
        <f t="shared" si="47"/>
        <v>36</v>
      </c>
      <c r="AK149" s="33" t="s">
        <v>64</v>
      </c>
      <c r="AL149" s="24" t="s">
        <v>22</v>
      </c>
      <c r="AM149" s="29">
        <v>-0.31580000000000003</v>
      </c>
      <c r="AN149" s="29"/>
      <c r="AO149" s="29">
        <f t="shared" si="71"/>
        <v>19</v>
      </c>
      <c r="AP149" s="33" t="s">
        <v>52</v>
      </c>
      <c r="AQ149" s="24" t="s">
        <v>29</v>
      </c>
      <c r="AR149" s="29">
        <v>-0.28594000000000003</v>
      </c>
      <c r="AS149" s="29"/>
      <c r="AT149" s="29">
        <f t="shared" si="74"/>
        <v>16</v>
      </c>
      <c r="AU149" s="45" t="s">
        <v>28</v>
      </c>
      <c r="AV149" s="46">
        <f>SUMIFS($AY$4:$AY$136,$AV$4:$AV$136," +NAM",$AX$4:$AX$136,"x") + SUMIFS($AY$4:$AY$136,$AV$4:$AV$136," +NAM",$AX$4:$AX$136,"o")</f>
        <v>201</v>
      </c>
      <c r="AW149" s="47" t="s">
        <v>29</v>
      </c>
      <c r="AX149" s="55"/>
      <c r="AY149" s="66">
        <f>SUMIFS($AY$4:$AY$136,$AV$4:$AV$136," -NAM",$AX$4:$AX$136,"x") + SUMIFS($AY$4:$AY$136,$AV$4:$AV$136," -NAM",$AX$4:$AX$136,"o")</f>
        <v>528</v>
      </c>
      <c r="AZ149" s="33" t="s">
        <v>76</v>
      </c>
      <c r="BA149" s="24" t="s">
        <v>22</v>
      </c>
      <c r="BB149" s="29">
        <v>-9.5229999999999995E-2</v>
      </c>
      <c r="BC149" s="29"/>
      <c r="BD149" s="29">
        <f t="shared" si="70"/>
        <v>20</v>
      </c>
      <c r="BE149" s="33" t="s">
        <v>101</v>
      </c>
      <c r="BF149" s="35" t="s">
        <v>22</v>
      </c>
      <c r="BG149" s="29">
        <v>-0.17610999999999999</v>
      </c>
      <c r="BH149" s="29"/>
      <c r="BI149" s="29">
        <f t="shared" si="63"/>
        <v>24</v>
      </c>
      <c r="BJ149" s="33" t="s">
        <v>74</v>
      </c>
      <c r="BK149" s="24" t="s">
        <v>28</v>
      </c>
      <c r="BL149" s="29">
        <v>-9.7640000000000005E-2</v>
      </c>
      <c r="BM149" s="29"/>
      <c r="BN149" s="29">
        <f t="shared" si="54"/>
        <v>30</v>
      </c>
      <c r="BO149" s="33" t="s">
        <v>68</v>
      </c>
      <c r="BP149" s="24" t="s">
        <v>22</v>
      </c>
      <c r="BQ149" s="29">
        <v>-7.0139999999999994E-2</v>
      </c>
      <c r="BS149" s="29">
        <f t="shared" si="59"/>
        <v>26</v>
      </c>
    </row>
    <row r="150" spans="1:71" ht="17" thickBot="1" x14ac:dyDescent="0.25">
      <c r="A150" s="95"/>
      <c r="B150" s="33" t="s">
        <v>60</v>
      </c>
      <c r="C150" s="24" t="s">
        <v>22</v>
      </c>
      <c r="D150" s="29">
        <v>-0.36099999999999999</v>
      </c>
      <c r="E150" s="29"/>
      <c r="F150" s="29">
        <f t="shared" si="64"/>
        <v>23</v>
      </c>
      <c r="G150" s="33" t="s">
        <v>57</v>
      </c>
      <c r="H150" s="24" t="s">
        <v>26</v>
      </c>
      <c r="I150" s="29">
        <v>-0.13264000000000001</v>
      </c>
      <c r="J150" s="29"/>
      <c r="K150" s="29">
        <f t="shared" si="56"/>
        <v>28</v>
      </c>
      <c r="L150" s="33" t="s">
        <v>48</v>
      </c>
      <c r="M150" s="24" t="s">
        <v>20</v>
      </c>
      <c r="N150" s="29">
        <v>-0.29758000000000001</v>
      </c>
      <c r="O150" s="29"/>
      <c r="P150" s="29">
        <f t="shared" si="46"/>
        <v>37</v>
      </c>
      <c r="Q150" s="33" t="s">
        <v>32</v>
      </c>
      <c r="R150" s="24" t="s">
        <v>20</v>
      </c>
      <c r="S150" s="29">
        <v>-9.887E-2</v>
      </c>
      <c r="T150" s="29"/>
      <c r="U150" s="29">
        <f t="shared" si="80"/>
        <v>11</v>
      </c>
      <c r="V150" s="33" t="s">
        <v>70</v>
      </c>
      <c r="W150" s="24" t="s">
        <v>23</v>
      </c>
      <c r="X150" s="29">
        <v>-8.2669999999999993E-2</v>
      </c>
      <c r="Y150" s="29"/>
      <c r="Z150" s="29">
        <f t="shared" si="79"/>
        <v>13</v>
      </c>
      <c r="AA150" s="33" t="s">
        <v>93</v>
      </c>
      <c r="AB150" s="35" t="s">
        <v>25</v>
      </c>
      <c r="AC150" s="29">
        <v>-0.20479</v>
      </c>
      <c r="AD150" s="29"/>
      <c r="AE150" s="29">
        <f t="shared" si="55"/>
        <v>30</v>
      </c>
      <c r="AF150" s="33" t="s">
        <v>48</v>
      </c>
      <c r="AG150" s="24" t="s">
        <v>29</v>
      </c>
      <c r="AH150" s="29">
        <v>-0.17249</v>
      </c>
      <c r="AI150" s="29"/>
      <c r="AJ150" s="29">
        <f t="shared" si="47"/>
        <v>37</v>
      </c>
      <c r="AK150" s="33" t="s">
        <v>84</v>
      </c>
      <c r="AL150" s="24" t="s">
        <v>19</v>
      </c>
      <c r="AM150" s="29">
        <v>-0.31872</v>
      </c>
      <c r="AN150" s="29"/>
      <c r="AO150" s="29">
        <f t="shared" si="71"/>
        <v>20</v>
      </c>
      <c r="AP150" s="33" t="s">
        <v>52</v>
      </c>
      <c r="AQ150" s="24" t="s">
        <v>23</v>
      </c>
      <c r="AR150" s="29">
        <v>-0.28928999999999999</v>
      </c>
      <c r="AS150" s="29"/>
      <c r="AT150" s="29">
        <f t="shared" si="74"/>
        <v>17</v>
      </c>
      <c r="AU150" s="45" t="s">
        <v>19</v>
      </c>
      <c r="AV150" s="46">
        <f>SUMIFS($AY$4:$AY$136,$AV$4:$AV$136," +ENSO",$AX$4:$AX$136,"x") + SUMIFS($AY$4:$AY$136,$AV$4:$AV$136," +ENSO",$AX$4:$AX$136,"o")</f>
        <v>1269</v>
      </c>
      <c r="AW150" s="47" t="s">
        <v>20</v>
      </c>
      <c r="AX150" s="55"/>
      <c r="AY150" s="66">
        <f>SUMIFS($AY$4:$AY$136,$AV$4:$AV$136," -ENSO",$AX$4:$AX$136,"x") + SUMIFS($AY$4:$AY$136,$AV$4:$AV$136," -ENSO",$AX$4:$AX$136,"o")</f>
        <v>396</v>
      </c>
      <c r="AZ150" s="33" t="s">
        <v>65</v>
      </c>
      <c r="BA150" s="24" t="s">
        <v>20</v>
      </c>
      <c r="BB150" s="29">
        <v>-9.597E-2</v>
      </c>
      <c r="BC150" s="29"/>
      <c r="BD150" s="29">
        <f t="shared" si="70"/>
        <v>21</v>
      </c>
      <c r="BE150" s="33" t="s">
        <v>104</v>
      </c>
      <c r="BF150" s="35" t="s">
        <v>28</v>
      </c>
      <c r="BG150" s="29">
        <v>-0.17926</v>
      </c>
      <c r="BH150" s="29"/>
      <c r="BI150" s="29">
        <f t="shared" si="63"/>
        <v>25</v>
      </c>
      <c r="BJ150" s="33" t="s">
        <v>101</v>
      </c>
      <c r="BK150" s="35" t="s">
        <v>26</v>
      </c>
      <c r="BL150" s="29">
        <v>-0.10163</v>
      </c>
      <c r="BM150" s="29"/>
      <c r="BN150" s="29">
        <f t="shared" si="54"/>
        <v>31</v>
      </c>
      <c r="BO150" s="33" t="s">
        <v>39</v>
      </c>
      <c r="BP150" s="24" t="s">
        <v>28</v>
      </c>
      <c r="BQ150" s="29">
        <v>-7.0730000000000001E-2</v>
      </c>
      <c r="BS150" s="29">
        <f t="shared" si="59"/>
        <v>27</v>
      </c>
    </row>
    <row r="151" spans="1:71" ht="17" thickBot="1" x14ac:dyDescent="0.25">
      <c r="A151" s="95"/>
      <c r="B151" s="33" t="s">
        <v>71</v>
      </c>
      <c r="C151" s="24" t="s">
        <v>20</v>
      </c>
      <c r="D151" s="29">
        <v>-0.36144999999999999</v>
      </c>
      <c r="E151" s="29"/>
      <c r="F151" s="29">
        <f t="shared" si="64"/>
        <v>24</v>
      </c>
      <c r="G151" s="33" t="s">
        <v>92</v>
      </c>
      <c r="H151" s="35" t="s">
        <v>28</v>
      </c>
      <c r="I151" s="29">
        <v>-0.13811000000000001</v>
      </c>
      <c r="J151" s="29"/>
      <c r="K151" s="29">
        <f t="shared" si="56"/>
        <v>29</v>
      </c>
      <c r="L151" s="33" t="s">
        <v>74</v>
      </c>
      <c r="M151" s="24" t="s">
        <v>25</v>
      </c>
      <c r="N151" s="29">
        <v>-0.30419000000000002</v>
      </c>
      <c r="O151" s="29"/>
      <c r="P151" s="29">
        <f t="shared" si="46"/>
        <v>38</v>
      </c>
      <c r="Q151" s="33" t="s">
        <v>34</v>
      </c>
      <c r="R151" s="24" t="s">
        <v>19</v>
      </c>
      <c r="S151" s="29">
        <v>-0.10995000000000001</v>
      </c>
      <c r="T151" s="29"/>
      <c r="U151" s="29">
        <f t="shared" si="80"/>
        <v>12</v>
      </c>
      <c r="V151" s="33" t="s">
        <v>99</v>
      </c>
      <c r="W151" s="35" t="s">
        <v>19</v>
      </c>
      <c r="X151" s="29">
        <v>-8.3909999999999998E-2</v>
      </c>
      <c r="Y151" s="29"/>
      <c r="Z151" s="29">
        <f t="shared" si="79"/>
        <v>14</v>
      </c>
      <c r="AA151" s="33" t="s">
        <v>76</v>
      </c>
      <c r="AB151" s="24" t="s">
        <v>22</v>
      </c>
      <c r="AC151" s="29">
        <v>-0.20541000000000001</v>
      </c>
      <c r="AD151" s="29"/>
      <c r="AE151" s="29">
        <f t="shared" si="55"/>
        <v>31</v>
      </c>
      <c r="AF151" s="33" t="s">
        <v>99</v>
      </c>
      <c r="AG151" s="35" t="s">
        <v>23</v>
      </c>
      <c r="AH151" s="29">
        <v>-0.18154999999999999</v>
      </c>
      <c r="AI151" s="29"/>
      <c r="AJ151" s="29">
        <f t="shared" si="47"/>
        <v>38</v>
      </c>
      <c r="AK151" s="33" t="s">
        <v>49</v>
      </c>
      <c r="AL151" s="24" t="s">
        <v>28</v>
      </c>
      <c r="AM151" s="29">
        <v>-0.32751999999999998</v>
      </c>
      <c r="AN151" s="29"/>
      <c r="AO151" s="29">
        <f t="shared" si="71"/>
        <v>21</v>
      </c>
      <c r="AP151" s="33" t="s">
        <v>104</v>
      </c>
      <c r="AQ151" s="35" t="s">
        <v>28</v>
      </c>
      <c r="AR151" s="29">
        <v>-0.32529999999999998</v>
      </c>
      <c r="AS151" s="29"/>
      <c r="AT151" s="29">
        <f t="shared" si="74"/>
        <v>18</v>
      </c>
      <c r="AU151" s="48" t="s">
        <v>22</v>
      </c>
      <c r="AV151" s="49">
        <f>SUMIFS($AY$4:$AY$136,$AV$4:$AV$136," +AMO",$AX$4:$AX$136,"x") + SUMIFS($AY$4:$AY$136,$AV$4:$AV$136," +AMO",$AX$4:$AX$136,"o")</f>
        <v>792</v>
      </c>
      <c r="AW151" s="50" t="s">
        <v>23</v>
      </c>
      <c r="AX151" s="57"/>
      <c r="AY151" s="67">
        <f>SUMIFS($AY$4:$AY$136,$AV$4:$AV$136," -AMO",$AX$4:$AX$136,"x") + SUMIFS($AY$4:$AY$136,$AV$4:$AV$136," -AMO",$AX$4:$AX$136,"o")</f>
        <v>105</v>
      </c>
      <c r="AZ151" s="33" t="s">
        <v>89</v>
      </c>
      <c r="BA151" s="35" t="s">
        <v>25</v>
      </c>
      <c r="BB151" s="29">
        <v>-9.7089999999999996E-2</v>
      </c>
      <c r="BC151" s="29"/>
      <c r="BD151" s="29">
        <f t="shared" si="70"/>
        <v>22</v>
      </c>
      <c r="BE151" s="33" t="s">
        <v>104</v>
      </c>
      <c r="BF151" s="35" t="s">
        <v>19</v>
      </c>
      <c r="BG151" s="29">
        <v>-0.17960999999999999</v>
      </c>
      <c r="BH151" s="29"/>
      <c r="BI151" s="29">
        <f t="shared" si="63"/>
        <v>26</v>
      </c>
      <c r="BJ151" s="33" t="s">
        <v>96</v>
      </c>
      <c r="BK151" s="35" t="s">
        <v>23</v>
      </c>
      <c r="BL151" s="29">
        <v>-0.10308</v>
      </c>
      <c r="BM151" s="29"/>
      <c r="BN151" s="29">
        <f t="shared" si="54"/>
        <v>32</v>
      </c>
      <c r="BO151" s="33" t="s">
        <v>104</v>
      </c>
      <c r="BP151" s="35" t="s">
        <v>19</v>
      </c>
      <c r="BQ151" s="29">
        <v>-7.2720000000000007E-2</v>
      </c>
      <c r="BS151" s="29">
        <f t="shared" si="59"/>
        <v>28</v>
      </c>
    </row>
    <row r="152" spans="1:71" ht="17" thickBot="1" x14ac:dyDescent="0.25">
      <c r="A152" s="95"/>
      <c r="B152" s="33" t="s">
        <v>77</v>
      </c>
      <c r="C152" s="24" t="s">
        <v>29</v>
      </c>
      <c r="D152" s="29">
        <v>-0.36218</v>
      </c>
      <c r="E152" s="29"/>
      <c r="F152" s="29">
        <f t="shared" si="64"/>
        <v>25</v>
      </c>
      <c r="G152" s="33" t="s">
        <v>89</v>
      </c>
      <c r="H152" s="35" t="s">
        <v>25</v>
      </c>
      <c r="I152" s="29">
        <v>-0.14157</v>
      </c>
      <c r="J152" s="29"/>
      <c r="K152" s="29">
        <f t="shared" si="56"/>
        <v>30</v>
      </c>
      <c r="L152" s="33" t="s">
        <v>40</v>
      </c>
      <c r="M152" s="24" t="s">
        <v>29</v>
      </c>
      <c r="N152" s="29">
        <v>-0.32328000000000001</v>
      </c>
      <c r="O152" s="29"/>
      <c r="P152" s="29">
        <f t="shared" si="46"/>
        <v>39</v>
      </c>
      <c r="Q152" s="33" t="s">
        <v>18</v>
      </c>
      <c r="R152" s="24" t="s">
        <v>20</v>
      </c>
      <c r="S152" s="29">
        <v>-0.11570999999999999</v>
      </c>
      <c r="T152" s="29"/>
      <c r="U152" s="29">
        <f t="shared" si="80"/>
        <v>13</v>
      </c>
      <c r="V152" s="33" t="s">
        <v>99</v>
      </c>
      <c r="W152" s="35" t="s">
        <v>29</v>
      </c>
      <c r="X152" s="29">
        <v>-8.6349999999999996E-2</v>
      </c>
      <c r="Y152" s="29"/>
      <c r="Z152" s="29">
        <f t="shared" si="79"/>
        <v>15</v>
      </c>
      <c r="AA152" s="33" t="s">
        <v>101</v>
      </c>
      <c r="AB152" s="35" t="s">
        <v>22</v>
      </c>
      <c r="AC152" s="29">
        <v>-0.20635000000000001</v>
      </c>
      <c r="AD152" s="29"/>
      <c r="AE152" s="29">
        <f t="shared" si="55"/>
        <v>32</v>
      </c>
      <c r="AF152" s="33" t="s">
        <v>91</v>
      </c>
      <c r="AG152" s="35" t="s">
        <v>28</v>
      </c>
      <c r="AH152" s="29">
        <v>-0.18176999999999999</v>
      </c>
      <c r="AI152" s="29"/>
      <c r="AJ152" s="29">
        <f t="shared" si="47"/>
        <v>39</v>
      </c>
      <c r="AK152" s="33" t="s">
        <v>104</v>
      </c>
      <c r="AL152" s="35" t="s">
        <v>19</v>
      </c>
      <c r="AM152" s="29">
        <v>-0.32905000000000001</v>
      </c>
      <c r="AN152" s="29"/>
      <c r="AO152" s="29">
        <f t="shared" si="71"/>
        <v>22</v>
      </c>
      <c r="AP152" s="33" t="s">
        <v>63</v>
      </c>
      <c r="AQ152" s="24" t="s">
        <v>22</v>
      </c>
      <c r="AR152" s="29">
        <v>-0.32565</v>
      </c>
      <c r="AS152" s="29"/>
      <c r="AT152" s="29">
        <f t="shared" si="74"/>
        <v>19</v>
      </c>
      <c r="AU152" s="33" t="s">
        <v>82</v>
      </c>
      <c r="AV152" s="24" t="s">
        <v>28</v>
      </c>
      <c r="AW152" s="29">
        <v>-8.2799999999999992E-3</v>
      </c>
      <c r="AX152" s="29"/>
      <c r="AY152" s="29">
        <v>1</v>
      </c>
      <c r="AZ152" s="33" t="s">
        <v>18</v>
      </c>
      <c r="BA152" s="24" t="s">
        <v>20</v>
      </c>
      <c r="BB152" s="29">
        <v>-0.10299999999999999</v>
      </c>
      <c r="BC152" s="29"/>
      <c r="BD152" s="29">
        <f t="shared" si="70"/>
        <v>23</v>
      </c>
      <c r="BE152" s="33" t="s">
        <v>84</v>
      </c>
      <c r="BF152" s="24" t="s">
        <v>19</v>
      </c>
      <c r="BG152" s="29">
        <v>-0.20413000000000001</v>
      </c>
      <c r="BH152" s="29"/>
      <c r="BI152" s="29">
        <f t="shared" si="63"/>
        <v>27</v>
      </c>
      <c r="BJ152" s="33" t="s">
        <v>81</v>
      </c>
      <c r="BK152" s="24" t="s">
        <v>29</v>
      </c>
      <c r="BL152" s="29">
        <v>-0.10630000000000001</v>
      </c>
      <c r="BM152" s="29"/>
      <c r="BN152" s="29">
        <f t="shared" si="54"/>
        <v>33</v>
      </c>
      <c r="BO152" s="33" t="s">
        <v>43</v>
      </c>
      <c r="BP152" s="24" t="s">
        <v>19</v>
      </c>
      <c r="BQ152" s="29">
        <v>-7.3730000000000004E-2</v>
      </c>
      <c r="BS152" s="29">
        <f t="shared" si="59"/>
        <v>29</v>
      </c>
    </row>
    <row r="153" spans="1:71" ht="17" thickBot="1" x14ac:dyDescent="0.25">
      <c r="A153" s="95"/>
      <c r="B153" s="33" t="s">
        <v>27</v>
      </c>
      <c r="C153" s="24" t="s">
        <v>28</v>
      </c>
      <c r="D153" s="29">
        <v>-0.37519999999999998</v>
      </c>
      <c r="E153" s="29"/>
      <c r="F153" s="29">
        <f t="shared" si="64"/>
        <v>26</v>
      </c>
      <c r="G153" s="33" t="s">
        <v>57</v>
      </c>
      <c r="H153" s="24" t="s">
        <v>23</v>
      </c>
      <c r="I153" s="29">
        <v>-0.16048000000000001</v>
      </c>
      <c r="J153" s="29"/>
      <c r="K153" s="29">
        <f t="shared" si="56"/>
        <v>31</v>
      </c>
      <c r="L153" s="33" t="s">
        <v>35</v>
      </c>
      <c r="M153" s="24" t="s">
        <v>22</v>
      </c>
      <c r="N153" s="29">
        <v>-0.33187</v>
      </c>
      <c r="O153" s="29"/>
      <c r="P153" s="29">
        <f t="shared" si="46"/>
        <v>40</v>
      </c>
      <c r="Q153" s="33" t="s">
        <v>71</v>
      </c>
      <c r="R153" s="24" t="s">
        <v>29</v>
      </c>
      <c r="S153" s="29">
        <v>-0.12551000000000001</v>
      </c>
      <c r="T153" s="29"/>
      <c r="U153" s="29">
        <f t="shared" si="80"/>
        <v>14</v>
      </c>
      <c r="V153" s="33" t="s">
        <v>79</v>
      </c>
      <c r="W153" s="24" t="s">
        <v>22</v>
      </c>
      <c r="X153" s="29">
        <v>-9.2429999999999998E-2</v>
      </c>
      <c r="Y153" s="29"/>
      <c r="Z153" s="29">
        <f t="shared" si="79"/>
        <v>16</v>
      </c>
      <c r="AA153" s="33" t="s">
        <v>96</v>
      </c>
      <c r="AB153" s="35" t="s">
        <v>19</v>
      </c>
      <c r="AC153" s="29">
        <v>-0.21631</v>
      </c>
      <c r="AD153" s="29"/>
      <c r="AE153" s="29">
        <f t="shared" si="55"/>
        <v>33</v>
      </c>
      <c r="AF153" s="33" t="s">
        <v>104</v>
      </c>
      <c r="AG153" s="35" t="s">
        <v>26</v>
      </c>
      <c r="AH153" s="29">
        <v>-0.18204000000000001</v>
      </c>
      <c r="AI153" s="29"/>
      <c r="AJ153" s="29">
        <f t="shared" si="47"/>
        <v>40</v>
      </c>
      <c r="AK153" s="33" t="s">
        <v>77</v>
      </c>
      <c r="AL153" s="24" t="s">
        <v>22</v>
      </c>
      <c r="AM153" s="29">
        <v>-0.34949000000000002</v>
      </c>
      <c r="AN153" s="29"/>
      <c r="AO153" s="29">
        <f t="shared" si="71"/>
        <v>23</v>
      </c>
      <c r="AP153" s="33" t="s">
        <v>94</v>
      </c>
      <c r="AQ153" s="35" t="s">
        <v>19</v>
      </c>
      <c r="AR153" s="29">
        <v>-0.32840000000000003</v>
      </c>
      <c r="AS153" s="29"/>
      <c r="AT153" s="29">
        <f t="shared" si="74"/>
        <v>20</v>
      </c>
      <c r="AU153" s="33" t="s">
        <v>59</v>
      </c>
      <c r="AV153" s="24" t="s">
        <v>25</v>
      </c>
      <c r="AW153" s="29">
        <v>-1.6570000000000001E-2</v>
      </c>
      <c r="AX153" s="29"/>
      <c r="AY153" s="29">
        <f>IF(AW153&lt;AW152,AY152+1,AY152)</f>
        <v>2</v>
      </c>
      <c r="AZ153" s="33" t="s">
        <v>60</v>
      </c>
      <c r="BA153" s="24" t="s">
        <v>26</v>
      </c>
      <c r="BB153" s="29">
        <v>-0.10521</v>
      </c>
      <c r="BC153" s="29"/>
      <c r="BD153" s="29">
        <f t="shared" si="70"/>
        <v>24</v>
      </c>
      <c r="BE153" s="33" t="s">
        <v>27</v>
      </c>
      <c r="BF153" s="24" t="s">
        <v>28</v>
      </c>
      <c r="BG153" s="29">
        <v>-0.20552000000000001</v>
      </c>
      <c r="BH153" s="29"/>
      <c r="BI153" s="29">
        <f t="shared" si="63"/>
        <v>28</v>
      </c>
      <c r="BJ153" s="33" t="s">
        <v>40</v>
      </c>
      <c r="BK153" s="24" t="s">
        <v>26</v>
      </c>
      <c r="BL153" s="29">
        <v>-0.10940999999999999</v>
      </c>
      <c r="BM153" s="29"/>
      <c r="BN153" s="29">
        <f t="shared" si="54"/>
        <v>34</v>
      </c>
      <c r="BO153" s="23" t="s">
        <v>95</v>
      </c>
      <c r="BP153" s="24" t="s">
        <v>22</v>
      </c>
      <c r="BQ153" s="29">
        <v>-7.6609999999999998E-2</v>
      </c>
      <c r="BS153" s="29">
        <f t="shared" si="59"/>
        <v>30</v>
      </c>
    </row>
    <row r="154" spans="1:71" ht="17" thickBot="1" x14ac:dyDescent="0.25">
      <c r="A154" s="95"/>
      <c r="B154" s="33" t="s">
        <v>66</v>
      </c>
      <c r="C154" s="24" t="s">
        <v>28</v>
      </c>
      <c r="D154" s="29">
        <v>-0.37779000000000001</v>
      </c>
      <c r="E154" s="29"/>
      <c r="F154" s="29">
        <f t="shared" si="64"/>
        <v>27</v>
      </c>
      <c r="G154" s="33" t="s">
        <v>79</v>
      </c>
      <c r="H154" s="24" t="s">
        <v>22</v>
      </c>
      <c r="I154" s="29">
        <v>-0.16355</v>
      </c>
      <c r="J154" s="29"/>
      <c r="K154" s="29">
        <f t="shared" si="56"/>
        <v>32</v>
      </c>
      <c r="L154" s="33" t="s">
        <v>39</v>
      </c>
      <c r="M154" s="24" t="s">
        <v>25</v>
      </c>
      <c r="N154" s="29">
        <v>-0.34139999999999998</v>
      </c>
      <c r="O154" s="29"/>
      <c r="P154" s="29">
        <f t="shared" si="46"/>
        <v>41</v>
      </c>
      <c r="Q154" s="33" t="s">
        <v>71</v>
      </c>
      <c r="R154" s="24" t="s">
        <v>20</v>
      </c>
      <c r="S154" s="29">
        <v>-0.12839999999999999</v>
      </c>
      <c r="T154" s="29"/>
      <c r="U154" s="29">
        <f t="shared" si="80"/>
        <v>15</v>
      </c>
      <c r="V154" s="33" t="s">
        <v>76</v>
      </c>
      <c r="W154" s="24" t="s">
        <v>28</v>
      </c>
      <c r="X154" s="29">
        <v>-0.10074</v>
      </c>
      <c r="Y154" s="29"/>
      <c r="Z154" s="29">
        <f t="shared" si="79"/>
        <v>17</v>
      </c>
      <c r="AA154" s="33" t="s">
        <v>52</v>
      </c>
      <c r="AB154" s="24" t="s">
        <v>29</v>
      </c>
      <c r="AC154" s="29">
        <v>-0.22137999999999999</v>
      </c>
      <c r="AD154" s="29"/>
      <c r="AE154" s="29">
        <f t="shared" si="55"/>
        <v>34</v>
      </c>
      <c r="AF154" s="33" t="s">
        <v>103</v>
      </c>
      <c r="AG154" s="35" t="s">
        <v>22</v>
      </c>
      <c r="AH154" s="29">
        <v>-0.18271999999999999</v>
      </c>
      <c r="AI154" s="29"/>
      <c r="AJ154" s="29">
        <f t="shared" si="47"/>
        <v>41</v>
      </c>
      <c r="AK154" s="33" t="s">
        <v>21</v>
      </c>
      <c r="AL154" s="24" t="s">
        <v>23</v>
      </c>
      <c r="AM154" s="29">
        <v>-0.35593999999999998</v>
      </c>
      <c r="AN154" s="29"/>
      <c r="AO154" s="29">
        <f t="shared" si="71"/>
        <v>24</v>
      </c>
      <c r="AP154" s="33" t="s">
        <v>101</v>
      </c>
      <c r="AQ154" s="35" t="s">
        <v>29</v>
      </c>
      <c r="AR154" s="29">
        <v>-0.3306</v>
      </c>
      <c r="AS154" s="29"/>
      <c r="AT154" s="29">
        <f t="shared" si="74"/>
        <v>21</v>
      </c>
      <c r="AU154" s="33" t="s">
        <v>92</v>
      </c>
      <c r="AV154" s="35" t="s">
        <v>28</v>
      </c>
      <c r="AW154" s="29">
        <v>-4.2009999999999999E-2</v>
      </c>
      <c r="AX154" s="29"/>
      <c r="AY154" s="29">
        <f t="shared" ref="AY154:AY217" si="81">IF(AW154&lt;AW153,AY153+1,AY153)</f>
        <v>3</v>
      </c>
      <c r="AZ154" s="33" t="s">
        <v>94</v>
      </c>
      <c r="BA154" s="35" t="s">
        <v>22</v>
      </c>
      <c r="BB154" s="29">
        <v>-0.10571</v>
      </c>
      <c r="BC154" s="29"/>
      <c r="BD154" s="29">
        <f t="shared" si="70"/>
        <v>25</v>
      </c>
      <c r="BE154" s="33" t="s">
        <v>94</v>
      </c>
      <c r="BF154" s="35" t="s">
        <v>19</v>
      </c>
      <c r="BG154" s="29">
        <v>-0.22864000000000001</v>
      </c>
      <c r="BH154" s="29"/>
      <c r="BI154" s="29">
        <f t="shared" si="63"/>
        <v>29</v>
      </c>
      <c r="BJ154" s="33" t="s">
        <v>47</v>
      </c>
      <c r="BK154" s="24" t="s">
        <v>28</v>
      </c>
      <c r="BL154" s="29">
        <v>-0.13284000000000001</v>
      </c>
      <c r="BM154" s="29"/>
      <c r="BN154" s="29">
        <f t="shared" si="54"/>
        <v>35</v>
      </c>
      <c r="BO154" s="33" t="s">
        <v>97</v>
      </c>
      <c r="BP154" s="35" t="s">
        <v>22</v>
      </c>
      <c r="BQ154" s="29">
        <v>-8.1100000000000005E-2</v>
      </c>
      <c r="BS154" s="29">
        <f t="shared" si="59"/>
        <v>31</v>
      </c>
    </row>
    <row r="155" spans="1:71" ht="17" thickBot="1" x14ac:dyDescent="0.25">
      <c r="A155" s="96"/>
      <c r="B155" s="33" t="s">
        <v>82</v>
      </c>
      <c r="C155" s="24" t="s">
        <v>20</v>
      </c>
      <c r="D155" s="29">
        <v>-0.39399000000000001</v>
      </c>
      <c r="E155" s="29"/>
      <c r="F155" s="29">
        <f t="shared" si="64"/>
        <v>28</v>
      </c>
      <c r="G155" s="33" t="s">
        <v>104</v>
      </c>
      <c r="H155" s="35" t="s">
        <v>19</v>
      </c>
      <c r="I155" s="29">
        <v>-0.17454</v>
      </c>
      <c r="J155" s="29"/>
      <c r="K155" s="29">
        <f t="shared" si="56"/>
        <v>33</v>
      </c>
      <c r="L155" s="33" t="s">
        <v>71</v>
      </c>
      <c r="M155" s="24" t="s">
        <v>29</v>
      </c>
      <c r="N155" s="29">
        <v>-0.35364000000000001</v>
      </c>
      <c r="O155" s="29"/>
      <c r="P155" s="29">
        <f t="shared" si="46"/>
        <v>42</v>
      </c>
      <c r="Q155" s="33" t="s">
        <v>85</v>
      </c>
      <c r="R155" s="24" t="s">
        <v>19</v>
      </c>
      <c r="S155" s="29">
        <v>-0.13173000000000001</v>
      </c>
      <c r="T155" s="29"/>
      <c r="U155" s="29">
        <f t="shared" si="80"/>
        <v>16</v>
      </c>
      <c r="V155" s="23" t="s">
        <v>95</v>
      </c>
      <c r="W155" s="24" t="s">
        <v>26</v>
      </c>
      <c r="X155" s="29">
        <v>-0.10789</v>
      </c>
      <c r="Y155" s="29"/>
      <c r="Z155" s="29">
        <f t="shared" si="79"/>
        <v>18</v>
      </c>
      <c r="AA155" s="33" t="s">
        <v>44</v>
      </c>
      <c r="AB155" s="24" t="s">
        <v>20</v>
      </c>
      <c r="AC155" s="29">
        <v>-0.22563</v>
      </c>
      <c r="AD155" s="29"/>
      <c r="AE155" s="29">
        <f t="shared" si="55"/>
        <v>35</v>
      </c>
      <c r="AF155" s="33" t="s">
        <v>57</v>
      </c>
      <c r="AG155" s="24" t="s">
        <v>26</v>
      </c>
      <c r="AH155" s="29">
        <v>-0.18912000000000001</v>
      </c>
      <c r="AI155" s="29"/>
      <c r="AJ155" s="29">
        <f t="shared" si="47"/>
        <v>42</v>
      </c>
      <c r="AK155" s="33" t="s">
        <v>66</v>
      </c>
      <c r="AL155" s="24" t="s">
        <v>20</v>
      </c>
      <c r="AM155" s="29">
        <v>-0.38613999999999998</v>
      </c>
      <c r="AN155" s="29"/>
      <c r="AO155" s="29">
        <f t="shared" si="71"/>
        <v>25</v>
      </c>
      <c r="AP155" s="33" t="s">
        <v>84</v>
      </c>
      <c r="AQ155" s="24" t="s">
        <v>19</v>
      </c>
      <c r="AR155" s="29">
        <v>-0.33498</v>
      </c>
      <c r="AS155" s="29"/>
      <c r="AT155" s="29">
        <f t="shared" si="74"/>
        <v>22</v>
      </c>
      <c r="AU155" s="33" t="s">
        <v>39</v>
      </c>
      <c r="AV155" s="24" t="s">
        <v>28</v>
      </c>
      <c r="AW155" s="29">
        <v>-6.2960000000000002E-2</v>
      </c>
      <c r="AX155" s="29"/>
      <c r="AY155" s="29">
        <f t="shared" si="81"/>
        <v>4</v>
      </c>
      <c r="AZ155" s="33" t="s">
        <v>32</v>
      </c>
      <c r="BA155" s="24" t="s">
        <v>20</v>
      </c>
      <c r="BB155" s="29">
        <v>-0.12962000000000001</v>
      </c>
      <c r="BC155" s="29"/>
      <c r="BD155" s="29">
        <f t="shared" si="70"/>
        <v>26</v>
      </c>
      <c r="BE155" s="33" t="s">
        <v>92</v>
      </c>
      <c r="BF155" s="35" t="s">
        <v>20</v>
      </c>
      <c r="BG155" s="29">
        <v>-0.22944000000000001</v>
      </c>
      <c r="BH155" s="29"/>
      <c r="BI155" s="29">
        <f t="shared" si="63"/>
        <v>30</v>
      </c>
      <c r="BJ155" s="33" t="s">
        <v>91</v>
      </c>
      <c r="BK155" s="35" t="s">
        <v>28</v>
      </c>
      <c r="BL155" s="29">
        <v>-0.13347999999999999</v>
      </c>
      <c r="BM155" s="29"/>
      <c r="BN155" s="29">
        <f t="shared" si="54"/>
        <v>36</v>
      </c>
      <c r="BO155" s="33" t="s">
        <v>65</v>
      </c>
      <c r="BP155" s="24" t="s">
        <v>23</v>
      </c>
      <c r="BQ155" s="29">
        <v>-9.4189999999999996E-2</v>
      </c>
      <c r="BS155" s="29">
        <f t="shared" si="59"/>
        <v>32</v>
      </c>
    </row>
    <row r="156" spans="1:71" ht="18" thickTop="1" thickBot="1" x14ac:dyDescent="0.25">
      <c r="A156" s="97" t="s">
        <v>88</v>
      </c>
      <c r="B156" s="33" t="s">
        <v>84</v>
      </c>
      <c r="C156" s="24" t="s">
        <v>19</v>
      </c>
      <c r="D156" s="29">
        <v>-0.39673000000000003</v>
      </c>
      <c r="E156" s="29"/>
      <c r="F156" s="29">
        <f t="shared" si="64"/>
        <v>29</v>
      </c>
      <c r="G156" s="33" t="s">
        <v>44</v>
      </c>
      <c r="H156" s="24" t="s">
        <v>20</v>
      </c>
      <c r="I156" s="29">
        <v>-0.17901</v>
      </c>
      <c r="J156" s="29"/>
      <c r="K156" s="29">
        <f t="shared" si="56"/>
        <v>34</v>
      </c>
      <c r="L156" s="33" t="s">
        <v>97</v>
      </c>
      <c r="M156" s="35" t="s">
        <v>22</v>
      </c>
      <c r="N156" s="29">
        <v>-0.36369000000000001</v>
      </c>
      <c r="O156" s="29"/>
      <c r="P156" s="29">
        <f t="shared" si="46"/>
        <v>43</v>
      </c>
      <c r="Q156" s="33" t="s">
        <v>34</v>
      </c>
      <c r="R156" s="24" t="s">
        <v>26</v>
      </c>
      <c r="S156" s="29">
        <v>-0.13996</v>
      </c>
      <c r="T156" s="29"/>
      <c r="U156" s="29">
        <f t="shared" si="80"/>
        <v>17</v>
      </c>
      <c r="V156" s="33" t="s">
        <v>70</v>
      </c>
      <c r="W156" s="24" t="s">
        <v>28</v>
      </c>
      <c r="X156" s="29">
        <v>-0.12335</v>
      </c>
      <c r="Y156" s="29"/>
      <c r="Z156" s="29">
        <f t="shared" si="79"/>
        <v>19</v>
      </c>
      <c r="AA156" s="33" t="s">
        <v>53</v>
      </c>
      <c r="AB156" s="24" t="s">
        <v>23</v>
      </c>
      <c r="AC156" s="29">
        <v>-0.22822000000000001</v>
      </c>
      <c r="AD156" s="29"/>
      <c r="AE156" s="29">
        <f t="shared" si="55"/>
        <v>36</v>
      </c>
      <c r="AF156" s="33" t="s">
        <v>87</v>
      </c>
      <c r="AG156" s="24" t="s">
        <v>29</v>
      </c>
      <c r="AH156" s="29">
        <v>-0.18967999999999999</v>
      </c>
      <c r="AI156" s="29"/>
      <c r="AJ156" s="29">
        <f t="shared" si="47"/>
        <v>43</v>
      </c>
      <c r="AK156" s="33" t="s">
        <v>38</v>
      </c>
      <c r="AL156" s="24" t="s">
        <v>22</v>
      </c>
      <c r="AM156" s="29">
        <v>-0.39957999999999999</v>
      </c>
      <c r="AN156" s="29"/>
      <c r="AO156" s="29">
        <f t="shared" si="71"/>
        <v>26</v>
      </c>
      <c r="AP156" s="33" t="s">
        <v>104</v>
      </c>
      <c r="AQ156" s="35" t="s">
        <v>19</v>
      </c>
      <c r="AR156" s="29">
        <v>-0.34155999999999997</v>
      </c>
      <c r="AS156" s="29"/>
      <c r="AT156" s="29">
        <f t="shared" si="74"/>
        <v>23</v>
      </c>
      <c r="AU156" s="33" t="s">
        <v>94</v>
      </c>
      <c r="AV156" s="35" t="s">
        <v>19</v>
      </c>
      <c r="AW156" s="29">
        <v>-7.7249999999999999E-2</v>
      </c>
      <c r="AX156" s="29"/>
      <c r="AY156" s="29">
        <f t="shared" si="81"/>
        <v>5</v>
      </c>
      <c r="AZ156" s="33" t="s">
        <v>65</v>
      </c>
      <c r="BA156" s="24" t="s">
        <v>23</v>
      </c>
      <c r="BB156" s="29">
        <v>-0.13156000000000001</v>
      </c>
      <c r="BC156" s="29"/>
      <c r="BD156" s="29">
        <f t="shared" si="70"/>
        <v>27</v>
      </c>
      <c r="BE156" s="33" t="s">
        <v>18</v>
      </c>
      <c r="BF156" s="24" t="s">
        <v>20</v>
      </c>
      <c r="BG156" s="29">
        <v>-0.25196000000000002</v>
      </c>
      <c r="BH156" s="29"/>
      <c r="BI156" s="29">
        <f t="shared" si="63"/>
        <v>31</v>
      </c>
      <c r="BJ156" s="33" t="s">
        <v>73</v>
      </c>
      <c r="BK156" s="24" t="s">
        <v>26</v>
      </c>
      <c r="BL156" s="29">
        <v>-0.13769000000000001</v>
      </c>
      <c r="BM156" s="29"/>
      <c r="BN156" s="29">
        <f t="shared" si="54"/>
        <v>37</v>
      </c>
      <c r="BO156" s="33" t="s">
        <v>98</v>
      </c>
      <c r="BP156" s="35" t="s">
        <v>28</v>
      </c>
      <c r="BQ156" s="29">
        <v>-9.5420000000000005E-2</v>
      </c>
      <c r="BS156" s="29">
        <f t="shared" si="59"/>
        <v>33</v>
      </c>
    </row>
    <row r="157" spans="1:71" ht="17" thickBot="1" x14ac:dyDescent="0.25">
      <c r="A157" s="95"/>
      <c r="B157" s="33" t="s">
        <v>101</v>
      </c>
      <c r="C157" s="35" t="s">
        <v>22</v>
      </c>
      <c r="D157" s="29">
        <v>-0.43548999999999999</v>
      </c>
      <c r="E157" s="29"/>
      <c r="F157" s="29">
        <f t="shared" si="64"/>
        <v>30</v>
      </c>
      <c r="G157" s="23" t="s">
        <v>95</v>
      </c>
      <c r="H157" s="24" t="s">
        <v>29</v>
      </c>
      <c r="I157" s="29">
        <v>-0.18142</v>
      </c>
      <c r="J157" s="29"/>
      <c r="K157" s="29">
        <f t="shared" si="56"/>
        <v>35</v>
      </c>
      <c r="L157" s="33" t="s">
        <v>105</v>
      </c>
      <c r="M157" s="35" t="s">
        <v>20</v>
      </c>
      <c r="N157" s="29">
        <v>-0.36416999999999999</v>
      </c>
      <c r="O157" s="29"/>
      <c r="P157" s="29">
        <f t="shared" si="46"/>
        <v>44</v>
      </c>
      <c r="Q157" s="33" t="s">
        <v>105</v>
      </c>
      <c r="R157" s="35" t="s">
        <v>22</v>
      </c>
      <c r="S157" s="29">
        <v>-0.14313000000000001</v>
      </c>
      <c r="T157" s="29"/>
      <c r="U157" s="29">
        <f t="shared" si="80"/>
        <v>18</v>
      </c>
      <c r="V157" s="33" t="s">
        <v>75</v>
      </c>
      <c r="W157" s="24" t="s">
        <v>29</v>
      </c>
      <c r="X157" s="29">
        <v>-0.13023000000000001</v>
      </c>
      <c r="Y157" s="29"/>
      <c r="Z157" s="29">
        <f t="shared" si="79"/>
        <v>20</v>
      </c>
      <c r="AA157" s="33" t="s">
        <v>60</v>
      </c>
      <c r="AB157" s="24" t="s">
        <v>22</v>
      </c>
      <c r="AC157" s="29">
        <v>-0.23845</v>
      </c>
      <c r="AD157" s="29"/>
      <c r="AE157" s="29">
        <f t="shared" si="55"/>
        <v>37</v>
      </c>
      <c r="AF157" s="33" t="s">
        <v>51</v>
      </c>
      <c r="AG157" s="24" t="s">
        <v>22</v>
      </c>
      <c r="AH157" s="29">
        <v>-0.19178999999999999</v>
      </c>
      <c r="AI157" s="29"/>
      <c r="AJ157" s="29">
        <f t="shared" si="47"/>
        <v>44</v>
      </c>
      <c r="AK157" s="33" t="s">
        <v>48</v>
      </c>
      <c r="AL157" s="24" t="s">
        <v>20</v>
      </c>
      <c r="AM157" s="29">
        <v>-0.40533999999999998</v>
      </c>
      <c r="AN157" s="29"/>
      <c r="AO157" s="29">
        <f t="shared" si="71"/>
        <v>27</v>
      </c>
      <c r="AP157" s="33" t="s">
        <v>76</v>
      </c>
      <c r="AQ157" s="24" t="s">
        <v>22</v>
      </c>
      <c r="AR157" s="29">
        <v>-0.38754</v>
      </c>
      <c r="AS157" s="29"/>
      <c r="AT157" s="29">
        <f t="shared" si="74"/>
        <v>24</v>
      </c>
      <c r="AU157" s="23" t="s">
        <v>95</v>
      </c>
      <c r="AV157" s="24" t="s">
        <v>29</v>
      </c>
      <c r="AW157" s="29">
        <v>-7.9689999999999997E-2</v>
      </c>
      <c r="AX157" s="29"/>
      <c r="AY157" s="29">
        <f t="shared" si="81"/>
        <v>6</v>
      </c>
      <c r="AZ157" s="33" t="s">
        <v>60</v>
      </c>
      <c r="BA157" s="24" t="s">
        <v>22</v>
      </c>
      <c r="BB157" s="29">
        <v>-0.13355</v>
      </c>
      <c r="BC157" s="29"/>
      <c r="BD157" s="29">
        <f t="shared" si="70"/>
        <v>28</v>
      </c>
      <c r="BE157" s="33" t="s">
        <v>34</v>
      </c>
      <c r="BF157" s="24" t="s">
        <v>19</v>
      </c>
      <c r="BG157" s="29">
        <v>-0.25387999999999999</v>
      </c>
      <c r="BH157" s="29"/>
      <c r="BI157" s="29">
        <f t="shared" si="63"/>
        <v>32</v>
      </c>
      <c r="BJ157" s="33" t="s">
        <v>58</v>
      </c>
      <c r="BK157" s="24" t="s">
        <v>22</v>
      </c>
      <c r="BL157" s="29">
        <v>-0.13775999999999999</v>
      </c>
      <c r="BM157" s="29"/>
      <c r="BN157" s="29">
        <f t="shared" si="54"/>
        <v>38</v>
      </c>
      <c r="BO157" s="33" t="s">
        <v>83</v>
      </c>
      <c r="BP157" s="24" t="s">
        <v>25</v>
      </c>
      <c r="BQ157" s="29">
        <v>-0.10005</v>
      </c>
      <c r="BS157" s="29">
        <f t="shared" si="59"/>
        <v>34</v>
      </c>
    </row>
    <row r="158" spans="1:71" ht="17" thickBot="1" x14ac:dyDescent="0.25">
      <c r="A158" s="95"/>
      <c r="B158" s="33" t="s">
        <v>53</v>
      </c>
      <c r="C158" s="24" t="s">
        <v>28</v>
      </c>
      <c r="D158" s="30">
        <v>-0.46473999999999999</v>
      </c>
      <c r="E158" s="30" t="s">
        <v>108</v>
      </c>
      <c r="F158" s="29">
        <f t="shared" si="64"/>
        <v>31</v>
      </c>
      <c r="G158" s="33" t="s">
        <v>31</v>
      </c>
      <c r="H158" s="24" t="s">
        <v>25</v>
      </c>
      <c r="I158" s="29">
        <v>-0.20230000000000001</v>
      </c>
      <c r="J158" s="29"/>
      <c r="K158" s="29">
        <f t="shared" si="56"/>
        <v>36</v>
      </c>
      <c r="L158" s="33" t="s">
        <v>78</v>
      </c>
      <c r="M158" s="24" t="s">
        <v>23</v>
      </c>
      <c r="N158" s="29">
        <v>-0.39518999999999999</v>
      </c>
      <c r="O158" s="29"/>
      <c r="P158" s="29">
        <f t="shared" si="46"/>
        <v>45</v>
      </c>
      <c r="Q158" s="33" t="s">
        <v>37</v>
      </c>
      <c r="R158" s="24" t="s">
        <v>25</v>
      </c>
      <c r="S158" s="29">
        <v>-0.14449000000000001</v>
      </c>
      <c r="T158" s="29"/>
      <c r="U158" s="29">
        <f t="shared" si="80"/>
        <v>19</v>
      </c>
      <c r="V158" s="33" t="s">
        <v>104</v>
      </c>
      <c r="W158" s="35" t="s">
        <v>26</v>
      </c>
      <c r="X158" s="29">
        <v>-0.15706999999999999</v>
      </c>
      <c r="Y158" s="29"/>
      <c r="Z158" s="29">
        <f t="shared" si="79"/>
        <v>21</v>
      </c>
      <c r="AA158" s="33" t="s">
        <v>70</v>
      </c>
      <c r="AB158" s="24" t="s">
        <v>28</v>
      </c>
      <c r="AC158" s="29">
        <v>-0.24037</v>
      </c>
      <c r="AD158" s="29"/>
      <c r="AE158" s="29">
        <f t="shared" si="55"/>
        <v>38</v>
      </c>
      <c r="AF158" s="33" t="s">
        <v>101</v>
      </c>
      <c r="AG158" s="35" t="s">
        <v>102</v>
      </c>
      <c r="AH158" s="29">
        <v>-0.19256000000000001</v>
      </c>
      <c r="AI158" s="29"/>
      <c r="AJ158" s="29">
        <f t="shared" si="47"/>
        <v>45</v>
      </c>
      <c r="AK158" s="33" t="s">
        <v>101</v>
      </c>
      <c r="AL158" s="35" t="s">
        <v>22</v>
      </c>
      <c r="AM158" s="29">
        <v>-0.41376000000000002</v>
      </c>
      <c r="AN158" s="29"/>
      <c r="AO158" s="29">
        <f t="shared" si="71"/>
        <v>28</v>
      </c>
      <c r="AP158" s="33" t="s">
        <v>76</v>
      </c>
      <c r="AQ158" s="24" t="s">
        <v>28</v>
      </c>
      <c r="AR158" s="29">
        <v>-0.40306999999999998</v>
      </c>
      <c r="AS158" s="29"/>
      <c r="AT158" s="29">
        <f t="shared" si="74"/>
        <v>25</v>
      </c>
      <c r="AU158" s="33" t="s">
        <v>60</v>
      </c>
      <c r="AV158" s="24" t="s">
        <v>19</v>
      </c>
      <c r="AW158" s="29">
        <v>-8.5279999999999995E-2</v>
      </c>
      <c r="AX158" s="29"/>
      <c r="AY158" s="29">
        <f t="shared" si="81"/>
        <v>7</v>
      </c>
      <c r="AZ158" s="33" t="s">
        <v>45</v>
      </c>
      <c r="BA158" s="24" t="s">
        <v>19</v>
      </c>
      <c r="BB158" s="29">
        <v>-0.14935000000000001</v>
      </c>
      <c r="BC158" s="29"/>
      <c r="BD158" s="29">
        <f t="shared" si="70"/>
        <v>29</v>
      </c>
      <c r="BE158" s="33" t="s">
        <v>49</v>
      </c>
      <c r="BF158" s="24" t="s">
        <v>28</v>
      </c>
      <c r="BG158" s="29">
        <v>-0.25896999999999998</v>
      </c>
      <c r="BH158" s="29"/>
      <c r="BI158" s="29">
        <f t="shared" si="63"/>
        <v>33</v>
      </c>
      <c r="BJ158" s="33" t="s">
        <v>54</v>
      </c>
      <c r="BK158" s="24" t="s">
        <v>29</v>
      </c>
      <c r="BL158" s="29">
        <v>-0.14856</v>
      </c>
      <c r="BM158" s="29"/>
      <c r="BN158" s="29">
        <f t="shared" si="54"/>
        <v>39</v>
      </c>
      <c r="BO158" s="33" t="s">
        <v>93</v>
      </c>
      <c r="BP158" s="35" t="s">
        <v>20</v>
      </c>
      <c r="BQ158" s="29">
        <v>-0.10242999999999999</v>
      </c>
      <c r="BS158" s="29">
        <f t="shared" si="59"/>
        <v>35</v>
      </c>
    </row>
    <row r="159" spans="1:71" ht="17" thickBot="1" x14ac:dyDescent="0.25">
      <c r="A159" s="95"/>
      <c r="B159" s="33" t="s">
        <v>101</v>
      </c>
      <c r="C159" s="35" t="s">
        <v>29</v>
      </c>
      <c r="D159" s="29">
        <v>-0.48191000000000001</v>
      </c>
      <c r="E159" s="29"/>
      <c r="F159" s="29">
        <f t="shared" si="64"/>
        <v>32</v>
      </c>
      <c r="G159" s="33" t="s">
        <v>48</v>
      </c>
      <c r="H159" s="24" t="s">
        <v>29</v>
      </c>
      <c r="I159" s="29">
        <v>-0.21890000000000001</v>
      </c>
      <c r="J159" s="29"/>
      <c r="K159" s="29">
        <f t="shared" si="56"/>
        <v>37</v>
      </c>
      <c r="L159" s="33" t="s">
        <v>73</v>
      </c>
      <c r="M159" s="24" t="s">
        <v>23</v>
      </c>
      <c r="N159" s="29">
        <v>-0.39742</v>
      </c>
      <c r="O159" s="29"/>
      <c r="P159" s="29">
        <f t="shared" si="46"/>
        <v>46</v>
      </c>
      <c r="Q159" s="33" t="s">
        <v>96</v>
      </c>
      <c r="R159" s="35" t="s">
        <v>19</v>
      </c>
      <c r="S159" s="29">
        <v>-0.14682000000000001</v>
      </c>
      <c r="T159" s="29"/>
      <c r="U159" s="29">
        <f t="shared" si="80"/>
        <v>20</v>
      </c>
      <c r="V159" s="33" t="s">
        <v>42</v>
      </c>
      <c r="W159" s="24" t="s">
        <v>28</v>
      </c>
      <c r="X159" s="29">
        <v>-0.17443</v>
      </c>
      <c r="Y159" s="29"/>
      <c r="Z159" s="29">
        <f t="shared" si="79"/>
        <v>22</v>
      </c>
      <c r="AA159" s="33" t="s">
        <v>100</v>
      </c>
      <c r="AB159" s="35" t="s">
        <v>20</v>
      </c>
      <c r="AC159" s="29">
        <v>-0.24912999999999999</v>
      </c>
      <c r="AD159" s="29"/>
      <c r="AE159" s="29">
        <f t="shared" si="55"/>
        <v>39</v>
      </c>
      <c r="AF159" s="33" t="s">
        <v>45</v>
      </c>
      <c r="AG159" s="24" t="s">
        <v>19</v>
      </c>
      <c r="AH159" s="29">
        <v>-0.19331000000000001</v>
      </c>
      <c r="AI159" s="29"/>
      <c r="AJ159" s="29">
        <f t="shared" si="47"/>
        <v>46</v>
      </c>
      <c r="AK159" s="33" t="s">
        <v>65</v>
      </c>
      <c r="AL159" s="24" t="s">
        <v>29</v>
      </c>
      <c r="AM159" s="29">
        <v>-0.42085</v>
      </c>
      <c r="AN159" s="29"/>
      <c r="AO159" s="29">
        <f t="shared" si="71"/>
        <v>29</v>
      </c>
      <c r="AP159" s="33" t="s">
        <v>42</v>
      </c>
      <c r="AQ159" s="24" t="s">
        <v>28</v>
      </c>
      <c r="AR159" s="29">
        <v>-0.40325</v>
      </c>
      <c r="AS159" s="29"/>
      <c r="AT159" s="29">
        <f t="shared" si="74"/>
        <v>26</v>
      </c>
      <c r="AU159" s="33" t="s">
        <v>82</v>
      </c>
      <c r="AV159" s="24" t="s">
        <v>20</v>
      </c>
      <c r="AW159" s="29">
        <v>-9.4789999999999999E-2</v>
      </c>
      <c r="AX159" s="29"/>
      <c r="AY159" s="29">
        <f t="shared" si="81"/>
        <v>8</v>
      </c>
      <c r="AZ159" s="33" t="s">
        <v>66</v>
      </c>
      <c r="BA159" s="24" t="s">
        <v>22</v>
      </c>
      <c r="BB159" s="29">
        <v>-0.15668000000000001</v>
      </c>
      <c r="BC159" s="29"/>
      <c r="BD159" s="29">
        <f t="shared" si="70"/>
        <v>30</v>
      </c>
      <c r="BE159" s="33" t="s">
        <v>104</v>
      </c>
      <c r="BF159" s="35" t="s">
        <v>26</v>
      </c>
      <c r="BG159" s="29">
        <v>-0.27304</v>
      </c>
      <c r="BH159" s="29"/>
      <c r="BI159" s="29">
        <f t="shared" si="63"/>
        <v>34</v>
      </c>
      <c r="BJ159" s="33" t="s">
        <v>82</v>
      </c>
      <c r="BK159" s="24" t="s">
        <v>25</v>
      </c>
      <c r="BL159" s="29">
        <v>-0.15004000000000001</v>
      </c>
      <c r="BM159" s="29"/>
      <c r="BN159" s="29">
        <f t="shared" si="54"/>
        <v>40</v>
      </c>
      <c r="BO159" s="33" t="s">
        <v>101</v>
      </c>
      <c r="BP159" s="35" t="s">
        <v>102</v>
      </c>
      <c r="BQ159" s="29">
        <v>-0.10964</v>
      </c>
      <c r="BS159" s="29">
        <f t="shared" si="59"/>
        <v>36</v>
      </c>
    </row>
    <row r="160" spans="1:71" ht="17" thickBot="1" x14ac:dyDescent="0.25">
      <c r="A160" s="95"/>
      <c r="B160" s="33" t="s">
        <v>73</v>
      </c>
      <c r="C160" s="24" t="s">
        <v>23</v>
      </c>
      <c r="D160" s="29">
        <v>-0.48325000000000001</v>
      </c>
      <c r="E160" s="29"/>
      <c r="F160" s="29">
        <f t="shared" si="64"/>
        <v>33</v>
      </c>
      <c r="G160" s="23" t="s">
        <v>95</v>
      </c>
      <c r="H160" s="24" t="s">
        <v>19</v>
      </c>
      <c r="I160" s="29">
        <v>-0.24206</v>
      </c>
      <c r="J160" s="29"/>
      <c r="K160" s="29">
        <f t="shared" si="56"/>
        <v>38</v>
      </c>
      <c r="L160" s="33" t="s">
        <v>58</v>
      </c>
      <c r="M160" s="24" t="s">
        <v>22</v>
      </c>
      <c r="N160" s="29">
        <v>-0.39872999999999997</v>
      </c>
      <c r="O160" s="29"/>
      <c r="P160" s="29">
        <f t="shared" si="46"/>
        <v>47</v>
      </c>
      <c r="Q160" s="33" t="s">
        <v>33</v>
      </c>
      <c r="R160" s="24" t="s">
        <v>20</v>
      </c>
      <c r="S160" s="29">
        <v>-0.15024000000000001</v>
      </c>
      <c r="T160" s="29"/>
      <c r="U160" s="29">
        <f t="shared" si="80"/>
        <v>21</v>
      </c>
      <c r="V160" s="33" t="s">
        <v>87</v>
      </c>
      <c r="W160" s="24" t="s">
        <v>25</v>
      </c>
      <c r="X160" s="29">
        <v>-0.18357999999999999</v>
      </c>
      <c r="Y160" s="29"/>
      <c r="Z160" s="29">
        <f t="shared" si="79"/>
        <v>23</v>
      </c>
      <c r="AA160" s="33" t="s">
        <v>67</v>
      </c>
      <c r="AB160" s="24" t="s">
        <v>23</v>
      </c>
      <c r="AC160" s="29">
        <v>-0.25198999999999999</v>
      </c>
      <c r="AD160" s="29"/>
      <c r="AE160" s="29">
        <f t="shared" si="55"/>
        <v>40</v>
      </c>
      <c r="AF160" s="33" t="s">
        <v>46</v>
      </c>
      <c r="AG160" s="24" t="s">
        <v>22</v>
      </c>
      <c r="AH160" s="29">
        <v>-0.19656000000000001</v>
      </c>
      <c r="AI160" s="29"/>
      <c r="AJ160" s="29">
        <f t="shared" si="47"/>
        <v>47</v>
      </c>
      <c r="AK160" s="33" t="s">
        <v>76</v>
      </c>
      <c r="AL160" s="24" t="s">
        <v>22</v>
      </c>
      <c r="AM160" s="29">
        <v>-0.43536000000000002</v>
      </c>
      <c r="AN160" s="29"/>
      <c r="AO160" s="29">
        <f t="shared" si="71"/>
        <v>30</v>
      </c>
      <c r="AP160" s="33" t="s">
        <v>79</v>
      </c>
      <c r="AQ160" s="24" t="s">
        <v>29</v>
      </c>
      <c r="AR160" s="29">
        <v>-0.40336</v>
      </c>
      <c r="AS160" s="29"/>
      <c r="AT160" s="29">
        <f t="shared" si="74"/>
        <v>27</v>
      </c>
      <c r="AU160" s="33" t="s">
        <v>75</v>
      </c>
      <c r="AV160" s="24" t="s">
        <v>23</v>
      </c>
      <c r="AW160" s="29">
        <v>-9.9400000000000002E-2</v>
      </c>
      <c r="AX160" s="29"/>
      <c r="AY160" s="29">
        <f t="shared" si="81"/>
        <v>9</v>
      </c>
      <c r="AZ160" s="33" t="s">
        <v>82</v>
      </c>
      <c r="BA160" s="24" t="s">
        <v>28</v>
      </c>
      <c r="BB160" s="29">
        <v>-0.1762</v>
      </c>
      <c r="BC160" s="29"/>
      <c r="BD160" s="29">
        <f t="shared" si="70"/>
        <v>31</v>
      </c>
      <c r="BE160" s="33" t="s">
        <v>74</v>
      </c>
      <c r="BF160" s="24" t="s">
        <v>23</v>
      </c>
      <c r="BG160" s="29">
        <v>-0.28349000000000002</v>
      </c>
      <c r="BH160" s="29"/>
      <c r="BI160" s="29">
        <f t="shared" si="63"/>
        <v>35</v>
      </c>
      <c r="BJ160" s="33" t="s">
        <v>65</v>
      </c>
      <c r="BK160" s="24" t="s">
        <v>29</v>
      </c>
      <c r="BL160" s="29">
        <v>-0.15331</v>
      </c>
      <c r="BM160" s="29"/>
      <c r="BN160" s="29">
        <f t="shared" si="54"/>
        <v>41</v>
      </c>
      <c r="BO160" s="33" t="s">
        <v>44</v>
      </c>
      <c r="BP160" s="24" t="s">
        <v>23</v>
      </c>
      <c r="BQ160" s="29">
        <v>-0.11049</v>
      </c>
      <c r="BS160" s="29">
        <f t="shared" si="59"/>
        <v>37</v>
      </c>
    </row>
    <row r="161" spans="1:71" ht="17" thickBot="1" x14ac:dyDescent="0.25">
      <c r="A161" s="95"/>
      <c r="B161" s="33" t="s">
        <v>94</v>
      </c>
      <c r="C161" s="35" t="s">
        <v>22</v>
      </c>
      <c r="D161" s="29">
        <v>-0.50653999999999999</v>
      </c>
      <c r="E161" s="29"/>
      <c r="F161" s="29">
        <f t="shared" si="64"/>
        <v>34</v>
      </c>
      <c r="G161" s="33" t="s">
        <v>104</v>
      </c>
      <c r="H161" s="35" t="s">
        <v>28</v>
      </c>
      <c r="I161" s="29">
        <v>-0.27268999999999999</v>
      </c>
      <c r="J161" s="29"/>
      <c r="K161" s="29">
        <f t="shared" si="56"/>
        <v>39</v>
      </c>
      <c r="L161" s="33" t="s">
        <v>92</v>
      </c>
      <c r="M161" s="35" t="s">
        <v>25</v>
      </c>
      <c r="N161" s="29">
        <v>-0.40118999999999999</v>
      </c>
      <c r="O161" s="29"/>
      <c r="P161" s="29">
        <f t="shared" si="46"/>
        <v>48</v>
      </c>
      <c r="Q161" s="33" t="s">
        <v>69</v>
      </c>
      <c r="R161" s="24" t="s">
        <v>19</v>
      </c>
      <c r="S161" s="29">
        <v>-0.15976000000000001</v>
      </c>
      <c r="T161" s="29"/>
      <c r="U161" s="29">
        <f t="shared" si="80"/>
        <v>22</v>
      </c>
      <c r="V161" s="33" t="s">
        <v>101</v>
      </c>
      <c r="W161" s="35" t="s">
        <v>102</v>
      </c>
      <c r="X161" s="29">
        <v>-0.18834000000000001</v>
      </c>
      <c r="Y161" s="29"/>
      <c r="Z161" s="29">
        <f t="shared" si="79"/>
        <v>24</v>
      </c>
      <c r="AA161" s="33" t="s">
        <v>34</v>
      </c>
      <c r="AB161" s="24" t="s">
        <v>19</v>
      </c>
      <c r="AC161" s="29">
        <v>-0.25259999999999999</v>
      </c>
      <c r="AD161" s="29"/>
      <c r="AE161" s="29">
        <f t="shared" si="55"/>
        <v>41</v>
      </c>
      <c r="AF161" s="33" t="s">
        <v>84</v>
      </c>
      <c r="AG161" s="24" t="s">
        <v>19</v>
      </c>
      <c r="AH161" s="29">
        <v>-0.20004</v>
      </c>
      <c r="AI161" s="29"/>
      <c r="AJ161" s="29">
        <f t="shared" si="47"/>
        <v>48</v>
      </c>
      <c r="AK161" s="33" t="s">
        <v>18</v>
      </c>
      <c r="AL161" s="24" t="s">
        <v>20</v>
      </c>
      <c r="AM161" s="30">
        <v>-0.48846000000000001</v>
      </c>
      <c r="AN161" s="30" t="s">
        <v>108</v>
      </c>
      <c r="AO161" s="29">
        <f t="shared" si="71"/>
        <v>31</v>
      </c>
      <c r="AP161" s="33" t="s">
        <v>38</v>
      </c>
      <c r="AQ161" s="24" t="s">
        <v>22</v>
      </c>
      <c r="AR161" s="29">
        <v>-0.42530000000000001</v>
      </c>
      <c r="AS161" s="29"/>
      <c r="AT161" s="29">
        <f t="shared" si="74"/>
        <v>28</v>
      </c>
      <c r="AU161" s="23" t="s">
        <v>95</v>
      </c>
      <c r="AV161" s="24" t="s">
        <v>19</v>
      </c>
      <c r="AW161" s="29">
        <v>-0.10936</v>
      </c>
      <c r="AX161" s="29"/>
      <c r="AY161" s="29">
        <f t="shared" si="81"/>
        <v>10</v>
      </c>
      <c r="AZ161" s="33" t="s">
        <v>92</v>
      </c>
      <c r="BA161" s="35" t="s">
        <v>28</v>
      </c>
      <c r="BB161" s="29">
        <v>-0.19752</v>
      </c>
      <c r="BC161" s="29"/>
      <c r="BD161" s="29">
        <f t="shared" si="70"/>
        <v>32</v>
      </c>
      <c r="BE161" s="33" t="s">
        <v>38</v>
      </c>
      <c r="BF161" s="24" t="s">
        <v>22</v>
      </c>
      <c r="BG161" s="29">
        <v>-0.29387000000000002</v>
      </c>
      <c r="BH161" s="29"/>
      <c r="BI161" s="29">
        <f t="shared" si="63"/>
        <v>36</v>
      </c>
      <c r="BJ161" s="33" t="s">
        <v>21</v>
      </c>
      <c r="BK161" s="24" t="s">
        <v>23</v>
      </c>
      <c r="BL161" s="29">
        <v>-0.15340000000000001</v>
      </c>
      <c r="BM161" s="29"/>
      <c r="BN161" s="29">
        <f t="shared" si="54"/>
        <v>42</v>
      </c>
      <c r="BO161" s="33" t="s">
        <v>67</v>
      </c>
      <c r="BP161" s="24" t="s">
        <v>23</v>
      </c>
      <c r="BQ161" s="29">
        <v>-0.11713999999999999</v>
      </c>
      <c r="BS161" s="29">
        <f t="shared" si="59"/>
        <v>38</v>
      </c>
    </row>
    <row r="162" spans="1:71" ht="17" thickBot="1" x14ac:dyDescent="0.25">
      <c r="A162" s="95"/>
      <c r="B162" s="33" t="s">
        <v>38</v>
      </c>
      <c r="C162" s="24" t="s">
        <v>22</v>
      </c>
      <c r="D162" s="30">
        <v>-0.55047000000000001</v>
      </c>
      <c r="E162" s="30" t="s">
        <v>108</v>
      </c>
      <c r="F162" s="29">
        <f t="shared" si="64"/>
        <v>35</v>
      </c>
      <c r="G162" s="33" t="s">
        <v>54</v>
      </c>
      <c r="H162" s="24" t="s">
        <v>29</v>
      </c>
      <c r="I162" s="29">
        <v>-0.27454000000000001</v>
      </c>
      <c r="J162" s="29"/>
      <c r="K162" s="29">
        <f t="shared" si="56"/>
        <v>40</v>
      </c>
      <c r="L162" s="33" t="s">
        <v>65</v>
      </c>
      <c r="M162" s="24" t="s">
        <v>20</v>
      </c>
      <c r="N162" s="29">
        <v>-0.42321999999999999</v>
      </c>
      <c r="O162" s="29"/>
      <c r="P162" s="29">
        <f t="shared" si="46"/>
        <v>49</v>
      </c>
      <c r="Q162" s="33" t="s">
        <v>99</v>
      </c>
      <c r="R162" s="35" t="s">
        <v>19</v>
      </c>
      <c r="S162" s="29">
        <v>-0.16514999999999999</v>
      </c>
      <c r="T162" s="29"/>
      <c r="U162" s="29">
        <f t="shared" si="80"/>
        <v>23</v>
      </c>
      <c r="V162" s="33" t="s">
        <v>77</v>
      </c>
      <c r="W162" s="24" t="s">
        <v>26</v>
      </c>
      <c r="X162" s="29">
        <v>-0.19561999999999999</v>
      </c>
      <c r="Y162" s="29"/>
      <c r="Z162" s="29">
        <f t="shared" si="79"/>
        <v>25</v>
      </c>
      <c r="AA162" s="33" t="s">
        <v>93</v>
      </c>
      <c r="AB162" s="35" t="s">
        <v>29</v>
      </c>
      <c r="AC162" s="29">
        <v>-0.26457000000000003</v>
      </c>
      <c r="AD162" s="29"/>
      <c r="AE162" s="29">
        <f t="shared" si="55"/>
        <v>42</v>
      </c>
      <c r="AF162" s="33" t="s">
        <v>27</v>
      </c>
      <c r="AG162" s="24" t="s">
        <v>28</v>
      </c>
      <c r="AH162" s="29">
        <v>-0.20124</v>
      </c>
      <c r="AI162" s="29"/>
      <c r="AJ162" s="29">
        <f t="shared" si="47"/>
        <v>49</v>
      </c>
      <c r="AK162" s="33" t="s">
        <v>64</v>
      </c>
      <c r="AL162" s="24" t="s">
        <v>28</v>
      </c>
      <c r="AM162" s="29">
        <v>-0.49142999999999998</v>
      </c>
      <c r="AN162" s="29"/>
      <c r="AO162" s="29">
        <f t="shared" si="71"/>
        <v>32</v>
      </c>
      <c r="AP162" s="33" t="s">
        <v>67</v>
      </c>
      <c r="AQ162" s="24" t="s">
        <v>20</v>
      </c>
      <c r="AR162" s="29">
        <v>-0.42870999999999998</v>
      </c>
      <c r="AS162" s="29"/>
      <c r="AT162" s="29">
        <f t="shared" si="74"/>
        <v>29</v>
      </c>
      <c r="AU162" s="33" t="s">
        <v>49</v>
      </c>
      <c r="AV162" s="24" t="s">
        <v>28</v>
      </c>
      <c r="AW162" s="29">
        <v>-0.11192000000000001</v>
      </c>
      <c r="AX162" s="29"/>
      <c r="AY162" s="29">
        <f t="shared" si="81"/>
        <v>11</v>
      </c>
      <c r="AZ162" s="33" t="s">
        <v>74</v>
      </c>
      <c r="BA162" s="24" t="s">
        <v>25</v>
      </c>
      <c r="BB162" s="29">
        <v>-0.21468000000000001</v>
      </c>
      <c r="BC162" s="29"/>
      <c r="BD162" s="29">
        <f t="shared" si="70"/>
        <v>33</v>
      </c>
      <c r="BE162" s="33" t="s">
        <v>81</v>
      </c>
      <c r="BF162" s="24" t="s">
        <v>29</v>
      </c>
      <c r="BG162" s="29">
        <v>-0.30037999999999998</v>
      </c>
      <c r="BH162" s="29"/>
      <c r="BI162" s="29">
        <f t="shared" si="63"/>
        <v>37</v>
      </c>
      <c r="BJ162" s="33" t="s">
        <v>78</v>
      </c>
      <c r="BK162" s="24" t="s">
        <v>26</v>
      </c>
      <c r="BL162" s="29">
        <v>-0.15423999999999999</v>
      </c>
      <c r="BM162" s="29"/>
      <c r="BN162" s="29">
        <f t="shared" si="54"/>
        <v>43</v>
      </c>
      <c r="BO162" s="33" t="s">
        <v>82</v>
      </c>
      <c r="BP162" s="24" t="s">
        <v>20</v>
      </c>
      <c r="BQ162" s="29">
        <v>-0.11914</v>
      </c>
      <c r="BS162" s="29">
        <f t="shared" si="59"/>
        <v>39</v>
      </c>
    </row>
    <row r="163" spans="1:71" ht="17" thickBot="1" x14ac:dyDescent="0.25">
      <c r="A163" s="95"/>
      <c r="B163" s="33" t="s">
        <v>34</v>
      </c>
      <c r="C163" s="24" t="s">
        <v>19</v>
      </c>
      <c r="D163" s="30">
        <v>-0.55540999999999996</v>
      </c>
      <c r="E163" s="30" t="s">
        <v>108</v>
      </c>
      <c r="F163" s="29">
        <f t="shared" si="64"/>
        <v>36</v>
      </c>
      <c r="G163" s="33" t="s">
        <v>62</v>
      </c>
      <c r="H163" s="24" t="s">
        <v>23</v>
      </c>
      <c r="I163" s="29">
        <v>-0.27831</v>
      </c>
      <c r="J163" s="29"/>
      <c r="K163" s="29">
        <f t="shared" si="56"/>
        <v>41</v>
      </c>
      <c r="L163" s="33" t="s">
        <v>73</v>
      </c>
      <c r="M163" s="24" t="s">
        <v>26</v>
      </c>
      <c r="N163" s="29">
        <v>-0.42893999999999999</v>
      </c>
      <c r="O163" s="29"/>
      <c r="P163" s="29">
        <f t="shared" si="46"/>
        <v>50</v>
      </c>
      <c r="Q163" s="33" t="s">
        <v>100</v>
      </c>
      <c r="R163" s="35" t="s">
        <v>26</v>
      </c>
      <c r="S163" s="29">
        <v>-0.17463999999999999</v>
      </c>
      <c r="T163" s="29"/>
      <c r="U163" s="29">
        <f t="shared" si="80"/>
        <v>24</v>
      </c>
      <c r="V163" s="33" t="s">
        <v>57</v>
      </c>
      <c r="W163" s="24" t="s">
        <v>20</v>
      </c>
      <c r="X163" s="29">
        <v>-0.20499000000000001</v>
      </c>
      <c r="Y163" s="29"/>
      <c r="Z163" s="29">
        <f t="shared" si="79"/>
        <v>26</v>
      </c>
      <c r="AA163" s="33" t="s">
        <v>49</v>
      </c>
      <c r="AB163" s="24" t="s">
        <v>28</v>
      </c>
      <c r="AC163" s="29">
        <v>-0.26526</v>
      </c>
      <c r="AD163" s="29"/>
      <c r="AE163" s="29">
        <f t="shared" si="55"/>
        <v>43</v>
      </c>
      <c r="AF163" s="33" t="s">
        <v>57</v>
      </c>
      <c r="AG163" s="24" t="s">
        <v>20</v>
      </c>
      <c r="AH163" s="29">
        <v>-0.20963999999999999</v>
      </c>
      <c r="AI163" s="29"/>
      <c r="AJ163" s="29">
        <f t="shared" si="47"/>
        <v>50</v>
      </c>
      <c r="AK163" s="33" t="s">
        <v>104</v>
      </c>
      <c r="AL163" s="35" t="s">
        <v>28</v>
      </c>
      <c r="AM163" s="29">
        <v>-0.51802000000000004</v>
      </c>
      <c r="AN163" s="29"/>
      <c r="AO163" s="29">
        <f t="shared" si="71"/>
        <v>33</v>
      </c>
      <c r="AP163" s="33" t="s">
        <v>100</v>
      </c>
      <c r="AQ163" s="35" t="s">
        <v>28</v>
      </c>
      <c r="AR163" s="29">
        <v>-0.42937999999999998</v>
      </c>
      <c r="AS163" s="29"/>
      <c r="AT163" s="29">
        <f t="shared" si="74"/>
        <v>30</v>
      </c>
      <c r="AU163" s="33" t="s">
        <v>80</v>
      </c>
      <c r="AV163" s="24" t="s">
        <v>28</v>
      </c>
      <c r="AW163" s="29">
        <v>-0.11763</v>
      </c>
      <c r="AX163" s="29"/>
      <c r="AY163" s="29">
        <f t="shared" si="81"/>
        <v>12</v>
      </c>
      <c r="AZ163" s="23" t="s">
        <v>95</v>
      </c>
      <c r="BA163" s="24" t="s">
        <v>22</v>
      </c>
      <c r="BB163" s="29">
        <v>-0.21704000000000001</v>
      </c>
      <c r="BC163" s="29"/>
      <c r="BD163" s="29">
        <f t="shared" si="70"/>
        <v>34</v>
      </c>
      <c r="BE163" s="33" t="s">
        <v>70</v>
      </c>
      <c r="BF163" s="24" t="s">
        <v>23</v>
      </c>
      <c r="BG163" s="29">
        <v>-0.31361</v>
      </c>
      <c r="BH163" s="29"/>
      <c r="BI163" s="29">
        <f t="shared" si="63"/>
        <v>38</v>
      </c>
      <c r="BJ163" s="33" t="s">
        <v>93</v>
      </c>
      <c r="BK163" s="35" t="s">
        <v>20</v>
      </c>
      <c r="BL163" s="29">
        <v>-0.15726999999999999</v>
      </c>
      <c r="BM163" s="29"/>
      <c r="BN163" s="29">
        <f t="shared" si="54"/>
        <v>44</v>
      </c>
      <c r="BO163" s="33" t="s">
        <v>104</v>
      </c>
      <c r="BP163" s="35" t="s">
        <v>23</v>
      </c>
      <c r="BQ163" s="29">
        <v>-0.12028</v>
      </c>
      <c r="BS163" s="29">
        <f t="shared" si="59"/>
        <v>40</v>
      </c>
    </row>
    <row r="164" spans="1:71" ht="17" thickBot="1" x14ac:dyDescent="0.25">
      <c r="A164" s="95"/>
      <c r="B164" s="33" t="s">
        <v>49</v>
      </c>
      <c r="C164" s="24" t="s">
        <v>28</v>
      </c>
      <c r="D164" s="28">
        <v>-0.55940999999999996</v>
      </c>
      <c r="E164" s="28" t="s">
        <v>107</v>
      </c>
      <c r="F164" s="29">
        <f t="shared" si="64"/>
        <v>37</v>
      </c>
      <c r="G164" s="33" t="s">
        <v>69</v>
      </c>
      <c r="H164" s="24" t="s">
        <v>19</v>
      </c>
      <c r="I164" s="29">
        <v>-0.28136</v>
      </c>
      <c r="J164" s="29"/>
      <c r="K164" s="29">
        <f t="shared" si="56"/>
        <v>42</v>
      </c>
      <c r="L164" s="33" t="s">
        <v>48</v>
      </c>
      <c r="M164" s="24" t="s">
        <v>29</v>
      </c>
      <c r="N164" s="30">
        <v>-0.43315999999999999</v>
      </c>
      <c r="O164" s="30" t="s">
        <v>108</v>
      </c>
      <c r="P164" s="29">
        <f t="shared" si="46"/>
        <v>51</v>
      </c>
      <c r="Q164" s="23" t="s">
        <v>95</v>
      </c>
      <c r="R164" s="24" t="s">
        <v>26</v>
      </c>
      <c r="S164" s="29">
        <v>-0.19778999999999999</v>
      </c>
      <c r="T164" s="29"/>
      <c r="U164" s="29">
        <f t="shared" si="80"/>
        <v>25</v>
      </c>
      <c r="V164" s="33" t="s">
        <v>44</v>
      </c>
      <c r="W164" s="24" t="s">
        <v>23</v>
      </c>
      <c r="X164" s="29">
        <v>-0.20766000000000001</v>
      </c>
      <c r="Y164" s="29"/>
      <c r="Z164" s="29">
        <f t="shared" si="79"/>
        <v>27</v>
      </c>
      <c r="AA164" s="33" t="s">
        <v>48</v>
      </c>
      <c r="AB164" s="24" t="s">
        <v>20</v>
      </c>
      <c r="AC164" s="29">
        <v>-0.26684999999999998</v>
      </c>
      <c r="AD164" s="29"/>
      <c r="AE164" s="29">
        <f t="shared" si="55"/>
        <v>44</v>
      </c>
      <c r="AF164" s="33" t="s">
        <v>87</v>
      </c>
      <c r="AG164" s="24" t="s">
        <v>25</v>
      </c>
      <c r="AH164" s="29">
        <v>-0.21687999999999999</v>
      </c>
      <c r="AI164" s="29"/>
      <c r="AJ164" s="29">
        <f t="shared" si="47"/>
        <v>51</v>
      </c>
      <c r="AK164" s="33" t="s">
        <v>67</v>
      </c>
      <c r="AL164" s="24" t="s">
        <v>28</v>
      </c>
      <c r="AM164" s="30">
        <v>-0.52883000000000002</v>
      </c>
      <c r="AN164" s="30" t="s">
        <v>108</v>
      </c>
      <c r="AO164" s="29">
        <f t="shared" si="71"/>
        <v>34</v>
      </c>
      <c r="AP164" s="33" t="s">
        <v>21</v>
      </c>
      <c r="AQ164" s="24" t="s">
        <v>23</v>
      </c>
      <c r="AR164" s="29">
        <v>-0.43192999999999998</v>
      </c>
      <c r="AS164" s="29"/>
      <c r="AT164" s="29">
        <f t="shared" si="74"/>
        <v>31</v>
      </c>
      <c r="AU164" s="33" t="s">
        <v>47</v>
      </c>
      <c r="AV164" s="24" t="s">
        <v>19</v>
      </c>
      <c r="AW164" s="29">
        <v>-0.12024</v>
      </c>
      <c r="AX164" s="29"/>
      <c r="AY164" s="29">
        <f t="shared" si="81"/>
        <v>13</v>
      </c>
      <c r="AZ164" s="33" t="s">
        <v>93</v>
      </c>
      <c r="BA164" s="35" t="s">
        <v>20</v>
      </c>
      <c r="BB164" s="29">
        <v>-0.22231000000000001</v>
      </c>
      <c r="BC164" s="29"/>
      <c r="BD164" s="29">
        <f t="shared" si="70"/>
        <v>35</v>
      </c>
      <c r="BE164" s="33" t="s">
        <v>77</v>
      </c>
      <c r="BF164" s="24" t="s">
        <v>26</v>
      </c>
      <c r="BG164" s="29">
        <v>-0.31496000000000002</v>
      </c>
      <c r="BH164" s="29"/>
      <c r="BI164" s="29">
        <f t="shared" si="63"/>
        <v>39</v>
      </c>
      <c r="BJ164" s="33" t="s">
        <v>43</v>
      </c>
      <c r="BK164" s="24" t="s">
        <v>19</v>
      </c>
      <c r="BL164" s="29">
        <v>-0.15787999999999999</v>
      </c>
      <c r="BM164" s="29"/>
      <c r="BN164" s="29">
        <f t="shared" si="54"/>
        <v>45</v>
      </c>
      <c r="BO164" s="33" t="s">
        <v>68</v>
      </c>
      <c r="BP164" s="24" t="s">
        <v>29</v>
      </c>
      <c r="BQ164" s="29">
        <v>-0.12052</v>
      </c>
      <c r="BS164" s="29">
        <f t="shared" si="59"/>
        <v>41</v>
      </c>
    </row>
    <row r="165" spans="1:71" ht="17" thickBot="1" x14ac:dyDescent="0.25">
      <c r="A165" s="95"/>
      <c r="B165" s="33" t="s">
        <v>92</v>
      </c>
      <c r="C165" s="35" t="s">
        <v>20</v>
      </c>
      <c r="D165" s="29">
        <v>-0.56647000000000003</v>
      </c>
      <c r="E165" s="29"/>
      <c r="F165" s="29">
        <f t="shared" si="64"/>
        <v>38</v>
      </c>
      <c r="G165" s="33" t="s">
        <v>85</v>
      </c>
      <c r="H165" s="24" t="s">
        <v>29</v>
      </c>
      <c r="I165" s="29">
        <v>-0.28452</v>
      </c>
      <c r="J165" s="29"/>
      <c r="K165" s="29">
        <f t="shared" si="56"/>
        <v>43</v>
      </c>
      <c r="L165" s="33" t="s">
        <v>43</v>
      </c>
      <c r="M165" s="24" t="s">
        <v>19</v>
      </c>
      <c r="N165" s="29">
        <v>-0.44578000000000001</v>
      </c>
      <c r="O165" s="29"/>
      <c r="P165" s="29">
        <f t="shared" si="46"/>
        <v>52</v>
      </c>
      <c r="Q165" s="33" t="s">
        <v>105</v>
      </c>
      <c r="R165" s="35" t="s">
        <v>25</v>
      </c>
      <c r="S165" s="29">
        <v>-0.20516000000000001</v>
      </c>
      <c r="T165" s="29"/>
      <c r="U165" s="29">
        <f t="shared" si="80"/>
        <v>26</v>
      </c>
      <c r="V165" s="33" t="s">
        <v>99</v>
      </c>
      <c r="W165" s="35" t="s">
        <v>23</v>
      </c>
      <c r="X165" s="29">
        <v>-0.20979999999999999</v>
      </c>
      <c r="Y165" s="29"/>
      <c r="Z165" s="29">
        <f t="shared" si="79"/>
        <v>28</v>
      </c>
      <c r="AA165" s="33" t="s">
        <v>21</v>
      </c>
      <c r="AB165" s="24" t="s">
        <v>23</v>
      </c>
      <c r="AC165" s="29">
        <v>-0.26711000000000001</v>
      </c>
      <c r="AD165" s="29"/>
      <c r="AE165" s="29">
        <f t="shared" si="55"/>
        <v>45</v>
      </c>
      <c r="AF165" s="33" t="s">
        <v>38</v>
      </c>
      <c r="AG165" s="24" t="s">
        <v>22</v>
      </c>
      <c r="AH165" s="29">
        <v>-0.21990000000000001</v>
      </c>
      <c r="AI165" s="29"/>
      <c r="AJ165" s="29">
        <f t="shared" si="47"/>
        <v>52</v>
      </c>
      <c r="AK165" s="33" t="s">
        <v>87</v>
      </c>
      <c r="AL165" s="24" t="s">
        <v>29</v>
      </c>
      <c r="AM165" s="30">
        <v>-0.53098999999999996</v>
      </c>
      <c r="AN165" s="30" t="s">
        <v>108</v>
      </c>
      <c r="AO165" s="29">
        <f t="shared" si="71"/>
        <v>35</v>
      </c>
      <c r="AP165" s="33" t="s">
        <v>49</v>
      </c>
      <c r="AQ165" s="24" t="s">
        <v>20</v>
      </c>
      <c r="AR165" s="29">
        <v>-0.45535999999999999</v>
      </c>
      <c r="AS165" s="29"/>
      <c r="AT165" s="29">
        <f t="shared" si="74"/>
        <v>32</v>
      </c>
      <c r="AU165" s="33" t="s">
        <v>33</v>
      </c>
      <c r="AV165" s="24" t="s">
        <v>20</v>
      </c>
      <c r="AW165" s="29">
        <v>-0.12345</v>
      </c>
      <c r="AX165" s="29"/>
      <c r="AY165" s="29">
        <f t="shared" si="81"/>
        <v>14</v>
      </c>
      <c r="AZ165" s="33" t="s">
        <v>39</v>
      </c>
      <c r="BA165" s="24" t="s">
        <v>25</v>
      </c>
      <c r="BB165" s="29">
        <v>-0.25507999999999997</v>
      </c>
      <c r="BC165" s="29"/>
      <c r="BD165" s="29">
        <f t="shared" si="70"/>
        <v>36</v>
      </c>
      <c r="BE165" s="33" t="s">
        <v>70</v>
      </c>
      <c r="BF165" s="24" t="s">
        <v>19</v>
      </c>
      <c r="BG165" s="29">
        <v>-0.31731999999999999</v>
      </c>
      <c r="BH165" s="29"/>
      <c r="BI165" s="29">
        <f t="shared" si="63"/>
        <v>40</v>
      </c>
      <c r="BJ165" s="33" t="s">
        <v>74</v>
      </c>
      <c r="BK165" s="24" t="s">
        <v>25</v>
      </c>
      <c r="BL165" s="29">
        <v>-0.17724999999999999</v>
      </c>
      <c r="BM165" s="29"/>
      <c r="BN165" s="29">
        <f t="shared" si="54"/>
        <v>46</v>
      </c>
      <c r="BO165" s="33" t="s">
        <v>80</v>
      </c>
      <c r="BP165" s="24" t="s">
        <v>25</v>
      </c>
      <c r="BQ165" s="29">
        <v>-0.12284</v>
      </c>
      <c r="BS165" s="29">
        <f t="shared" si="59"/>
        <v>42</v>
      </c>
    </row>
    <row r="166" spans="1:71" ht="17" thickBot="1" x14ac:dyDescent="0.25">
      <c r="A166" s="95"/>
      <c r="B166" s="33" t="s">
        <v>94</v>
      </c>
      <c r="C166" s="35" t="s">
        <v>28</v>
      </c>
      <c r="D166" s="29">
        <v>-0.60282000000000002</v>
      </c>
      <c r="E166" s="29"/>
      <c r="F166" s="29">
        <f t="shared" si="64"/>
        <v>39</v>
      </c>
      <c r="G166" s="33" t="s">
        <v>92</v>
      </c>
      <c r="H166" s="35" t="s">
        <v>23</v>
      </c>
      <c r="I166" s="29">
        <v>-0.29459999999999997</v>
      </c>
      <c r="J166" s="29"/>
      <c r="K166" s="29">
        <f t="shared" si="56"/>
        <v>44</v>
      </c>
      <c r="L166" s="33" t="s">
        <v>85</v>
      </c>
      <c r="M166" s="24" t="s">
        <v>19</v>
      </c>
      <c r="N166" s="30">
        <v>-0.47669</v>
      </c>
      <c r="O166" s="30" t="s">
        <v>108</v>
      </c>
      <c r="P166" s="29">
        <f t="shared" si="46"/>
        <v>53</v>
      </c>
      <c r="Q166" s="33" t="s">
        <v>57</v>
      </c>
      <c r="R166" s="24" t="s">
        <v>23</v>
      </c>
      <c r="S166" s="29">
        <v>-0.24124000000000001</v>
      </c>
      <c r="T166" s="29"/>
      <c r="U166" s="29">
        <f t="shared" si="80"/>
        <v>27</v>
      </c>
      <c r="V166" s="33" t="s">
        <v>75</v>
      </c>
      <c r="W166" s="24" t="s">
        <v>23</v>
      </c>
      <c r="X166" s="29">
        <v>-0.21532000000000001</v>
      </c>
      <c r="Y166" s="29"/>
      <c r="Z166" s="29">
        <f t="shared" si="79"/>
        <v>29</v>
      </c>
      <c r="AA166" s="33" t="s">
        <v>93</v>
      </c>
      <c r="AB166" s="35" t="s">
        <v>23</v>
      </c>
      <c r="AC166" s="29">
        <v>-0.26793</v>
      </c>
      <c r="AD166" s="29"/>
      <c r="AE166" s="29">
        <f t="shared" si="55"/>
        <v>46</v>
      </c>
      <c r="AF166" s="33" t="s">
        <v>69</v>
      </c>
      <c r="AG166" s="24" t="s">
        <v>23</v>
      </c>
      <c r="AH166" s="29">
        <v>-0.22635</v>
      </c>
      <c r="AI166" s="29"/>
      <c r="AJ166" s="29">
        <f t="shared" si="47"/>
        <v>53</v>
      </c>
      <c r="AK166" s="33" t="s">
        <v>49</v>
      </c>
      <c r="AL166" s="24" t="s">
        <v>20</v>
      </c>
      <c r="AM166" s="30">
        <v>-0.54237000000000002</v>
      </c>
      <c r="AN166" s="30" t="s">
        <v>108</v>
      </c>
      <c r="AO166" s="29">
        <f t="shared" si="71"/>
        <v>36</v>
      </c>
      <c r="AP166" s="33" t="s">
        <v>64</v>
      </c>
      <c r="AQ166" s="24" t="s">
        <v>28</v>
      </c>
      <c r="AR166" s="29">
        <v>-0.46077000000000001</v>
      </c>
      <c r="AS166" s="29"/>
      <c r="AT166" s="29">
        <f t="shared" si="74"/>
        <v>33</v>
      </c>
      <c r="AU166" s="33" t="s">
        <v>72</v>
      </c>
      <c r="AV166" s="24" t="s">
        <v>25</v>
      </c>
      <c r="AW166" s="29">
        <v>-0.13374</v>
      </c>
      <c r="AX166" s="29"/>
      <c r="AY166" s="29">
        <f t="shared" si="81"/>
        <v>15</v>
      </c>
      <c r="AZ166" s="33" t="s">
        <v>37</v>
      </c>
      <c r="BA166" s="24" t="s">
        <v>23</v>
      </c>
      <c r="BB166" s="29">
        <v>-0.28634999999999999</v>
      </c>
      <c r="BC166" s="29"/>
      <c r="BD166" s="29">
        <f t="shared" si="70"/>
        <v>37</v>
      </c>
      <c r="BE166" s="33" t="s">
        <v>53</v>
      </c>
      <c r="BF166" s="24" t="s">
        <v>28</v>
      </c>
      <c r="BG166" s="29">
        <v>-0.31864999999999999</v>
      </c>
      <c r="BH166" s="29"/>
      <c r="BI166" s="29">
        <f t="shared" si="63"/>
        <v>41</v>
      </c>
      <c r="BJ166" s="33" t="s">
        <v>39</v>
      </c>
      <c r="BK166" s="24" t="s">
        <v>25</v>
      </c>
      <c r="BL166" s="29">
        <v>-0.21981000000000001</v>
      </c>
      <c r="BM166" s="29"/>
      <c r="BN166" s="29">
        <f t="shared" si="54"/>
        <v>47</v>
      </c>
      <c r="BO166" s="33" t="s">
        <v>54</v>
      </c>
      <c r="BP166" s="24" t="s">
        <v>29</v>
      </c>
      <c r="BQ166" s="29">
        <v>-0.12501000000000001</v>
      </c>
      <c r="BS166" s="29">
        <f t="shared" si="59"/>
        <v>43</v>
      </c>
    </row>
    <row r="167" spans="1:71" ht="17" thickBot="1" x14ac:dyDescent="0.25">
      <c r="A167" s="95"/>
      <c r="B167" s="33" t="s">
        <v>76</v>
      </c>
      <c r="C167" s="24" t="s">
        <v>28</v>
      </c>
      <c r="D167" s="30">
        <v>-0.61675000000000002</v>
      </c>
      <c r="E167" s="30" t="s">
        <v>108</v>
      </c>
      <c r="F167" s="29">
        <f t="shared" si="64"/>
        <v>40</v>
      </c>
      <c r="G167" s="33" t="s">
        <v>105</v>
      </c>
      <c r="H167" s="35" t="s">
        <v>25</v>
      </c>
      <c r="I167" s="29">
        <v>-0.29747000000000001</v>
      </c>
      <c r="J167" s="29"/>
      <c r="K167" s="29">
        <f t="shared" si="56"/>
        <v>45</v>
      </c>
      <c r="L167" s="33" t="s">
        <v>82</v>
      </c>
      <c r="M167" s="24" t="s">
        <v>25</v>
      </c>
      <c r="N167" s="30">
        <v>-0.47715000000000002</v>
      </c>
      <c r="O167" s="30" t="s">
        <v>108</v>
      </c>
      <c r="P167" s="29">
        <f t="shared" si="46"/>
        <v>54</v>
      </c>
      <c r="Q167" s="33" t="s">
        <v>101</v>
      </c>
      <c r="R167" s="35" t="s">
        <v>102</v>
      </c>
      <c r="S167" s="29">
        <v>-0.24221000000000001</v>
      </c>
      <c r="T167" s="29"/>
      <c r="U167" s="29">
        <f t="shared" si="80"/>
        <v>28</v>
      </c>
      <c r="V167" s="33" t="s">
        <v>79</v>
      </c>
      <c r="W167" s="24" t="s">
        <v>29</v>
      </c>
      <c r="X167" s="29">
        <v>-0.21742</v>
      </c>
      <c r="Y167" s="29"/>
      <c r="Z167" s="29">
        <f t="shared" si="79"/>
        <v>30</v>
      </c>
      <c r="AA167" s="33" t="s">
        <v>53</v>
      </c>
      <c r="AB167" s="24" t="s">
        <v>28</v>
      </c>
      <c r="AC167" s="29">
        <v>-0.30558999999999997</v>
      </c>
      <c r="AD167" s="29"/>
      <c r="AE167" s="29">
        <f t="shared" si="55"/>
        <v>47</v>
      </c>
      <c r="AF167" s="33" t="s">
        <v>100</v>
      </c>
      <c r="AG167" s="35" t="s">
        <v>28</v>
      </c>
      <c r="AH167" s="29">
        <v>-0.22642999999999999</v>
      </c>
      <c r="AI167" s="29"/>
      <c r="AJ167" s="29">
        <f t="shared" si="47"/>
        <v>54</v>
      </c>
      <c r="AK167" s="33" t="s">
        <v>104</v>
      </c>
      <c r="AL167" s="35" t="s">
        <v>23</v>
      </c>
      <c r="AM167" s="29">
        <v>-0.54630999999999996</v>
      </c>
      <c r="AN167" s="29"/>
      <c r="AO167" s="29">
        <f t="shared" si="71"/>
        <v>37</v>
      </c>
      <c r="AP167" s="33" t="s">
        <v>77</v>
      </c>
      <c r="AQ167" s="24" t="s">
        <v>22</v>
      </c>
      <c r="AR167" s="29">
        <v>-0.47815999999999997</v>
      </c>
      <c r="AS167" s="29"/>
      <c r="AT167" s="29">
        <f t="shared" si="74"/>
        <v>34</v>
      </c>
      <c r="AU167" s="33" t="s">
        <v>92</v>
      </c>
      <c r="AV167" s="35" t="s">
        <v>20</v>
      </c>
      <c r="AW167" s="29">
        <v>-0.13618</v>
      </c>
      <c r="AX167" s="29"/>
      <c r="AY167" s="29">
        <f t="shared" si="81"/>
        <v>16</v>
      </c>
      <c r="AZ167" s="33" t="s">
        <v>82</v>
      </c>
      <c r="BA167" s="24" t="s">
        <v>20</v>
      </c>
      <c r="BB167" s="29">
        <v>-0.2883</v>
      </c>
      <c r="BC167" s="29"/>
      <c r="BD167" s="29">
        <f t="shared" si="70"/>
        <v>38</v>
      </c>
      <c r="BE167" s="33" t="s">
        <v>61</v>
      </c>
      <c r="BF167" s="24" t="s">
        <v>19</v>
      </c>
      <c r="BG167" s="29">
        <v>-0.33007999999999998</v>
      </c>
      <c r="BH167" s="29"/>
      <c r="BI167" s="29">
        <f t="shared" si="63"/>
        <v>42</v>
      </c>
      <c r="BJ167" s="33" t="s">
        <v>58</v>
      </c>
      <c r="BK167" s="24" t="s">
        <v>25</v>
      </c>
      <c r="BL167" s="29">
        <v>-0.22786000000000001</v>
      </c>
      <c r="BM167" s="29"/>
      <c r="BN167" s="29">
        <f t="shared" si="54"/>
        <v>48</v>
      </c>
      <c r="BO167" s="33" t="s">
        <v>74</v>
      </c>
      <c r="BP167" s="24" t="s">
        <v>28</v>
      </c>
      <c r="BQ167" s="29">
        <v>-0.12959000000000001</v>
      </c>
      <c r="BS167" s="29">
        <f t="shared" si="59"/>
        <v>44</v>
      </c>
    </row>
    <row r="168" spans="1:71" ht="17" thickBot="1" x14ac:dyDescent="0.25">
      <c r="A168" s="95"/>
      <c r="B168" s="33" t="s">
        <v>67</v>
      </c>
      <c r="C168" s="24" t="s">
        <v>28</v>
      </c>
      <c r="D168" s="28">
        <v>-0.62668000000000001</v>
      </c>
      <c r="E168" s="28" t="s">
        <v>107</v>
      </c>
      <c r="F168" s="29">
        <f t="shared" si="64"/>
        <v>41</v>
      </c>
      <c r="G168" s="33" t="s">
        <v>92</v>
      </c>
      <c r="H168" s="35" t="s">
        <v>25</v>
      </c>
      <c r="I168" s="29">
        <v>-0.31466</v>
      </c>
      <c r="J168" s="29"/>
      <c r="K168" s="29">
        <f t="shared" si="56"/>
        <v>46</v>
      </c>
      <c r="L168" s="33" t="s">
        <v>72</v>
      </c>
      <c r="M168" s="24" t="s">
        <v>25</v>
      </c>
      <c r="N168" s="29">
        <v>-0.50887000000000004</v>
      </c>
      <c r="O168" s="29"/>
      <c r="P168" s="29">
        <f t="shared" si="46"/>
        <v>55</v>
      </c>
      <c r="Q168" s="33" t="s">
        <v>68</v>
      </c>
      <c r="R168" s="24" t="s">
        <v>29</v>
      </c>
      <c r="S168" s="29">
        <v>-0.25994</v>
      </c>
      <c r="T168" s="29"/>
      <c r="U168" s="29">
        <f t="shared" si="80"/>
        <v>29</v>
      </c>
      <c r="V168" s="33" t="s">
        <v>101</v>
      </c>
      <c r="W168" s="35" t="s">
        <v>26</v>
      </c>
      <c r="X168" s="29">
        <v>-0.21754999999999999</v>
      </c>
      <c r="Y168" s="29"/>
      <c r="Z168" s="29">
        <f t="shared" si="79"/>
        <v>31</v>
      </c>
      <c r="AA168" s="33" t="s">
        <v>104</v>
      </c>
      <c r="AB168" s="35" t="s">
        <v>26</v>
      </c>
      <c r="AC168" s="29">
        <v>-0.30875000000000002</v>
      </c>
      <c r="AD168" s="29"/>
      <c r="AE168" s="29">
        <f t="shared" si="55"/>
        <v>48</v>
      </c>
      <c r="AF168" s="33" t="s">
        <v>77</v>
      </c>
      <c r="AG168" s="24" t="s">
        <v>29</v>
      </c>
      <c r="AH168" s="29">
        <v>-0.23352000000000001</v>
      </c>
      <c r="AI168" s="29"/>
      <c r="AJ168" s="29">
        <f t="shared" si="47"/>
        <v>55</v>
      </c>
      <c r="AK168" s="33" t="s">
        <v>77</v>
      </c>
      <c r="AL168" s="24" t="s">
        <v>26</v>
      </c>
      <c r="AM168" s="29">
        <v>-0.55284</v>
      </c>
      <c r="AN168" s="29"/>
      <c r="AO168" s="29">
        <f t="shared" si="71"/>
        <v>38</v>
      </c>
      <c r="AP168" s="33" t="s">
        <v>18</v>
      </c>
      <c r="AQ168" s="24" t="s">
        <v>20</v>
      </c>
      <c r="AR168" s="29">
        <v>-0.50690999999999997</v>
      </c>
      <c r="AS168" s="29"/>
      <c r="AT168" s="29">
        <f t="shared" si="74"/>
        <v>35</v>
      </c>
      <c r="AU168" s="33" t="s">
        <v>87</v>
      </c>
      <c r="AV168" s="24" t="s">
        <v>29</v>
      </c>
      <c r="AW168" s="29">
        <v>-0.15576999999999999</v>
      </c>
      <c r="AX168" s="29"/>
      <c r="AY168" s="29">
        <f t="shared" si="81"/>
        <v>17</v>
      </c>
      <c r="AZ168" s="23" t="s">
        <v>95</v>
      </c>
      <c r="BA168" s="24" t="s">
        <v>26</v>
      </c>
      <c r="BB168" s="29">
        <v>-0.29718</v>
      </c>
      <c r="BC168" s="29"/>
      <c r="BD168" s="29">
        <f t="shared" si="70"/>
        <v>39</v>
      </c>
      <c r="BE168" s="33" t="s">
        <v>85</v>
      </c>
      <c r="BF168" s="24" t="s">
        <v>19</v>
      </c>
      <c r="BG168" s="29">
        <v>-0.33917999999999998</v>
      </c>
      <c r="BH168" s="29"/>
      <c r="BI168" s="29">
        <f t="shared" si="63"/>
        <v>43</v>
      </c>
      <c r="BJ168" s="33" t="s">
        <v>68</v>
      </c>
      <c r="BK168" s="24" t="s">
        <v>19</v>
      </c>
      <c r="BL168" s="29">
        <v>-0.23169000000000001</v>
      </c>
      <c r="BM168" s="29"/>
      <c r="BN168" s="29">
        <f t="shared" si="54"/>
        <v>49</v>
      </c>
      <c r="BO168" s="33" t="s">
        <v>59</v>
      </c>
      <c r="BP168" s="24" t="s">
        <v>20</v>
      </c>
      <c r="BQ168" s="29">
        <v>-0.12992000000000001</v>
      </c>
      <c r="BS168" s="29">
        <f t="shared" si="59"/>
        <v>45</v>
      </c>
    </row>
    <row r="169" spans="1:71" ht="17" thickBot="1" x14ac:dyDescent="0.25">
      <c r="A169" s="95"/>
      <c r="B169" s="33" t="s">
        <v>103</v>
      </c>
      <c r="C169" s="35" t="s">
        <v>28</v>
      </c>
      <c r="D169" s="29">
        <v>-0.62719999999999998</v>
      </c>
      <c r="E169" s="29"/>
      <c r="F169" s="29">
        <f t="shared" si="64"/>
        <v>42</v>
      </c>
      <c r="G169" s="33" t="s">
        <v>33</v>
      </c>
      <c r="H169" s="24" t="s">
        <v>20</v>
      </c>
      <c r="I169" s="29">
        <v>-0.32185000000000002</v>
      </c>
      <c r="J169" s="29"/>
      <c r="K169" s="29">
        <f t="shared" si="56"/>
        <v>47</v>
      </c>
      <c r="L169" s="33" t="s">
        <v>65</v>
      </c>
      <c r="M169" s="24" t="s">
        <v>29</v>
      </c>
      <c r="N169" s="30">
        <v>-0.52714000000000005</v>
      </c>
      <c r="O169" s="30" t="s">
        <v>108</v>
      </c>
      <c r="P169" s="29">
        <f t="shared" si="46"/>
        <v>56</v>
      </c>
      <c r="Q169" s="33" t="s">
        <v>33</v>
      </c>
      <c r="R169" s="24" t="s">
        <v>25</v>
      </c>
      <c r="S169" s="29">
        <v>-0.26622000000000001</v>
      </c>
      <c r="T169" s="29"/>
      <c r="U169" s="29">
        <f t="shared" si="80"/>
        <v>30</v>
      </c>
      <c r="V169" s="33" t="s">
        <v>54</v>
      </c>
      <c r="W169" s="24" t="s">
        <v>29</v>
      </c>
      <c r="X169" s="29">
        <v>-0.22037999999999999</v>
      </c>
      <c r="Y169" s="29"/>
      <c r="Z169" s="29">
        <f t="shared" si="79"/>
        <v>32</v>
      </c>
      <c r="AA169" s="33" t="s">
        <v>94</v>
      </c>
      <c r="AB169" s="35" t="s">
        <v>22</v>
      </c>
      <c r="AC169" s="29">
        <v>-0.31141000000000002</v>
      </c>
      <c r="AD169" s="29"/>
      <c r="AE169" s="29">
        <f t="shared" si="55"/>
        <v>49</v>
      </c>
      <c r="AF169" s="33" t="s">
        <v>52</v>
      </c>
      <c r="AG169" s="24" t="s">
        <v>23</v>
      </c>
      <c r="AH169" s="29">
        <v>-0.23860999999999999</v>
      </c>
      <c r="AI169" s="29"/>
      <c r="AJ169" s="29">
        <f t="shared" si="47"/>
        <v>56</v>
      </c>
      <c r="AK169" s="33" t="s">
        <v>103</v>
      </c>
      <c r="AL169" s="35" t="s">
        <v>20</v>
      </c>
      <c r="AM169" s="29">
        <v>-0.59011999999999998</v>
      </c>
      <c r="AN169" s="29"/>
      <c r="AO169" s="29">
        <f t="shared" si="71"/>
        <v>39</v>
      </c>
      <c r="AP169" s="33" t="s">
        <v>101</v>
      </c>
      <c r="AQ169" s="35" t="s">
        <v>102</v>
      </c>
      <c r="AR169" s="29">
        <v>-0.51258999999999999</v>
      </c>
      <c r="AS169" s="29"/>
      <c r="AT169" s="29">
        <f t="shared" si="74"/>
        <v>36</v>
      </c>
      <c r="AU169" s="33" t="s">
        <v>83</v>
      </c>
      <c r="AV169" s="24" t="s">
        <v>20</v>
      </c>
      <c r="AW169" s="29">
        <v>-0.15848000000000001</v>
      </c>
      <c r="AX169" s="29"/>
      <c r="AY169" s="29">
        <f t="shared" si="81"/>
        <v>18</v>
      </c>
      <c r="AZ169" s="33" t="s">
        <v>59</v>
      </c>
      <c r="BA169" s="24" t="s">
        <v>20</v>
      </c>
      <c r="BB169" s="29">
        <v>-0.30508999999999997</v>
      </c>
      <c r="BC169" s="29"/>
      <c r="BD169" s="29">
        <f t="shared" si="70"/>
        <v>40</v>
      </c>
      <c r="BE169" s="33" t="s">
        <v>76</v>
      </c>
      <c r="BF169" s="24" t="s">
        <v>28</v>
      </c>
      <c r="BG169" s="29">
        <v>-0.34073999999999999</v>
      </c>
      <c r="BH169" s="29"/>
      <c r="BI169" s="29">
        <f t="shared" si="63"/>
        <v>44</v>
      </c>
      <c r="BJ169" s="33" t="s">
        <v>40</v>
      </c>
      <c r="BK169" s="24" t="s">
        <v>29</v>
      </c>
      <c r="BL169" s="29">
        <v>-0.2361</v>
      </c>
      <c r="BM169" s="29"/>
      <c r="BN169" s="29">
        <f t="shared" si="54"/>
        <v>50</v>
      </c>
      <c r="BO169" s="33" t="s">
        <v>53</v>
      </c>
      <c r="BP169" s="24" t="s">
        <v>23</v>
      </c>
      <c r="BQ169" s="29">
        <v>-0.13531000000000001</v>
      </c>
      <c r="BS169" s="29">
        <f t="shared" si="59"/>
        <v>46</v>
      </c>
    </row>
    <row r="170" spans="1:71" ht="17" thickBot="1" x14ac:dyDescent="0.25">
      <c r="A170" s="95"/>
      <c r="B170" s="34" t="s">
        <v>63</v>
      </c>
      <c r="C170" s="32" t="s">
        <v>22</v>
      </c>
      <c r="D170" s="30">
        <v>-0.64520999999999995</v>
      </c>
      <c r="E170" s="41" t="s">
        <v>108</v>
      </c>
      <c r="F170" s="29">
        <f t="shared" si="64"/>
        <v>43</v>
      </c>
      <c r="G170" s="34" t="s">
        <v>96</v>
      </c>
      <c r="H170" s="36" t="s">
        <v>29</v>
      </c>
      <c r="I170" s="29">
        <v>-0.32575999999999999</v>
      </c>
      <c r="J170" s="40"/>
      <c r="K170" s="29">
        <f t="shared" si="56"/>
        <v>48</v>
      </c>
      <c r="L170" s="34" t="s">
        <v>18</v>
      </c>
      <c r="M170" s="32" t="s">
        <v>19</v>
      </c>
      <c r="N170" s="28">
        <v>-0.54466999999999999</v>
      </c>
      <c r="O170" s="39" t="s">
        <v>107</v>
      </c>
      <c r="P170" s="29">
        <f t="shared" si="46"/>
        <v>57</v>
      </c>
      <c r="Q170" s="34" t="s">
        <v>59</v>
      </c>
      <c r="R170" s="32" t="s">
        <v>20</v>
      </c>
      <c r="S170" s="29">
        <v>-0.29748999999999998</v>
      </c>
      <c r="T170" s="40"/>
      <c r="U170" s="29">
        <f t="shared" si="80"/>
        <v>31</v>
      </c>
      <c r="V170" s="34" t="s">
        <v>93</v>
      </c>
      <c r="W170" s="36" t="s">
        <v>25</v>
      </c>
      <c r="X170" s="29">
        <v>-0.22541</v>
      </c>
      <c r="Y170" s="40"/>
      <c r="Z170" s="29">
        <f t="shared" si="79"/>
        <v>33</v>
      </c>
      <c r="AA170" s="34" t="s">
        <v>32</v>
      </c>
      <c r="AB170" s="32" t="s">
        <v>20</v>
      </c>
      <c r="AC170" s="29">
        <v>-0.31218000000000001</v>
      </c>
      <c r="AD170" s="40"/>
      <c r="AE170" s="29">
        <f t="shared" si="55"/>
        <v>50</v>
      </c>
      <c r="AF170" s="34" t="s">
        <v>61</v>
      </c>
      <c r="AG170" s="32" t="s">
        <v>23</v>
      </c>
      <c r="AH170" s="29">
        <v>-0.23893</v>
      </c>
      <c r="AI170" s="40"/>
      <c r="AJ170" s="29">
        <f t="shared" si="47"/>
        <v>57</v>
      </c>
      <c r="AK170" s="34" t="s">
        <v>67</v>
      </c>
      <c r="AL170" s="32" t="s">
        <v>20</v>
      </c>
      <c r="AM170" s="30">
        <v>-0.60023000000000004</v>
      </c>
      <c r="AN170" s="41" t="s">
        <v>108</v>
      </c>
      <c r="AO170" s="29">
        <f t="shared" si="71"/>
        <v>40</v>
      </c>
      <c r="AP170" s="34" t="s">
        <v>53</v>
      </c>
      <c r="AQ170" s="32" t="s">
        <v>23</v>
      </c>
      <c r="AR170" s="29">
        <v>-0.52702000000000004</v>
      </c>
      <c r="AS170" s="40"/>
      <c r="AT170" s="29">
        <f t="shared" si="74"/>
        <v>37</v>
      </c>
      <c r="AU170" s="34" t="s">
        <v>37</v>
      </c>
      <c r="AV170" s="32" t="s">
        <v>23</v>
      </c>
      <c r="AW170" s="29">
        <v>-0.17191000000000001</v>
      </c>
      <c r="AX170" s="40"/>
      <c r="AY170" s="29">
        <f t="shared" si="81"/>
        <v>19</v>
      </c>
      <c r="AZ170" s="34" t="s">
        <v>24</v>
      </c>
      <c r="BA170" s="32" t="s">
        <v>26</v>
      </c>
      <c r="BB170" s="29">
        <v>-0.32536999999999999</v>
      </c>
      <c r="BC170" s="40"/>
      <c r="BD170" s="29">
        <f t="shared" si="70"/>
        <v>41</v>
      </c>
      <c r="BE170" s="34" t="s">
        <v>61</v>
      </c>
      <c r="BF170" s="32" t="s">
        <v>23</v>
      </c>
      <c r="BG170" s="29">
        <v>-0.36181999999999997</v>
      </c>
      <c r="BH170" s="40"/>
      <c r="BI170" s="29">
        <f t="shared" si="63"/>
        <v>45</v>
      </c>
      <c r="BJ170" s="34" t="s">
        <v>89</v>
      </c>
      <c r="BK170" s="36" t="s">
        <v>22</v>
      </c>
      <c r="BL170" s="29">
        <v>-0.23730000000000001</v>
      </c>
      <c r="BM170" s="40"/>
      <c r="BN170" s="29">
        <f t="shared" si="54"/>
        <v>51</v>
      </c>
      <c r="BO170" s="34" t="s">
        <v>91</v>
      </c>
      <c r="BP170" s="36" t="s">
        <v>22</v>
      </c>
      <c r="BQ170" s="29">
        <v>-0.13813</v>
      </c>
      <c r="BS170" s="29">
        <f t="shared" si="59"/>
        <v>47</v>
      </c>
    </row>
    <row r="171" spans="1:71" ht="18" thickTop="1" thickBot="1" x14ac:dyDescent="0.25">
      <c r="A171" s="95"/>
      <c r="B171" s="33" t="s">
        <v>46</v>
      </c>
      <c r="C171" s="24" t="s">
        <v>20</v>
      </c>
      <c r="D171" s="28">
        <v>-0.64571999999999996</v>
      </c>
      <c r="E171" s="28" t="s">
        <v>107</v>
      </c>
      <c r="F171" s="29">
        <f t="shared" si="64"/>
        <v>44</v>
      </c>
      <c r="G171" s="33" t="s">
        <v>48</v>
      </c>
      <c r="H171" s="24" t="s">
        <v>20</v>
      </c>
      <c r="I171" s="29">
        <v>-0.32850000000000001</v>
      </c>
      <c r="J171" s="29"/>
      <c r="K171" s="29">
        <f t="shared" si="56"/>
        <v>49</v>
      </c>
      <c r="L171" s="33" t="s">
        <v>105</v>
      </c>
      <c r="M171" s="35" t="s">
        <v>25</v>
      </c>
      <c r="N171" s="29">
        <v>-0.57360999999999995</v>
      </c>
      <c r="O171" s="29"/>
      <c r="P171" s="29">
        <f t="shared" si="46"/>
        <v>58</v>
      </c>
      <c r="Q171" s="33" t="s">
        <v>44</v>
      </c>
      <c r="R171" s="24" t="s">
        <v>20</v>
      </c>
      <c r="S171" s="29">
        <v>-0.29943999999999998</v>
      </c>
      <c r="T171" s="29"/>
      <c r="U171" s="29">
        <f t="shared" si="80"/>
        <v>32</v>
      </c>
      <c r="V171" s="33" t="s">
        <v>93</v>
      </c>
      <c r="W171" s="35" t="s">
        <v>23</v>
      </c>
      <c r="X171" s="29">
        <v>-0.23189000000000001</v>
      </c>
      <c r="Y171" s="29"/>
      <c r="Z171" s="29">
        <f t="shared" si="79"/>
        <v>34</v>
      </c>
      <c r="AA171" s="33" t="s">
        <v>84</v>
      </c>
      <c r="AB171" s="24" t="s">
        <v>19</v>
      </c>
      <c r="AC171" s="29">
        <v>-0.31374999999999997</v>
      </c>
      <c r="AD171" s="29"/>
      <c r="AE171" s="29">
        <f t="shared" si="55"/>
        <v>51</v>
      </c>
      <c r="AF171" s="33" t="s">
        <v>45</v>
      </c>
      <c r="AG171" s="24" t="s">
        <v>23</v>
      </c>
      <c r="AH171" s="29">
        <v>-0.24424000000000001</v>
      </c>
      <c r="AI171" s="29"/>
      <c r="AJ171" s="29">
        <f t="shared" si="47"/>
        <v>58</v>
      </c>
      <c r="AK171" s="33" t="s">
        <v>34</v>
      </c>
      <c r="AL171" s="24" t="s">
        <v>19</v>
      </c>
      <c r="AM171" s="30">
        <v>-0.61360999999999999</v>
      </c>
      <c r="AN171" s="30" t="s">
        <v>108</v>
      </c>
      <c r="AO171" s="29">
        <f t="shared" si="71"/>
        <v>41</v>
      </c>
      <c r="AP171" s="33" t="s">
        <v>66</v>
      </c>
      <c r="AQ171" s="24" t="s">
        <v>20</v>
      </c>
      <c r="AR171" s="29">
        <v>-0.52732999999999997</v>
      </c>
      <c r="AS171" s="29"/>
      <c r="AT171" s="29">
        <f t="shared" si="74"/>
        <v>38</v>
      </c>
      <c r="AU171" s="33" t="s">
        <v>73</v>
      </c>
      <c r="AV171" s="24" t="s">
        <v>26</v>
      </c>
      <c r="AW171" s="29">
        <v>-0.17315</v>
      </c>
      <c r="AX171" s="29"/>
      <c r="AY171" s="29">
        <f t="shared" si="81"/>
        <v>20</v>
      </c>
      <c r="AZ171" s="33" t="s">
        <v>66</v>
      </c>
      <c r="BA171" s="24" t="s">
        <v>20</v>
      </c>
      <c r="BB171" s="29">
        <v>-0.33773999999999998</v>
      </c>
      <c r="BC171" s="29"/>
      <c r="BD171" s="29">
        <f t="shared" si="70"/>
        <v>42</v>
      </c>
      <c r="BE171" s="33" t="s">
        <v>76</v>
      </c>
      <c r="BF171" s="24" t="s">
        <v>22</v>
      </c>
      <c r="BG171" s="29">
        <v>-0.38639000000000001</v>
      </c>
      <c r="BH171" s="29"/>
      <c r="BI171" s="29">
        <f t="shared" si="63"/>
        <v>46</v>
      </c>
      <c r="BJ171" s="33" t="s">
        <v>61</v>
      </c>
      <c r="BK171" s="24" t="s">
        <v>26</v>
      </c>
      <c r="BL171" s="29">
        <v>-0.23996000000000001</v>
      </c>
      <c r="BM171" s="29"/>
      <c r="BN171" s="29">
        <f t="shared" si="54"/>
        <v>52</v>
      </c>
      <c r="BO171" s="33" t="s">
        <v>82</v>
      </c>
      <c r="BP171" s="24" t="s">
        <v>28</v>
      </c>
      <c r="BQ171" s="29">
        <v>-0.13877999999999999</v>
      </c>
      <c r="BS171" s="29">
        <f t="shared" si="59"/>
        <v>48</v>
      </c>
    </row>
    <row r="172" spans="1:71" ht="17" thickBot="1" x14ac:dyDescent="0.25">
      <c r="A172" s="95"/>
      <c r="B172" s="33" t="s">
        <v>79</v>
      </c>
      <c r="C172" s="24" t="s">
        <v>25</v>
      </c>
      <c r="D172" s="28">
        <v>-0.64807000000000003</v>
      </c>
      <c r="E172" s="28" t="s">
        <v>107</v>
      </c>
      <c r="F172" s="29">
        <f t="shared" si="64"/>
        <v>45</v>
      </c>
      <c r="G172" s="33" t="s">
        <v>96</v>
      </c>
      <c r="H172" s="35" t="s">
        <v>26</v>
      </c>
      <c r="I172" s="29">
        <v>-0.33180999999999999</v>
      </c>
      <c r="J172" s="29"/>
      <c r="K172" s="29">
        <f t="shared" si="56"/>
        <v>50</v>
      </c>
      <c r="L172" s="33" t="s">
        <v>68</v>
      </c>
      <c r="M172" s="24" t="s">
        <v>19</v>
      </c>
      <c r="N172" s="30">
        <v>-0.59577999999999998</v>
      </c>
      <c r="O172" s="30" t="s">
        <v>108</v>
      </c>
      <c r="P172" s="29">
        <f t="shared" si="46"/>
        <v>59</v>
      </c>
      <c r="Q172" s="33" t="s">
        <v>57</v>
      </c>
      <c r="R172" s="24" t="s">
        <v>20</v>
      </c>
      <c r="S172" s="29">
        <v>-0.30044999999999999</v>
      </c>
      <c r="T172" s="29"/>
      <c r="U172" s="29">
        <f t="shared" si="80"/>
        <v>33</v>
      </c>
      <c r="V172" s="33" t="s">
        <v>21</v>
      </c>
      <c r="W172" s="24" t="s">
        <v>23</v>
      </c>
      <c r="X172" s="29">
        <v>-0.23902000000000001</v>
      </c>
      <c r="Y172" s="29"/>
      <c r="Z172" s="29">
        <f t="shared" si="79"/>
        <v>35</v>
      </c>
      <c r="AA172" s="33" t="s">
        <v>52</v>
      </c>
      <c r="AB172" s="24" t="s">
        <v>23</v>
      </c>
      <c r="AC172" s="29">
        <v>-0.32545000000000002</v>
      </c>
      <c r="AD172" s="29"/>
      <c r="AE172" s="29">
        <f t="shared" si="55"/>
        <v>52</v>
      </c>
      <c r="AF172" s="33" t="s">
        <v>62</v>
      </c>
      <c r="AG172" s="24" t="s">
        <v>23</v>
      </c>
      <c r="AH172" s="29">
        <v>-0.24701999999999999</v>
      </c>
      <c r="AI172" s="29"/>
      <c r="AJ172" s="29">
        <f t="shared" si="47"/>
        <v>59</v>
      </c>
      <c r="AK172" s="33" t="s">
        <v>44</v>
      </c>
      <c r="AL172" s="24" t="s">
        <v>20</v>
      </c>
      <c r="AM172" s="28">
        <v>-0.62927999999999995</v>
      </c>
      <c r="AN172" s="28" t="s">
        <v>107</v>
      </c>
      <c r="AO172" s="29">
        <f t="shared" si="71"/>
        <v>42</v>
      </c>
      <c r="AP172" s="33" t="s">
        <v>101</v>
      </c>
      <c r="AQ172" s="35" t="s">
        <v>22</v>
      </c>
      <c r="AR172" s="29">
        <v>-0.54734000000000005</v>
      </c>
      <c r="AS172" s="29"/>
      <c r="AT172" s="29">
        <f t="shared" si="74"/>
        <v>39</v>
      </c>
      <c r="AU172" s="33" t="s">
        <v>27</v>
      </c>
      <c r="AV172" s="24" t="s">
        <v>28</v>
      </c>
      <c r="AW172" s="29">
        <v>-0.18110999999999999</v>
      </c>
      <c r="AX172" s="29"/>
      <c r="AY172" s="29">
        <f t="shared" si="81"/>
        <v>21</v>
      </c>
      <c r="AZ172" s="33" t="s">
        <v>92</v>
      </c>
      <c r="BA172" s="35" t="s">
        <v>20</v>
      </c>
      <c r="BB172" s="29">
        <v>-0.34188000000000002</v>
      </c>
      <c r="BC172" s="29"/>
      <c r="BD172" s="29">
        <f t="shared" si="70"/>
        <v>43</v>
      </c>
      <c r="BE172" s="33" t="s">
        <v>65</v>
      </c>
      <c r="BF172" s="24" t="s">
        <v>23</v>
      </c>
      <c r="BG172" s="29">
        <v>-0.38871</v>
      </c>
      <c r="BH172" s="29"/>
      <c r="BI172" s="29">
        <f t="shared" si="63"/>
        <v>47</v>
      </c>
      <c r="BJ172" s="33" t="s">
        <v>90</v>
      </c>
      <c r="BK172" s="35" t="s">
        <v>29</v>
      </c>
      <c r="BL172" s="29">
        <v>-0.24002000000000001</v>
      </c>
      <c r="BM172" s="29"/>
      <c r="BN172" s="29">
        <f t="shared" si="54"/>
        <v>53</v>
      </c>
      <c r="BO172" s="33" t="s">
        <v>92</v>
      </c>
      <c r="BP172" s="35" t="s">
        <v>20</v>
      </c>
      <c r="BQ172" s="29">
        <v>-0.14213999999999999</v>
      </c>
      <c r="BS172" s="29">
        <f t="shared" si="59"/>
        <v>49</v>
      </c>
    </row>
    <row r="173" spans="1:71" ht="17" thickBot="1" x14ac:dyDescent="0.25">
      <c r="A173" s="95"/>
      <c r="B173" s="33" t="s">
        <v>84</v>
      </c>
      <c r="C173" s="24" t="s">
        <v>26</v>
      </c>
      <c r="D173" s="30">
        <v>-0.67669999999999997</v>
      </c>
      <c r="E173" s="30" t="s">
        <v>108</v>
      </c>
      <c r="F173" s="29">
        <f t="shared" si="64"/>
        <v>46</v>
      </c>
      <c r="G173" s="33" t="s">
        <v>36</v>
      </c>
      <c r="H173" s="24" t="s">
        <v>23</v>
      </c>
      <c r="I173" s="29">
        <v>-0.34561999999999998</v>
      </c>
      <c r="J173" s="29"/>
      <c r="K173" s="29">
        <f t="shared" si="56"/>
        <v>51</v>
      </c>
      <c r="L173" s="33" t="s">
        <v>45</v>
      </c>
      <c r="M173" s="24" t="s">
        <v>19</v>
      </c>
      <c r="N173" s="28">
        <v>-0.60194000000000003</v>
      </c>
      <c r="O173" s="28" t="s">
        <v>107</v>
      </c>
      <c r="P173" s="29">
        <f t="shared" si="46"/>
        <v>60</v>
      </c>
      <c r="Q173" s="33" t="s">
        <v>61</v>
      </c>
      <c r="R173" s="24" t="s">
        <v>19</v>
      </c>
      <c r="S173" s="29">
        <v>-0.30256</v>
      </c>
      <c r="T173" s="29"/>
      <c r="U173" s="29">
        <f t="shared" si="80"/>
        <v>34</v>
      </c>
      <c r="V173" s="33" t="s">
        <v>47</v>
      </c>
      <c r="W173" s="24" t="s">
        <v>28</v>
      </c>
      <c r="X173" s="29">
        <v>-0.25190000000000001</v>
      </c>
      <c r="Y173" s="29"/>
      <c r="Z173" s="29">
        <f t="shared" si="79"/>
        <v>36</v>
      </c>
      <c r="AA173" s="33" t="s">
        <v>67</v>
      </c>
      <c r="AB173" s="24" t="s">
        <v>28</v>
      </c>
      <c r="AC173" s="29">
        <v>-0.34183000000000002</v>
      </c>
      <c r="AD173" s="29"/>
      <c r="AE173" s="29">
        <f t="shared" si="55"/>
        <v>53</v>
      </c>
      <c r="AF173" s="33" t="s">
        <v>34</v>
      </c>
      <c r="AG173" s="24" t="s">
        <v>19</v>
      </c>
      <c r="AH173" s="29">
        <v>-0.25202000000000002</v>
      </c>
      <c r="AI173" s="29"/>
      <c r="AJ173" s="29">
        <f t="shared" si="47"/>
        <v>60</v>
      </c>
      <c r="AK173" s="33" t="s">
        <v>63</v>
      </c>
      <c r="AL173" s="24" t="s">
        <v>20</v>
      </c>
      <c r="AM173" s="29">
        <v>-0.63599000000000006</v>
      </c>
      <c r="AN173" s="29"/>
      <c r="AO173" s="29">
        <f t="shared" si="71"/>
        <v>43</v>
      </c>
      <c r="AP173" s="33" t="s">
        <v>34</v>
      </c>
      <c r="AQ173" s="24" t="s">
        <v>19</v>
      </c>
      <c r="AR173" s="28">
        <v>-0.55664999999999998</v>
      </c>
      <c r="AS173" s="28" t="s">
        <v>107</v>
      </c>
      <c r="AT173" s="29">
        <f t="shared" si="74"/>
        <v>40</v>
      </c>
      <c r="AU173" s="33" t="s">
        <v>74</v>
      </c>
      <c r="AV173" s="24" t="s">
        <v>28</v>
      </c>
      <c r="AW173" s="29">
        <v>-0.18653</v>
      </c>
      <c r="AX173" s="29"/>
      <c r="AY173" s="29">
        <f t="shared" si="81"/>
        <v>22</v>
      </c>
      <c r="AZ173" s="33" t="s">
        <v>62</v>
      </c>
      <c r="BA173" s="24" t="s">
        <v>19</v>
      </c>
      <c r="BB173" s="29">
        <v>-0.38180999999999998</v>
      </c>
      <c r="BC173" s="29"/>
      <c r="BD173" s="29">
        <f t="shared" si="70"/>
        <v>44</v>
      </c>
      <c r="BE173" s="33" t="s">
        <v>98</v>
      </c>
      <c r="BF173" s="35" t="s">
        <v>19</v>
      </c>
      <c r="BG173" s="29">
        <v>-0.40912999999999999</v>
      </c>
      <c r="BH173" s="29"/>
      <c r="BI173" s="29">
        <f t="shared" si="63"/>
        <v>48</v>
      </c>
      <c r="BJ173" s="33" t="s">
        <v>85</v>
      </c>
      <c r="BK173" s="24" t="s">
        <v>19</v>
      </c>
      <c r="BL173" s="29">
        <v>-0.24296999999999999</v>
      </c>
      <c r="BM173" s="29"/>
      <c r="BN173" s="29">
        <f t="shared" si="54"/>
        <v>54</v>
      </c>
      <c r="BO173" s="33" t="s">
        <v>33</v>
      </c>
      <c r="BP173" s="24" t="s">
        <v>25</v>
      </c>
      <c r="BQ173" s="29">
        <v>-0.15075</v>
      </c>
      <c r="BS173" s="29">
        <f t="shared" si="59"/>
        <v>50</v>
      </c>
    </row>
    <row r="174" spans="1:71" ht="17" thickBot="1" x14ac:dyDescent="0.25">
      <c r="A174" s="95"/>
      <c r="B174" s="33" t="s">
        <v>18</v>
      </c>
      <c r="C174" s="24" t="s">
        <v>20</v>
      </c>
      <c r="D174" s="28">
        <v>-0.68674000000000002</v>
      </c>
      <c r="E174" s="28" t="s">
        <v>107</v>
      </c>
      <c r="F174" s="29">
        <f t="shared" si="64"/>
        <v>47</v>
      </c>
      <c r="G174" s="33" t="s">
        <v>97</v>
      </c>
      <c r="H174" s="35" t="s">
        <v>29</v>
      </c>
      <c r="I174" s="29">
        <v>-0.34606999999999999</v>
      </c>
      <c r="J174" s="29"/>
      <c r="K174" s="29">
        <f t="shared" si="56"/>
        <v>52</v>
      </c>
      <c r="L174" s="33" t="s">
        <v>45</v>
      </c>
      <c r="M174" s="24" t="s">
        <v>23</v>
      </c>
      <c r="N174" s="28">
        <v>-0.60973999999999995</v>
      </c>
      <c r="O174" s="28" t="s">
        <v>107</v>
      </c>
      <c r="P174" s="29">
        <f t="shared" si="46"/>
        <v>61</v>
      </c>
      <c r="Q174" s="33" t="s">
        <v>37</v>
      </c>
      <c r="R174" s="24" t="s">
        <v>23</v>
      </c>
      <c r="S174" s="29">
        <v>-0.31215999999999999</v>
      </c>
      <c r="T174" s="29"/>
      <c r="U174" s="29">
        <f t="shared" si="80"/>
        <v>35</v>
      </c>
      <c r="V174" s="33" t="s">
        <v>69</v>
      </c>
      <c r="W174" s="24" t="s">
        <v>19</v>
      </c>
      <c r="X174" s="29">
        <v>-0.25313000000000002</v>
      </c>
      <c r="Y174" s="29"/>
      <c r="Z174" s="29">
        <f t="shared" si="79"/>
        <v>37</v>
      </c>
      <c r="AA174" s="33" t="s">
        <v>27</v>
      </c>
      <c r="AB174" s="24" t="s">
        <v>28</v>
      </c>
      <c r="AC174" s="29">
        <v>-0.35060000000000002</v>
      </c>
      <c r="AD174" s="29"/>
      <c r="AE174" s="29">
        <f t="shared" si="55"/>
        <v>54</v>
      </c>
      <c r="AF174" s="33" t="s">
        <v>70</v>
      </c>
      <c r="AG174" s="24" t="s">
        <v>19</v>
      </c>
      <c r="AH174" s="29">
        <v>-0.25423000000000001</v>
      </c>
      <c r="AI174" s="29"/>
      <c r="AJ174" s="29">
        <f t="shared" si="47"/>
        <v>61</v>
      </c>
      <c r="AK174" s="33" t="s">
        <v>76</v>
      </c>
      <c r="AL174" s="24" t="s">
        <v>28</v>
      </c>
      <c r="AM174" s="29">
        <v>-0.64220999999999995</v>
      </c>
      <c r="AN174" s="29"/>
      <c r="AO174" s="29">
        <f t="shared" si="71"/>
        <v>44</v>
      </c>
      <c r="AP174" s="33" t="s">
        <v>77</v>
      </c>
      <c r="AQ174" s="24" t="s">
        <v>26</v>
      </c>
      <c r="AR174" s="29">
        <v>-0.58562999999999998</v>
      </c>
      <c r="AS174" s="29"/>
      <c r="AT174" s="29">
        <f t="shared" si="74"/>
        <v>41</v>
      </c>
      <c r="AU174" s="33" t="s">
        <v>70</v>
      </c>
      <c r="AV174" s="24" t="s">
        <v>19</v>
      </c>
      <c r="AW174" s="29">
        <v>-0.18668999999999999</v>
      </c>
      <c r="AX174" s="29"/>
      <c r="AY174" s="29">
        <f t="shared" si="81"/>
        <v>23</v>
      </c>
      <c r="AZ174" s="33" t="s">
        <v>103</v>
      </c>
      <c r="BA174" s="35" t="s">
        <v>20</v>
      </c>
      <c r="BB174" s="29">
        <v>-0.41037000000000001</v>
      </c>
      <c r="BC174" s="29"/>
      <c r="BD174" s="29">
        <f t="shared" si="70"/>
        <v>45</v>
      </c>
      <c r="BE174" s="33" t="s">
        <v>87</v>
      </c>
      <c r="BF174" s="24" t="s">
        <v>29</v>
      </c>
      <c r="BG174" s="29">
        <v>-0.41421999999999998</v>
      </c>
      <c r="BH174" s="29"/>
      <c r="BI174" s="29">
        <f t="shared" si="63"/>
        <v>49</v>
      </c>
      <c r="BJ174" s="33" t="s">
        <v>70</v>
      </c>
      <c r="BK174" s="24" t="s">
        <v>28</v>
      </c>
      <c r="BL174" s="29">
        <v>-0.24321999999999999</v>
      </c>
      <c r="BM174" s="29"/>
      <c r="BN174" s="29">
        <f t="shared" si="54"/>
        <v>55</v>
      </c>
      <c r="BO174" s="33" t="s">
        <v>39</v>
      </c>
      <c r="BP174" s="24" t="s">
        <v>25</v>
      </c>
      <c r="BQ174" s="29">
        <v>-0.15754000000000001</v>
      </c>
      <c r="BS174" s="29">
        <f t="shared" si="59"/>
        <v>51</v>
      </c>
    </row>
    <row r="175" spans="1:71" ht="17" thickBot="1" x14ac:dyDescent="0.25">
      <c r="A175" s="95"/>
      <c r="B175" s="33" t="s">
        <v>60</v>
      </c>
      <c r="C175" s="24" t="s">
        <v>26</v>
      </c>
      <c r="D175" s="29">
        <v>-0.68947999999999998</v>
      </c>
      <c r="E175" s="29"/>
      <c r="F175" s="29">
        <f t="shared" si="64"/>
        <v>48</v>
      </c>
      <c r="G175" s="33" t="s">
        <v>73</v>
      </c>
      <c r="H175" s="24" t="s">
        <v>29</v>
      </c>
      <c r="I175" s="29">
        <v>-0.34727999999999998</v>
      </c>
      <c r="J175" s="29"/>
      <c r="K175" s="29">
        <f t="shared" si="56"/>
        <v>53</v>
      </c>
      <c r="L175" s="33" t="s">
        <v>65</v>
      </c>
      <c r="M175" s="24" t="s">
        <v>23</v>
      </c>
      <c r="N175" s="30">
        <v>-0.62602999999999998</v>
      </c>
      <c r="O175" s="30" t="s">
        <v>108</v>
      </c>
      <c r="P175" s="29">
        <f t="shared" si="46"/>
        <v>62</v>
      </c>
      <c r="Q175" s="33" t="s">
        <v>45</v>
      </c>
      <c r="R175" s="24" t="s">
        <v>23</v>
      </c>
      <c r="S175" s="29">
        <v>-0.32915</v>
      </c>
      <c r="T175" s="29"/>
      <c r="U175" s="29">
        <f t="shared" si="80"/>
        <v>36</v>
      </c>
      <c r="V175" s="33" t="s">
        <v>79</v>
      </c>
      <c r="W175" s="24" t="s">
        <v>25</v>
      </c>
      <c r="X175" s="29">
        <v>-0.25573000000000001</v>
      </c>
      <c r="Y175" s="29"/>
      <c r="Z175" s="29">
        <f t="shared" si="79"/>
        <v>38</v>
      </c>
      <c r="AA175" s="33" t="s">
        <v>100</v>
      </c>
      <c r="AB175" s="35" t="s">
        <v>23</v>
      </c>
      <c r="AC175" s="29">
        <v>-0.42847000000000002</v>
      </c>
      <c r="AD175" s="29"/>
      <c r="AE175" s="29">
        <f t="shared" si="55"/>
        <v>55</v>
      </c>
      <c r="AF175" s="33" t="s">
        <v>65</v>
      </c>
      <c r="AG175" s="24" t="s">
        <v>23</v>
      </c>
      <c r="AH175" s="29">
        <v>-0.25756000000000001</v>
      </c>
      <c r="AI175" s="29"/>
      <c r="AJ175" s="29">
        <f t="shared" si="47"/>
        <v>62</v>
      </c>
      <c r="AK175" s="33" t="s">
        <v>53</v>
      </c>
      <c r="AL175" s="24" t="s">
        <v>23</v>
      </c>
      <c r="AM175" s="28">
        <v>-0.66288000000000002</v>
      </c>
      <c r="AN175" s="28" t="s">
        <v>107</v>
      </c>
      <c r="AO175" s="29">
        <f t="shared" si="71"/>
        <v>45</v>
      </c>
      <c r="AP175" s="33" t="s">
        <v>48</v>
      </c>
      <c r="AQ175" s="24" t="s">
        <v>20</v>
      </c>
      <c r="AR175" s="29">
        <v>-0.58638000000000001</v>
      </c>
      <c r="AS175" s="29"/>
      <c r="AT175" s="29">
        <f t="shared" si="74"/>
        <v>42</v>
      </c>
      <c r="AU175" s="33" t="s">
        <v>18</v>
      </c>
      <c r="AV175" s="24" t="s">
        <v>20</v>
      </c>
      <c r="AW175" s="29">
        <v>-0.22142999999999999</v>
      </c>
      <c r="AX175" s="29"/>
      <c r="AY175" s="29">
        <f t="shared" si="81"/>
        <v>24</v>
      </c>
      <c r="AZ175" s="33" t="s">
        <v>62</v>
      </c>
      <c r="BA175" s="24" t="s">
        <v>23</v>
      </c>
      <c r="BB175" s="29">
        <v>-0.41122999999999998</v>
      </c>
      <c r="BC175" s="29"/>
      <c r="BD175" s="29">
        <f t="shared" si="70"/>
        <v>46</v>
      </c>
      <c r="BE175" s="33" t="s">
        <v>67</v>
      </c>
      <c r="BF175" s="24" t="s">
        <v>28</v>
      </c>
      <c r="BG175" s="29">
        <v>-0.41889999999999999</v>
      </c>
      <c r="BH175" s="29"/>
      <c r="BI175" s="29">
        <f t="shared" si="63"/>
        <v>50</v>
      </c>
      <c r="BJ175" s="33" t="s">
        <v>104</v>
      </c>
      <c r="BK175" s="35" t="s">
        <v>19</v>
      </c>
      <c r="BL175" s="29">
        <v>-0.24648999999999999</v>
      </c>
      <c r="BM175" s="29"/>
      <c r="BN175" s="29">
        <f t="shared" si="54"/>
        <v>56</v>
      </c>
      <c r="BO175" s="33" t="s">
        <v>21</v>
      </c>
      <c r="BP175" s="24" t="s">
        <v>23</v>
      </c>
      <c r="BQ175" s="30">
        <v>-0.16338</v>
      </c>
      <c r="BR175" t="s">
        <v>108</v>
      </c>
      <c r="BS175" s="29">
        <f t="shared" si="59"/>
        <v>52</v>
      </c>
    </row>
    <row r="176" spans="1:71" ht="17" thickBot="1" x14ac:dyDescent="0.25">
      <c r="A176" s="95"/>
      <c r="B176" s="33" t="s">
        <v>84</v>
      </c>
      <c r="C176" s="24" t="s">
        <v>28</v>
      </c>
      <c r="D176" s="29">
        <v>-0.69962999999999997</v>
      </c>
      <c r="E176" s="29"/>
      <c r="F176" s="29">
        <f t="shared" si="64"/>
        <v>49</v>
      </c>
      <c r="G176" s="33" t="s">
        <v>24</v>
      </c>
      <c r="H176" s="24" t="s">
        <v>25</v>
      </c>
      <c r="I176" s="29">
        <v>-0.36103000000000002</v>
      </c>
      <c r="J176" s="29"/>
      <c r="K176" s="29">
        <f t="shared" si="56"/>
        <v>54</v>
      </c>
      <c r="L176" s="33" t="s">
        <v>96</v>
      </c>
      <c r="M176" s="35" t="s">
        <v>19</v>
      </c>
      <c r="N176" s="28">
        <v>-0.64161999999999997</v>
      </c>
      <c r="O176" s="28" t="s">
        <v>107</v>
      </c>
      <c r="P176" s="29">
        <f t="shared" si="46"/>
        <v>63</v>
      </c>
      <c r="Q176" s="33" t="s">
        <v>78</v>
      </c>
      <c r="R176" s="24" t="s">
        <v>28</v>
      </c>
      <c r="S176" s="29">
        <v>-0.34110000000000001</v>
      </c>
      <c r="T176" s="29"/>
      <c r="U176" s="29">
        <f t="shared" si="80"/>
        <v>37</v>
      </c>
      <c r="V176" s="33" t="s">
        <v>93</v>
      </c>
      <c r="W176" s="35" t="s">
        <v>29</v>
      </c>
      <c r="X176" s="29">
        <v>-0.26185000000000003</v>
      </c>
      <c r="Y176" s="29"/>
      <c r="Z176" s="29">
        <f t="shared" si="79"/>
        <v>39</v>
      </c>
      <c r="AA176" s="33" t="s">
        <v>48</v>
      </c>
      <c r="AB176" s="24" t="s">
        <v>29</v>
      </c>
      <c r="AC176" s="29">
        <v>-0.43184</v>
      </c>
      <c r="AD176" s="29"/>
      <c r="AE176" s="29">
        <f t="shared" si="55"/>
        <v>56</v>
      </c>
      <c r="AF176" s="33" t="s">
        <v>36</v>
      </c>
      <c r="AG176" s="24" t="s">
        <v>26</v>
      </c>
      <c r="AH176" s="29">
        <v>-0.26016</v>
      </c>
      <c r="AI176" s="29"/>
      <c r="AJ176" s="29">
        <f t="shared" si="47"/>
        <v>63</v>
      </c>
      <c r="AK176" s="33" t="s">
        <v>61</v>
      </c>
      <c r="AL176" s="24" t="s">
        <v>23</v>
      </c>
      <c r="AM176" s="29">
        <v>-0.66610000000000003</v>
      </c>
      <c r="AN176" s="29"/>
      <c r="AO176" s="29">
        <f t="shared" si="71"/>
        <v>46</v>
      </c>
      <c r="AP176" s="33" t="s">
        <v>60</v>
      </c>
      <c r="AQ176" s="24" t="s">
        <v>22</v>
      </c>
      <c r="AR176" s="29">
        <v>-0.62458000000000002</v>
      </c>
      <c r="AS176" s="29"/>
      <c r="AT176" s="29">
        <f t="shared" si="74"/>
        <v>43</v>
      </c>
      <c r="AU176" s="33" t="s">
        <v>74</v>
      </c>
      <c r="AV176" s="24" t="s">
        <v>23</v>
      </c>
      <c r="AW176" s="29">
        <v>-0.23635</v>
      </c>
      <c r="AX176" s="29"/>
      <c r="AY176" s="29">
        <f t="shared" si="81"/>
        <v>25</v>
      </c>
      <c r="AZ176" s="33" t="s">
        <v>91</v>
      </c>
      <c r="BA176" s="35" t="s">
        <v>22</v>
      </c>
      <c r="BB176" s="29">
        <v>-0.43395</v>
      </c>
      <c r="BC176" s="29"/>
      <c r="BD176" s="29">
        <f t="shared" si="70"/>
        <v>47</v>
      </c>
      <c r="BE176" s="33" t="s">
        <v>49</v>
      </c>
      <c r="BF176" s="24" t="s">
        <v>20</v>
      </c>
      <c r="BG176" s="30">
        <v>-0.42071999999999998</v>
      </c>
      <c r="BH176" s="30" t="s">
        <v>108</v>
      </c>
      <c r="BI176" s="29">
        <f t="shared" si="63"/>
        <v>51</v>
      </c>
      <c r="BJ176" s="33" t="s">
        <v>41</v>
      </c>
      <c r="BK176" s="24" t="s">
        <v>29</v>
      </c>
      <c r="BL176" s="29">
        <v>-0.24798000000000001</v>
      </c>
      <c r="BM176" s="29"/>
      <c r="BN176" s="29">
        <f t="shared" si="54"/>
        <v>57</v>
      </c>
      <c r="BO176" s="33" t="s">
        <v>92</v>
      </c>
      <c r="BP176" s="35" t="s">
        <v>28</v>
      </c>
      <c r="BQ176" s="29">
        <v>-0.16375000000000001</v>
      </c>
      <c r="BS176" s="29">
        <f t="shared" si="59"/>
        <v>53</v>
      </c>
    </row>
    <row r="177" spans="1:71" ht="17" thickBot="1" x14ac:dyDescent="0.25">
      <c r="A177" s="95"/>
      <c r="B177" s="33" t="s">
        <v>76</v>
      </c>
      <c r="C177" s="24" t="s">
        <v>22</v>
      </c>
      <c r="D177" s="30">
        <v>-0.70562999999999998</v>
      </c>
      <c r="E177" s="30" t="s">
        <v>108</v>
      </c>
      <c r="F177" s="29">
        <f t="shared" si="64"/>
        <v>50</v>
      </c>
      <c r="G177" s="33" t="s">
        <v>90</v>
      </c>
      <c r="H177" s="35" t="s">
        <v>29</v>
      </c>
      <c r="I177" s="29">
        <v>-0.36264999999999997</v>
      </c>
      <c r="J177" s="29"/>
      <c r="K177" s="29">
        <f t="shared" si="56"/>
        <v>55</v>
      </c>
      <c r="L177" s="33" t="s">
        <v>58</v>
      </c>
      <c r="M177" s="24" t="s">
        <v>25</v>
      </c>
      <c r="N177" s="29">
        <v>-0.64371</v>
      </c>
      <c r="O177" s="29"/>
      <c r="P177" s="29">
        <f t="shared" si="46"/>
        <v>64</v>
      </c>
      <c r="Q177" s="33" t="s">
        <v>21</v>
      </c>
      <c r="R177" s="24" t="s">
        <v>23</v>
      </c>
      <c r="S177" s="29">
        <v>-0.38624999999999998</v>
      </c>
      <c r="T177" s="29"/>
      <c r="U177" s="29">
        <f t="shared" si="80"/>
        <v>38</v>
      </c>
      <c r="V177" s="33" t="s">
        <v>84</v>
      </c>
      <c r="W177" s="24" t="s">
        <v>19</v>
      </c>
      <c r="X177" s="29">
        <v>-0.26704</v>
      </c>
      <c r="Y177" s="29"/>
      <c r="Z177" s="29">
        <f t="shared" si="79"/>
        <v>40</v>
      </c>
      <c r="AA177" s="33" t="s">
        <v>61</v>
      </c>
      <c r="AB177" s="24" t="s">
        <v>19</v>
      </c>
      <c r="AC177" s="30">
        <v>-0.44009999999999999</v>
      </c>
      <c r="AD177" s="30" t="s">
        <v>108</v>
      </c>
      <c r="AE177" s="29">
        <f t="shared" si="55"/>
        <v>57</v>
      </c>
      <c r="AF177" s="33" t="s">
        <v>70</v>
      </c>
      <c r="AG177" s="24" t="s">
        <v>23</v>
      </c>
      <c r="AH177" s="29">
        <v>-0.26451000000000002</v>
      </c>
      <c r="AI177" s="29"/>
      <c r="AJ177" s="29">
        <f t="shared" si="47"/>
        <v>64</v>
      </c>
      <c r="AK177" s="33" t="s">
        <v>101</v>
      </c>
      <c r="AL177" s="35" t="s">
        <v>102</v>
      </c>
      <c r="AM177" s="29">
        <v>-0.68184999999999996</v>
      </c>
      <c r="AN177" s="29"/>
      <c r="AO177" s="29">
        <f t="shared" si="71"/>
        <v>47</v>
      </c>
      <c r="AP177" s="33" t="s">
        <v>63</v>
      </c>
      <c r="AQ177" s="24" t="s">
        <v>20</v>
      </c>
      <c r="AR177" s="29">
        <v>-0.64958000000000005</v>
      </c>
      <c r="AS177" s="29"/>
      <c r="AT177" s="29">
        <f t="shared" si="74"/>
        <v>44</v>
      </c>
      <c r="AU177" s="33" t="s">
        <v>42</v>
      </c>
      <c r="AV177" s="24" t="s">
        <v>28</v>
      </c>
      <c r="AW177" s="29">
        <v>-0.24951999999999999</v>
      </c>
      <c r="AX177" s="29"/>
      <c r="AY177" s="29">
        <f t="shared" si="81"/>
        <v>26</v>
      </c>
      <c r="AZ177" s="33" t="s">
        <v>72</v>
      </c>
      <c r="BA177" s="24" t="s">
        <v>25</v>
      </c>
      <c r="BB177" s="29">
        <v>-0.43690000000000001</v>
      </c>
      <c r="BC177" s="29"/>
      <c r="BD177" s="29">
        <f t="shared" si="70"/>
        <v>48</v>
      </c>
      <c r="BE177" s="33" t="s">
        <v>101</v>
      </c>
      <c r="BF177" s="35" t="s">
        <v>26</v>
      </c>
      <c r="BG177" s="29">
        <v>-0.43959999999999999</v>
      </c>
      <c r="BH177" s="29"/>
      <c r="BI177" s="29">
        <f t="shared" si="63"/>
        <v>52</v>
      </c>
      <c r="BJ177" s="33" t="s">
        <v>61</v>
      </c>
      <c r="BK177" s="24" t="s">
        <v>19</v>
      </c>
      <c r="BL177" s="29">
        <v>-0.27844999999999998</v>
      </c>
      <c r="BM177" s="29"/>
      <c r="BN177" s="29">
        <f t="shared" si="54"/>
        <v>58</v>
      </c>
      <c r="BO177" s="33" t="s">
        <v>27</v>
      </c>
      <c r="BP177" s="24" t="s">
        <v>29</v>
      </c>
      <c r="BQ177" s="30">
        <v>-0.16411000000000001</v>
      </c>
      <c r="BR177" t="s">
        <v>108</v>
      </c>
      <c r="BS177" s="29">
        <f t="shared" si="59"/>
        <v>54</v>
      </c>
    </row>
    <row r="178" spans="1:71" ht="17" thickBot="1" x14ac:dyDescent="0.25">
      <c r="A178" s="95"/>
      <c r="B178" s="33" t="s">
        <v>44</v>
      </c>
      <c r="C178" s="24" t="s">
        <v>20</v>
      </c>
      <c r="D178" s="28">
        <v>-0.71155999999999997</v>
      </c>
      <c r="E178" s="28" t="s">
        <v>107</v>
      </c>
      <c r="F178" s="29">
        <f t="shared" si="64"/>
        <v>51</v>
      </c>
      <c r="G178" s="33" t="s">
        <v>99</v>
      </c>
      <c r="H178" s="35" t="s">
        <v>19</v>
      </c>
      <c r="I178" s="29">
        <v>-0.39523000000000003</v>
      </c>
      <c r="J178" s="29"/>
      <c r="K178" s="29">
        <f t="shared" si="56"/>
        <v>56</v>
      </c>
      <c r="L178" s="33" t="s">
        <v>59</v>
      </c>
      <c r="M178" s="24" t="s">
        <v>23</v>
      </c>
      <c r="N178" s="30">
        <v>-0.65605999999999998</v>
      </c>
      <c r="O178" s="30" t="s">
        <v>108</v>
      </c>
      <c r="P178" s="29">
        <f t="shared" si="46"/>
        <v>65</v>
      </c>
      <c r="Q178" s="33" t="s">
        <v>54</v>
      </c>
      <c r="R178" s="24" t="s">
        <v>29</v>
      </c>
      <c r="S178" s="29">
        <v>-0.40425</v>
      </c>
      <c r="T178" s="29"/>
      <c r="U178" s="29">
        <f t="shared" si="80"/>
        <v>39</v>
      </c>
      <c r="V178" s="33" t="s">
        <v>45</v>
      </c>
      <c r="W178" s="24" t="s">
        <v>23</v>
      </c>
      <c r="X178" s="29">
        <v>-0.27625</v>
      </c>
      <c r="Y178" s="29"/>
      <c r="Z178" s="29">
        <f t="shared" si="79"/>
        <v>41</v>
      </c>
      <c r="AA178" s="33" t="s">
        <v>44</v>
      </c>
      <c r="AB178" s="24" t="s">
        <v>23</v>
      </c>
      <c r="AC178" s="30">
        <v>-0.44294</v>
      </c>
      <c r="AD178" s="30" t="s">
        <v>108</v>
      </c>
      <c r="AE178" s="29">
        <f t="shared" si="55"/>
        <v>58</v>
      </c>
      <c r="AF178" s="33" t="s">
        <v>66</v>
      </c>
      <c r="AG178" s="24" t="s">
        <v>22</v>
      </c>
      <c r="AH178" s="29">
        <v>-0.26855000000000001</v>
      </c>
      <c r="AI178" s="29"/>
      <c r="AJ178" s="29">
        <f t="shared" si="47"/>
        <v>65</v>
      </c>
      <c r="AK178" s="33" t="s">
        <v>65</v>
      </c>
      <c r="AL178" s="24" t="s">
        <v>23</v>
      </c>
      <c r="AM178" s="29">
        <v>-0.69340000000000002</v>
      </c>
      <c r="AN178" s="29"/>
      <c r="AO178" s="29">
        <f t="shared" si="71"/>
        <v>48</v>
      </c>
      <c r="AP178" s="33" t="s">
        <v>44</v>
      </c>
      <c r="AQ178" s="24" t="s">
        <v>20</v>
      </c>
      <c r="AR178" s="30">
        <v>-0.68657000000000001</v>
      </c>
      <c r="AS178" s="30" t="s">
        <v>108</v>
      </c>
      <c r="AT178" s="29">
        <f t="shared" si="74"/>
        <v>45</v>
      </c>
      <c r="AU178" s="33" t="s">
        <v>24</v>
      </c>
      <c r="AV178" s="24" t="s">
        <v>26</v>
      </c>
      <c r="AW178" s="29">
        <v>-0.26900000000000002</v>
      </c>
      <c r="AX178" s="29"/>
      <c r="AY178" s="29">
        <f t="shared" si="81"/>
        <v>27</v>
      </c>
      <c r="AZ178" s="33" t="s">
        <v>84</v>
      </c>
      <c r="BA178" s="24" t="s">
        <v>19</v>
      </c>
      <c r="BB178" s="30">
        <v>-0.44137999999999999</v>
      </c>
      <c r="BC178" s="30" t="s">
        <v>108</v>
      </c>
      <c r="BD178" s="29">
        <f t="shared" si="70"/>
        <v>49</v>
      </c>
      <c r="BE178" s="33" t="s">
        <v>98</v>
      </c>
      <c r="BF178" s="35" t="s">
        <v>23</v>
      </c>
      <c r="BG178" s="29">
        <v>-0.44240000000000002</v>
      </c>
      <c r="BH178" s="29"/>
      <c r="BI178" s="29">
        <f t="shared" si="63"/>
        <v>53</v>
      </c>
      <c r="BJ178" s="33" t="s">
        <v>97</v>
      </c>
      <c r="BK178" s="35" t="s">
        <v>29</v>
      </c>
      <c r="BL178" s="29">
        <v>-0.28087000000000001</v>
      </c>
      <c r="BM178" s="29"/>
      <c r="BN178" s="29">
        <f t="shared" si="54"/>
        <v>59</v>
      </c>
      <c r="BO178" s="33" t="s">
        <v>70</v>
      </c>
      <c r="BP178" s="24" t="s">
        <v>23</v>
      </c>
      <c r="BQ178" s="29">
        <v>-0.16803000000000001</v>
      </c>
      <c r="BS178" s="29">
        <f t="shared" si="59"/>
        <v>55</v>
      </c>
    </row>
    <row r="179" spans="1:71" ht="17" thickBot="1" x14ac:dyDescent="0.25">
      <c r="A179" s="95"/>
      <c r="B179" s="33" t="s">
        <v>42</v>
      </c>
      <c r="C179" s="24" t="s">
        <v>28</v>
      </c>
      <c r="D179" s="28">
        <v>-0.75551999999999997</v>
      </c>
      <c r="E179" s="28" t="s">
        <v>107</v>
      </c>
      <c r="F179" s="29">
        <f t="shared" si="64"/>
        <v>52</v>
      </c>
      <c r="G179" s="33" t="s">
        <v>44</v>
      </c>
      <c r="H179" s="24" t="s">
        <v>23</v>
      </c>
      <c r="I179" s="29">
        <v>-0.40894000000000003</v>
      </c>
      <c r="J179" s="29"/>
      <c r="K179" s="29">
        <f t="shared" si="56"/>
        <v>57</v>
      </c>
      <c r="L179" s="33" t="s">
        <v>85</v>
      </c>
      <c r="M179" s="24" t="s">
        <v>26</v>
      </c>
      <c r="N179" s="29">
        <v>-0.65646000000000004</v>
      </c>
      <c r="O179" s="29"/>
      <c r="P179" s="29">
        <f t="shared" si="46"/>
        <v>66</v>
      </c>
      <c r="Q179" s="33" t="s">
        <v>59</v>
      </c>
      <c r="R179" s="24" t="s">
        <v>25</v>
      </c>
      <c r="S179" s="29">
        <v>-0.40660000000000002</v>
      </c>
      <c r="T179" s="29"/>
      <c r="U179" s="29">
        <f t="shared" si="80"/>
        <v>40</v>
      </c>
      <c r="V179" s="33" t="s">
        <v>100</v>
      </c>
      <c r="W179" s="35" t="s">
        <v>26</v>
      </c>
      <c r="X179" s="29">
        <v>-0.28860999999999998</v>
      </c>
      <c r="Y179" s="29"/>
      <c r="Z179" s="29">
        <f t="shared" si="79"/>
        <v>42</v>
      </c>
      <c r="AA179" s="33" t="s">
        <v>57</v>
      </c>
      <c r="AB179" s="24" t="s">
        <v>20</v>
      </c>
      <c r="AC179" s="29">
        <v>-0.45351000000000002</v>
      </c>
      <c r="AD179" s="29"/>
      <c r="AE179" s="29">
        <f t="shared" si="55"/>
        <v>59</v>
      </c>
      <c r="AF179" s="33" t="s">
        <v>101</v>
      </c>
      <c r="AG179" s="35" t="s">
        <v>29</v>
      </c>
      <c r="AH179" s="29">
        <v>-0.27967999999999998</v>
      </c>
      <c r="AI179" s="29"/>
      <c r="AJ179" s="29">
        <f t="shared" si="47"/>
        <v>66</v>
      </c>
      <c r="AK179" s="33" t="s">
        <v>65</v>
      </c>
      <c r="AL179" s="24" t="s">
        <v>20</v>
      </c>
      <c r="AM179" s="29">
        <v>-0.70059000000000005</v>
      </c>
      <c r="AN179" s="29"/>
      <c r="AO179" s="29">
        <f t="shared" si="71"/>
        <v>49</v>
      </c>
      <c r="AP179" s="33" t="s">
        <v>101</v>
      </c>
      <c r="AQ179" s="35" t="s">
        <v>26</v>
      </c>
      <c r="AR179" s="29">
        <v>-0.70938999999999997</v>
      </c>
      <c r="AS179" s="29"/>
      <c r="AT179" s="29">
        <f t="shared" si="74"/>
        <v>46</v>
      </c>
      <c r="AU179" s="33" t="s">
        <v>32</v>
      </c>
      <c r="AV179" s="24" t="s">
        <v>20</v>
      </c>
      <c r="AW179" s="29">
        <v>-0.26923000000000002</v>
      </c>
      <c r="AX179" s="29"/>
      <c r="AY179" s="29">
        <f t="shared" si="81"/>
        <v>28</v>
      </c>
      <c r="AZ179" s="33" t="s">
        <v>76</v>
      </c>
      <c r="BA179" s="24" t="s">
        <v>26</v>
      </c>
      <c r="BB179" s="30">
        <v>-0.48709999999999998</v>
      </c>
      <c r="BC179" s="30" t="s">
        <v>108</v>
      </c>
      <c r="BD179" s="29">
        <f t="shared" si="70"/>
        <v>50</v>
      </c>
      <c r="BE179" s="33" t="s">
        <v>81</v>
      </c>
      <c r="BF179" s="24" t="s">
        <v>20</v>
      </c>
      <c r="BG179" s="29">
        <v>-0.44568999999999998</v>
      </c>
      <c r="BH179" s="29"/>
      <c r="BI179" s="29">
        <f t="shared" si="63"/>
        <v>54</v>
      </c>
      <c r="BJ179" s="33" t="s">
        <v>27</v>
      </c>
      <c r="BK179" s="24" t="s">
        <v>29</v>
      </c>
      <c r="BL179" s="28">
        <v>-0.28577999999999998</v>
      </c>
      <c r="BM179" s="28" t="s">
        <v>107</v>
      </c>
      <c r="BN179" s="29">
        <f t="shared" si="54"/>
        <v>60</v>
      </c>
      <c r="BO179" s="33" t="s">
        <v>78</v>
      </c>
      <c r="BP179" s="24" t="s">
        <v>26</v>
      </c>
      <c r="BQ179" s="29">
        <v>-0.16929</v>
      </c>
      <c r="BS179" s="29">
        <f t="shared" si="59"/>
        <v>56</v>
      </c>
    </row>
    <row r="180" spans="1:71" ht="17" thickBot="1" x14ac:dyDescent="0.25">
      <c r="A180" s="95"/>
      <c r="B180" s="33" t="s">
        <v>104</v>
      </c>
      <c r="C180" s="35" t="s">
        <v>19</v>
      </c>
      <c r="D180" s="29">
        <v>-0.77059</v>
      </c>
      <c r="E180" s="29"/>
      <c r="F180" s="29">
        <f t="shared" si="64"/>
        <v>53</v>
      </c>
      <c r="G180" s="33" t="s">
        <v>21</v>
      </c>
      <c r="H180" s="24" t="s">
        <v>23</v>
      </c>
      <c r="I180" s="30">
        <v>-0.42592000000000002</v>
      </c>
      <c r="J180" s="30" t="s">
        <v>108</v>
      </c>
      <c r="K180" s="29">
        <f t="shared" si="56"/>
        <v>58</v>
      </c>
      <c r="L180" s="33" t="s">
        <v>78</v>
      </c>
      <c r="M180" s="24" t="s">
        <v>26</v>
      </c>
      <c r="N180" s="28">
        <v>-0.69198000000000004</v>
      </c>
      <c r="O180" s="28" t="s">
        <v>107</v>
      </c>
      <c r="P180" s="29">
        <f t="shared" ref="P180:P234" si="82">IF(N180&lt;N179,P179+1,P179)</f>
        <v>67</v>
      </c>
      <c r="Q180" s="33" t="s">
        <v>104</v>
      </c>
      <c r="R180" s="35" t="s">
        <v>28</v>
      </c>
      <c r="S180" s="29">
        <v>-0.40699999999999997</v>
      </c>
      <c r="T180" s="29"/>
      <c r="U180" s="29">
        <f t="shared" si="80"/>
        <v>41</v>
      </c>
      <c r="V180" s="33" t="s">
        <v>57</v>
      </c>
      <c r="W180" s="24" t="s">
        <v>23</v>
      </c>
      <c r="X180" s="29">
        <v>-0.34064</v>
      </c>
      <c r="Y180" s="29"/>
      <c r="Z180" s="29">
        <f t="shared" si="79"/>
        <v>43</v>
      </c>
      <c r="AA180" s="33" t="s">
        <v>51</v>
      </c>
      <c r="AB180" s="24" t="s">
        <v>28</v>
      </c>
      <c r="AC180" s="29">
        <v>-0.45561000000000001</v>
      </c>
      <c r="AD180" s="29"/>
      <c r="AE180" s="29">
        <f t="shared" si="55"/>
        <v>60</v>
      </c>
      <c r="AF180" s="33" t="s">
        <v>63</v>
      </c>
      <c r="AG180" s="24" t="s">
        <v>22</v>
      </c>
      <c r="AH180" s="29">
        <v>-0.29929</v>
      </c>
      <c r="AI180" s="29"/>
      <c r="AJ180" s="29">
        <f t="shared" ref="AJ180:AJ234" si="83">IF(AH180&lt;AH179,AJ179+1,AJ179)</f>
        <v>67</v>
      </c>
      <c r="AK180" s="33" t="s">
        <v>42</v>
      </c>
      <c r="AL180" s="24" t="s">
        <v>28</v>
      </c>
      <c r="AM180" s="28">
        <v>-0.70186000000000004</v>
      </c>
      <c r="AN180" s="28" t="s">
        <v>107</v>
      </c>
      <c r="AO180" s="29">
        <f t="shared" si="71"/>
        <v>50</v>
      </c>
      <c r="AP180" s="33" t="s">
        <v>65</v>
      </c>
      <c r="AQ180" s="24" t="s">
        <v>29</v>
      </c>
      <c r="AR180" s="29">
        <v>-0.72265999999999997</v>
      </c>
      <c r="AS180" s="29"/>
      <c r="AT180" s="29">
        <f t="shared" si="74"/>
        <v>47</v>
      </c>
      <c r="AU180" s="33" t="s">
        <v>47</v>
      </c>
      <c r="AV180" s="24" t="s">
        <v>28</v>
      </c>
      <c r="AW180" s="29">
        <v>-0.29243000000000002</v>
      </c>
      <c r="AX180" s="29"/>
      <c r="AY180" s="29">
        <f t="shared" si="81"/>
        <v>29</v>
      </c>
      <c r="AZ180" s="33" t="s">
        <v>84</v>
      </c>
      <c r="BA180" s="24" t="s">
        <v>26</v>
      </c>
      <c r="BB180" s="30">
        <v>-0.49830999999999998</v>
      </c>
      <c r="BC180" s="30" t="s">
        <v>108</v>
      </c>
      <c r="BD180" s="29">
        <f t="shared" si="70"/>
        <v>51</v>
      </c>
      <c r="BE180" s="33" t="s">
        <v>42</v>
      </c>
      <c r="BF180" s="24" t="s">
        <v>28</v>
      </c>
      <c r="BG180" s="28">
        <v>-0.45649000000000001</v>
      </c>
      <c r="BH180" s="28" t="s">
        <v>107</v>
      </c>
      <c r="BI180" s="29">
        <f t="shared" si="63"/>
        <v>55</v>
      </c>
      <c r="BJ180" s="33" t="s">
        <v>80</v>
      </c>
      <c r="BK180" s="24" t="s">
        <v>25</v>
      </c>
      <c r="BL180" s="29">
        <v>-0.28958</v>
      </c>
      <c r="BM180" s="29"/>
      <c r="BN180" s="29">
        <f t="shared" si="54"/>
        <v>61</v>
      </c>
      <c r="BO180" s="33" t="s">
        <v>93</v>
      </c>
      <c r="BP180" s="35" t="s">
        <v>29</v>
      </c>
      <c r="BQ180" s="29">
        <v>-0.17474999999999999</v>
      </c>
      <c r="BS180" s="29">
        <f t="shared" si="59"/>
        <v>57</v>
      </c>
    </row>
    <row r="181" spans="1:71" ht="17" thickBot="1" x14ac:dyDescent="0.25">
      <c r="A181" s="95"/>
      <c r="B181" s="33" t="s">
        <v>100</v>
      </c>
      <c r="C181" s="35" t="s">
        <v>26</v>
      </c>
      <c r="D181" s="28">
        <v>-0.77395000000000003</v>
      </c>
      <c r="E181" s="28" t="s">
        <v>107</v>
      </c>
      <c r="F181" s="29">
        <f t="shared" si="64"/>
        <v>54</v>
      </c>
      <c r="G181" s="33" t="s">
        <v>59</v>
      </c>
      <c r="H181" s="24" t="s">
        <v>20</v>
      </c>
      <c r="I181" s="29">
        <v>-0.44285999999999998</v>
      </c>
      <c r="J181" s="29"/>
      <c r="K181" s="29">
        <f t="shared" si="56"/>
        <v>59</v>
      </c>
      <c r="L181" s="33" t="s">
        <v>105</v>
      </c>
      <c r="M181" s="35" t="s">
        <v>22</v>
      </c>
      <c r="N181" s="29">
        <v>-0.69342999999999999</v>
      </c>
      <c r="O181" s="29"/>
      <c r="P181" s="29">
        <f t="shared" si="82"/>
        <v>68</v>
      </c>
      <c r="Q181" s="33" t="s">
        <v>61</v>
      </c>
      <c r="R181" s="24" t="s">
        <v>26</v>
      </c>
      <c r="S181" s="29">
        <v>-0.42720999999999998</v>
      </c>
      <c r="T181" s="29"/>
      <c r="U181" s="29">
        <f t="shared" si="80"/>
        <v>42</v>
      </c>
      <c r="V181" s="33" t="s">
        <v>34</v>
      </c>
      <c r="W181" s="24" t="s">
        <v>19</v>
      </c>
      <c r="X181" s="29">
        <v>-0.34833999999999998</v>
      </c>
      <c r="Y181" s="29"/>
      <c r="Z181" s="29">
        <f t="shared" si="79"/>
        <v>44</v>
      </c>
      <c r="AA181" s="33" t="s">
        <v>87</v>
      </c>
      <c r="AB181" s="24" t="s">
        <v>29</v>
      </c>
      <c r="AC181" s="28">
        <v>-0.47247</v>
      </c>
      <c r="AD181" s="28" t="s">
        <v>107</v>
      </c>
      <c r="AE181" s="29">
        <f t="shared" si="55"/>
        <v>61</v>
      </c>
      <c r="AF181" s="33" t="s">
        <v>36</v>
      </c>
      <c r="AG181" s="24" t="s">
        <v>23</v>
      </c>
      <c r="AH181" s="29">
        <v>-0.30243999999999999</v>
      </c>
      <c r="AI181" s="29"/>
      <c r="AJ181" s="29">
        <f t="shared" si="83"/>
        <v>68</v>
      </c>
      <c r="AK181" s="33" t="s">
        <v>60</v>
      </c>
      <c r="AL181" s="24" t="s">
        <v>22</v>
      </c>
      <c r="AM181" s="29">
        <v>-0.70347000000000004</v>
      </c>
      <c r="AN181" s="29"/>
      <c r="AO181" s="29">
        <f t="shared" si="71"/>
        <v>51</v>
      </c>
      <c r="AP181" s="33" t="s">
        <v>94</v>
      </c>
      <c r="AQ181" s="35" t="s">
        <v>22</v>
      </c>
      <c r="AR181" s="29">
        <v>-0.76563000000000003</v>
      </c>
      <c r="AS181" s="29"/>
      <c r="AT181" s="29">
        <f t="shared" si="74"/>
        <v>48</v>
      </c>
      <c r="AU181" s="23" t="s">
        <v>95</v>
      </c>
      <c r="AV181" s="24" t="s">
        <v>26</v>
      </c>
      <c r="AW181" s="29">
        <v>-0.30754999999999999</v>
      </c>
      <c r="AX181" s="29"/>
      <c r="AY181" s="29">
        <f t="shared" si="81"/>
        <v>30</v>
      </c>
      <c r="AZ181" s="33" t="s">
        <v>32</v>
      </c>
      <c r="BA181" s="24" t="s">
        <v>26</v>
      </c>
      <c r="BB181" s="30">
        <v>-0.52193000000000001</v>
      </c>
      <c r="BC181" s="30" t="s">
        <v>108</v>
      </c>
      <c r="BD181" s="29">
        <f t="shared" si="70"/>
        <v>52</v>
      </c>
      <c r="BE181" s="33" t="s">
        <v>65</v>
      </c>
      <c r="BF181" s="24" t="s">
        <v>20</v>
      </c>
      <c r="BG181" s="29">
        <v>-0.46179999999999999</v>
      </c>
      <c r="BH181" s="29"/>
      <c r="BI181" s="29">
        <f t="shared" si="63"/>
        <v>56</v>
      </c>
      <c r="BJ181" s="33" t="s">
        <v>24</v>
      </c>
      <c r="BK181" s="24" t="s">
        <v>25</v>
      </c>
      <c r="BL181" s="28">
        <v>-0.29324</v>
      </c>
      <c r="BM181" s="28" t="s">
        <v>107</v>
      </c>
      <c r="BN181" s="29">
        <f t="shared" si="54"/>
        <v>62</v>
      </c>
      <c r="BO181" s="33" t="s">
        <v>92</v>
      </c>
      <c r="BP181" s="35" t="s">
        <v>25</v>
      </c>
      <c r="BQ181" s="29">
        <v>-0.18332000000000001</v>
      </c>
      <c r="BS181" s="29">
        <f t="shared" si="59"/>
        <v>58</v>
      </c>
    </row>
    <row r="182" spans="1:71" ht="17" thickBot="1" x14ac:dyDescent="0.25">
      <c r="A182" s="95"/>
      <c r="B182" s="33" t="s">
        <v>87</v>
      </c>
      <c r="C182" s="24" t="s">
        <v>29</v>
      </c>
      <c r="D182" s="28">
        <v>-0.78130999999999995</v>
      </c>
      <c r="E182" s="28" t="s">
        <v>107</v>
      </c>
      <c r="F182" s="29">
        <f t="shared" si="64"/>
        <v>55</v>
      </c>
      <c r="G182" s="33" t="s">
        <v>45</v>
      </c>
      <c r="H182" s="24" t="s">
        <v>23</v>
      </c>
      <c r="I182" s="29">
        <v>-0.44608999999999999</v>
      </c>
      <c r="J182" s="29"/>
      <c r="K182" s="29">
        <f t="shared" si="56"/>
        <v>60</v>
      </c>
      <c r="L182" s="33" t="s">
        <v>73</v>
      </c>
      <c r="M182" s="24" t="s">
        <v>29</v>
      </c>
      <c r="N182" s="28">
        <v>-0.69494999999999996</v>
      </c>
      <c r="O182" s="28" t="s">
        <v>107</v>
      </c>
      <c r="P182" s="29">
        <f t="shared" si="82"/>
        <v>69</v>
      </c>
      <c r="Q182" s="33" t="s">
        <v>104</v>
      </c>
      <c r="R182" s="35" t="s">
        <v>19</v>
      </c>
      <c r="S182" s="29">
        <v>-0.43234</v>
      </c>
      <c r="T182" s="29"/>
      <c r="U182" s="29">
        <f t="shared" si="80"/>
        <v>43</v>
      </c>
      <c r="V182" s="33" t="s">
        <v>50</v>
      </c>
      <c r="W182" s="24" t="s">
        <v>29</v>
      </c>
      <c r="X182" s="29">
        <v>-0.35688999999999999</v>
      </c>
      <c r="Y182" s="29"/>
      <c r="Z182" s="29">
        <f t="shared" si="79"/>
        <v>45</v>
      </c>
      <c r="AA182" s="33" t="s">
        <v>47</v>
      </c>
      <c r="AB182" s="24" t="s">
        <v>28</v>
      </c>
      <c r="AC182" s="29">
        <v>-0.48787999999999998</v>
      </c>
      <c r="AD182" s="29"/>
      <c r="AE182" s="29">
        <f t="shared" si="55"/>
        <v>62</v>
      </c>
      <c r="AF182" s="33" t="s">
        <v>72</v>
      </c>
      <c r="AG182" s="24" t="s">
        <v>22</v>
      </c>
      <c r="AH182" s="29">
        <v>-0.30420999999999998</v>
      </c>
      <c r="AI182" s="29"/>
      <c r="AJ182" s="29">
        <f t="shared" si="83"/>
        <v>69</v>
      </c>
      <c r="AK182" s="33" t="s">
        <v>79</v>
      </c>
      <c r="AL182" s="24" t="s">
        <v>29</v>
      </c>
      <c r="AM182" s="28">
        <v>-0.73665999999999998</v>
      </c>
      <c r="AN182" s="28" t="s">
        <v>107</v>
      </c>
      <c r="AO182" s="29">
        <f t="shared" si="71"/>
        <v>52</v>
      </c>
      <c r="AP182" s="33" t="s">
        <v>61</v>
      </c>
      <c r="AQ182" s="24" t="s">
        <v>19</v>
      </c>
      <c r="AR182" s="28">
        <v>-0.78490000000000004</v>
      </c>
      <c r="AS182" s="28" t="s">
        <v>107</v>
      </c>
      <c r="AT182" s="29">
        <f t="shared" si="74"/>
        <v>49</v>
      </c>
      <c r="AU182" s="33" t="s">
        <v>84</v>
      </c>
      <c r="AV182" s="24" t="s">
        <v>19</v>
      </c>
      <c r="AW182" s="29">
        <v>-0.32705000000000001</v>
      </c>
      <c r="AX182" s="29"/>
      <c r="AY182" s="29">
        <f t="shared" si="81"/>
        <v>31</v>
      </c>
      <c r="AZ182" s="33" t="s">
        <v>49</v>
      </c>
      <c r="BA182" s="24" t="s">
        <v>28</v>
      </c>
      <c r="BB182" s="28">
        <v>-0.55362</v>
      </c>
      <c r="BC182" s="28" t="s">
        <v>107</v>
      </c>
      <c r="BD182" s="29">
        <f t="shared" si="70"/>
        <v>53</v>
      </c>
      <c r="BE182" s="33" t="s">
        <v>85</v>
      </c>
      <c r="BF182" s="24" t="s">
        <v>26</v>
      </c>
      <c r="BG182" s="30">
        <v>-0.46233000000000002</v>
      </c>
      <c r="BH182" s="30" t="s">
        <v>108</v>
      </c>
      <c r="BI182" s="29">
        <f t="shared" si="63"/>
        <v>57</v>
      </c>
      <c r="BJ182" s="33" t="s">
        <v>41</v>
      </c>
      <c r="BK182" s="24" t="s">
        <v>25</v>
      </c>
      <c r="BL182" s="28">
        <v>-0.30313000000000001</v>
      </c>
      <c r="BM182" s="28" t="s">
        <v>107</v>
      </c>
      <c r="BN182" s="29">
        <f t="shared" si="54"/>
        <v>63</v>
      </c>
      <c r="BO182" s="33" t="s">
        <v>35</v>
      </c>
      <c r="BP182" s="24" t="s">
        <v>25</v>
      </c>
      <c r="BQ182" s="29">
        <v>-0.18765999999999999</v>
      </c>
      <c r="BS182" s="29">
        <f t="shared" si="59"/>
        <v>59</v>
      </c>
    </row>
    <row r="183" spans="1:71" ht="17" thickBot="1" x14ac:dyDescent="0.25">
      <c r="A183" s="95"/>
      <c r="B183" s="33" t="s">
        <v>34</v>
      </c>
      <c r="C183" s="24" t="s">
        <v>26</v>
      </c>
      <c r="D183" s="28">
        <v>-0.78290999999999999</v>
      </c>
      <c r="E183" s="28" t="s">
        <v>107</v>
      </c>
      <c r="F183" s="29">
        <f t="shared" si="64"/>
        <v>56</v>
      </c>
      <c r="G183" s="33" t="s">
        <v>85</v>
      </c>
      <c r="H183" s="24" t="s">
        <v>26</v>
      </c>
      <c r="I183" s="29">
        <v>-0.44662000000000002</v>
      </c>
      <c r="J183" s="29"/>
      <c r="K183" s="29">
        <f t="shared" si="56"/>
        <v>61</v>
      </c>
      <c r="L183" s="33" t="s">
        <v>33</v>
      </c>
      <c r="M183" s="24" t="s">
        <v>25</v>
      </c>
      <c r="N183" s="28">
        <v>-0.70533000000000001</v>
      </c>
      <c r="O183" s="28" t="s">
        <v>107</v>
      </c>
      <c r="P183" s="29">
        <f t="shared" si="82"/>
        <v>70</v>
      </c>
      <c r="Q183" s="33" t="s">
        <v>44</v>
      </c>
      <c r="R183" s="24" t="s">
        <v>23</v>
      </c>
      <c r="S183" s="29">
        <v>-0.43434</v>
      </c>
      <c r="T183" s="29"/>
      <c r="U183" s="29">
        <f t="shared" si="80"/>
        <v>44</v>
      </c>
      <c r="V183" s="33" t="s">
        <v>48</v>
      </c>
      <c r="W183" s="24" t="s">
        <v>20</v>
      </c>
      <c r="X183" s="29">
        <v>-0.36665999999999999</v>
      </c>
      <c r="Y183" s="29"/>
      <c r="Z183" s="29">
        <f t="shared" si="79"/>
        <v>46</v>
      </c>
      <c r="AA183" s="33" t="s">
        <v>81</v>
      </c>
      <c r="AB183" s="24" t="s">
        <v>20</v>
      </c>
      <c r="AC183" s="29">
        <v>-0.52564999999999995</v>
      </c>
      <c r="AD183" s="29"/>
      <c r="AE183" s="29">
        <f t="shared" si="55"/>
        <v>63</v>
      </c>
      <c r="AF183" s="33" t="s">
        <v>77</v>
      </c>
      <c r="AG183" s="24" t="s">
        <v>22</v>
      </c>
      <c r="AH183" s="29">
        <v>-0.30420999999999998</v>
      </c>
      <c r="AI183" s="29"/>
      <c r="AJ183" s="29">
        <f t="shared" si="83"/>
        <v>69</v>
      </c>
      <c r="AK183" s="33" t="s">
        <v>101</v>
      </c>
      <c r="AL183" s="35" t="s">
        <v>26</v>
      </c>
      <c r="AM183" s="29">
        <v>-0.74317</v>
      </c>
      <c r="AN183" s="29"/>
      <c r="AO183" s="29">
        <f t="shared" si="71"/>
        <v>53</v>
      </c>
      <c r="AP183" s="33" t="s">
        <v>103</v>
      </c>
      <c r="AQ183" s="35" t="s">
        <v>20</v>
      </c>
      <c r="AR183" s="29">
        <v>-0.78656999999999999</v>
      </c>
      <c r="AS183" s="29"/>
      <c r="AT183" s="29">
        <f t="shared" si="74"/>
        <v>50</v>
      </c>
      <c r="AU183" s="33" t="s">
        <v>98</v>
      </c>
      <c r="AV183" s="35" t="s">
        <v>28</v>
      </c>
      <c r="AW183" s="29">
        <v>-0.33105000000000001</v>
      </c>
      <c r="AX183" s="29"/>
      <c r="AY183" s="29">
        <f t="shared" si="81"/>
        <v>32</v>
      </c>
      <c r="AZ183" s="33" t="s">
        <v>44</v>
      </c>
      <c r="BA183" s="24" t="s">
        <v>20</v>
      </c>
      <c r="BB183" s="28">
        <v>-0.5675</v>
      </c>
      <c r="BC183" s="28" t="s">
        <v>107</v>
      </c>
      <c r="BD183" s="29">
        <f t="shared" si="70"/>
        <v>54</v>
      </c>
      <c r="BE183" s="33" t="s">
        <v>40</v>
      </c>
      <c r="BF183" s="24" t="s">
        <v>29</v>
      </c>
      <c r="BG183" s="28">
        <v>-0.47199000000000002</v>
      </c>
      <c r="BH183" s="28" t="s">
        <v>107</v>
      </c>
      <c r="BI183" s="29">
        <f t="shared" si="63"/>
        <v>58</v>
      </c>
      <c r="BJ183" s="33" t="s">
        <v>37</v>
      </c>
      <c r="BK183" s="24" t="s">
        <v>25</v>
      </c>
      <c r="BL183" s="28">
        <v>-0.30654999999999999</v>
      </c>
      <c r="BM183" s="28" t="s">
        <v>107</v>
      </c>
      <c r="BN183" s="29">
        <f t="shared" si="54"/>
        <v>64</v>
      </c>
      <c r="BO183" s="33" t="s">
        <v>65</v>
      </c>
      <c r="BP183" s="24" t="s">
        <v>29</v>
      </c>
      <c r="BQ183" s="29">
        <v>-0.19101000000000001</v>
      </c>
      <c r="BS183" s="29">
        <f t="shared" si="59"/>
        <v>60</v>
      </c>
    </row>
    <row r="184" spans="1:71" ht="17" thickBot="1" x14ac:dyDescent="0.25">
      <c r="A184" s="95"/>
      <c r="B184" s="33" t="s">
        <v>77</v>
      </c>
      <c r="C184" s="24" t="s">
        <v>26</v>
      </c>
      <c r="D184" s="30">
        <v>-0.79537999999999998</v>
      </c>
      <c r="E184" s="30" t="s">
        <v>108</v>
      </c>
      <c r="F184" s="29">
        <f t="shared" si="64"/>
        <v>57</v>
      </c>
      <c r="G184" s="33" t="s">
        <v>105</v>
      </c>
      <c r="H184" s="35" t="s">
        <v>22</v>
      </c>
      <c r="I184" s="29">
        <v>-0.44740999999999997</v>
      </c>
      <c r="J184" s="29"/>
      <c r="K184" s="29">
        <f t="shared" si="56"/>
        <v>62</v>
      </c>
      <c r="L184" s="33" t="s">
        <v>59</v>
      </c>
      <c r="M184" s="24" t="s">
        <v>25</v>
      </c>
      <c r="N184" s="28">
        <v>-0.73851</v>
      </c>
      <c r="O184" s="28" t="s">
        <v>107</v>
      </c>
      <c r="P184" s="29">
        <f t="shared" si="82"/>
        <v>71</v>
      </c>
      <c r="Q184" s="33" t="s">
        <v>105</v>
      </c>
      <c r="R184" s="35" t="s">
        <v>29</v>
      </c>
      <c r="S184" s="29">
        <v>-0.44057000000000002</v>
      </c>
      <c r="T184" s="29"/>
      <c r="U184" s="29">
        <f t="shared" si="80"/>
        <v>45</v>
      </c>
      <c r="V184" s="33" t="s">
        <v>32</v>
      </c>
      <c r="W184" s="24" t="s">
        <v>26</v>
      </c>
      <c r="X184" s="28">
        <v>-0.38607000000000002</v>
      </c>
      <c r="Y184" s="28" t="s">
        <v>107</v>
      </c>
      <c r="Z184" s="29">
        <f t="shared" si="79"/>
        <v>47</v>
      </c>
      <c r="AA184" s="33" t="s">
        <v>61</v>
      </c>
      <c r="AB184" s="24" t="s">
        <v>26</v>
      </c>
      <c r="AC184" s="29">
        <v>-0.57318999999999998</v>
      </c>
      <c r="AD184" s="29"/>
      <c r="AE184" s="29">
        <f t="shared" si="55"/>
        <v>64</v>
      </c>
      <c r="AF184" s="33" t="s">
        <v>57</v>
      </c>
      <c r="AG184" s="24" t="s">
        <v>23</v>
      </c>
      <c r="AH184" s="29">
        <v>-0.33038000000000001</v>
      </c>
      <c r="AI184" s="29"/>
      <c r="AJ184" s="29">
        <f t="shared" si="83"/>
        <v>70</v>
      </c>
      <c r="AK184" s="33" t="s">
        <v>87</v>
      </c>
      <c r="AL184" s="24" t="s">
        <v>19</v>
      </c>
      <c r="AM184" s="28">
        <v>-0.75029000000000001</v>
      </c>
      <c r="AN184" s="28" t="s">
        <v>107</v>
      </c>
      <c r="AO184" s="29">
        <f t="shared" si="71"/>
        <v>54</v>
      </c>
      <c r="AP184" s="33" t="s">
        <v>87</v>
      </c>
      <c r="AQ184" s="24" t="s">
        <v>19</v>
      </c>
      <c r="AR184" s="30">
        <v>-0.80230999999999997</v>
      </c>
      <c r="AS184" s="30" t="s">
        <v>108</v>
      </c>
      <c r="AT184" s="29">
        <f t="shared" si="74"/>
        <v>51</v>
      </c>
      <c r="AU184" s="33" t="s">
        <v>59</v>
      </c>
      <c r="AV184" s="24" t="s">
        <v>20</v>
      </c>
      <c r="AW184" s="29">
        <v>-0.33302999999999999</v>
      </c>
      <c r="AX184" s="29"/>
      <c r="AY184" s="29">
        <f t="shared" si="81"/>
        <v>33</v>
      </c>
      <c r="AZ184" s="33" t="s">
        <v>39</v>
      </c>
      <c r="BA184" s="24" t="s">
        <v>28</v>
      </c>
      <c r="BB184" s="30">
        <v>-0.59858999999999996</v>
      </c>
      <c r="BC184" s="30" t="s">
        <v>108</v>
      </c>
      <c r="BD184" s="29">
        <f t="shared" si="70"/>
        <v>55</v>
      </c>
      <c r="BE184" s="33" t="s">
        <v>61</v>
      </c>
      <c r="BF184" s="24" t="s">
        <v>26</v>
      </c>
      <c r="BG184" s="28">
        <v>-0.47652</v>
      </c>
      <c r="BH184" s="28" t="s">
        <v>107</v>
      </c>
      <c r="BI184" s="29">
        <f t="shared" si="63"/>
        <v>59</v>
      </c>
      <c r="BJ184" s="33" t="s">
        <v>35</v>
      </c>
      <c r="BK184" s="24" t="s">
        <v>25</v>
      </c>
      <c r="BL184" s="30">
        <v>-0.31019999999999998</v>
      </c>
      <c r="BM184" s="30" t="s">
        <v>108</v>
      </c>
      <c r="BN184" s="29">
        <f t="shared" si="54"/>
        <v>65</v>
      </c>
      <c r="BO184" s="33" t="s">
        <v>74</v>
      </c>
      <c r="BP184" s="24" t="s">
        <v>25</v>
      </c>
      <c r="BQ184" s="29">
        <v>-0.19131999999999999</v>
      </c>
      <c r="BS184" s="29">
        <f t="shared" si="59"/>
        <v>61</v>
      </c>
    </row>
    <row r="185" spans="1:71" ht="17" thickBot="1" x14ac:dyDescent="0.25">
      <c r="A185" s="95"/>
      <c r="B185" s="33" t="s">
        <v>104</v>
      </c>
      <c r="C185" s="35" t="s">
        <v>28</v>
      </c>
      <c r="D185" s="29">
        <v>-0.79644999999999999</v>
      </c>
      <c r="E185" s="29"/>
      <c r="F185" s="29">
        <f t="shared" si="64"/>
        <v>58</v>
      </c>
      <c r="G185" s="33" t="s">
        <v>65</v>
      </c>
      <c r="H185" s="24" t="s">
        <v>29</v>
      </c>
      <c r="I185" s="30">
        <v>-0.45745999999999998</v>
      </c>
      <c r="J185" s="30" t="s">
        <v>108</v>
      </c>
      <c r="K185" s="29">
        <f t="shared" si="56"/>
        <v>63</v>
      </c>
      <c r="L185" s="33" t="s">
        <v>83</v>
      </c>
      <c r="M185" s="24" t="s">
        <v>20</v>
      </c>
      <c r="N185" s="28">
        <v>-0.75551000000000001</v>
      </c>
      <c r="O185" s="28" t="s">
        <v>107</v>
      </c>
      <c r="P185" s="29">
        <f t="shared" si="82"/>
        <v>72</v>
      </c>
      <c r="Q185" s="33" t="s">
        <v>36</v>
      </c>
      <c r="R185" s="24" t="s">
        <v>23</v>
      </c>
      <c r="S185" s="29">
        <v>-0.45622000000000001</v>
      </c>
      <c r="T185" s="29"/>
      <c r="U185" s="29">
        <f t="shared" si="80"/>
        <v>46</v>
      </c>
      <c r="V185" s="33" t="s">
        <v>48</v>
      </c>
      <c r="W185" s="24" t="s">
        <v>29</v>
      </c>
      <c r="X185" s="30">
        <v>-0.44139</v>
      </c>
      <c r="Y185" s="30" t="s">
        <v>108</v>
      </c>
      <c r="Z185" s="29">
        <f t="shared" si="79"/>
        <v>48</v>
      </c>
      <c r="AA185" s="33" t="s">
        <v>79</v>
      </c>
      <c r="AB185" s="24" t="s">
        <v>22</v>
      </c>
      <c r="AC185" s="28">
        <v>-0.58943999999999996</v>
      </c>
      <c r="AD185" s="28" t="s">
        <v>107</v>
      </c>
      <c r="AE185" s="29">
        <f t="shared" si="55"/>
        <v>65</v>
      </c>
      <c r="AF185" s="33" t="s">
        <v>65</v>
      </c>
      <c r="AG185" s="24" t="s">
        <v>20</v>
      </c>
      <c r="AH185" s="29">
        <v>-0.33351999999999998</v>
      </c>
      <c r="AI185" s="29"/>
      <c r="AJ185" s="29">
        <f t="shared" si="83"/>
        <v>71</v>
      </c>
      <c r="AK185" s="33" t="s">
        <v>81</v>
      </c>
      <c r="AL185" s="24" t="s">
        <v>29</v>
      </c>
      <c r="AM185" s="30">
        <v>-0.77988999999999997</v>
      </c>
      <c r="AN185" s="30" t="s">
        <v>108</v>
      </c>
      <c r="AO185" s="29">
        <f t="shared" si="71"/>
        <v>55</v>
      </c>
      <c r="AP185" s="33" t="s">
        <v>100</v>
      </c>
      <c r="AQ185" s="35" t="s">
        <v>20</v>
      </c>
      <c r="AR185" s="29">
        <v>-0.80930999999999997</v>
      </c>
      <c r="AS185" s="29"/>
      <c r="AT185" s="29">
        <f t="shared" si="74"/>
        <v>52</v>
      </c>
      <c r="AU185" s="33" t="s">
        <v>67</v>
      </c>
      <c r="AV185" s="24" t="s">
        <v>28</v>
      </c>
      <c r="AW185" s="29">
        <v>-0.34172000000000002</v>
      </c>
      <c r="AX185" s="29"/>
      <c r="AY185" s="29">
        <f t="shared" si="81"/>
        <v>34</v>
      </c>
      <c r="AZ185" s="33" t="s">
        <v>80</v>
      </c>
      <c r="BA185" s="24" t="s">
        <v>25</v>
      </c>
      <c r="BB185" s="30">
        <v>-0.61709000000000003</v>
      </c>
      <c r="BC185" s="30" t="s">
        <v>108</v>
      </c>
      <c r="BD185" s="29">
        <f t="shared" si="70"/>
        <v>56</v>
      </c>
      <c r="BE185" s="33" t="s">
        <v>21</v>
      </c>
      <c r="BF185" s="24" t="s">
        <v>23</v>
      </c>
      <c r="BG185" s="28">
        <v>-0.47835</v>
      </c>
      <c r="BH185" s="28" t="s">
        <v>107</v>
      </c>
      <c r="BI185" s="29">
        <f t="shared" si="63"/>
        <v>60</v>
      </c>
      <c r="BJ185" s="33" t="s">
        <v>70</v>
      </c>
      <c r="BK185" s="24" t="s">
        <v>23</v>
      </c>
      <c r="BL185" s="29">
        <v>-0.31297000000000003</v>
      </c>
      <c r="BM185" s="29"/>
      <c r="BN185" s="29">
        <f t="shared" ref="BN185:BN234" si="84">IF(BL185&lt;BL184,BN184+1,BN184)</f>
        <v>66</v>
      </c>
      <c r="BO185" s="33" t="s">
        <v>82</v>
      </c>
      <c r="BP185" s="24" t="s">
        <v>25</v>
      </c>
      <c r="BQ185" s="29">
        <v>-0.19223000000000001</v>
      </c>
      <c r="BS185" s="29">
        <f t="shared" si="59"/>
        <v>62</v>
      </c>
    </row>
    <row r="186" spans="1:71" ht="17" thickBot="1" x14ac:dyDescent="0.25">
      <c r="A186" s="95"/>
      <c r="B186" s="33" t="s">
        <v>53</v>
      </c>
      <c r="C186" s="24" t="s">
        <v>23</v>
      </c>
      <c r="D186" s="28">
        <v>-0.80666000000000004</v>
      </c>
      <c r="E186" s="28" t="s">
        <v>107</v>
      </c>
      <c r="F186" s="29">
        <f t="shared" si="64"/>
        <v>59</v>
      </c>
      <c r="G186" s="33" t="s">
        <v>27</v>
      </c>
      <c r="H186" s="24" t="s">
        <v>29</v>
      </c>
      <c r="I186" s="28">
        <v>-0.46</v>
      </c>
      <c r="J186" s="28" t="s">
        <v>107</v>
      </c>
      <c r="K186" s="29">
        <f t="shared" si="56"/>
        <v>64</v>
      </c>
      <c r="L186" s="33" t="s">
        <v>37</v>
      </c>
      <c r="M186" s="24" t="s">
        <v>23</v>
      </c>
      <c r="N186" s="28">
        <v>-0.75824999999999998</v>
      </c>
      <c r="O186" s="28" t="s">
        <v>107</v>
      </c>
      <c r="P186" s="29">
        <f t="shared" si="82"/>
        <v>73</v>
      </c>
      <c r="Q186" s="33" t="s">
        <v>36</v>
      </c>
      <c r="R186" s="24" t="s">
        <v>26</v>
      </c>
      <c r="S186" s="30">
        <v>-0.52844000000000002</v>
      </c>
      <c r="T186" s="30" t="s">
        <v>108</v>
      </c>
      <c r="U186" s="29">
        <f t="shared" si="80"/>
        <v>47</v>
      </c>
      <c r="V186" s="33" t="s">
        <v>69</v>
      </c>
      <c r="W186" s="24" t="s">
        <v>23</v>
      </c>
      <c r="X186" s="29">
        <v>-0.44705</v>
      </c>
      <c r="Y186" s="29"/>
      <c r="Z186" s="29">
        <f t="shared" si="79"/>
        <v>49</v>
      </c>
      <c r="AA186" s="33" t="s">
        <v>77</v>
      </c>
      <c r="AB186" s="24" t="s">
        <v>26</v>
      </c>
      <c r="AC186" s="29">
        <v>-0.61467000000000005</v>
      </c>
      <c r="AD186" s="29"/>
      <c r="AE186" s="29">
        <f t="shared" si="55"/>
        <v>66</v>
      </c>
      <c r="AF186" s="33" t="s">
        <v>96</v>
      </c>
      <c r="AG186" s="35" t="s">
        <v>23</v>
      </c>
      <c r="AH186" s="29">
        <v>-0.33384999999999998</v>
      </c>
      <c r="AI186" s="29"/>
      <c r="AJ186" s="29">
        <f t="shared" si="83"/>
        <v>72</v>
      </c>
      <c r="AK186" s="33" t="s">
        <v>100</v>
      </c>
      <c r="AL186" s="35" t="s">
        <v>28</v>
      </c>
      <c r="AM186" s="28">
        <v>-0.80954000000000004</v>
      </c>
      <c r="AN186" s="28" t="s">
        <v>107</v>
      </c>
      <c r="AO186" s="29">
        <f t="shared" si="71"/>
        <v>56</v>
      </c>
      <c r="AP186" s="33" t="s">
        <v>84</v>
      </c>
      <c r="AQ186" s="24" t="s">
        <v>28</v>
      </c>
      <c r="AR186" s="28">
        <v>-0.84228000000000003</v>
      </c>
      <c r="AS186" s="28" t="s">
        <v>107</v>
      </c>
      <c r="AT186" s="29">
        <f t="shared" si="74"/>
        <v>53</v>
      </c>
      <c r="AU186" s="33" t="s">
        <v>65</v>
      </c>
      <c r="AV186" s="24" t="s">
        <v>29</v>
      </c>
      <c r="AW186" s="29">
        <v>-0.35208</v>
      </c>
      <c r="AX186" s="29"/>
      <c r="AY186" s="29">
        <f t="shared" si="81"/>
        <v>35</v>
      </c>
      <c r="AZ186" s="33" t="s">
        <v>74</v>
      </c>
      <c r="BA186" s="24" t="s">
        <v>23</v>
      </c>
      <c r="BB186" s="30">
        <v>-0.63449</v>
      </c>
      <c r="BC186" s="30" t="s">
        <v>108</v>
      </c>
      <c r="BD186" s="29">
        <f t="shared" si="70"/>
        <v>57</v>
      </c>
      <c r="BE186" s="33" t="s">
        <v>32</v>
      </c>
      <c r="BF186" s="24" t="s">
        <v>20</v>
      </c>
      <c r="BG186" s="28">
        <v>-0.50751000000000002</v>
      </c>
      <c r="BH186" s="28" t="s">
        <v>107</v>
      </c>
      <c r="BI186" s="29">
        <f t="shared" si="63"/>
        <v>61</v>
      </c>
      <c r="BJ186" s="33" t="s">
        <v>96</v>
      </c>
      <c r="BK186" s="35" t="s">
        <v>19</v>
      </c>
      <c r="BL186" s="29">
        <v>-0.31680999999999998</v>
      </c>
      <c r="BM186" s="29"/>
      <c r="BN186" s="29">
        <f t="shared" si="84"/>
        <v>67</v>
      </c>
      <c r="BO186" s="33" t="s">
        <v>98</v>
      </c>
      <c r="BP186" s="35" t="s">
        <v>25</v>
      </c>
      <c r="BQ186" s="29">
        <v>-0.19933000000000001</v>
      </c>
      <c r="BS186" s="29">
        <f t="shared" si="59"/>
        <v>63</v>
      </c>
    </row>
    <row r="187" spans="1:71" ht="17" thickBot="1" x14ac:dyDescent="0.25">
      <c r="A187" s="95"/>
      <c r="B187" s="33" t="s">
        <v>85</v>
      </c>
      <c r="C187" s="24" t="s">
        <v>19</v>
      </c>
      <c r="D187" s="30">
        <v>-0.82743</v>
      </c>
      <c r="E187" s="30" t="s">
        <v>108</v>
      </c>
      <c r="F187" s="29">
        <f t="shared" si="64"/>
        <v>60</v>
      </c>
      <c r="G187" s="33" t="s">
        <v>73</v>
      </c>
      <c r="H187" s="24" t="s">
        <v>26</v>
      </c>
      <c r="I187" s="30">
        <v>-0.46860000000000002</v>
      </c>
      <c r="J187" s="30" t="s">
        <v>108</v>
      </c>
      <c r="K187" s="29">
        <f t="shared" si="56"/>
        <v>65</v>
      </c>
      <c r="L187" s="33" t="s">
        <v>96</v>
      </c>
      <c r="M187" s="35" t="s">
        <v>23</v>
      </c>
      <c r="N187" s="30">
        <v>-0.77380000000000004</v>
      </c>
      <c r="O187" s="30" t="s">
        <v>108</v>
      </c>
      <c r="P187" s="29">
        <f t="shared" si="82"/>
        <v>74</v>
      </c>
      <c r="Q187" s="33" t="s">
        <v>97</v>
      </c>
      <c r="R187" s="35" t="s">
        <v>29</v>
      </c>
      <c r="S187" s="29">
        <v>-0.55098000000000003</v>
      </c>
      <c r="T187" s="29"/>
      <c r="U187" s="29">
        <f t="shared" si="80"/>
        <v>48</v>
      </c>
      <c r="V187" s="33" t="s">
        <v>93</v>
      </c>
      <c r="W187" s="35" t="s">
        <v>20</v>
      </c>
      <c r="X187" s="29">
        <v>-0.46759000000000001</v>
      </c>
      <c r="Y187" s="29"/>
      <c r="Z187" s="29">
        <f t="shared" si="79"/>
        <v>50</v>
      </c>
      <c r="AA187" s="33" t="s">
        <v>85</v>
      </c>
      <c r="AB187" s="24" t="s">
        <v>26</v>
      </c>
      <c r="AC187" s="29">
        <v>-0.62012</v>
      </c>
      <c r="AD187" s="29"/>
      <c r="AE187" s="29">
        <f t="shared" ref="AE187:AE234" si="85">IF(AC187&lt;AC186,AE186+1,AE186)</f>
        <v>67</v>
      </c>
      <c r="AF187" s="33" t="s">
        <v>98</v>
      </c>
      <c r="AG187" s="35" t="s">
        <v>23</v>
      </c>
      <c r="AH187" s="29">
        <v>-0.33429999999999999</v>
      </c>
      <c r="AI187" s="29"/>
      <c r="AJ187" s="29">
        <f t="shared" si="83"/>
        <v>73</v>
      </c>
      <c r="AK187" s="33" t="s">
        <v>96</v>
      </c>
      <c r="AL187" s="35" t="s">
        <v>23</v>
      </c>
      <c r="AM187" s="29">
        <v>-0.80984</v>
      </c>
      <c r="AN187" s="29"/>
      <c r="AO187" s="29">
        <f t="shared" si="71"/>
        <v>57</v>
      </c>
      <c r="AP187" s="33" t="s">
        <v>61</v>
      </c>
      <c r="AQ187" s="24" t="s">
        <v>23</v>
      </c>
      <c r="AR187" s="28">
        <v>-0.85314000000000001</v>
      </c>
      <c r="AS187" s="28" t="s">
        <v>107</v>
      </c>
      <c r="AT187" s="29">
        <f t="shared" si="74"/>
        <v>54</v>
      </c>
      <c r="AU187" s="33" t="s">
        <v>93</v>
      </c>
      <c r="AV187" s="35" t="s">
        <v>25</v>
      </c>
      <c r="AW187" s="29">
        <v>-0.35446</v>
      </c>
      <c r="AX187" s="29"/>
      <c r="AY187" s="29">
        <f t="shared" si="81"/>
        <v>36</v>
      </c>
      <c r="AZ187" s="33" t="s">
        <v>93</v>
      </c>
      <c r="BA187" s="35" t="s">
        <v>23</v>
      </c>
      <c r="BB187" s="29">
        <v>-0.64365000000000006</v>
      </c>
      <c r="BC187" s="29"/>
      <c r="BD187" s="29">
        <f t="shared" si="70"/>
        <v>58</v>
      </c>
      <c r="BE187" s="33" t="s">
        <v>96</v>
      </c>
      <c r="BF187" s="35" t="s">
        <v>19</v>
      </c>
      <c r="BG187" s="30">
        <v>-0.51065000000000005</v>
      </c>
      <c r="BH187" s="30" t="s">
        <v>108</v>
      </c>
      <c r="BI187" s="29">
        <f t="shared" si="63"/>
        <v>62</v>
      </c>
      <c r="BJ187" s="33" t="s">
        <v>80</v>
      </c>
      <c r="BK187" s="24" t="s">
        <v>28</v>
      </c>
      <c r="BL187" s="29">
        <v>-0.32544000000000001</v>
      </c>
      <c r="BM187" s="29"/>
      <c r="BN187" s="29">
        <f t="shared" si="84"/>
        <v>68</v>
      </c>
      <c r="BO187" s="33" t="s">
        <v>98</v>
      </c>
      <c r="BP187" s="35" t="s">
        <v>23</v>
      </c>
      <c r="BQ187" s="29">
        <v>-0.19986999999999999</v>
      </c>
      <c r="BS187" s="29">
        <f t="shared" si="59"/>
        <v>64</v>
      </c>
    </row>
    <row r="188" spans="1:71" ht="17" thickBot="1" x14ac:dyDescent="0.25">
      <c r="A188" s="95"/>
      <c r="B188" s="33" t="s">
        <v>79</v>
      </c>
      <c r="C188" s="24" t="s">
        <v>29</v>
      </c>
      <c r="D188" s="28">
        <v>-0.83645999999999998</v>
      </c>
      <c r="E188" s="28" t="s">
        <v>107</v>
      </c>
      <c r="F188" s="29">
        <f t="shared" si="64"/>
        <v>61</v>
      </c>
      <c r="G188" s="33" t="s">
        <v>58</v>
      </c>
      <c r="H188" s="24" t="s">
        <v>22</v>
      </c>
      <c r="I188" s="29">
        <v>-0.48405999999999999</v>
      </c>
      <c r="J188" s="29"/>
      <c r="K188" s="29">
        <f t="shared" si="56"/>
        <v>66</v>
      </c>
      <c r="L188" s="33" t="s">
        <v>62</v>
      </c>
      <c r="M188" s="24" t="s">
        <v>19</v>
      </c>
      <c r="N188" s="28">
        <v>-0.78896999999999995</v>
      </c>
      <c r="O188" s="28" t="s">
        <v>107</v>
      </c>
      <c r="P188" s="29">
        <f t="shared" si="82"/>
        <v>75</v>
      </c>
      <c r="Q188" s="33" t="s">
        <v>81</v>
      </c>
      <c r="R188" s="24" t="s">
        <v>26</v>
      </c>
      <c r="S188" s="29">
        <v>-0.56030999999999997</v>
      </c>
      <c r="T188" s="29"/>
      <c r="U188" s="29">
        <f t="shared" si="80"/>
        <v>49</v>
      </c>
      <c r="V188" s="33" t="s">
        <v>36</v>
      </c>
      <c r="W188" s="24" t="s">
        <v>23</v>
      </c>
      <c r="X188" s="30">
        <v>-0.47653000000000001</v>
      </c>
      <c r="Y188" s="30" t="s">
        <v>108</v>
      </c>
      <c r="Z188" s="29">
        <f t="shared" si="79"/>
        <v>51</v>
      </c>
      <c r="AA188" s="33" t="s">
        <v>104</v>
      </c>
      <c r="AB188" s="35" t="s">
        <v>19</v>
      </c>
      <c r="AC188" s="28">
        <v>-0.62658999999999998</v>
      </c>
      <c r="AD188" s="28" t="s">
        <v>107</v>
      </c>
      <c r="AE188" s="29">
        <f t="shared" si="85"/>
        <v>68</v>
      </c>
      <c r="AF188" s="33" t="s">
        <v>85</v>
      </c>
      <c r="AG188" s="24" t="s">
        <v>19</v>
      </c>
      <c r="AH188" s="29">
        <v>-0.34114</v>
      </c>
      <c r="AI188" s="29"/>
      <c r="AJ188" s="29">
        <f t="shared" si="83"/>
        <v>74</v>
      </c>
      <c r="AK188" s="33" t="s">
        <v>100</v>
      </c>
      <c r="AL188" s="35" t="s">
        <v>20</v>
      </c>
      <c r="AM188" s="28">
        <v>-0.82147999999999999</v>
      </c>
      <c r="AN188" s="28" t="s">
        <v>107</v>
      </c>
      <c r="AO188" s="29">
        <f t="shared" si="71"/>
        <v>58</v>
      </c>
      <c r="AP188" s="33" t="s">
        <v>85</v>
      </c>
      <c r="AQ188" s="24" t="s">
        <v>19</v>
      </c>
      <c r="AR188" s="28">
        <v>-0.93664999999999998</v>
      </c>
      <c r="AS188" s="28" t="s">
        <v>107</v>
      </c>
      <c r="AT188" s="29">
        <f t="shared" si="74"/>
        <v>55</v>
      </c>
      <c r="AU188" s="33" t="s">
        <v>52</v>
      </c>
      <c r="AV188" s="24" t="s">
        <v>23</v>
      </c>
      <c r="AW188" s="29">
        <v>-0.3659</v>
      </c>
      <c r="AX188" s="29"/>
      <c r="AY188" s="29">
        <f t="shared" si="81"/>
        <v>37</v>
      </c>
      <c r="AZ188" s="33" t="s">
        <v>49</v>
      </c>
      <c r="BA188" s="24" t="s">
        <v>20</v>
      </c>
      <c r="BB188" s="28">
        <v>-0.64559</v>
      </c>
      <c r="BC188" s="28" t="s">
        <v>107</v>
      </c>
      <c r="BD188" s="29">
        <f t="shared" si="70"/>
        <v>59</v>
      </c>
      <c r="BE188" s="33" t="s">
        <v>79</v>
      </c>
      <c r="BF188" s="24" t="s">
        <v>29</v>
      </c>
      <c r="BG188" s="30">
        <v>-0.52400000000000002</v>
      </c>
      <c r="BH188" s="30" t="s">
        <v>108</v>
      </c>
      <c r="BI188" s="29">
        <f t="shared" si="63"/>
        <v>63</v>
      </c>
      <c r="BJ188" s="33" t="s">
        <v>47</v>
      </c>
      <c r="BK188" s="24" t="s">
        <v>19</v>
      </c>
      <c r="BL188" s="30">
        <v>-0.33399000000000001</v>
      </c>
      <c r="BM188" s="30" t="s">
        <v>108</v>
      </c>
      <c r="BN188" s="29">
        <f t="shared" si="84"/>
        <v>69</v>
      </c>
      <c r="BO188" s="33" t="s">
        <v>90</v>
      </c>
      <c r="BP188" s="35" t="s">
        <v>29</v>
      </c>
      <c r="BQ188" s="29">
        <v>-0.20029</v>
      </c>
      <c r="BS188" s="29">
        <f t="shared" si="59"/>
        <v>65</v>
      </c>
    </row>
    <row r="189" spans="1:71" ht="17" thickBot="1" x14ac:dyDescent="0.25">
      <c r="A189" s="95"/>
      <c r="B189" s="33" t="s">
        <v>100</v>
      </c>
      <c r="C189" s="35" t="s">
        <v>28</v>
      </c>
      <c r="D189" s="28">
        <v>-0.8498</v>
      </c>
      <c r="E189" s="28" t="s">
        <v>107</v>
      </c>
      <c r="F189" s="29">
        <f t="shared" si="64"/>
        <v>62</v>
      </c>
      <c r="G189" s="33" t="s">
        <v>62</v>
      </c>
      <c r="H189" s="24" t="s">
        <v>25</v>
      </c>
      <c r="I189" s="29">
        <v>-0.48665999999999998</v>
      </c>
      <c r="J189" s="29"/>
      <c r="K189" s="29">
        <f t="shared" ref="K189:K234" si="86">IF(I189&lt;I188,K188+1,K188)</f>
        <v>67</v>
      </c>
      <c r="L189" s="33" t="s">
        <v>91</v>
      </c>
      <c r="M189" s="35" t="s">
        <v>25</v>
      </c>
      <c r="N189" s="29">
        <v>-0.81896999999999998</v>
      </c>
      <c r="O189" s="29"/>
      <c r="P189" s="29">
        <f t="shared" si="82"/>
        <v>76</v>
      </c>
      <c r="Q189" s="33" t="s">
        <v>57</v>
      </c>
      <c r="R189" s="24" t="s">
        <v>26</v>
      </c>
      <c r="S189" s="30">
        <v>-0.57298000000000004</v>
      </c>
      <c r="T189" s="30" t="s">
        <v>108</v>
      </c>
      <c r="U189" s="29">
        <f t="shared" si="80"/>
        <v>50</v>
      </c>
      <c r="V189" s="33" t="s">
        <v>42</v>
      </c>
      <c r="W189" s="24" t="s">
        <v>26</v>
      </c>
      <c r="X189" s="28">
        <v>-0.48505999999999999</v>
      </c>
      <c r="Y189" s="28" t="s">
        <v>107</v>
      </c>
      <c r="Z189" s="29">
        <f t="shared" si="79"/>
        <v>52</v>
      </c>
      <c r="AA189" s="33" t="s">
        <v>100</v>
      </c>
      <c r="AB189" s="35" t="s">
        <v>28</v>
      </c>
      <c r="AC189" s="28">
        <v>-0.65130999999999994</v>
      </c>
      <c r="AD189" s="28" t="s">
        <v>107</v>
      </c>
      <c r="AE189" s="29">
        <f t="shared" si="85"/>
        <v>69</v>
      </c>
      <c r="AF189" s="33" t="s">
        <v>70</v>
      </c>
      <c r="AG189" s="24" t="s">
        <v>28</v>
      </c>
      <c r="AH189" s="29">
        <v>-0.34888000000000002</v>
      </c>
      <c r="AI189" s="29"/>
      <c r="AJ189" s="29">
        <f t="shared" si="83"/>
        <v>75</v>
      </c>
      <c r="AK189" s="33" t="s">
        <v>32</v>
      </c>
      <c r="AL189" s="24" t="s">
        <v>20</v>
      </c>
      <c r="AM189" s="28">
        <v>-0.85646</v>
      </c>
      <c r="AN189" s="28" t="s">
        <v>107</v>
      </c>
      <c r="AO189" s="29">
        <f t="shared" si="71"/>
        <v>59</v>
      </c>
      <c r="AP189" s="33" t="s">
        <v>32</v>
      </c>
      <c r="AQ189" s="24" t="s">
        <v>20</v>
      </c>
      <c r="AR189" s="28">
        <v>-0.97838999999999998</v>
      </c>
      <c r="AS189" s="28" t="s">
        <v>107</v>
      </c>
      <c r="AT189" s="29">
        <f t="shared" si="74"/>
        <v>56</v>
      </c>
      <c r="AU189" s="33" t="s">
        <v>91</v>
      </c>
      <c r="AV189" s="35" t="s">
        <v>25</v>
      </c>
      <c r="AW189" s="29">
        <v>-0.37056</v>
      </c>
      <c r="AX189" s="29"/>
      <c r="AY189" s="29">
        <f t="shared" si="81"/>
        <v>38</v>
      </c>
      <c r="AZ189" s="33" t="s">
        <v>36</v>
      </c>
      <c r="BA189" s="24" t="s">
        <v>26</v>
      </c>
      <c r="BB189" s="28">
        <v>-0.65736000000000006</v>
      </c>
      <c r="BC189" s="28" t="s">
        <v>107</v>
      </c>
      <c r="BD189" s="29">
        <f t="shared" si="70"/>
        <v>60</v>
      </c>
      <c r="BE189" s="33" t="s">
        <v>44</v>
      </c>
      <c r="BF189" s="24" t="s">
        <v>20</v>
      </c>
      <c r="BG189" s="28">
        <v>-0.53402000000000005</v>
      </c>
      <c r="BH189" s="28" t="s">
        <v>107</v>
      </c>
      <c r="BI189" s="29">
        <f t="shared" si="63"/>
        <v>64</v>
      </c>
      <c r="BJ189" s="33" t="s">
        <v>74</v>
      </c>
      <c r="BK189" s="24" t="s">
        <v>23</v>
      </c>
      <c r="BL189" s="30">
        <v>-0.34294000000000002</v>
      </c>
      <c r="BM189" s="30" t="s">
        <v>108</v>
      </c>
      <c r="BN189" s="29">
        <f t="shared" si="84"/>
        <v>70</v>
      </c>
      <c r="BO189" s="33" t="s">
        <v>52</v>
      </c>
      <c r="BP189" s="24" t="s">
        <v>23</v>
      </c>
      <c r="BQ189" s="30">
        <v>-0.20547000000000001</v>
      </c>
      <c r="BR189" s="53" t="s">
        <v>108</v>
      </c>
      <c r="BS189" s="29">
        <f t="shared" si="59"/>
        <v>66</v>
      </c>
    </row>
    <row r="190" spans="1:71" ht="17" thickBot="1" x14ac:dyDescent="0.25">
      <c r="A190" s="95"/>
      <c r="B190" s="33" t="s">
        <v>61</v>
      </c>
      <c r="C190" s="24" t="s">
        <v>26</v>
      </c>
      <c r="D190" s="28">
        <v>-0.85085999999999995</v>
      </c>
      <c r="E190" s="28" t="s">
        <v>107</v>
      </c>
      <c r="F190" s="29">
        <f t="shared" si="64"/>
        <v>63</v>
      </c>
      <c r="G190" s="33" t="s">
        <v>68</v>
      </c>
      <c r="H190" s="24" t="s">
        <v>29</v>
      </c>
      <c r="I190" s="29">
        <v>-0.49668000000000001</v>
      </c>
      <c r="J190" s="29"/>
      <c r="K190" s="29">
        <f t="shared" si="86"/>
        <v>68</v>
      </c>
      <c r="L190" s="33" t="s">
        <v>62</v>
      </c>
      <c r="M190" s="24" t="s">
        <v>23</v>
      </c>
      <c r="N190" s="28">
        <v>-0.82150999999999996</v>
      </c>
      <c r="O190" s="28" t="s">
        <v>107</v>
      </c>
      <c r="P190" s="29">
        <f t="shared" si="82"/>
        <v>77</v>
      </c>
      <c r="Q190" s="33" t="s">
        <v>99</v>
      </c>
      <c r="R190" s="35" t="s">
        <v>23</v>
      </c>
      <c r="S190" s="29">
        <v>-0.60375999999999996</v>
      </c>
      <c r="T190" s="29"/>
      <c r="U190" s="29">
        <f t="shared" si="80"/>
        <v>51</v>
      </c>
      <c r="V190" s="33" t="s">
        <v>85</v>
      </c>
      <c r="W190" s="24" t="s">
        <v>19</v>
      </c>
      <c r="X190" s="29">
        <v>-0.48770999999999998</v>
      </c>
      <c r="Y190" s="29"/>
      <c r="Z190" s="29">
        <f t="shared" si="79"/>
        <v>53</v>
      </c>
      <c r="AA190" s="33" t="s">
        <v>61</v>
      </c>
      <c r="AB190" s="24" t="s">
        <v>23</v>
      </c>
      <c r="AC190" s="29">
        <v>-0.65705999999999998</v>
      </c>
      <c r="AD190" s="29"/>
      <c r="AE190" s="29">
        <f t="shared" si="85"/>
        <v>70</v>
      </c>
      <c r="AF190" s="33" t="s">
        <v>51</v>
      </c>
      <c r="AG190" s="24" t="s">
        <v>28</v>
      </c>
      <c r="AH190" s="29">
        <v>-0.35202</v>
      </c>
      <c r="AI190" s="29"/>
      <c r="AJ190" s="29">
        <f t="shared" si="83"/>
        <v>76</v>
      </c>
      <c r="AK190" s="33" t="s">
        <v>94</v>
      </c>
      <c r="AL190" s="35" t="s">
        <v>22</v>
      </c>
      <c r="AM190" s="29">
        <v>-0.90715999999999997</v>
      </c>
      <c r="AN190" s="29"/>
      <c r="AO190" s="29">
        <f t="shared" si="71"/>
        <v>60</v>
      </c>
      <c r="AP190" s="33" t="s">
        <v>67</v>
      </c>
      <c r="AQ190" s="24" t="s">
        <v>23</v>
      </c>
      <c r="AR190" s="28">
        <v>-1.0073000000000001</v>
      </c>
      <c r="AS190" s="28" t="s">
        <v>107</v>
      </c>
      <c r="AT190" s="29">
        <f t="shared" si="74"/>
        <v>57</v>
      </c>
      <c r="AU190" s="33" t="s">
        <v>49</v>
      </c>
      <c r="AV190" s="24" t="s">
        <v>20</v>
      </c>
      <c r="AW190" s="29">
        <v>-0.37254999999999999</v>
      </c>
      <c r="AX190" s="29"/>
      <c r="AY190" s="29">
        <f t="shared" si="81"/>
        <v>39</v>
      </c>
      <c r="AZ190" s="33" t="s">
        <v>45</v>
      </c>
      <c r="BA190" s="24" t="s">
        <v>23</v>
      </c>
      <c r="BB190" s="28">
        <v>-0.66835999999999995</v>
      </c>
      <c r="BC190" s="28" t="s">
        <v>107</v>
      </c>
      <c r="BD190" s="29">
        <f t="shared" si="70"/>
        <v>61</v>
      </c>
      <c r="BE190" s="33" t="s">
        <v>87</v>
      </c>
      <c r="BF190" s="24" t="s">
        <v>19</v>
      </c>
      <c r="BG190" s="30">
        <v>-0.54318</v>
      </c>
      <c r="BH190" s="30" t="s">
        <v>108</v>
      </c>
      <c r="BI190" s="29">
        <f t="shared" si="63"/>
        <v>65</v>
      </c>
      <c r="BJ190" s="33" t="s">
        <v>56</v>
      </c>
      <c r="BK190" s="24" t="s">
        <v>25</v>
      </c>
      <c r="BL190" s="30">
        <v>-0.35453000000000001</v>
      </c>
      <c r="BM190" s="30" t="s">
        <v>108</v>
      </c>
      <c r="BN190" s="29">
        <f t="shared" si="84"/>
        <v>71</v>
      </c>
      <c r="BO190" s="33" t="s">
        <v>68</v>
      </c>
      <c r="BP190" s="24" t="s">
        <v>19</v>
      </c>
      <c r="BQ190" s="29">
        <v>-0.21099000000000001</v>
      </c>
      <c r="BS190" s="29">
        <f t="shared" ref="BS190:BS234" si="87">IF(BQ190&lt;BQ189,BS189+1,BS189)</f>
        <v>67</v>
      </c>
    </row>
    <row r="191" spans="1:71" ht="17" thickBot="1" x14ac:dyDescent="0.25">
      <c r="A191" s="95"/>
      <c r="B191" s="33" t="s">
        <v>36</v>
      </c>
      <c r="C191" s="24" t="s">
        <v>26</v>
      </c>
      <c r="D191" s="28">
        <v>-0.85163</v>
      </c>
      <c r="E191" s="28" t="s">
        <v>107</v>
      </c>
      <c r="F191" s="29">
        <f t="shared" si="64"/>
        <v>64</v>
      </c>
      <c r="G191" s="33" t="s">
        <v>82</v>
      </c>
      <c r="H191" s="24" t="s">
        <v>25</v>
      </c>
      <c r="I191" s="28">
        <v>-0.49696000000000001</v>
      </c>
      <c r="J191" s="28" t="s">
        <v>107</v>
      </c>
      <c r="K191" s="29">
        <f t="shared" si="86"/>
        <v>69</v>
      </c>
      <c r="L191" s="33" t="s">
        <v>50</v>
      </c>
      <c r="M191" s="24" t="s">
        <v>19</v>
      </c>
      <c r="N191" s="28">
        <v>-0.83726</v>
      </c>
      <c r="O191" s="28" t="s">
        <v>107</v>
      </c>
      <c r="P191" s="29">
        <f t="shared" si="82"/>
        <v>78</v>
      </c>
      <c r="Q191" s="33" t="s">
        <v>86</v>
      </c>
      <c r="R191" s="24" t="s">
        <v>28</v>
      </c>
      <c r="S191" s="29">
        <v>-0.62873000000000001</v>
      </c>
      <c r="T191" s="29"/>
      <c r="U191" s="29">
        <f t="shared" si="80"/>
        <v>52</v>
      </c>
      <c r="V191" s="33" t="s">
        <v>64</v>
      </c>
      <c r="W191" s="24" t="s">
        <v>28</v>
      </c>
      <c r="X191" s="29">
        <v>-0.49292000000000002</v>
      </c>
      <c r="Y191" s="29"/>
      <c r="Z191" s="29">
        <f t="shared" si="79"/>
        <v>54</v>
      </c>
      <c r="AA191" s="33" t="s">
        <v>36</v>
      </c>
      <c r="AB191" s="24" t="s">
        <v>23</v>
      </c>
      <c r="AC191" s="28">
        <v>-0.66378999999999999</v>
      </c>
      <c r="AD191" s="28" t="s">
        <v>107</v>
      </c>
      <c r="AE191" s="29">
        <f t="shared" si="85"/>
        <v>71</v>
      </c>
      <c r="AF191" s="33" t="s">
        <v>79</v>
      </c>
      <c r="AG191" s="24" t="s">
        <v>29</v>
      </c>
      <c r="AH191" s="30">
        <v>-0.36303999999999997</v>
      </c>
      <c r="AI191" s="30" t="s">
        <v>108</v>
      </c>
      <c r="AJ191" s="29">
        <f t="shared" si="83"/>
        <v>77</v>
      </c>
      <c r="AK191" s="33" t="s">
        <v>61</v>
      </c>
      <c r="AL191" s="24" t="s">
        <v>19</v>
      </c>
      <c r="AM191" s="30">
        <v>-0.90847</v>
      </c>
      <c r="AN191" s="30" t="s">
        <v>108</v>
      </c>
      <c r="AO191" s="29">
        <f t="shared" si="71"/>
        <v>61</v>
      </c>
      <c r="AP191" s="33" t="s">
        <v>81</v>
      </c>
      <c r="AQ191" s="24" t="s">
        <v>29</v>
      </c>
      <c r="AR191" s="28">
        <v>-1.07548</v>
      </c>
      <c r="AS191" s="28" t="s">
        <v>107</v>
      </c>
      <c r="AT191" s="29">
        <f t="shared" si="74"/>
        <v>58</v>
      </c>
      <c r="AU191" s="33" t="s">
        <v>45</v>
      </c>
      <c r="AV191" s="24" t="s">
        <v>23</v>
      </c>
      <c r="AW191" s="29">
        <v>-0.37462000000000001</v>
      </c>
      <c r="AX191" s="29"/>
      <c r="AY191" s="29">
        <f t="shared" si="81"/>
        <v>40</v>
      </c>
      <c r="AZ191" s="33" t="s">
        <v>57</v>
      </c>
      <c r="BA191" s="24" t="s">
        <v>20</v>
      </c>
      <c r="BB191" s="28">
        <v>-0.70394999999999996</v>
      </c>
      <c r="BC191" s="28" t="s">
        <v>107</v>
      </c>
      <c r="BD191" s="29">
        <f t="shared" si="70"/>
        <v>62</v>
      </c>
      <c r="BE191" s="33" t="s">
        <v>84</v>
      </c>
      <c r="BF191" s="24" t="s">
        <v>28</v>
      </c>
      <c r="BG191" s="30">
        <v>-0.54805000000000004</v>
      </c>
      <c r="BH191" s="30" t="s">
        <v>108</v>
      </c>
      <c r="BI191" s="29">
        <f t="shared" si="63"/>
        <v>66</v>
      </c>
      <c r="BJ191" s="33" t="s">
        <v>97</v>
      </c>
      <c r="BK191" s="35" t="s">
        <v>19</v>
      </c>
      <c r="BL191" s="30">
        <v>-0.35627999999999999</v>
      </c>
      <c r="BM191" s="30" t="s">
        <v>108</v>
      </c>
      <c r="BN191" s="29">
        <f t="shared" si="84"/>
        <v>72</v>
      </c>
      <c r="BO191" s="33" t="s">
        <v>80</v>
      </c>
      <c r="BP191" s="24" t="s">
        <v>19</v>
      </c>
      <c r="BQ191" s="29">
        <v>-0.21597</v>
      </c>
      <c r="BS191" s="29">
        <f t="shared" si="87"/>
        <v>68</v>
      </c>
    </row>
    <row r="192" spans="1:71" ht="17" thickBot="1" x14ac:dyDescent="0.25">
      <c r="A192" s="95"/>
      <c r="B192" s="33" t="s">
        <v>57</v>
      </c>
      <c r="C192" s="24" t="s">
        <v>26</v>
      </c>
      <c r="D192" s="28">
        <v>-0.85196000000000005</v>
      </c>
      <c r="E192" s="28" t="s">
        <v>107</v>
      </c>
      <c r="F192" s="29">
        <f t="shared" si="64"/>
        <v>65</v>
      </c>
      <c r="G192" s="33" t="s">
        <v>37</v>
      </c>
      <c r="H192" s="24" t="s">
        <v>23</v>
      </c>
      <c r="I192" s="30">
        <v>-0.51093999999999995</v>
      </c>
      <c r="J192" s="30" t="s">
        <v>108</v>
      </c>
      <c r="K192" s="29">
        <f t="shared" si="86"/>
        <v>70</v>
      </c>
      <c r="L192" s="33" t="s">
        <v>31</v>
      </c>
      <c r="M192" s="24" t="s">
        <v>19</v>
      </c>
      <c r="N192" s="28">
        <v>-0.83865999999999996</v>
      </c>
      <c r="O192" s="28" t="s">
        <v>107</v>
      </c>
      <c r="P192" s="29">
        <f t="shared" si="82"/>
        <v>79</v>
      </c>
      <c r="Q192" s="33" t="s">
        <v>104</v>
      </c>
      <c r="R192" s="35" t="s">
        <v>23</v>
      </c>
      <c r="S192" s="29">
        <v>-0.62938000000000005</v>
      </c>
      <c r="T192" s="29"/>
      <c r="U192" s="29">
        <f t="shared" si="80"/>
        <v>53</v>
      </c>
      <c r="V192" s="33" t="s">
        <v>97</v>
      </c>
      <c r="W192" s="35" t="s">
        <v>29</v>
      </c>
      <c r="X192" s="29">
        <v>-0.49641999999999997</v>
      </c>
      <c r="Y192" s="29"/>
      <c r="Z192" s="29">
        <f t="shared" si="79"/>
        <v>55</v>
      </c>
      <c r="AA192" s="33" t="s">
        <v>57</v>
      </c>
      <c r="AB192" s="24" t="s">
        <v>23</v>
      </c>
      <c r="AC192" s="28">
        <v>-0.66674999999999995</v>
      </c>
      <c r="AD192" s="28" t="s">
        <v>107</v>
      </c>
      <c r="AE192" s="29">
        <f t="shared" si="85"/>
        <v>72</v>
      </c>
      <c r="AF192" s="33" t="s">
        <v>65</v>
      </c>
      <c r="AG192" s="24" t="s">
        <v>29</v>
      </c>
      <c r="AH192" s="29">
        <v>-0.36520999999999998</v>
      </c>
      <c r="AI192" s="29"/>
      <c r="AJ192" s="29">
        <f t="shared" si="83"/>
        <v>78</v>
      </c>
      <c r="AK192" s="33" t="s">
        <v>57</v>
      </c>
      <c r="AL192" s="24" t="s">
        <v>20</v>
      </c>
      <c r="AM192" s="28">
        <v>-0.99756999999999996</v>
      </c>
      <c r="AN192" s="28" t="s">
        <v>107</v>
      </c>
      <c r="AO192" s="29">
        <f t="shared" si="71"/>
        <v>62</v>
      </c>
      <c r="AP192" s="33" t="s">
        <v>61</v>
      </c>
      <c r="AQ192" s="24" t="s">
        <v>26</v>
      </c>
      <c r="AR192" s="28">
        <v>-1.08</v>
      </c>
      <c r="AS192" s="28" t="s">
        <v>107</v>
      </c>
      <c r="AT192" s="29">
        <f t="shared" si="74"/>
        <v>59</v>
      </c>
      <c r="AU192" s="33" t="s">
        <v>84</v>
      </c>
      <c r="AV192" s="24" t="s">
        <v>28</v>
      </c>
      <c r="AW192" s="29">
        <v>-0.45266000000000001</v>
      </c>
      <c r="AX192" s="29"/>
      <c r="AY192" s="29">
        <f t="shared" si="81"/>
        <v>41</v>
      </c>
      <c r="AZ192" s="33" t="s">
        <v>87</v>
      </c>
      <c r="BA192" s="24" t="s">
        <v>29</v>
      </c>
      <c r="BB192" s="28">
        <v>-0.71330000000000005</v>
      </c>
      <c r="BC192" s="28" t="s">
        <v>107</v>
      </c>
      <c r="BD192" s="29">
        <f t="shared" si="70"/>
        <v>63</v>
      </c>
      <c r="BE192" s="33" t="s">
        <v>60</v>
      </c>
      <c r="BF192" s="24" t="s">
        <v>22</v>
      </c>
      <c r="BG192" s="30">
        <v>-0.55825999999999998</v>
      </c>
      <c r="BH192" s="30" t="s">
        <v>108</v>
      </c>
      <c r="BI192" s="29">
        <f t="shared" ref="BI192:BI234" si="88">IF(BG192&lt;BG191,BI191+1,BI191)</f>
        <v>67</v>
      </c>
      <c r="BJ192" s="33" t="s">
        <v>56</v>
      </c>
      <c r="BK192" s="24" t="s">
        <v>19</v>
      </c>
      <c r="BL192" s="30">
        <v>-0.35887000000000002</v>
      </c>
      <c r="BM192" s="30" t="s">
        <v>108</v>
      </c>
      <c r="BN192" s="29">
        <f t="shared" si="84"/>
        <v>73</v>
      </c>
      <c r="BO192" s="33" t="s">
        <v>59</v>
      </c>
      <c r="BP192" s="24" t="s">
        <v>25</v>
      </c>
      <c r="BQ192" s="29">
        <v>-0.22194</v>
      </c>
      <c r="BS192" s="29">
        <f t="shared" si="87"/>
        <v>69</v>
      </c>
    </row>
    <row r="193" spans="1:71" ht="17" thickBot="1" x14ac:dyDescent="0.25">
      <c r="A193" s="95"/>
      <c r="B193" s="33" t="s">
        <v>90</v>
      </c>
      <c r="C193" s="35" t="s">
        <v>23</v>
      </c>
      <c r="D193" s="29">
        <v>-0.85470999999999997</v>
      </c>
      <c r="E193" s="29"/>
      <c r="F193" s="29">
        <f t="shared" si="64"/>
        <v>66</v>
      </c>
      <c r="G193" s="33" t="s">
        <v>37</v>
      </c>
      <c r="H193" s="24" t="s">
        <v>25</v>
      </c>
      <c r="I193" s="30">
        <v>-0.53347999999999995</v>
      </c>
      <c r="J193" s="30" t="s">
        <v>108</v>
      </c>
      <c r="K193" s="29">
        <f t="shared" si="86"/>
        <v>71</v>
      </c>
      <c r="L193" s="33" t="s">
        <v>68</v>
      </c>
      <c r="M193" s="24" t="s">
        <v>29</v>
      </c>
      <c r="N193" s="28">
        <v>-0.86033999999999999</v>
      </c>
      <c r="O193" s="28" t="s">
        <v>107</v>
      </c>
      <c r="P193" s="29">
        <f t="shared" si="82"/>
        <v>80</v>
      </c>
      <c r="Q193" s="33" t="s">
        <v>40</v>
      </c>
      <c r="R193" s="24" t="s">
        <v>26</v>
      </c>
      <c r="S193" s="30">
        <v>-0.65349999999999997</v>
      </c>
      <c r="T193" s="30" t="s">
        <v>108</v>
      </c>
      <c r="U193" s="29">
        <f t="shared" si="80"/>
        <v>54</v>
      </c>
      <c r="V193" s="33" t="s">
        <v>27</v>
      </c>
      <c r="W193" s="24" t="s">
        <v>29</v>
      </c>
      <c r="X193" s="28">
        <v>-0.50797000000000003</v>
      </c>
      <c r="Y193" s="28" t="s">
        <v>107</v>
      </c>
      <c r="Z193" s="29">
        <f t="shared" si="79"/>
        <v>56</v>
      </c>
      <c r="AA193" s="33" t="s">
        <v>65</v>
      </c>
      <c r="AB193" s="24" t="s">
        <v>20</v>
      </c>
      <c r="AC193" s="29">
        <v>-0.69340999999999997</v>
      </c>
      <c r="AD193" s="29"/>
      <c r="AE193" s="29">
        <f t="shared" si="85"/>
        <v>73</v>
      </c>
      <c r="AF193" s="33" t="s">
        <v>101</v>
      </c>
      <c r="AG193" s="35" t="s">
        <v>22</v>
      </c>
      <c r="AH193" s="29">
        <v>-0.41586000000000001</v>
      </c>
      <c r="AI193" s="29"/>
      <c r="AJ193" s="29">
        <f t="shared" si="83"/>
        <v>79</v>
      </c>
      <c r="AK193" s="33" t="s">
        <v>44</v>
      </c>
      <c r="AL193" s="24" t="s">
        <v>23</v>
      </c>
      <c r="AM193" s="28">
        <v>-1.0153300000000001</v>
      </c>
      <c r="AN193" s="28" t="s">
        <v>107</v>
      </c>
      <c r="AO193" s="29">
        <f t="shared" si="71"/>
        <v>63</v>
      </c>
      <c r="AP193" s="33" t="s">
        <v>44</v>
      </c>
      <c r="AQ193" s="24" t="s">
        <v>23</v>
      </c>
      <c r="AR193" s="28">
        <v>-1.12025</v>
      </c>
      <c r="AS193" s="28" t="s">
        <v>107</v>
      </c>
      <c r="AT193" s="29">
        <f t="shared" si="74"/>
        <v>60</v>
      </c>
      <c r="AU193" s="33" t="s">
        <v>59</v>
      </c>
      <c r="AV193" s="24" t="s">
        <v>23</v>
      </c>
      <c r="AW193" s="29">
        <v>-0.46145000000000003</v>
      </c>
      <c r="AX193" s="29"/>
      <c r="AY193" s="29">
        <f t="shared" si="81"/>
        <v>42</v>
      </c>
      <c r="AZ193" s="33" t="s">
        <v>98</v>
      </c>
      <c r="BA193" s="35" t="s">
        <v>25</v>
      </c>
      <c r="BB193" s="28">
        <v>-0.73265000000000002</v>
      </c>
      <c r="BC193" s="28" t="s">
        <v>107</v>
      </c>
      <c r="BD193" s="29">
        <f t="shared" si="70"/>
        <v>64</v>
      </c>
      <c r="BE193" s="33" t="s">
        <v>90</v>
      </c>
      <c r="BF193" s="35" t="s">
        <v>29</v>
      </c>
      <c r="BG193" s="29">
        <v>-0.56311</v>
      </c>
      <c r="BH193" s="29"/>
      <c r="BI193" s="29">
        <f t="shared" si="88"/>
        <v>68</v>
      </c>
      <c r="BJ193" s="33" t="s">
        <v>97</v>
      </c>
      <c r="BK193" s="35" t="s">
        <v>25</v>
      </c>
      <c r="BL193" s="30">
        <v>-0.36137999999999998</v>
      </c>
      <c r="BM193" s="30" t="s">
        <v>108</v>
      </c>
      <c r="BN193" s="29">
        <f t="shared" si="84"/>
        <v>74</v>
      </c>
      <c r="BO193" s="33" t="s">
        <v>70</v>
      </c>
      <c r="BP193" s="24" t="s">
        <v>19</v>
      </c>
      <c r="BQ193" s="29">
        <v>-0.22608</v>
      </c>
      <c r="BS193" s="29">
        <f t="shared" si="87"/>
        <v>70</v>
      </c>
    </row>
    <row r="194" spans="1:71" ht="17" thickBot="1" x14ac:dyDescent="0.25">
      <c r="A194" s="95"/>
      <c r="B194" s="33" t="s">
        <v>103</v>
      </c>
      <c r="C194" s="35" t="s">
        <v>22</v>
      </c>
      <c r="D194" s="30">
        <v>-0.85494000000000003</v>
      </c>
      <c r="E194" s="30" t="s">
        <v>108</v>
      </c>
      <c r="F194" s="29">
        <f t="shared" ref="F194:F234" si="89">IF(D194&lt;D193,F193+1,F193)</f>
        <v>67</v>
      </c>
      <c r="G194" s="33" t="s">
        <v>86</v>
      </c>
      <c r="H194" s="24" t="s">
        <v>26</v>
      </c>
      <c r="I194" s="29">
        <v>-0.53574999999999995</v>
      </c>
      <c r="J194" s="29"/>
      <c r="K194" s="29">
        <f t="shared" si="86"/>
        <v>72</v>
      </c>
      <c r="L194" s="33" t="s">
        <v>35</v>
      </c>
      <c r="M194" s="24" t="s">
        <v>25</v>
      </c>
      <c r="N194" s="28">
        <v>-0.89337</v>
      </c>
      <c r="O194" s="28" t="s">
        <v>107</v>
      </c>
      <c r="P194" s="29">
        <f t="shared" si="82"/>
        <v>81</v>
      </c>
      <c r="Q194" s="33" t="s">
        <v>81</v>
      </c>
      <c r="R194" s="24" t="s">
        <v>29</v>
      </c>
      <c r="S194" s="30">
        <v>-0.66386999999999996</v>
      </c>
      <c r="T194" s="30" t="s">
        <v>108</v>
      </c>
      <c r="U194" s="29">
        <f t="shared" si="80"/>
        <v>55</v>
      </c>
      <c r="V194" s="33" t="s">
        <v>57</v>
      </c>
      <c r="W194" s="24" t="s">
        <v>26</v>
      </c>
      <c r="X194" s="28">
        <v>-0.58040999999999998</v>
      </c>
      <c r="Y194" s="28" t="s">
        <v>107</v>
      </c>
      <c r="Z194" s="29">
        <f t="shared" si="79"/>
        <v>57</v>
      </c>
      <c r="AA194" s="33" t="s">
        <v>79</v>
      </c>
      <c r="AB194" s="24" t="s">
        <v>25</v>
      </c>
      <c r="AC194" s="28">
        <v>-0.69982</v>
      </c>
      <c r="AD194" s="28" t="s">
        <v>107</v>
      </c>
      <c r="AE194" s="29">
        <f t="shared" si="85"/>
        <v>74</v>
      </c>
      <c r="AF194" s="33" t="s">
        <v>61</v>
      </c>
      <c r="AG194" s="24" t="s">
        <v>26</v>
      </c>
      <c r="AH194" s="29">
        <v>-0.42159999999999997</v>
      </c>
      <c r="AI194" s="29"/>
      <c r="AJ194" s="29">
        <f t="shared" si="83"/>
        <v>80</v>
      </c>
      <c r="AK194" s="33" t="s">
        <v>81</v>
      </c>
      <c r="AL194" s="24" t="s">
        <v>20</v>
      </c>
      <c r="AM194" s="28">
        <v>-1.0404899999999999</v>
      </c>
      <c r="AN194" s="28" t="s">
        <v>107</v>
      </c>
      <c r="AO194" s="29">
        <f t="shared" si="71"/>
        <v>64</v>
      </c>
      <c r="AP194" s="33" t="s">
        <v>63</v>
      </c>
      <c r="AQ194" s="24" t="s">
        <v>26</v>
      </c>
      <c r="AR194" s="28">
        <v>-1.1434599999999999</v>
      </c>
      <c r="AS194" s="28" t="s">
        <v>107</v>
      </c>
      <c r="AT194" s="29">
        <f t="shared" si="74"/>
        <v>61</v>
      </c>
      <c r="AU194" s="33" t="s">
        <v>104</v>
      </c>
      <c r="AV194" s="35" t="s">
        <v>26</v>
      </c>
      <c r="AW194" s="30">
        <v>-0.46643000000000001</v>
      </c>
      <c r="AX194" s="30" t="s">
        <v>108</v>
      </c>
      <c r="AY194" s="29">
        <f t="shared" si="81"/>
        <v>43</v>
      </c>
      <c r="AZ194" s="33" t="s">
        <v>67</v>
      </c>
      <c r="BA194" s="24" t="s">
        <v>28</v>
      </c>
      <c r="BB194" s="28">
        <v>-0.74563999999999997</v>
      </c>
      <c r="BC194" s="28" t="s">
        <v>107</v>
      </c>
      <c r="BD194" s="29">
        <f t="shared" si="70"/>
        <v>65</v>
      </c>
      <c r="BE194" s="33" t="s">
        <v>67</v>
      </c>
      <c r="BF194" s="24" t="s">
        <v>20</v>
      </c>
      <c r="BG194" s="30">
        <v>-0.56344000000000005</v>
      </c>
      <c r="BH194" s="30" t="s">
        <v>108</v>
      </c>
      <c r="BI194" s="29">
        <f t="shared" si="88"/>
        <v>69</v>
      </c>
      <c r="BJ194" s="33" t="s">
        <v>86</v>
      </c>
      <c r="BK194" s="24" t="s">
        <v>28</v>
      </c>
      <c r="BL194" s="28">
        <v>-0.36262</v>
      </c>
      <c r="BM194" s="28" t="s">
        <v>107</v>
      </c>
      <c r="BN194" s="29">
        <f t="shared" si="84"/>
        <v>75</v>
      </c>
      <c r="BO194" s="33" t="s">
        <v>45</v>
      </c>
      <c r="BP194" s="24" t="s">
        <v>23</v>
      </c>
      <c r="BQ194" s="30">
        <v>-0.22617000000000001</v>
      </c>
      <c r="BR194" t="s">
        <v>108</v>
      </c>
      <c r="BS194" s="29">
        <f t="shared" si="87"/>
        <v>71</v>
      </c>
    </row>
    <row r="195" spans="1:71" ht="17" thickBot="1" x14ac:dyDescent="0.25">
      <c r="A195" s="95"/>
      <c r="B195" s="33" t="s">
        <v>67</v>
      </c>
      <c r="C195" s="24" t="s">
        <v>20</v>
      </c>
      <c r="D195" s="28">
        <v>-0.89571000000000001</v>
      </c>
      <c r="E195" s="28" t="s">
        <v>107</v>
      </c>
      <c r="F195" s="29">
        <f t="shared" si="89"/>
        <v>68</v>
      </c>
      <c r="G195" s="33" t="s">
        <v>105</v>
      </c>
      <c r="H195" s="35" t="s">
        <v>29</v>
      </c>
      <c r="I195" s="29">
        <v>-0.53705999999999998</v>
      </c>
      <c r="J195" s="29"/>
      <c r="K195" s="29">
        <f t="shared" si="86"/>
        <v>73</v>
      </c>
      <c r="L195" s="33" t="s">
        <v>52</v>
      </c>
      <c r="M195" s="24" t="s">
        <v>23</v>
      </c>
      <c r="N195" s="28">
        <v>-0.90797000000000005</v>
      </c>
      <c r="O195" s="28" t="s">
        <v>107</v>
      </c>
      <c r="P195" s="29">
        <f t="shared" si="82"/>
        <v>82</v>
      </c>
      <c r="Q195" s="33" t="s">
        <v>50</v>
      </c>
      <c r="R195" s="24" t="s">
        <v>29</v>
      </c>
      <c r="S195" s="29">
        <v>-0.67837999999999998</v>
      </c>
      <c r="T195" s="29"/>
      <c r="U195" s="29">
        <f t="shared" si="80"/>
        <v>56</v>
      </c>
      <c r="V195" s="33" t="s">
        <v>104</v>
      </c>
      <c r="W195" s="35" t="s">
        <v>23</v>
      </c>
      <c r="X195" s="29">
        <v>-0.59279999999999999</v>
      </c>
      <c r="Y195" s="29"/>
      <c r="Z195" s="29">
        <f t="shared" si="79"/>
        <v>58</v>
      </c>
      <c r="AA195" s="33" t="s">
        <v>85</v>
      </c>
      <c r="AB195" s="24" t="s">
        <v>29</v>
      </c>
      <c r="AC195" s="29">
        <v>-0.72990999999999995</v>
      </c>
      <c r="AD195" s="29"/>
      <c r="AE195" s="29">
        <f t="shared" si="85"/>
        <v>75</v>
      </c>
      <c r="AF195" s="33" t="s">
        <v>32</v>
      </c>
      <c r="AG195" s="24" t="s">
        <v>26</v>
      </c>
      <c r="AH195" s="28">
        <v>-0.43957000000000002</v>
      </c>
      <c r="AI195" s="28" t="s">
        <v>107</v>
      </c>
      <c r="AJ195" s="29">
        <f t="shared" si="83"/>
        <v>81</v>
      </c>
      <c r="AK195" s="33" t="s">
        <v>63</v>
      </c>
      <c r="AL195" s="24" t="s">
        <v>26</v>
      </c>
      <c r="AM195" s="28">
        <v>-1.0418799999999999</v>
      </c>
      <c r="AN195" s="28" t="s">
        <v>107</v>
      </c>
      <c r="AO195" s="29">
        <f t="shared" si="71"/>
        <v>65</v>
      </c>
      <c r="AP195" s="33" t="s">
        <v>57</v>
      </c>
      <c r="AQ195" s="24" t="s">
        <v>20</v>
      </c>
      <c r="AR195" s="28">
        <v>-1.1888399999999999</v>
      </c>
      <c r="AS195" s="28" t="s">
        <v>107</v>
      </c>
      <c r="AT195" s="29">
        <f t="shared" si="74"/>
        <v>62</v>
      </c>
      <c r="AU195" s="33" t="s">
        <v>53</v>
      </c>
      <c r="AV195" s="24" t="s">
        <v>28</v>
      </c>
      <c r="AW195" s="28">
        <v>-0.47291</v>
      </c>
      <c r="AX195" s="28" t="s">
        <v>107</v>
      </c>
      <c r="AY195" s="29">
        <f t="shared" si="81"/>
        <v>44</v>
      </c>
      <c r="AZ195" s="33" t="s">
        <v>27</v>
      </c>
      <c r="BA195" s="24" t="s">
        <v>28</v>
      </c>
      <c r="BB195" s="28">
        <v>-0.74704999999999999</v>
      </c>
      <c r="BC195" s="28" t="s">
        <v>107</v>
      </c>
      <c r="BD195" s="29">
        <f t="shared" si="70"/>
        <v>66</v>
      </c>
      <c r="BE195" s="33" t="s">
        <v>40</v>
      </c>
      <c r="BF195" s="24" t="s">
        <v>26</v>
      </c>
      <c r="BG195" s="28">
        <v>-0.60160999999999998</v>
      </c>
      <c r="BH195" s="28" t="s">
        <v>107</v>
      </c>
      <c r="BI195" s="29">
        <f t="shared" si="88"/>
        <v>70</v>
      </c>
      <c r="BJ195" s="33" t="s">
        <v>98</v>
      </c>
      <c r="BK195" s="35" t="s">
        <v>25</v>
      </c>
      <c r="BL195" s="29">
        <v>-0.37907000000000002</v>
      </c>
      <c r="BM195" s="29"/>
      <c r="BN195" s="29">
        <f t="shared" si="84"/>
        <v>76</v>
      </c>
      <c r="BO195" s="33" t="s">
        <v>50</v>
      </c>
      <c r="BP195" s="24" t="s">
        <v>29</v>
      </c>
      <c r="BQ195" s="28">
        <v>-0.23088</v>
      </c>
      <c r="BR195" t="s">
        <v>107</v>
      </c>
      <c r="BS195" s="29">
        <f t="shared" si="87"/>
        <v>72</v>
      </c>
    </row>
    <row r="196" spans="1:71" ht="17" thickBot="1" x14ac:dyDescent="0.25">
      <c r="A196" s="95"/>
      <c r="B196" s="33" t="s">
        <v>40</v>
      </c>
      <c r="C196" s="24" t="s">
        <v>29</v>
      </c>
      <c r="D196" s="30">
        <v>-0.91442000000000001</v>
      </c>
      <c r="E196" s="30" t="s">
        <v>108</v>
      </c>
      <c r="F196" s="29">
        <f t="shared" si="89"/>
        <v>69</v>
      </c>
      <c r="G196" s="33" t="s">
        <v>78</v>
      </c>
      <c r="H196" s="24" t="s">
        <v>28</v>
      </c>
      <c r="I196" s="29">
        <v>-0.54871000000000003</v>
      </c>
      <c r="J196" s="29"/>
      <c r="K196" s="29">
        <f t="shared" si="86"/>
        <v>74</v>
      </c>
      <c r="L196" s="33" t="s">
        <v>56</v>
      </c>
      <c r="M196" s="24" t="s">
        <v>19</v>
      </c>
      <c r="N196" s="28">
        <v>-0.91891999999999996</v>
      </c>
      <c r="O196" s="28" t="s">
        <v>107</v>
      </c>
      <c r="P196" s="29">
        <f t="shared" si="82"/>
        <v>83</v>
      </c>
      <c r="Q196" s="33" t="s">
        <v>41</v>
      </c>
      <c r="R196" s="24" t="s">
        <v>29</v>
      </c>
      <c r="S196" s="30">
        <v>-0.68857000000000002</v>
      </c>
      <c r="T196" s="30" t="s">
        <v>108</v>
      </c>
      <c r="U196" s="29">
        <f t="shared" si="80"/>
        <v>57</v>
      </c>
      <c r="V196" s="33" t="s">
        <v>38</v>
      </c>
      <c r="W196" s="24" t="s">
        <v>26</v>
      </c>
      <c r="X196" s="28">
        <v>-0.59379999999999999</v>
      </c>
      <c r="Y196" s="28" t="s">
        <v>107</v>
      </c>
      <c r="Z196" s="29">
        <f t="shared" si="79"/>
        <v>59</v>
      </c>
      <c r="AA196" s="33" t="s">
        <v>76</v>
      </c>
      <c r="AB196" s="24" t="s">
        <v>28</v>
      </c>
      <c r="AC196" s="29">
        <v>-0.76526000000000005</v>
      </c>
      <c r="AD196" s="29"/>
      <c r="AE196" s="29">
        <f t="shared" si="85"/>
        <v>76</v>
      </c>
      <c r="AF196" s="33" t="s">
        <v>42</v>
      </c>
      <c r="AG196" s="24" t="s">
        <v>28</v>
      </c>
      <c r="AH196" s="28">
        <v>-0.44024000000000002</v>
      </c>
      <c r="AI196" s="28" t="s">
        <v>107</v>
      </c>
      <c r="AJ196" s="29">
        <f t="shared" si="83"/>
        <v>82</v>
      </c>
      <c r="AK196" s="33" t="s">
        <v>84</v>
      </c>
      <c r="AL196" s="24" t="s">
        <v>28</v>
      </c>
      <c r="AM196" s="28">
        <v>-1.0720799999999999</v>
      </c>
      <c r="AN196" s="28" t="s">
        <v>107</v>
      </c>
      <c r="AO196" s="29">
        <f t="shared" si="71"/>
        <v>66</v>
      </c>
      <c r="AP196" s="33" t="s">
        <v>79</v>
      </c>
      <c r="AQ196" s="24" t="s">
        <v>22</v>
      </c>
      <c r="AR196" s="28">
        <v>-1.2267600000000001</v>
      </c>
      <c r="AS196" s="28" t="s">
        <v>107</v>
      </c>
      <c r="AT196" s="29">
        <f t="shared" si="74"/>
        <v>63</v>
      </c>
      <c r="AU196" s="33" t="s">
        <v>98</v>
      </c>
      <c r="AV196" s="35" t="s">
        <v>23</v>
      </c>
      <c r="AW196" s="29">
        <v>-0.47520000000000001</v>
      </c>
      <c r="AX196" s="29"/>
      <c r="AY196" s="29">
        <f t="shared" si="81"/>
        <v>45</v>
      </c>
      <c r="AZ196" s="33" t="s">
        <v>67</v>
      </c>
      <c r="BA196" s="24" t="s">
        <v>20</v>
      </c>
      <c r="BB196" s="28">
        <v>-0.75960000000000005</v>
      </c>
      <c r="BC196" s="28" t="s">
        <v>107</v>
      </c>
      <c r="BD196" s="29">
        <f t="shared" ref="BD196:BD234" si="90">IF(BB196&lt;BB195,BD195+1,BD195)</f>
        <v>67</v>
      </c>
      <c r="BE196" s="33" t="s">
        <v>100</v>
      </c>
      <c r="BF196" s="35" t="s">
        <v>28</v>
      </c>
      <c r="BG196" s="28">
        <v>-0.63890999999999998</v>
      </c>
      <c r="BH196" s="28" t="s">
        <v>107</v>
      </c>
      <c r="BI196" s="29">
        <f t="shared" si="88"/>
        <v>71</v>
      </c>
      <c r="BJ196" s="33" t="s">
        <v>85</v>
      </c>
      <c r="BK196" s="24" t="s">
        <v>26</v>
      </c>
      <c r="BL196" s="29">
        <v>-0.39204</v>
      </c>
      <c r="BM196" s="29"/>
      <c r="BN196" s="29">
        <f t="shared" si="84"/>
        <v>77</v>
      </c>
      <c r="BO196" s="33" t="s">
        <v>91</v>
      </c>
      <c r="BP196" s="35" t="s">
        <v>25</v>
      </c>
      <c r="BQ196" s="30">
        <v>-0.23235</v>
      </c>
      <c r="BR196" t="s">
        <v>108</v>
      </c>
      <c r="BS196" s="29">
        <f t="shared" si="87"/>
        <v>73</v>
      </c>
    </row>
    <row r="197" spans="1:71" ht="17" thickBot="1" x14ac:dyDescent="0.25">
      <c r="A197" s="95"/>
      <c r="B197" s="33" t="s">
        <v>42</v>
      </c>
      <c r="C197" s="24" t="s">
        <v>26</v>
      </c>
      <c r="D197" s="28">
        <v>-0.91671999999999998</v>
      </c>
      <c r="E197" s="28" t="s">
        <v>107</v>
      </c>
      <c r="F197" s="29">
        <f t="shared" si="89"/>
        <v>70</v>
      </c>
      <c r="G197" s="33" t="s">
        <v>90</v>
      </c>
      <c r="H197" s="35" t="s">
        <v>26</v>
      </c>
      <c r="I197" s="30">
        <v>-0.56630999999999998</v>
      </c>
      <c r="J197" s="30" t="s">
        <v>108</v>
      </c>
      <c r="K197" s="29">
        <f t="shared" si="86"/>
        <v>75</v>
      </c>
      <c r="L197" s="33" t="s">
        <v>86</v>
      </c>
      <c r="M197" s="24" t="s">
        <v>20</v>
      </c>
      <c r="N197" s="28">
        <v>-0.94699999999999995</v>
      </c>
      <c r="O197" s="28" t="s">
        <v>107</v>
      </c>
      <c r="P197" s="29">
        <f t="shared" si="82"/>
        <v>84</v>
      </c>
      <c r="Q197" s="33" t="s">
        <v>40</v>
      </c>
      <c r="R197" s="24" t="s">
        <v>29</v>
      </c>
      <c r="S197" s="28">
        <v>-0.72038999999999997</v>
      </c>
      <c r="T197" s="28" t="s">
        <v>107</v>
      </c>
      <c r="U197" s="29">
        <f t="shared" si="80"/>
        <v>58</v>
      </c>
      <c r="V197" s="33" t="s">
        <v>81</v>
      </c>
      <c r="W197" s="24" t="s">
        <v>20</v>
      </c>
      <c r="X197" s="28">
        <v>-0.62500999999999995</v>
      </c>
      <c r="Y197" s="28" t="s">
        <v>107</v>
      </c>
      <c r="Z197" s="29">
        <f t="shared" si="79"/>
        <v>60</v>
      </c>
      <c r="AA197" s="33" t="s">
        <v>40</v>
      </c>
      <c r="AB197" s="24" t="s">
        <v>29</v>
      </c>
      <c r="AC197" s="28">
        <v>-0.76651000000000002</v>
      </c>
      <c r="AD197" s="28" t="s">
        <v>107</v>
      </c>
      <c r="AE197" s="29">
        <f t="shared" si="85"/>
        <v>77</v>
      </c>
      <c r="AF197" s="33" t="s">
        <v>96</v>
      </c>
      <c r="AG197" s="35" t="s">
        <v>19</v>
      </c>
      <c r="AH197" s="29">
        <v>-0.44630999999999998</v>
      </c>
      <c r="AI197" s="29"/>
      <c r="AJ197" s="29">
        <f t="shared" si="83"/>
        <v>83</v>
      </c>
      <c r="AK197" s="33" t="s">
        <v>85</v>
      </c>
      <c r="AL197" s="24" t="s">
        <v>19</v>
      </c>
      <c r="AM197" s="29">
        <v>-1.11913</v>
      </c>
      <c r="AN197" s="29"/>
      <c r="AO197" s="29">
        <f t="shared" ref="AO197:AO234" si="91">IF(AM197&lt;AM196,AO196+1,AO196)</f>
        <v>67</v>
      </c>
      <c r="AP197" s="33" t="s">
        <v>79</v>
      </c>
      <c r="AQ197" s="24" t="s">
        <v>25</v>
      </c>
      <c r="AR197" s="28">
        <v>-1.23498</v>
      </c>
      <c r="AS197" s="28" t="s">
        <v>107</v>
      </c>
      <c r="AT197" s="29">
        <f t="shared" si="74"/>
        <v>64</v>
      </c>
      <c r="AU197" s="33" t="s">
        <v>32</v>
      </c>
      <c r="AV197" s="24" t="s">
        <v>26</v>
      </c>
      <c r="AW197" s="28">
        <v>-0.48171999999999998</v>
      </c>
      <c r="AX197" s="28" t="s">
        <v>107</v>
      </c>
      <c r="AY197" s="29">
        <f t="shared" si="81"/>
        <v>46</v>
      </c>
      <c r="AZ197" s="33" t="s">
        <v>21</v>
      </c>
      <c r="BA197" s="24" t="s">
        <v>23</v>
      </c>
      <c r="BB197" s="28">
        <v>-0.76941999999999999</v>
      </c>
      <c r="BC197" s="28" t="s">
        <v>107</v>
      </c>
      <c r="BD197" s="29">
        <f t="shared" si="90"/>
        <v>68</v>
      </c>
      <c r="BE197" s="33" t="s">
        <v>96</v>
      </c>
      <c r="BF197" s="35" t="s">
        <v>23</v>
      </c>
      <c r="BG197" s="28">
        <v>-0.65149999999999997</v>
      </c>
      <c r="BH197" s="28" t="s">
        <v>107</v>
      </c>
      <c r="BI197" s="29">
        <f t="shared" si="88"/>
        <v>72</v>
      </c>
      <c r="BJ197" s="33" t="s">
        <v>98</v>
      </c>
      <c r="BK197" s="35" t="s">
        <v>28</v>
      </c>
      <c r="BL197" s="29">
        <v>-0.39467999999999998</v>
      </c>
      <c r="BM197" s="29"/>
      <c r="BN197" s="29">
        <f t="shared" si="84"/>
        <v>78</v>
      </c>
      <c r="BO197" s="33" t="s">
        <v>93</v>
      </c>
      <c r="BP197" s="35" t="s">
        <v>23</v>
      </c>
      <c r="BQ197" s="29">
        <v>-0.23443</v>
      </c>
      <c r="BS197" s="29">
        <f t="shared" si="87"/>
        <v>74</v>
      </c>
    </row>
    <row r="198" spans="1:71" ht="17" thickBot="1" x14ac:dyDescent="0.25">
      <c r="A198" s="95"/>
      <c r="B198" s="33" t="s">
        <v>44</v>
      </c>
      <c r="C198" s="24" t="s">
        <v>23</v>
      </c>
      <c r="D198" s="28">
        <v>-0.91742000000000001</v>
      </c>
      <c r="E198" s="28" t="s">
        <v>107</v>
      </c>
      <c r="F198" s="29">
        <f t="shared" si="89"/>
        <v>71</v>
      </c>
      <c r="G198" s="33" t="s">
        <v>90</v>
      </c>
      <c r="H198" s="35" t="s">
        <v>23</v>
      </c>
      <c r="I198" s="29">
        <v>-0.57132000000000005</v>
      </c>
      <c r="J198" s="29"/>
      <c r="K198" s="29">
        <f t="shared" si="86"/>
        <v>76</v>
      </c>
      <c r="L198" s="33" t="s">
        <v>24</v>
      </c>
      <c r="M198" s="24" t="s">
        <v>25</v>
      </c>
      <c r="N198" s="28">
        <v>-0.98089000000000004</v>
      </c>
      <c r="O198" s="28" t="s">
        <v>107</v>
      </c>
      <c r="P198" s="29">
        <f t="shared" si="82"/>
        <v>85</v>
      </c>
      <c r="Q198" s="33" t="s">
        <v>81</v>
      </c>
      <c r="R198" s="24" t="s">
        <v>20</v>
      </c>
      <c r="S198" s="28">
        <v>-0.72633000000000003</v>
      </c>
      <c r="T198" s="28" t="s">
        <v>107</v>
      </c>
      <c r="U198" s="29">
        <f t="shared" si="80"/>
        <v>59</v>
      </c>
      <c r="V198" s="33" t="s">
        <v>24</v>
      </c>
      <c r="W198" s="24" t="s">
        <v>26</v>
      </c>
      <c r="X198" s="28">
        <v>-0.63012999999999997</v>
      </c>
      <c r="Y198" s="28" t="s">
        <v>107</v>
      </c>
      <c r="Z198" s="29">
        <f t="shared" si="79"/>
        <v>61</v>
      </c>
      <c r="AA198" s="33" t="s">
        <v>101</v>
      </c>
      <c r="AB198" s="35" t="s">
        <v>26</v>
      </c>
      <c r="AC198" s="29">
        <v>-0.7823</v>
      </c>
      <c r="AD198" s="29"/>
      <c r="AE198" s="29">
        <f t="shared" si="85"/>
        <v>78</v>
      </c>
      <c r="AF198" s="33" t="s">
        <v>47</v>
      </c>
      <c r="AG198" s="24" t="s">
        <v>28</v>
      </c>
      <c r="AH198" s="29">
        <v>-0.45</v>
      </c>
      <c r="AI198" s="29"/>
      <c r="AJ198" s="29">
        <f t="shared" si="83"/>
        <v>84</v>
      </c>
      <c r="AK198" s="33" t="s">
        <v>67</v>
      </c>
      <c r="AL198" s="24" t="s">
        <v>23</v>
      </c>
      <c r="AM198" s="28">
        <v>-1.1464799999999999</v>
      </c>
      <c r="AN198" s="28" t="s">
        <v>107</v>
      </c>
      <c r="AO198" s="29">
        <f t="shared" si="91"/>
        <v>68</v>
      </c>
      <c r="AP198" s="33" t="s">
        <v>81</v>
      </c>
      <c r="AQ198" s="24" t="s">
        <v>20</v>
      </c>
      <c r="AR198" s="28">
        <v>-1.2836000000000001</v>
      </c>
      <c r="AS198" s="28" t="s">
        <v>107</v>
      </c>
      <c r="AT198" s="29">
        <f t="shared" si="74"/>
        <v>65</v>
      </c>
      <c r="AU198" s="33" t="s">
        <v>87</v>
      </c>
      <c r="AV198" s="24" t="s">
        <v>19</v>
      </c>
      <c r="AW198" s="29">
        <v>-0.49006</v>
      </c>
      <c r="AX198" s="29"/>
      <c r="AY198" s="29">
        <f t="shared" si="81"/>
        <v>47</v>
      </c>
      <c r="AZ198" s="33" t="s">
        <v>91</v>
      </c>
      <c r="BA198" s="35" t="s">
        <v>25</v>
      </c>
      <c r="BB198" s="29">
        <v>-0.77671999999999997</v>
      </c>
      <c r="BC198" s="29"/>
      <c r="BD198" s="29">
        <f t="shared" si="90"/>
        <v>69</v>
      </c>
      <c r="BE198" s="33" t="s">
        <v>81</v>
      </c>
      <c r="BF198" s="24" t="s">
        <v>26</v>
      </c>
      <c r="BG198" s="28">
        <v>-0.66661000000000004</v>
      </c>
      <c r="BH198" s="28" t="s">
        <v>107</v>
      </c>
      <c r="BI198" s="29">
        <f t="shared" si="88"/>
        <v>73</v>
      </c>
      <c r="BJ198" s="33" t="s">
        <v>50</v>
      </c>
      <c r="BK198" s="24" t="s">
        <v>29</v>
      </c>
      <c r="BL198" s="28">
        <v>-0.39800000000000002</v>
      </c>
      <c r="BM198" s="28" t="s">
        <v>107</v>
      </c>
      <c r="BN198" s="29">
        <f t="shared" si="84"/>
        <v>79</v>
      </c>
      <c r="BO198" s="33" t="s">
        <v>97</v>
      </c>
      <c r="BP198" s="35" t="s">
        <v>29</v>
      </c>
      <c r="BQ198" s="29">
        <v>-0.23580000000000001</v>
      </c>
      <c r="BS198" s="29">
        <f t="shared" si="87"/>
        <v>75</v>
      </c>
    </row>
    <row r="199" spans="1:71" ht="17" thickBot="1" x14ac:dyDescent="0.25">
      <c r="A199" s="95"/>
      <c r="B199" s="33" t="s">
        <v>49</v>
      </c>
      <c r="C199" s="24" t="s">
        <v>20</v>
      </c>
      <c r="D199" s="28">
        <v>-0.92801999999999996</v>
      </c>
      <c r="E199" s="28" t="s">
        <v>107</v>
      </c>
      <c r="F199" s="29">
        <f t="shared" si="89"/>
        <v>72</v>
      </c>
      <c r="G199" s="33" t="s">
        <v>90</v>
      </c>
      <c r="H199" s="35" t="s">
        <v>20</v>
      </c>
      <c r="I199" s="30">
        <v>-0.57506999999999997</v>
      </c>
      <c r="J199" s="30" t="s">
        <v>108</v>
      </c>
      <c r="K199" s="29">
        <f t="shared" si="86"/>
        <v>77</v>
      </c>
      <c r="L199" s="33" t="s">
        <v>83</v>
      </c>
      <c r="M199" s="24" t="s">
        <v>25</v>
      </c>
      <c r="N199" s="28">
        <v>-0.98421999999999998</v>
      </c>
      <c r="O199" s="28" t="s">
        <v>107</v>
      </c>
      <c r="P199" s="29">
        <f t="shared" si="82"/>
        <v>86</v>
      </c>
      <c r="Q199" s="33" t="s">
        <v>48</v>
      </c>
      <c r="R199" s="24" t="s">
        <v>29</v>
      </c>
      <c r="S199" s="28">
        <v>-0.73046999999999995</v>
      </c>
      <c r="T199" s="28" t="s">
        <v>107</v>
      </c>
      <c r="U199" s="29">
        <f t="shared" si="80"/>
        <v>60</v>
      </c>
      <c r="V199" s="33" t="s">
        <v>104</v>
      </c>
      <c r="W199" s="35" t="s">
        <v>19</v>
      </c>
      <c r="X199" s="30">
        <v>-0.63549</v>
      </c>
      <c r="Y199" s="30" t="s">
        <v>108</v>
      </c>
      <c r="Z199" s="29">
        <f t="shared" si="79"/>
        <v>62</v>
      </c>
      <c r="AA199" s="33" t="s">
        <v>81</v>
      </c>
      <c r="AB199" s="24" t="s">
        <v>29</v>
      </c>
      <c r="AC199" s="30">
        <v>-0.78359000000000001</v>
      </c>
      <c r="AD199" s="30" t="s">
        <v>108</v>
      </c>
      <c r="AE199" s="29">
        <f t="shared" si="85"/>
        <v>79</v>
      </c>
      <c r="AF199" s="33" t="s">
        <v>61</v>
      </c>
      <c r="AG199" s="24" t="s">
        <v>19</v>
      </c>
      <c r="AH199" s="30">
        <v>-0.45469999999999999</v>
      </c>
      <c r="AI199" s="30" t="s">
        <v>108</v>
      </c>
      <c r="AJ199" s="29">
        <f t="shared" si="83"/>
        <v>85</v>
      </c>
      <c r="AK199" s="33" t="s">
        <v>61</v>
      </c>
      <c r="AL199" s="24" t="s">
        <v>26</v>
      </c>
      <c r="AM199" s="30">
        <v>-1.16513</v>
      </c>
      <c r="AN199" s="30" t="s">
        <v>108</v>
      </c>
      <c r="AO199" s="29">
        <f t="shared" si="91"/>
        <v>69</v>
      </c>
      <c r="AP199" s="33" t="s">
        <v>96</v>
      </c>
      <c r="AQ199" s="35" t="s">
        <v>19</v>
      </c>
      <c r="AR199" s="28">
        <v>-1.3169200000000001</v>
      </c>
      <c r="AS199" s="28" t="s">
        <v>107</v>
      </c>
      <c r="AT199" s="29">
        <f t="shared" si="74"/>
        <v>66</v>
      </c>
      <c r="AU199" s="33" t="s">
        <v>100</v>
      </c>
      <c r="AV199" s="35" t="s">
        <v>28</v>
      </c>
      <c r="AW199" s="29">
        <v>-0.49157000000000001</v>
      </c>
      <c r="AX199" s="29"/>
      <c r="AY199" s="29">
        <f t="shared" si="81"/>
        <v>48</v>
      </c>
      <c r="AZ199" s="33" t="s">
        <v>74</v>
      </c>
      <c r="BA199" s="24" t="s">
        <v>28</v>
      </c>
      <c r="BB199" s="28">
        <v>-0.77698</v>
      </c>
      <c r="BC199" s="28" t="s">
        <v>107</v>
      </c>
      <c r="BD199" s="29">
        <f t="shared" si="90"/>
        <v>70</v>
      </c>
      <c r="BE199" s="33" t="s">
        <v>63</v>
      </c>
      <c r="BF199" s="24" t="s">
        <v>26</v>
      </c>
      <c r="BG199" s="28">
        <v>-0.70374999999999999</v>
      </c>
      <c r="BH199" s="28" t="s">
        <v>107</v>
      </c>
      <c r="BI199" s="29">
        <f t="shared" si="88"/>
        <v>74</v>
      </c>
      <c r="BJ199" s="33" t="s">
        <v>52</v>
      </c>
      <c r="BK199" s="24" t="s">
        <v>23</v>
      </c>
      <c r="BL199" s="28">
        <v>-0.40938000000000002</v>
      </c>
      <c r="BM199" s="28" t="s">
        <v>107</v>
      </c>
      <c r="BN199" s="29">
        <f t="shared" si="84"/>
        <v>80</v>
      </c>
      <c r="BO199" s="33" t="s">
        <v>18</v>
      </c>
      <c r="BP199" s="24" t="s">
        <v>19</v>
      </c>
      <c r="BQ199" s="28">
        <v>-0.23855000000000001</v>
      </c>
      <c r="BR199" s="52" t="s">
        <v>107</v>
      </c>
      <c r="BS199" s="29">
        <f t="shared" si="87"/>
        <v>76</v>
      </c>
    </row>
    <row r="200" spans="1:71" ht="17" thickBot="1" x14ac:dyDescent="0.25">
      <c r="A200" s="95"/>
      <c r="B200" s="33" t="s">
        <v>101</v>
      </c>
      <c r="C200" s="35" t="s">
        <v>102</v>
      </c>
      <c r="D200" s="30">
        <v>-0.95299</v>
      </c>
      <c r="E200" s="30" t="s">
        <v>108</v>
      </c>
      <c r="F200" s="29">
        <f t="shared" si="89"/>
        <v>73</v>
      </c>
      <c r="G200" s="33" t="s">
        <v>83</v>
      </c>
      <c r="H200" s="24" t="s">
        <v>29</v>
      </c>
      <c r="I200" s="29">
        <v>-0.57543</v>
      </c>
      <c r="J200" s="29"/>
      <c r="K200" s="29">
        <f t="shared" si="86"/>
        <v>78</v>
      </c>
      <c r="L200" s="33" t="s">
        <v>96</v>
      </c>
      <c r="M200" s="35" t="s">
        <v>26</v>
      </c>
      <c r="N200" s="30">
        <v>-0.99107000000000001</v>
      </c>
      <c r="O200" s="30" t="s">
        <v>108</v>
      </c>
      <c r="P200" s="29">
        <f t="shared" si="82"/>
        <v>87</v>
      </c>
      <c r="Q200" s="33" t="s">
        <v>27</v>
      </c>
      <c r="R200" s="24" t="s">
        <v>29</v>
      </c>
      <c r="S200" s="28">
        <v>-0.74980999999999998</v>
      </c>
      <c r="T200" s="28" t="s">
        <v>107</v>
      </c>
      <c r="U200" s="29">
        <f t="shared" si="80"/>
        <v>61</v>
      </c>
      <c r="V200" s="33" t="s">
        <v>61</v>
      </c>
      <c r="W200" s="24" t="s">
        <v>19</v>
      </c>
      <c r="X200" s="28">
        <v>-0.64629000000000003</v>
      </c>
      <c r="Y200" s="28" t="s">
        <v>107</v>
      </c>
      <c r="Z200" s="29">
        <f t="shared" si="79"/>
        <v>63</v>
      </c>
      <c r="AA200" s="33" t="s">
        <v>36</v>
      </c>
      <c r="AB200" s="24" t="s">
        <v>26</v>
      </c>
      <c r="AC200" s="28">
        <v>-0.79349999999999998</v>
      </c>
      <c r="AD200" s="28" t="s">
        <v>107</v>
      </c>
      <c r="AE200" s="29">
        <f t="shared" si="85"/>
        <v>80</v>
      </c>
      <c r="AF200" s="33" t="s">
        <v>81</v>
      </c>
      <c r="AG200" s="24" t="s">
        <v>20</v>
      </c>
      <c r="AH200" s="29">
        <v>-0.45756999999999998</v>
      </c>
      <c r="AI200" s="29"/>
      <c r="AJ200" s="29">
        <f t="shared" si="83"/>
        <v>86</v>
      </c>
      <c r="AK200" s="33" t="s">
        <v>81</v>
      </c>
      <c r="AL200" s="24" t="s">
        <v>26</v>
      </c>
      <c r="AM200" s="28">
        <v>-1.2132000000000001</v>
      </c>
      <c r="AN200" s="28" t="s">
        <v>107</v>
      </c>
      <c r="AO200" s="29">
        <f t="shared" si="91"/>
        <v>70</v>
      </c>
      <c r="AP200" s="33" t="s">
        <v>65</v>
      </c>
      <c r="AQ200" s="24" t="s">
        <v>20</v>
      </c>
      <c r="AR200" s="28">
        <v>-1.3194900000000001</v>
      </c>
      <c r="AS200" s="28" t="s">
        <v>107</v>
      </c>
      <c r="AT200" s="29">
        <f t="shared" ref="AT200:AT234" si="92">IF(AR200&lt;AR199,AT199+1,AT199)</f>
        <v>67</v>
      </c>
      <c r="AU200" s="33" t="s">
        <v>42</v>
      </c>
      <c r="AV200" s="24" t="s">
        <v>26</v>
      </c>
      <c r="AW200" s="28">
        <v>-0.51280999999999999</v>
      </c>
      <c r="AX200" s="28" t="s">
        <v>107</v>
      </c>
      <c r="AY200" s="29">
        <f t="shared" si="81"/>
        <v>49</v>
      </c>
      <c r="AZ200" s="33" t="s">
        <v>87</v>
      </c>
      <c r="BA200" s="24" t="s">
        <v>19</v>
      </c>
      <c r="BB200" s="28">
        <v>-0.79674</v>
      </c>
      <c r="BC200" s="28" t="s">
        <v>107</v>
      </c>
      <c r="BD200" s="29">
        <f t="shared" si="90"/>
        <v>71</v>
      </c>
      <c r="BE200" s="33" t="s">
        <v>94</v>
      </c>
      <c r="BF200" s="35" t="s">
        <v>22</v>
      </c>
      <c r="BG200" s="30">
        <v>-0.70523999999999998</v>
      </c>
      <c r="BH200" s="30" t="s">
        <v>108</v>
      </c>
      <c r="BI200" s="29">
        <f t="shared" si="88"/>
        <v>75</v>
      </c>
      <c r="BJ200" s="33" t="s">
        <v>72</v>
      </c>
      <c r="BK200" s="24" t="s">
        <v>25</v>
      </c>
      <c r="BL200" s="29">
        <v>-0.41134999999999999</v>
      </c>
      <c r="BM200" s="29"/>
      <c r="BN200" s="29">
        <f t="shared" si="84"/>
        <v>81</v>
      </c>
      <c r="BO200" s="33" t="s">
        <v>74</v>
      </c>
      <c r="BP200" s="24" t="s">
        <v>23</v>
      </c>
      <c r="BQ200" s="29">
        <v>-0.24334</v>
      </c>
      <c r="BS200" s="29">
        <f t="shared" si="87"/>
        <v>77</v>
      </c>
    </row>
    <row r="201" spans="1:71" ht="17" thickBot="1" x14ac:dyDescent="0.25">
      <c r="A201" s="95"/>
      <c r="B201" s="33" t="s">
        <v>24</v>
      </c>
      <c r="C201" s="24" t="s">
        <v>26</v>
      </c>
      <c r="D201" s="28">
        <v>-0.96489999999999998</v>
      </c>
      <c r="E201" s="28" t="s">
        <v>107</v>
      </c>
      <c r="F201" s="29">
        <f t="shared" si="89"/>
        <v>74</v>
      </c>
      <c r="G201" s="33" t="s">
        <v>91</v>
      </c>
      <c r="H201" s="35" t="s">
        <v>22</v>
      </c>
      <c r="I201" s="29">
        <v>-0.57567000000000002</v>
      </c>
      <c r="J201" s="29"/>
      <c r="K201" s="29">
        <f t="shared" si="86"/>
        <v>79</v>
      </c>
      <c r="L201" s="33" t="s">
        <v>69</v>
      </c>
      <c r="M201" s="24" t="s">
        <v>19</v>
      </c>
      <c r="N201" s="28">
        <v>-1.02193</v>
      </c>
      <c r="O201" s="28" t="s">
        <v>107</v>
      </c>
      <c r="P201" s="29">
        <f t="shared" si="82"/>
        <v>88</v>
      </c>
      <c r="Q201" s="33" t="s">
        <v>48</v>
      </c>
      <c r="R201" s="24" t="s">
        <v>20</v>
      </c>
      <c r="S201" s="28">
        <v>-0.75871</v>
      </c>
      <c r="T201" s="28" t="s">
        <v>107</v>
      </c>
      <c r="U201" s="29">
        <f t="shared" si="80"/>
        <v>62</v>
      </c>
      <c r="V201" s="33" t="s">
        <v>36</v>
      </c>
      <c r="W201" s="24" t="s">
        <v>26</v>
      </c>
      <c r="X201" s="28">
        <v>-0.65434999999999999</v>
      </c>
      <c r="Y201" s="28" t="s">
        <v>107</v>
      </c>
      <c r="Z201" s="29">
        <f t="shared" si="79"/>
        <v>64</v>
      </c>
      <c r="AA201" s="33" t="s">
        <v>42</v>
      </c>
      <c r="AB201" s="24" t="s">
        <v>28</v>
      </c>
      <c r="AC201" s="28">
        <v>-0.80772999999999995</v>
      </c>
      <c r="AD201" s="28" t="s">
        <v>107</v>
      </c>
      <c r="AE201" s="29">
        <f t="shared" si="85"/>
        <v>81</v>
      </c>
      <c r="AF201" s="33" t="s">
        <v>104</v>
      </c>
      <c r="AG201" s="35" t="s">
        <v>19</v>
      </c>
      <c r="AH201" s="29">
        <v>-0.46167999999999998</v>
      </c>
      <c r="AI201" s="29"/>
      <c r="AJ201" s="29">
        <f t="shared" si="83"/>
        <v>87</v>
      </c>
      <c r="AK201" s="33" t="s">
        <v>73</v>
      </c>
      <c r="AL201" s="24" t="s">
        <v>23</v>
      </c>
      <c r="AM201" s="28">
        <v>-1.2160200000000001</v>
      </c>
      <c r="AN201" s="28" t="s">
        <v>107</v>
      </c>
      <c r="AO201" s="29">
        <f t="shared" si="91"/>
        <v>71</v>
      </c>
      <c r="AP201" s="33" t="s">
        <v>94</v>
      </c>
      <c r="AQ201" s="35" t="s">
        <v>28</v>
      </c>
      <c r="AR201" s="28">
        <v>-1.3592599999999999</v>
      </c>
      <c r="AS201" s="28" t="s">
        <v>107</v>
      </c>
      <c r="AT201" s="29">
        <f t="shared" si="92"/>
        <v>68</v>
      </c>
      <c r="AU201" s="33" t="s">
        <v>104</v>
      </c>
      <c r="AV201" s="35" t="s">
        <v>19</v>
      </c>
      <c r="AW201" s="29">
        <v>-0.57684999999999997</v>
      </c>
      <c r="AX201" s="29"/>
      <c r="AY201" s="29">
        <f t="shared" si="81"/>
        <v>50</v>
      </c>
      <c r="AZ201" s="33" t="s">
        <v>104</v>
      </c>
      <c r="BA201" s="35" t="s">
        <v>19</v>
      </c>
      <c r="BB201" s="30">
        <v>-0.81040999999999996</v>
      </c>
      <c r="BC201" s="30" t="s">
        <v>108</v>
      </c>
      <c r="BD201" s="29">
        <f t="shared" si="90"/>
        <v>72</v>
      </c>
      <c r="BE201" s="33" t="s">
        <v>96</v>
      </c>
      <c r="BF201" s="35" t="s">
        <v>26</v>
      </c>
      <c r="BG201" s="28">
        <v>-0.72069000000000005</v>
      </c>
      <c r="BH201" s="28" t="s">
        <v>107</v>
      </c>
      <c r="BI201" s="29">
        <f t="shared" si="88"/>
        <v>76</v>
      </c>
      <c r="BJ201" s="33" t="s">
        <v>86</v>
      </c>
      <c r="BK201" s="24" t="s">
        <v>26</v>
      </c>
      <c r="BL201" s="28">
        <v>-0.41798000000000002</v>
      </c>
      <c r="BM201" s="28" t="s">
        <v>107</v>
      </c>
      <c r="BN201" s="29">
        <f t="shared" si="84"/>
        <v>82</v>
      </c>
      <c r="BO201" s="33" t="s">
        <v>56</v>
      </c>
      <c r="BP201" s="24" t="s">
        <v>19</v>
      </c>
      <c r="BQ201" s="29">
        <v>-0.2437</v>
      </c>
      <c r="BS201" s="29">
        <f t="shared" si="87"/>
        <v>78</v>
      </c>
    </row>
    <row r="202" spans="1:71" ht="17" thickBot="1" x14ac:dyDescent="0.25">
      <c r="A202" s="95"/>
      <c r="B202" s="33" t="s">
        <v>85</v>
      </c>
      <c r="C202" s="24" t="s">
        <v>26</v>
      </c>
      <c r="D202" s="29">
        <v>-0.96497999999999995</v>
      </c>
      <c r="E202" s="29"/>
      <c r="F202" s="29">
        <f t="shared" si="89"/>
        <v>75</v>
      </c>
      <c r="G202" s="33" t="s">
        <v>58</v>
      </c>
      <c r="H202" s="24" t="s">
        <v>25</v>
      </c>
      <c r="I202" s="29">
        <v>-0.58886000000000005</v>
      </c>
      <c r="J202" s="29"/>
      <c r="K202" s="29">
        <f t="shared" si="86"/>
        <v>80</v>
      </c>
      <c r="L202" s="33" t="s">
        <v>54</v>
      </c>
      <c r="M202" s="24" t="s">
        <v>29</v>
      </c>
      <c r="N202" s="28">
        <v>-1.0249999999999999</v>
      </c>
      <c r="O202" s="28" t="s">
        <v>107</v>
      </c>
      <c r="P202" s="29">
        <f t="shared" si="82"/>
        <v>89</v>
      </c>
      <c r="Q202" s="33" t="s">
        <v>99</v>
      </c>
      <c r="R202" s="35" t="s">
        <v>25</v>
      </c>
      <c r="S202" s="29">
        <v>-0.77514000000000005</v>
      </c>
      <c r="T202" s="29"/>
      <c r="U202" s="29">
        <f t="shared" si="80"/>
        <v>63</v>
      </c>
      <c r="V202" s="33" t="s">
        <v>52</v>
      </c>
      <c r="W202" s="24" t="s">
        <v>23</v>
      </c>
      <c r="X202" s="28">
        <v>-0.65649000000000002</v>
      </c>
      <c r="Y202" s="28" t="s">
        <v>107</v>
      </c>
      <c r="Z202" s="29">
        <f t="shared" si="79"/>
        <v>65</v>
      </c>
      <c r="AA202" s="33" t="s">
        <v>73</v>
      </c>
      <c r="AB202" s="24" t="s">
        <v>23</v>
      </c>
      <c r="AC202" s="29">
        <v>-0.81247999999999998</v>
      </c>
      <c r="AD202" s="29"/>
      <c r="AE202" s="29">
        <f t="shared" si="85"/>
        <v>82</v>
      </c>
      <c r="AF202" s="33" t="s">
        <v>85</v>
      </c>
      <c r="AG202" s="24" t="s">
        <v>29</v>
      </c>
      <c r="AH202" s="29">
        <v>-0.52453000000000005</v>
      </c>
      <c r="AI202" s="29"/>
      <c r="AJ202" s="29">
        <f t="shared" si="83"/>
        <v>88</v>
      </c>
      <c r="AK202" s="33" t="s">
        <v>36</v>
      </c>
      <c r="AL202" s="24" t="s">
        <v>23</v>
      </c>
      <c r="AM202" s="28">
        <v>-1.31671</v>
      </c>
      <c r="AN202" s="28" t="s">
        <v>107</v>
      </c>
      <c r="AO202" s="29">
        <f t="shared" si="91"/>
        <v>72</v>
      </c>
      <c r="AP202" s="33" t="s">
        <v>65</v>
      </c>
      <c r="AQ202" s="24" t="s">
        <v>23</v>
      </c>
      <c r="AR202" s="30">
        <v>-1.39751</v>
      </c>
      <c r="AS202" s="30" t="s">
        <v>108</v>
      </c>
      <c r="AT202" s="29">
        <f t="shared" si="92"/>
        <v>69</v>
      </c>
      <c r="AU202" s="33" t="s">
        <v>67</v>
      </c>
      <c r="AV202" s="24" t="s">
        <v>20</v>
      </c>
      <c r="AW202" s="30">
        <v>-0.59999000000000002</v>
      </c>
      <c r="AX202" s="30" t="s">
        <v>108</v>
      </c>
      <c r="AY202" s="29">
        <f t="shared" si="81"/>
        <v>51</v>
      </c>
      <c r="AZ202" s="33" t="s">
        <v>103</v>
      </c>
      <c r="BA202" s="35" t="s">
        <v>26</v>
      </c>
      <c r="BB202" s="30">
        <v>-0.82150999999999996</v>
      </c>
      <c r="BC202" s="30" t="s">
        <v>108</v>
      </c>
      <c r="BD202" s="29">
        <f t="shared" si="90"/>
        <v>73</v>
      </c>
      <c r="BE202" s="33" t="s">
        <v>100</v>
      </c>
      <c r="BF202" s="35" t="s">
        <v>20</v>
      </c>
      <c r="BG202" s="28">
        <v>-0.73043999999999998</v>
      </c>
      <c r="BH202" s="28" t="s">
        <v>107</v>
      </c>
      <c r="BI202" s="29">
        <f t="shared" si="88"/>
        <v>77</v>
      </c>
      <c r="BJ202" s="33" t="s">
        <v>73</v>
      </c>
      <c r="BK202" s="24" t="s">
        <v>29</v>
      </c>
      <c r="BL202" s="30">
        <v>-0.43595</v>
      </c>
      <c r="BM202" s="30" t="s">
        <v>108</v>
      </c>
      <c r="BN202" s="29">
        <f t="shared" si="84"/>
        <v>83</v>
      </c>
      <c r="BO202" s="33" t="s">
        <v>24</v>
      </c>
      <c r="BP202" s="24" t="s">
        <v>25</v>
      </c>
      <c r="BQ202" s="28">
        <v>-0.2586</v>
      </c>
      <c r="BR202" t="s">
        <v>107</v>
      </c>
      <c r="BS202" s="29">
        <f t="shared" si="87"/>
        <v>79</v>
      </c>
    </row>
    <row r="203" spans="1:71" ht="17" thickBot="1" x14ac:dyDescent="0.25">
      <c r="A203" s="95"/>
      <c r="B203" s="33" t="s">
        <v>61</v>
      </c>
      <c r="C203" s="24" t="s">
        <v>19</v>
      </c>
      <c r="D203" s="28">
        <v>-0.97450000000000003</v>
      </c>
      <c r="E203" s="28" t="s">
        <v>107</v>
      </c>
      <c r="F203" s="29">
        <f t="shared" si="89"/>
        <v>76</v>
      </c>
      <c r="G203" s="33" t="s">
        <v>41</v>
      </c>
      <c r="H203" s="24" t="s">
        <v>25</v>
      </c>
      <c r="I203" s="30">
        <v>-0.59050000000000002</v>
      </c>
      <c r="J203" s="30" t="s">
        <v>108</v>
      </c>
      <c r="K203" s="29">
        <f t="shared" si="86"/>
        <v>81</v>
      </c>
      <c r="L203" s="33" t="s">
        <v>97</v>
      </c>
      <c r="M203" s="35" t="s">
        <v>19</v>
      </c>
      <c r="N203" s="28">
        <v>-1.02546</v>
      </c>
      <c r="O203" s="28" t="s">
        <v>107</v>
      </c>
      <c r="P203" s="29">
        <f t="shared" si="82"/>
        <v>90</v>
      </c>
      <c r="Q203" s="33" t="s">
        <v>59</v>
      </c>
      <c r="R203" s="24" t="s">
        <v>23</v>
      </c>
      <c r="S203" s="29">
        <v>-0.80567999999999995</v>
      </c>
      <c r="T203" s="29"/>
      <c r="U203" s="29">
        <f t="shared" si="80"/>
        <v>64</v>
      </c>
      <c r="V203" s="33" t="s">
        <v>96</v>
      </c>
      <c r="W203" s="35" t="s">
        <v>19</v>
      </c>
      <c r="X203" s="29">
        <v>-0.65925999999999996</v>
      </c>
      <c r="Y203" s="29"/>
      <c r="Z203" s="29">
        <f t="shared" si="79"/>
        <v>66</v>
      </c>
      <c r="AA203" s="33" t="s">
        <v>40</v>
      </c>
      <c r="AB203" s="24" t="s">
        <v>26</v>
      </c>
      <c r="AC203" s="28">
        <v>-0.81440000000000001</v>
      </c>
      <c r="AD203" s="28" t="s">
        <v>107</v>
      </c>
      <c r="AE203" s="29">
        <f t="shared" si="85"/>
        <v>83</v>
      </c>
      <c r="AF203" s="33" t="s">
        <v>85</v>
      </c>
      <c r="AG203" s="24" t="s">
        <v>26</v>
      </c>
      <c r="AH203" s="29">
        <v>-0.54490000000000005</v>
      </c>
      <c r="AI203" s="29"/>
      <c r="AJ203" s="29">
        <f t="shared" si="83"/>
        <v>89</v>
      </c>
      <c r="AK203" s="33" t="s">
        <v>103</v>
      </c>
      <c r="AL203" s="35" t="s">
        <v>26</v>
      </c>
      <c r="AM203" s="30">
        <v>-1.3405899999999999</v>
      </c>
      <c r="AN203" s="30" t="s">
        <v>108</v>
      </c>
      <c r="AO203" s="29">
        <f t="shared" si="91"/>
        <v>73</v>
      </c>
      <c r="AP203" s="33" t="s">
        <v>36</v>
      </c>
      <c r="AQ203" s="24" t="s">
        <v>23</v>
      </c>
      <c r="AR203" s="28">
        <v>-1.4888300000000001</v>
      </c>
      <c r="AS203" s="28" t="s">
        <v>107</v>
      </c>
      <c r="AT203" s="29">
        <f t="shared" si="92"/>
        <v>70</v>
      </c>
      <c r="AU203" s="33" t="s">
        <v>90</v>
      </c>
      <c r="AV203" s="35" t="s">
        <v>29</v>
      </c>
      <c r="AW203" s="29">
        <v>-0.61497000000000002</v>
      </c>
      <c r="AX203" s="29"/>
      <c r="AY203" s="29">
        <f t="shared" si="81"/>
        <v>52</v>
      </c>
      <c r="AZ203" s="33" t="s">
        <v>42</v>
      </c>
      <c r="BA203" s="24" t="s">
        <v>28</v>
      </c>
      <c r="BB203" s="28">
        <v>-0.83299999999999996</v>
      </c>
      <c r="BC203" s="28" t="s">
        <v>107</v>
      </c>
      <c r="BD203" s="29">
        <f t="shared" si="90"/>
        <v>74</v>
      </c>
      <c r="BE203" s="33" t="s">
        <v>57</v>
      </c>
      <c r="BF203" s="24" t="s">
        <v>20</v>
      </c>
      <c r="BG203" s="28">
        <v>-0.82035999999999998</v>
      </c>
      <c r="BH203" s="28" t="s">
        <v>107</v>
      </c>
      <c r="BI203" s="29">
        <f t="shared" si="88"/>
        <v>78</v>
      </c>
      <c r="BJ203" s="33" t="s">
        <v>31</v>
      </c>
      <c r="BK203" s="24" t="s">
        <v>25</v>
      </c>
      <c r="BL203" s="28">
        <v>-0.43792999999999999</v>
      </c>
      <c r="BM203" s="28" t="s">
        <v>107</v>
      </c>
      <c r="BN203" s="29">
        <f t="shared" si="84"/>
        <v>84</v>
      </c>
      <c r="BO203" s="33" t="s">
        <v>52</v>
      </c>
      <c r="BP203" s="24" t="s">
        <v>29</v>
      </c>
      <c r="BQ203" s="28">
        <v>-0.26645999999999997</v>
      </c>
      <c r="BR203" s="52" t="s">
        <v>107</v>
      </c>
      <c r="BS203" s="29">
        <f t="shared" si="87"/>
        <v>80</v>
      </c>
    </row>
    <row r="204" spans="1:71" ht="17" thickBot="1" x14ac:dyDescent="0.25">
      <c r="A204" s="95"/>
      <c r="B204" s="33" t="s">
        <v>66</v>
      </c>
      <c r="C204" s="24" t="s">
        <v>20</v>
      </c>
      <c r="D204" s="28">
        <v>-1.0152699999999999</v>
      </c>
      <c r="E204" s="28" t="s">
        <v>107</v>
      </c>
      <c r="F204" s="29">
        <f t="shared" si="89"/>
        <v>77</v>
      </c>
      <c r="G204" s="33" t="s">
        <v>33</v>
      </c>
      <c r="H204" s="24" t="s">
        <v>25</v>
      </c>
      <c r="I204" s="28">
        <v>-0.60202</v>
      </c>
      <c r="J204" s="28" t="s">
        <v>107</v>
      </c>
      <c r="K204" s="29">
        <f t="shared" si="86"/>
        <v>82</v>
      </c>
      <c r="L204" s="33" t="s">
        <v>56</v>
      </c>
      <c r="M204" s="24" t="s">
        <v>25</v>
      </c>
      <c r="N204" s="28">
        <v>-1.02779</v>
      </c>
      <c r="O204" s="28" t="s">
        <v>107</v>
      </c>
      <c r="P204" s="29">
        <f t="shared" si="82"/>
        <v>91</v>
      </c>
      <c r="Q204" s="33" t="s">
        <v>83</v>
      </c>
      <c r="R204" s="24" t="s">
        <v>20</v>
      </c>
      <c r="S204" s="29">
        <v>-0.81267999999999996</v>
      </c>
      <c r="T204" s="29"/>
      <c r="U204" s="29">
        <f t="shared" si="80"/>
        <v>65</v>
      </c>
      <c r="V204" s="33" t="s">
        <v>69</v>
      </c>
      <c r="W204" s="24" t="s">
        <v>29</v>
      </c>
      <c r="X204" s="29">
        <v>-0.66547999999999996</v>
      </c>
      <c r="Y204" s="29"/>
      <c r="Z204" s="29">
        <f t="shared" ref="Z204:Z234" si="93">IF(X204&lt;X203,Z203+1,Z203)</f>
        <v>67</v>
      </c>
      <c r="AA204" s="33" t="s">
        <v>100</v>
      </c>
      <c r="AB204" s="35" t="s">
        <v>26</v>
      </c>
      <c r="AC204" s="28">
        <v>-0.83018000000000003</v>
      </c>
      <c r="AD204" s="28" t="s">
        <v>107</v>
      </c>
      <c r="AE204" s="29">
        <f t="shared" si="85"/>
        <v>84</v>
      </c>
      <c r="AF204" s="33" t="s">
        <v>76</v>
      </c>
      <c r="AG204" s="24" t="s">
        <v>28</v>
      </c>
      <c r="AH204" s="29">
        <v>-0.57257999999999998</v>
      </c>
      <c r="AI204" s="29"/>
      <c r="AJ204" s="29">
        <f t="shared" si="83"/>
        <v>90</v>
      </c>
      <c r="AK204" s="33" t="s">
        <v>90</v>
      </c>
      <c r="AL204" s="35" t="s">
        <v>29</v>
      </c>
      <c r="AM204" s="28">
        <v>-1.3529100000000001</v>
      </c>
      <c r="AN204" s="28" t="s">
        <v>107</v>
      </c>
      <c r="AO204" s="29">
        <f t="shared" si="91"/>
        <v>74</v>
      </c>
      <c r="AP204" s="33" t="s">
        <v>81</v>
      </c>
      <c r="AQ204" s="24" t="s">
        <v>26</v>
      </c>
      <c r="AR204" s="28">
        <v>-1.49197</v>
      </c>
      <c r="AS204" s="28" t="s">
        <v>107</v>
      </c>
      <c r="AT204" s="29">
        <f t="shared" si="92"/>
        <v>71</v>
      </c>
      <c r="AU204" s="33" t="s">
        <v>96</v>
      </c>
      <c r="AV204" s="35" t="s">
        <v>23</v>
      </c>
      <c r="AW204" s="29">
        <v>-0.62216000000000005</v>
      </c>
      <c r="AX204" s="29"/>
      <c r="AY204" s="29">
        <f t="shared" si="81"/>
        <v>53</v>
      </c>
      <c r="AZ204" s="33" t="s">
        <v>44</v>
      </c>
      <c r="BA204" s="24" t="s">
        <v>23</v>
      </c>
      <c r="BB204" s="28">
        <v>-0.85453000000000001</v>
      </c>
      <c r="BC204" s="28" t="s">
        <v>107</v>
      </c>
      <c r="BD204" s="29">
        <f t="shared" si="90"/>
        <v>75</v>
      </c>
      <c r="BE204" s="33" t="s">
        <v>73</v>
      </c>
      <c r="BF204" s="24" t="s">
        <v>23</v>
      </c>
      <c r="BG204" s="28">
        <v>-0.82508999999999999</v>
      </c>
      <c r="BH204" s="28" t="s">
        <v>107</v>
      </c>
      <c r="BI204" s="29">
        <f t="shared" si="88"/>
        <v>79</v>
      </c>
      <c r="BJ204" s="33" t="s">
        <v>18</v>
      </c>
      <c r="BK204" s="24" t="s">
        <v>19</v>
      </c>
      <c r="BL204" s="28">
        <v>-0.44030000000000002</v>
      </c>
      <c r="BM204" s="28" t="s">
        <v>107</v>
      </c>
      <c r="BN204" s="29">
        <f t="shared" si="84"/>
        <v>85</v>
      </c>
      <c r="BO204" s="33" t="s">
        <v>59</v>
      </c>
      <c r="BP204" s="24" t="s">
        <v>23</v>
      </c>
      <c r="BQ204" s="29">
        <v>-0.27068999999999999</v>
      </c>
      <c r="BS204" s="29">
        <f t="shared" si="87"/>
        <v>81</v>
      </c>
    </row>
    <row r="205" spans="1:71" ht="17" thickBot="1" x14ac:dyDescent="0.25">
      <c r="A205" s="95"/>
      <c r="B205" s="33" t="s">
        <v>87</v>
      </c>
      <c r="C205" s="24" t="s">
        <v>25</v>
      </c>
      <c r="D205" s="28">
        <v>-1.0275000000000001</v>
      </c>
      <c r="E205" s="28" t="s">
        <v>107</v>
      </c>
      <c r="F205" s="29">
        <f t="shared" si="89"/>
        <v>78</v>
      </c>
      <c r="G205" s="33" t="s">
        <v>59</v>
      </c>
      <c r="H205" s="24" t="s">
        <v>25</v>
      </c>
      <c r="I205" s="28">
        <v>-0.60911000000000004</v>
      </c>
      <c r="J205" s="28" t="s">
        <v>107</v>
      </c>
      <c r="K205" s="29">
        <f t="shared" si="86"/>
        <v>83</v>
      </c>
      <c r="L205" s="33" t="s">
        <v>85</v>
      </c>
      <c r="M205" s="24" t="s">
        <v>29</v>
      </c>
      <c r="N205" s="28">
        <v>-1.0396300000000001</v>
      </c>
      <c r="O205" s="28" t="s">
        <v>107</v>
      </c>
      <c r="P205" s="29">
        <f t="shared" si="82"/>
        <v>92</v>
      </c>
      <c r="Q205" s="33" t="s">
        <v>69</v>
      </c>
      <c r="R205" s="24" t="s">
        <v>23</v>
      </c>
      <c r="S205" s="29">
        <v>-0.81540000000000001</v>
      </c>
      <c r="T205" s="29"/>
      <c r="U205" s="29">
        <f t="shared" si="80"/>
        <v>66</v>
      </c>
      <c r="V205" s="33" t="s">
        <v>81</v>
      </c>
      <c r="W205" s="24" t="s">
        <v>29</v>
      </c>
      <c r="X205" s="28">
        <v>-0.71521999999999997</v>
      </c>
      <c r="Y205" s="28" t="s">
        <v>107</v>
      </c>
      <c r="Z205" s="29">
        <f t="shared" si="93"/>
        <v>68</v>
      </c>
      <c r="AA205" s="33" t="s">
        <v>79</v>
      </c>
      <c r="AB205" s="24" t="s">
        <v>29</v>
      </c>
      <c r="AC205" s="28">
        <v>-0.83250999999999997</v>
      </c>
      <c r="AD205" s="28" t="s">
        <v>107</v>
      </c>
      <c r="AE205" s="29">
        <f t="shared" si="85"/>
        <v>85</v>
      </c>
      <c r="AF205" s="33" t="s">
        <v>42</v>
      </c>
      <c r="AG205" s="24" t="s">
        <v>26</v>
      </c>
      <c r="AH205" s="28">
        <v>-0.57311000000000001</v>
      </c>
      <c r="AI205" s="28" t="s">
        <v>107</v>
      </c>
      <c r="AJ205" s="29">
        <f t="shared" si="83"/>
        <v>91</v>
      </c>
      <c r="AK205" s="33" t="s">
        <v>40</v>
      </c>
      <c r="AL205" s="24" t="s">
        <v>26</v>
      </c>
      <c r="AM205" s="28">
        <v>-1.3642099999999999</v>
      </c>
      <c r="AN205" s="28" t="s">
        <v>107</v>
      </c>
      <c r="AO205" s="29">
        <f t="shared" si="91"/>
        <v>75</v>
      </c>
      <c r="AP205" s="33" t="s">
        <v>38</v>
      </c>
      <c r="AQ205" s="24" t="s">
        <v>26</v>
      </c>
      <c r="AR205" s="28">
        <v>-1.51115</v>
      </c>
      <c r="AS205" s="28" t="s">
        <v>107</v>
      </c>
      <c r="AT205" s="29">
        <f t="shared" si="92"/>
        <v>72</v>
      </c>
      <c r="AU205" s="33" t="s">
        <v>21</v>
      </c>
      <c r="AV205" s="24" t="s">
        <v>23</v>
      </c>
      <c r="AW205" s="28">
        <v>-0.66381999999999997</v>
      </c>
      <c r="AX205" s="28" t="s">
        <v>107</v>
      </c>
      <c r="AY205" s="29">
        <f t="shared" si="81"/>
        <v>54</v>
      </c>
      <c r="AZ205" s="33" t="s">
        <v>47</v>
      </c>
      <c r="BA205" s="24" t="s">
        <v>19</v>
      </c>
      <c r="BB205" s="28">
        <v>-0.88932</v>
      </c>
      <c r="BC205" s="28" t="s">
        <v>107</v>
      </c>
      <c r="BD205" s="29">
        <f t="shared" si="90"/>
        <v>76</v>
      </c>
      <c r="BE205" s="33" t="s">
        <v>73</v>
      </c>
      <c r="BF205" s="24" t="s">
        <v>29</v>
      </c>
      <c r="BG205" s="28">
        <v>-0.82811999999999997</v>
      </c>
      <c r="BH205" s="28" t="s">
        <v>107</v>
      </c>
      <c r="BI205" s="29">
        <f t="shared" si="88"/>
        <v>80</v>
      </c>
      <c r="BJ205" s="33" t="s">
        <v>72</v>
      </c>
      <c r="BK205" s="24" t="s">
        <v>22</v>
      </c>
      <c r="BL205" s="30">
        <v>-0.44381999999999999</v>
      </c>
      <c r="BM205" s="30" t="s">
        <v>108</v>
      </c>
      <c r="BN205" s="29">
        <f t="shared" si="84"/>
        <v>86</v>
      </c>
      <c r="BO205" s="33" t="s">
        <v>41</v>
      </c>
      <c r="BP205" s="24" t="s">
        <v>29</v>
      </c>
      <c r="BQ205" s="28">
        <v>-0.27277000000000001</v>
      </c>
      <c r="BR205" t="s">
        <v>107</v>
      </c>
      <c r="BS205" s="29">
        <f t="shared" si="87"/>
        <v>82</v>
      </c>
    </row>
    <row r="206" spans="1:71" ht="17" thickBot="1" x14ac:dyDescent="0.25">
      <c r="A206" s="95"/>
      <c r="B206" s="33" t="s">
        <v>40</v>
      </c>
      <c r="C206" s="24" t="s">
        <v>26</v>
      </c>
      <c r="D206" s="28">
        <v>-1.0481199999999999</v>
      </c>
      <c r="E206" s="28" t="s">
        <v>107</v>
      </c>
      <c r="F206" s="29">
        <f t="shared" si="89"/>
        <v>79</v>
      </c>
      <c r="G206" s="33" t="s">
        <v>93</v>
      </c>
      <c r="H206" s="35" t="s">
        <v>29</v>
      </c>
      <c r="I206" s="30">
        <v>-0.62339</v>
      </c>
      <c r="J206" s="30" t="s">
        <v>108</v>
      </c>
      <c r="K206" s="29">
        <f t="shared" si="86"/>
        <v>84</v>
      </c>
      <c r="L206" s="33" t="s">
        <v>37</v>
      </c>
      <c r="M206" s="24" t="s">
        <v>25</v>
      </c>
      <c r="N206" s="28">
        <v>-1.0421400000000001</v>
      </c>
      <c r="O206" s="28" t="s">
        <v>107</v>
      </c>
      <c r="P206" s="29">
        <f t="shared" si="82"/>
        <v>93</v>
      </c>
      <c r="Q206" s="33" t="s">
        <v>83</v>
      </c>
      <c r="R206" s="24" t="s">
        <v>29</v>
      </c>
      <c r="S206" s="29">
        <v>-0.84148000000000001</v>
      </c>
      <c r="T206" s="29"/>
      <c r="U206" s="29">
        <f t="shared" ref="U206:U234" si="94">IF(S206&lt;S205,U205+1,U205)</f>
        <v>67</v>
      </c>
      <c r="V206" s="33" t="s">
        <v>81</v>
      </c>
      <c r="W206" s="24" t="s">
        <v>26</v>
      </c>
      <c r="X206" s="28">
        <v>-0.73704000000000003</v>
      </c>
      <c r="Y206" s="28" t="s">
        <v>107</v>
      </c>
      <c r="Z206" s="29">
        <f t="shared" si="93"/>
        <v>69</v>
      </c>
      <c r="AA206" s="33" t="s">
        <v>57</v>
      </c>
      <c r="AB206" s="24" t="s">
        <v>26</v>
      </c>
      <c r="AC206" s="28">
        <v>-0.89043000000000005</v>
      </c>
      <c r="AD206" s="28" t="s">
        <v>107</v>
      </c>
      <c r="AE206" s="29">
        <f t="shared" si="85"/>
        <v>86</v>
      </c>
      <c r="AF206" s="33" t="s">
        <v>40</v>
      </c>
      <c r="AG206" s="24" t="s">
        <v>29</v>
      </c>
      <c r="AH206" s="28">
        <v>-0.60096000000000005</v>
      </c>
      <c r="AI206" s="28" t="s">
        <v>107</v>
      </c>
      <c r="AJ206" s="29">
        <f t="shared" si="83"/>
        <v>92</v>
      </c>
      <c r="AK206" s="33" t="s">
        <v>79</v>
      </c>
      <c r="AL206" s="24" t="s">
        <v>22</v>
      </c>
      <c r="AM206" s="28">
        <v>-1.3670500000000001</v>
      </c>
      <c r="AN206" s="28" t="s">
        <v>107</v>
      </c>
      <c r="AO206" s="29">
        <f t="shared" si="91"/>
        <v>76</v>
      </c>
      <c r="AP206" s="33" t="s">
        <v>84</v>
      </c>
      <c r="AQ206" s="24" t="s">
        <v>26</v>
      </c>
      <c r="AR206" s="28">
        <v>-1.51298</v>
      </c>
      <c r="AS206" s="28" t="s">
        <v>107</v>
      </c>
      <c r="AT206" s="29">
        <f t="shared" si="92"/>
        <v>73</v>
      </c>
      <c r="AU206" s="33" t="s">
        <v>44</v>
      </c>
      <c r="AV206" s="24" t="s">
        <v>20</v>
      </c>
      <c r="AW206" s="28">
        <v>-0.67391000000000001</v>
      </c>
      <c r="AX206" s="28" t="s">
        <v>107</v>
      </c>
      <c r="AY206" s="29">
        <f t="shared" si="81"/>
        <v>55</v>
      </c>
      <c r="AZ206" s="33" t="s">
        <v>104</v>
      </c>
      <c r="BA206" s="35" t="s">
        <v>26</v>
      </c>
      <c r="BB206" s="28">
        <v>-0.95540000000000003</v>
      </c>
      <c r="BC206" s="28" t="s">
        <v>107</v>
      </c>
      <c r="BD206" s="29">
        <f t="shared" si="90"/>
        <v>77</v>
      </c>
      <c r="BE206" s="33" t="s">
        <v>34</v>
      </c>
      <c r="BF206" s="24" t="s">
        <v>26</v>
      </c>
      <c r="BG206" s="28">
        <v>-0.83048999999999995</v>
      </c>
      <c r="BH206" s="28" t="s">
        <v>107</v>
      </c>
      <c r="BI206" s="29">
        <f t="shared" si="88"/>
        <v>81</v>
      </c>
      <c r="BJ206" s="33" t="s">
        <v>75</v>
      </c>
      <c r="BK206" s="24" t="s">
        <v>25</v>
      </c>
      <c r="BL206" s="30">
        <v>-0.45201999999999998</v>
      </c>
      <c r="BM206" s="30" t="s">
        <v>108</v>
      </c>
      <c r="BN206" s="29">
        <f t="shared" si="84"/>
        <v>87</v>
      </c>
      <c r="BO206" s="33" t="s">
        <v>69</v>
      </c>
      <c r="BP206" s="24" t="s">
        <v>23</v>
      </c>
      <c r="BQ206" s="30">
        <v>-0.27746999999999999</v>
      </c>
      <c r="BR206" s="53" t="s">
        <v>108</v>
      </c>
      <c r="BS206" s="29">
        <f t="shared" si="87"/>
        <v>83</v>
      </c>
    </row>
    <row r="207" spans="1:71" ht="17" thickBot="1" x14ac:dyDescent="0.25">
      <c r="A207" s="95"/>
      <c r="B207" s="33" t="s">
        <v>32</v>
      </c>
      <c r="C207" s="24" t="s">
        <v>26</v>
      </c>
      <c r="D207" s="28">
        <v>-1.04924</v>
      </c>
      <c r="E207" s="28" t="s">
        <v>107</v>
      </c>
      <c r="F207" s="29">
        <f t="shared" si="89"/>
        <v>80</v>
      </c>
      <c r="G207" s="33" t="s">
        <v>104</v>
      </c>
      <c r="H207" s="35" t="s">
        <v>23</v>
      </c>
      <c r="I207" s="29">
        <v>-0.65207999999999999</v>
      </c>
      <c r="J207" s="29"/>
      <c r="K207" s="29">
        <f t="shared" si="86"/>
        <v>85</v>
      </c>
      <c r="L207" s="33" t="s">
        <v>78</v>
      </c>
      <c r="M207" s="24" t="s">
        <v>28</v>
      </c>
      <c r="N207" s="28">
        <v>-1.0630500000000001</v>
      </c>
      <c r="O207" s="28" t="s">
        <v>107</v>
      </c>
      <c r="P207" s="29">
        <f t="shared" si="82"/>
        <v>94</v>
      </c>
      <c r="Q207" s="33" t="s">
        <v>85</v>
      </c>
      <c r="R207" s="24" t="s">
        <v>29</v>
      </c>
      <c r="S207" s="29">
        <v>-0.84153</v>
      </c>
      <c r="T207" s="29"/>
      <c r="U207" s="29">
        <f t="shared" si="94"/>
        <v>68</v>
      </c>
      <c r="V207" s="33" t="s">
        <v>61</v>
      </c>
      <c r="W207" s="24" t="s">
        <v>23</v>
      </c>
      <c r="X207" s="29">
        <v>-0.78537000000000001</v>
      </c>
      <c r="Y207" s="29"/>
      <c r="Z207" s="29">
        <f t="shared" si="93"/>
        <v>70</v>
      </c>
      <c r="AA207" s="33" t="s">
        <v>96</v>
      </c>
      <c r="AB207" s="35" t="s">
        <v>26</v>
      </c>
      <c r="AC207" s="29">
        <v>-0.89051000000000002</v>
      </c>
      <c r="AD207" s="29"/>
      <c r="AE207" s="29">
        <f t="shared" si="85"/>
        <v>87</v>
      </c>
      <c r="AF207" s="33" t="s">
        <v>91</v>
      </c>
      <c r="AG207" s="35" t="s">
        <v>22</v>
      </c>
      <c r="AH207" s="29">
        <v>-0.61189000000000004</v>
      </c>
      <c r="AI207" s="29"/>
      <c r="AJ207" s="29">
        <f t="shared" si="83"/>
        <v>93</v>
      </c>
      <c r="AK207" s="33" t="s">
        <v>79</v>
      </c>
      <c r="AL207" s="24" t="s">
        <v>25</v>
      </c>
      <c r="AM207" s="28">
        <v>-1.38009</v>
      </c>
      <c r="AN207" s="28" t="s">
        <v>107</v>
      </c>
      <c r="AO207" s="29">
        <f t="shared" si="91"/>
        <v>77</v>
      </c>
      <c r="AP207" s="33" t="s">
        <v>40</v>
      </c>
      <c r="AQ207" s="24" t="s">
        <v>26</v>
      </c>
      <c r="AR207" s="28">
        <v>-1.54891</v>
      </c>
      <c r="AS207" s="28" t="s">
        <v>107</v>
      </c>
      <c r="AT207" s="29">
        <f t="shared" si="92"/>
        <v>74</v>
      </c>
      <c r="AU207" s="33" t="s">
        <v>79</v>
      </c>
      <c r="AV207" s="24" t="s">
        <v>29</v>
      </c>
      <c r="AW207" s="28">
        <v>-0.68769000000000002</v>
      </c>
      <c r="AX207" s="28" t="s">
        <v>107</v>
      </c>
      <c r="AY207" s="29">
        <f t="shared" si="81"/>
        <v>56</v>
      </c>
      <c r="AZ207" s="33" t="s">
        <v>100</v>
      </c>
      <c r="BA207" s="35" t="s">
        <v>20</v>
      </c>
      <c r="BB207" s="28">
        <v>-0.96847000000000005</v>
      </c>
      <c r="BC207" s="28" t="s">
        <v>107</v>
      </c>
      <c r="BD207" s="29">
        <f t="shared" si="90"/>
        <v>78</v>
      </c>
      <c r="BE207" s="33" t="s">
        <v>85</v>
      </c>
      <c r="BF207" s="24" t="s">
        <v>29</v>
      </c>
      <c r="BG207" s="28">
        <v>-0.83972999999999998</v>
      </c>
      <c r="BH207" s="28" t="s">
        <v>107</v>
      </c>
      <c r="BI207" s="29">
        <f t="shared" si="88"/>
        <v>82</v>
      </c>
      <c r="BJ207" s="33" t="s">
        <v>52</v>
      </c>
      <c r="BK207" s="24" t="s">
        <v>29</v>
      </c>
      <c r="BL207" s="28">
        <v>-0.45700000000000002</v>
      </c>
      <c r="BM207" s="28" t="s">
        <v>107</v>
      </c>
      <c r="BN207" s="29">
        <f t="shared" si="84"/>
        <v>88</v>
      </c>
      <c r="BO207" s="33" t="s">
        <v>56</v>
      </c>
      <c r="BP207" s="24" t="s">
        <v>25</v>
      </c>
      <c r="BQ207" s="29">
        <v>-0.27872999999999998</v>
      </c>
      <c r="BS207" s="29">
        <f t="shared" si="87"/>
        <v>84</v>
      </c>
    </row>
    <row r="208" spans="1:71" ht="17" thickBot="1" x14ac:dyDescent="0.25">
      <c r="A208" s="95"/>
      <c r="B208" s="33" t="s">
        <v>90</v>
      </c>
      <c r="C208" s="35" t="s">
        <v>26</v>
      </c>
      <c r="D208" s="29">
        <v>-1.0525800000000001</v>
      </c>
      <c r="E208" s="29"/>
      <c r="F208" s="29">
        <f t="shared" si="89"/>
        <v>81</v>
      </c>
      <c r="G208" s="33" t="s">
        <v>99</v>
      </c>
      <c r="H208" s="35" t="s">
        <v>23</v>
      </c>
      <c r="I208" s="29">
        <v>-0.65656000000000003</v>
      </c>
      <c r="J208" s="29"/>
      <c r="K208" s="29">
        <f t="shared" si="86"/>
        <v>86</v>
      </c>
      <c r="L208" s="33" t="s">
        <v>69</v>
      </c>
      <c r="M208" s="24" t="s">
        <v>23</v>
      </c>
      <c r="N208" s="28">
        <v>-1.0904100000000001</v>
      </c>
      <c r="O208" s="28" t="s">
        <v>107</v>
      </c>
      <c r="P208" s="29">
        <f t="shared" si="82"/>
        <v>95</v>
      </c>
      <c r="Q208" s="33" t="s">
        <v>85</v>
      </c>
      <c r="R208" s="24" t="s">
        <v>26</v>
      </c>
      <c r="S208" s="29">
        <v>-0.85316999999999998</v>
      </c>
      <c r="T208" s="29"/>
      <c r="U208" s="29">
        <f t="shared" si="94"/>
        <v>69</v>
      </c>
      <c r="V208" s="33" t="s">
        <v>61</v>
      </c>
      <c r="W208" s="24" t="s">
        <v>26</v>
      </c>
      <c r="X208" s="29">
        <v>-0.82240000000000002</v>
      </c>
      <c r="Y208" s="29"/>
      <c r="Z208" s="29">
        <f t="shared" si="93"/>
        <v>71</v>
      </c>
      <c r="AA208" s="33" t="s">
        <v>81</v>
      </c>
      <c r="AB208" s="24" t="s">
        <v>26</v>
      </c>
      <c r="AC208" s="28">
        <v>-0.90507000000000004</v>
      </c>
      <c r="AD208" s="28" t="s">
        <v>107</v>
      </c>
      <c r="AE208" s="29">
        <f t="shared" si="85"/>
        <v>88</v>
      </c>
      <c r="AF208" s="33" t="s">
        <v>90</v>
      </c>
      <c r="AG208" s="35" t="s">
        <v>26</v>
      </c>
      <c r="AH208" s="29">
        <v>-0.62709999999999999</v>
      </c>
      <c r="AI208" s="29"/>
      <c r="AJ208" s="29">
        <f t="shared" si="83"/>
        <v>94</v>
      </c>
      <c r="AK208" s="33" t="s">
        <v>90</v>
      </c>
      <c r="AL208" s="35" t="s">
        <v>20</v>
      </c>
      <c r="AM208" s="28">
        <v>-1.4503600000000001</v>
      </c>
      <c r="AN208" s="28" t="s">
        <v>107</v>
      </c>
      <c r="AO208" s="29">
        <f t="shared" si="91"/>
        <v>78</v>
      </c>
      <c r="AP208" s="33" t="s">
        <v>32</v>
      </c>
      <c r="AQ208" s="24" t="s">
        <v>26</v>
      </c>
      <c r="AR208" s="28">
        <v>-1.56768</v>
      </c>
      <c r="AS208" s="28" t="s">
        <v>107</v>
      </c>
      <c r="AT208" s="29">
        <f t="shared" si="92"/>
        <v>75</v>
      </c>
      <c r="AU208" s="33" t="s">
        <v>70</v>
      </c>
      <c r="AV208" s="24" t="s">
        <v>28</v>
      </c>
      <c r="AW208" s="28">
        <v>-0.70904</v>
      </c>
      <c r="AX208" s="28" t="s">
        <v>107</v>
      </c>
      <c r="AY208" s="29">
        <f t="shared" si="81"/>
        <v>57</v>
      </c>
      <c r="AZ208" s="33" t="s">
        <v>100</v>
      </c>
      <c r="BA208" s="35" t="s">
        <v>28</v>
      </c>
      <c r="BB208" s="28">
        <v>-1.0197000000000001</v>
      </c>
      <c r="BC208" s="28" t="s">
        <v>107</v>
      </c>
      <c r="BD208" s="29">
        <f t="shared" si="90"/>
        <v>79</v>
      </c>
      <c r="BE208" s="33" t="s">
        <v>73</v>
      </c>
      <c r="BF208" s="24" t="s">
        <v>26</v>
      </c>
      <c r="BG208" s="28">
        <v>-0.84048999999999996</v>
      </c>
      <c r="BH208" s="28" t="s">
        <v>107</v>
      </c>
      <c r="BI208" s="29">
        <f t="shared" si="88"/>
        <v>83</v>
      </c>
      <c r="BJ208" s="33" t="s">
        <v>75</v>
      </c>
      <c r="BK208" s="24" t="s">
        <v>29</v>
      </c>
      <c r="BL208" s="28">
        <v>-0.47277999999999998</v>
      </c>
      <c r="BM208" s="28" t="s">
        <v>107</v>
      </c>
      <c r="BN208" s="29">
        <f t="shared" si="84"/>
        <v>89</v>
      </c>
      <c r="BO208" s="33" t="s">
        <v>97</v>
      </c>
      <c r="BP208" s="35" t="s">
        <v>19</v>
      </c>
      <c r="BQ208" s="29">
        <v>-0.28660000000000002</v>
      </c>
      <c r="BS208" s="29">
        <f t="shared" si="87"/>
        <v>85</v>
      </c>
    </row>
    <row r="209" spans="1:71" ht="17" thickBot="1" x14ac:dyDescent="0.25">
      <c r="A209" s="95"/>
      <c r="B209" s="33" t="s">
        <v>100</v>
      </c>
      <c r="C209" s="35" t="s">
        <v>20</v>
      </c>
      <c r="D209" s="28">
        <v>-1.06033</v>
      </c>
      <c r="E209" s="28" t="s">
        <v>107</v>
      </c>
      <c r="F209" s="29">
        <f t="shared" si="89"/>
        <v>82</v>
      </c>
      <c r="G209" s="33" t="s">
        <v>83</v>
      </c>
      <c r="H209" s="24" t="s">
        <v>20</v>
      </c>
      <c r="I209" s="29">
        <v>-0.67927000000000004</v>
      </c>
      <c r="J209" s="29"/>
      <c r="K209" s="29">
        <f t="shared" si="86"/>
        <v>87</v>
      </c>
      <c r="L209" s="33" t="s">
        <v>27</v>
      </c>
      <c r="M209" s="24" t="s">
        <v>29</v>
      </c>
      <c r="N209" s="28">
        <v>-1.10287</v>
      </c>
      <c r="O209" s="28" t="s">
        <v>107</v>
      </c>
      <c r="P209" s="29">
        <f t="shared" si="82"/>
        <v>96</v>
      </c>
      <c r="Q209" s="33" t="s">
        <v>99</v>
      </c>
      <c r="R209" s="35" t="s">
        <v>29</v>
      </c>
      <c r="S209" s="29">
        <v>-0.93383000000000005</v>
      </c>
      <c r="T209" s="29"/>
      <c r="U209" s="29">
        <f t="shared" si="94"/>
        <v>70</v>
      </c>
      <c r="V209" s="33" t="s">
        <v>52</v>
      </c>
      <c r="W209" s="24" t="s">
        <v>29</v>
      </c>
      <c r="X209" s="28">
        <v>-0.84624999999999995</v>
      </c>
      <c r="Y209" s="28" t="s">
        <v>107</v>
      </c>
      <c r="Z209" s="29">
        <f t="shared" si="93"/>
        <v>72</v>
      </c>
      <c r="AA209" s="33" t="s">
        <v>65</v>
      </c>
      <c r="AB209" s="24" t="s">
        <v>23</v>
      </c>
      <c r="AC209" s="30">
        <v>-0.91163000000000005</v>
      </c>
      <c r="AD209" s="30" t="s">
        <v>108</v>
      </c>
      <c r="AE209" s="29">
        <f t="shared" si="85"/>
        <v>89</v>
      </c>
      <c r="AF209" s="33" t="s">
        <v>24</v>
      </c>
      <c r="AG209" s="24" t="s">
        <v>26</v>
      </c>
      <c r="AH209" s="28">
        <v>-0.63292999999999999</v>
      </c>
      <c r="AI209" s="28" t="s">
        <v>107</v>
      </c>
      <c r="AJ209" s="29">
        <f t="shared" si="83"/>
        <v>95</v>
      </c>
      <c r="AK209" s="33" t="s">
        <v>40</v>
      </c>
      <c r="AL209" s="24" t="s">
        <v>29</v>
      </c>
      <c r="AM209" s="28">
        <v>-1.4967999999999999</v>
      </c>
      <c r="AN209" s="28" t="s">
        <v>107</v>
      </c>
      <c r="AO209" s="29">
        <f t="shared" si="91"/>
        <v>79</v>
      </c>
      <c r="AP209" s="33" t="s">
        <v>24</v>
      </c>
      <c r="AQ209" s="24" t="s">
        <v>26</v>
      </c>
      <c r="AR209" s="28">
        <v>-1.5687800000000001</v>
      </c>
      <c r="AS209" s="28" t="s">
        <v>107</v>
      </c>
      <c r="AT209" s="29">
        <f t="shared" si="92"/>
        <v>76</v>
      </c>
      <c r="AU209" s="33" t="s">
        <v>73</v>
      </c>
      <c r="AV209" s="24" t="s">
        <v>23</v>
      </c>
      <c r="AW209" s="30">
        <v>-0.72123999999999999</v>
      </c>
      <c r="AX209" s="30" t="s">
        <v>108</v>
      </c>
      <c r="AY209" s="29">
        <f t="shared" si="81"/>
        <v>58</v>
      </c>
      <c r="AZ209" s="33" t="s">
        <v>80</v>
      </c>
      <c r="BA209" s="24" t="s">
        <v>28</v>
      </c>
      <c r="BB209" s="28">
        <v>-1.0209900000000001</v>
      </c>
      <c r="BC209" s="28" t="s">
        <v>107</v>
      </c>
      <c r="BD209" s="29">
        <f t="shared" si="90"/>
        <v>80</v>
      </c>
      <c r="BE209" s="33" t="s">
        <v>53</v>
      </c>
      <c r="BF209" s="24" t="s">
        <v>23</v>
      </c>
      <c r="BG209" s="28">
        <v>-0.86207</v>
      </c>
      <c r="BH209" s="28" t="s">
        <v>107</v>
      </c>
      <c r="BI209" s="29">
        <f t="shared" si="88"/>
        <v>84</v>
      </c>
      <c r="BJ209" s="33" t="s">
        <v>62</v>
      </c>
      <c r="BK209" s="24" t="s">
        <v>25</v>
      </c>
      <c r="BL209" s="28">
        <v>-0.48956</v>
      </c>
      <c r="BM209" s="28" t="s">
        <v>107</v>
      </c>
      <c r="BN209" s="29">
        <f t="shared" si="84"/>
        <v>90</v>
      </c>
      <c r="BO209" s="33" t="s">
        <v>92</v>
      </c>
      <c r="BP209" s="35" t="s">
        <v>23</v>
      </c>
      <c r="BQ209" s="29">
        <v>-0.2868</v>
      </c>
      <c r="BS209" s="29">
        <f t="shared" si="87"/>
        <v>86</v>
      </c>
    </row>
    <row r="210" spans="1:71" ht="17" thickBot="1" x14ac:dyDescent="0.25">
      <c r="A210" s="95"/>
      <c r="B210" s="33" t="s">
        <v>36</v>
      </c>
      <c r="C210" s="24" t="s">
        <v>23</v>
      </c>
      <c r="D210" s="28">
        <v>-1.0744199999999999</v>
      </c>
      <c r="E210" s="28" t="s">
        <v>107</v>
      </c>
      <c r="F210" s="29">
        <f t="shared" si="89"/>
        <v>83</v>
      </c>
      <c r="G210" s="33" t="s">
        <v>73</v>
      </c>
      <c r="H210" s="24" t="s">
        <v>23</v>
      </c>
      <c r="I210" s="28">
        <v>-0.70977000000000001</v>
      </c>
      <c r="J210" s="28" t="s">
        <v>107</v>
      </c>
      <c r="K210" s="29">
        <f t="shared" si="86"/>
        <v>88</v>
      </c>
      <c r="L210" s="33" t="s">
        <v>97</v>
      </c>
      <c r="M210" s="35" t="s">
        <v>25</v>
      </c>
      <c r="N210" s="28">
        <v>-1.1343799999999999</v>
      </c>
      <c r="O210" s="28" t="s">
        <v>107</v>
      </c>
      <c r="P210" s="29">
        <f t="shared" si="82"/>
        <v>97</v>
      </c>
      <c r="Q210" s="33" t="s">
        <v>61</v>
      </c>
      <c r="R210" s="24" t="s">
        <v>23</v>
      </c>
      <c r="S210" s="30">
        <v>-0.94481999999999999</v>
      </c>
      <c r="T210" s="30" t="s">
        <v>108</v>
      </c>
      <c r="U210" s="29">
        <f t="shared" si="94"/>
        <v>71</v>
      </c>
      <c r="V210" s="33" t="s">
        <v>76</v>
      </c>
      <c r="W210" s="24" t="s">
        <v>26</v>
      </c>
      <c r="X210" s="28">
        <v>-0.87821000000000005</v>
      </c>
      <c r="Y210" s="28" t="s">
        <v>107</v>
      </c>
      <c r="Z210" s="29">
        <f t="shared" si="93"/>
        <v>73</v>
      </c>
      <c r="AA210" s="33" t="s">
        <v>32</v>
      </c>
      <c r="AB210" s="24" t="s">
        <v>26</v>
      </c>
      <c r="AC210" s="28">
        <v>-0.91459000000000001</v>
      </c>
      <c r="AD210" s="28" t="s">
        <v>107</v>
      </c>
      <c r="AE210" s="29">
        <f t="shared" si="85"/>
        <v>90</v>
      </c>
      <c r="AF210" s="33" t="s">
        <v>81</v>
      </c>
      <c r="AG210" s="24" t="s">
        <v>29</v>
      </c>
      <c r="AH210" s="28">
        <v>-0.63663000000000003</v>
      </c>
      <c r="AI210" s="28" t="s">
        <v>107</v>
      </c>
      <c r="AJ210" s="29">
        <f t="shared" si="83"/>
        <v>96</v>
      </c>
      <c r="AK210" s="33" t="s">
        <v>32</v>
      </c>
      <c r="AL210" s="24" t="s">
        <v>26</v>
      </c>
      <c r="AM210" s="28">
        <v>-1.4990300000000001</v>
      </c>
      <c r="AN210" s="28" t="s">
        <v>107</v>
      </c>
      <c r="AO210" s="29">
        <f t="shared" si="91"/>
        <v>80</v>
      </c>
      <c r="AP210" s="33" t="s">
        <v>34</v>
      </c>
      <c r="AQ210" s="24" t="s">
        <v>26</v>
      </c>
      <c r="AR210" s="28">
        <v>-1.57117</v>
      </c>
      <c r="AS210" s="28" t="s">
        <v>107</v>
      </c>
      <c r="AT210" s="29">
        <f t="shared" si="92"/>
        <v>77</v>
      </c>
      <c r="AU210" s="33" t="s">
        <v>36</v>
      </c>
      <c r="AV210" s="24" t="s">
        <v>26</v>
      </c>
      <c r="AW210" s="28">
        <v>-0.72163999999999995</v>
      </c>
      <c r="AX210" s="28" t="s">
        <v>107</v>
      </c>
      <c r="AY210" s="29">
        <f t="shared" si="81"/>
        <v>59</v>
      </c>
      <c r="AZ210" s="33" t="s">
        <v>42</v>
      </c>
      <c r="BA210" s="24" t="s">
        <v>26</v>
      </c>
      <c r="BB210" s="28">
        <v>-1.0314399999999999</v>
      </c>
      <c r="BC210" s="28" t="s">
        <v>107</v>
      </c>
      <c r="BD210" s="29">
        <f t="shared" si="90"/>
        <v>81</v>
      </c>
      <c r="BE210" s="33" t="s">
        <v>36</v>
      </c>
      <c r="BF210" s="24" t="s">
        <v>26</v>
      </c>
      <c r="BG210" s="28">
        <v>-0.87344999999999995</v>
      </c>
      <c r="BH210" s="28" t="s">
        <v>107</v>
      </c>
      <c r="BI210" s="29">
        <f t="shared" si="88"/>
        <v>85</v>
      </c>
      <c r="BJ210" s="33" t="s">
        <v>50</v>
      </c>
      <c r="BK210" s="24" t="s">
        <v>19</v>
      </c>
      <c r="BL210" s="28">
        <v>-0.49048000000000003</v>
      </c>
      <c r="BM210" s="28" t="s">
        <v>107</v>
      </c>
      <c r="BN210" s="29">
        <f t="shared" si="84"/>
        <v>91</v>
      </c>
      <c r="BO210" s="33" t="s">
        <v>93</v>
      </c>
      <c r="BP210" s="35" t="s">
        <v>25</v>
      </c>
      <c r="BQ210" s="29">
        <v>-0.30885000000000001</v>
      </c>
      <c r="BS210" s="29">
        <f t="shared" si="87"/>
        <v>87</v>
      </c>
    </row>
    <row r="211" spans="1:71" ht="17" thickBot="1" x14ac:dyDescent="0.25">
      <c r="A211" s="95"/>
      <c r="B211" s="33" t="s">
        <v>94</v>
      </c>
      <c r="C211" s="35" t="s">
        <v>26</v>
      </c>
      <c r="D211" s="29">
        <v>-1.0829500000000001</v>
      </c>
      <c r="E211" s="29"/>
      <c r="F211" s="29">
        <f t="shared" si="89"/>
        <v>84</v>
      </c>
      <c r="G211" s="33" t="s">
        <v>69</v>
      </c>
      <c r="H211" s="24" t="s">
        <v>23</v>
      </c>
      <c r="I211" s="28">
        <v>-0.72921999999999998</v>
      </c>
      <c r="J211" s="28" t="s">
        <v>107</v>
      </c>
      <c r="K211" s="29">
        <f t="shared" si="86"/>
        <v>89</v>
      </c>
      <c r="L211" s="33" t="s">
        <v>31</v>
      </c>
      <c r="M211" s="24" t="s">
        <v>25</v>
      </c>
      <c r="N211" s="28">
        <v>-1.1527499999999999</v>
      </c>
      <c r="O211" s="28" t="s">
        <v>107</v>
      </c>
      <c r="P211" s="29">
        <f t="shared" si="82"/>
        <v>98</v>
      </c>
      <c r="Q211" s="33" t="s">
        <v>83</v>
      </c>
      <c r="R211" s="24" t="s">
        <v>25</v>
      </c>
      <c r="S211" s="30">
        <v>-0.96096000000000004</v>
      </c>
      <c r="T211" s="30" t="s">
        <v>108</v>
      </c>
      <c r="U211" s="29">
        <f t="shared" si="94"/>
        <v>72</v>
      </c>
      <c r="V211" s="33" t="s">
        <v>40</v>
      </c>
      <c r="W211" s="24" t="s">
        <v>26</v>
      </c>
      <c r="X211" s="28">
        <v>-0.88070000000000004</v>
      </c>
      <c r="Y211" s="28" t="s">
        <v>107</v>
      </c>
      <c r="Z211" s="29">
        <f t="shared" si="93"/>
        <v>74</v>
      </c>
      <c r="AA211" s="33" t="s">
        <v>87</v>
      </c>
      <c r="AB211" s="24" t="s">
        <v>25</v>
      </c>
      <c r="AC211" s="28">
        <v>-0.92008999999999996</v>
      </c>
      <c r="AD211" s="28" t="s">
        <v>107</v>
      </c>
      <c r="AE211" s="29">
        <f t="shared" si="85"/>
        <v>91</v>
      </c>
      <c r="AF211" s="33" t="s">
        <v>64</v>
      </c>
      <c r="AG211" s="24" t="s">
        <v>28</v>
      </c>
      <c r="AH211" s="29">
        <v>-0.63961999999999997</v>
      </c>
      <c r="AI211" s="29"/>
      <c r="AJ211" s="29">
        <f t="shared" si="83"/>
        <v>97</v>
      </c>
      <c r="AK211" s="33" t="s">
        <v>90</v>
      </c>
      <c r="AL211" s="35" t="s">
        <v>23</v>
      </c>
      <c r="AM211" s="28">
        <v>-1.5061599999999999</v>
      </c>
      <c r="AN211" s="28" t="s">
        <v>107</v>
      </c>
      <c r="AO211" s="29">
        <f t="shared" si="91"/>
        <v>81</v>
      </c>
      <c r="AP211" s="33" t="s">
        <v>103</v>
      </c>
      <c r="AQ211" s="35" t="s">
        <v>26</v>
      </c>
      <c r="AR211" s="29">
        <v>-1.5775399999999999</v>
      </c>
      <c r="AS211" s="29"/>
      <c r="AT211" s="29">
        <f t="shared" si="92"/>
        <v>78</v>
      </c>
      <c r="AU211" s="33" t="s">
        <v>87</v>
      </c>
      <c r="AV211" s="24" t="s">
        <v>25</v>
      </c>
      <c r="AW211" s="28">
        <v>-0.76851999999999998</v>
      </c>
      <c r="AX211" s="28" t="s">
        <v>107</v>
      </c>
      <c r="AY211" s="29">
        <f t="shared" si="81"/>
        <v>60</v>
      </c>
      <c r="AZ211" s="33" t="s">
        <v>57</v>
      </c>
      <c r="BA211" s="24" t="s">
        <v>26</v>
      </c>
      <c r="BB211" s="28">
        <v>-1.0553300000000001</v>
      </c>
      <c r="BC211" s="28" t="s">
        <v>107</v>
      </c>
      <c r="BD211" s="29">
        <f t="shared" si="90"/>
        <v>82</v>
      </c>
      <c r="BE211" s="33" t="s">
        <v>24</v>
      </c>
      <c r="BF211" s="24" t="s">
        <v>26</v>
      </c>
      <c r="BG211" s="28">
        <v>-0.88736999999999999</v>
      </c>
      <c r="BH211" s="28" t="s">
        <v>107</v>
      </c>
      <c r="BI211" s="29">
        <f t="shared" si="88"/>
        <v>86</v>
      </c>
      <c r="BJ211" s="33" t="s">
        <v>45</v>
      </c>
      <c r="BK211" s="24" t="s">
        <v>23</v>
      </c>
      <c r="BL211" s="28">
        <v>-0.49995000000000001</v>
      </c>
      <c r="BM211" s="28" t="s">
        <v>107</v>
      </c>
      <c r="BN211" s="29">
        <f t="shared" si="84"/>
        <v>92</v>
      </c>
      <c r="BO211" s="33" t="s">
        <v>41</v>
      </c>
      <c r="BP211" s="24" t="s">
        <v>25</v>
      </c>
      <c r="BQ211" s="28">
        <v>-0.31213000000000002</v>
      </c>
      <c r="BR211" s="52" t="s">
        <v>107</v>
      </c>
      <c r="BS211" s="29">
        <f t="shared" si="87"/>
        <v>88</v>
      </c>
    </row>
    <row r="212" spans="1:71" ht="17" thickBot="1" x14ac:dyDescent="0.25">
      <c r="A212" s="95"/>
      <c r="B212" s="33" t="s">
        <v>81</v>
      </c>
      <c r="C212" s="24" t="s">
        <v>26</v>
      </c>
      <c r="D212" s="28">
        <v>-1.0869200000000001</v>
      </c>
      <c r="E212" s="28" t="s">
        <v>107</v>
      </c>
      <c r="F212" s="29">
        <f t="shared" si="89"/>
        <v>85</v>
      </c>
      <c r="G212" s="33" t="s">
        <v>72</v>
      </c>
      <c r="H212" s="24" t="s">
        <v>25</v>
      </c>
      <c r="I212" s="29">
        <v>-0.72943999999999998</v>
      </c>
      <c r="J212" s="29"/>
      <c r="K212" s="29">
        <f t="shared" si="86"/>
        <v>90</v>
      </c>
      <c r="L212" s="33" t="s">
        <v>105</v>
      </c>
      <c r="M212" s="35" t="s">
        <v>29</v>
      </c>
      <c r="N212" s="29">
        <v>-1.1699600000000001</v>
      </c>
      <c r="O212" s="29"/>
      <c r="P212" s="29">
        <f t="shared" si="82"/>
        <v>99</v>
      </c>
      <c r="Q212" s="33" t="s">
        <v>69</v>
      </c>
      <c r="R212" s="24" t="s">
        <v>29</v>
      </c>
      <c r="S212" s="30">
        <v>-0.99836999999999998</v>
      </c>
      <c r="T212" s="30" t="s">
        <v>108</v>
      </c>
      <c r="U212" s="29">
        <f t="shared" si="94"/>
        <v>73</v>
      </c>
      <c r="V212" s="33" t="s">
        <v>65</v>
      </c>
      <c r="W212" s="24" t="s">
        <v>20</v>
      </c>
      <c r="X212" s="28">
        <v>-0.88534000000000002</v>
      </c>
      <c r="Y212" s="28" t="s">
        <v>107</v>
      </c>
      <c r="Z212" s="29">
        <f t="shared" si="93"/>
        <v>75</v>
      </c>
      <c r="AA212" s="33" t="s">
        <v>64</v>
      </c>
      <c r="AB212" s="24" t="s">
        <v>28</v>
      </c>
      <c r="AC212" s="29">
        <v>-0.95194000000000001</v>
      </c>
      <c r="AD212" s="29"/>
      <c r="AE212" s="29">
        <f t="shared" si="85"/>
        <v>92</v>
      </c>
      <c r="AF212" s="33" t="s">
        <v>73</v>
      </c>
      <c r="AG212" s="24" t="s">
        <v>23</v>
      </c>
      <c r="AH212" s="30">
        <v>-0.66002000000000005</v>
      </c>
      <c r="AI212" s="30" t="s">
        <v>108</v>
      </c>
      <c r="AJ212" s="29">
        <f t="shared" si="83"/>
        <v>98</v>
      </c>
      <c r="AK212" s="33" t="s">
        <v>38</v>
      </c>
      <c r="AL212" s="24" t="s">
        <v>26</v>
      </c>
      <c r="AM212" s="28">
        <v>-1.53766</v>
      </c>
      <c r="AN212" s="28" t="s">
        <v>107</v>
      </c>
      <c r="AO212" s="29">
        <f t="shared" si="91"/>
        <v>82</v>
      </c>
      <c r="AP212" s="33" t="s">
        <v>42</v>
      </c>
      <c r="AQ212" s="24" t="s">
        <v>26</v>
      </c>
      <c r="AR212" s="28">
        <v>-1.58029</v>
      </c>
      <c r="AS212" s="28" t="s">
        <v>107</v>
      </c>
      <c r="AT212" s="29">
        <f t="shared" si="92"/>
        <v>79</v>
      </c>
      <c r="AU212" s="33" t="s">
        <v>93</v>
      </c>
      <c r="AV212" s="35" t="s">
        <v>20</v>
      </c>
      <c r="AW212" s="29">
        <v>-0.77592000000000005</v>
      </c>
      <c r="AX212" s="29"/>
      <c r="AY212" s="29">
        <f t="shared" si="81"/>
        <v>61</v>
      </c>
      <c r="AZ212" s="33" t="s">
        <v>47</v>
      </c>
      <c r="BA212" s="24" t="s">
        <v>28</v>
      </c>
      <c r="BB212" s="28">
        <v>-1.0582199999999999</v>
      </c>
      <c r="BC212" s="28" t="s">
        <v>107</v>
      </c>
      <c r="BD212" s="29">
        <f t="shared" si="90"/>
        <v>83</v>
      </c>
      <c r="BE212" s="33" t="s">
        <v>79</v>
      </c>
      <c r="BF212" s="24" t="s">
        <v>25</v>
      </c>
      <c r="BG212" s="28">
        <v>-0.88993999999999995</v>
      </c>
      <c r="BH212" s="28" t="s">
        <v>107</v>
      </c>
      <c r="BI212" s="29">
        <f t="shared" si="88"/>
        <v>87</v>
      </c>
      <c r="BJ212" s="33" t="s">
        <v>37</v>
      </c>
      <c r="BK212" s="24" t="s">
        <v>23</v>
      </c>
      <c r="BL212" s="28">
        <v>-0.50636000000000003</v>
      </c>
      <c r="BM212" s="28" t="s">
        <v>107</v>
      </c>
      <c r="BN212" s="29">
        <f t="shared" si="84"/>
        <v>93</v>
      </c>
      <c r="BO212" s="33" t="s">
        <v>69</v>
      </c>
      <c r="BP212" s="24" t="s">
        <v>29</v>
      </c>
      <c r="BQ212" s="30">
        <v>-0.31528</v>
      </c>
      <c r="BR212" t="s">
        <v>108</v>
      </c>
      <c r="BS212" s="29">
        <f t="shared" si="87"/>
        <v>89</v>
      </c>
    </row>
    <row r="213" spans="1:71" ht="17" thickBot="1" x14ac:dyDescent="0.25">
      <c r="A213" s="95"/>
      <c r="B213" s="33" t="s">
        <v>81</v>
      </c>
      <c r="C213" s="24" t="s">
        <v>20</v>
      </c>
      <c r="D213" s="28">
        <v>-1.08874</v>
      </c>
      <c r="E213" s="28" t="s">
        <v>107</v>
      </c>
      <c r="F213" s="29">
        <f t="shared" si="89"/>
        <v>86</v>
      </c>
      <c r="G213" s="33" t="s">
        <v>83</v>
      </c>
      <c r="H213" s="24" t="s">
        <v>25</v>
      </c>
      <c r="I213" s="29">
        <v>-0.73041999999999996</v>
      </c>
      <c r="J213" s="29"/>
      <c r="K213" s="29">
        <f t="shared" si="86"/>
        <v>91</v>
      </c>
      <c r="L213" s="33" t="s">
        <v>83</v>
      </c>
      <c r="M213" s="24" t="s">
        <v>29</v>
      </c>
      <c r="N213" s="28">
        <v>-1.17344</v>
      </c>
      <c r="O213" s="28" t="s">
        <v>107</v>
      </c>
      <c r="P213" s="29">
        <f t="shared" si="82"/>
        <v>100</v>
      </c>
      <c r="Q213" s="33" t="s">
        <v>75</v>
      </c>
      <c r="R213" s="24" t="s">
        <v>29</v>
      </c>
      <c r="S213" s="28">
        <v>-1.03603</v>
      </c>
      <c r="T213" s="28" t="s">
        <v>107</v>
      </c>
      <c r="U213" s="29">
        <f t="shared" si="94"/>
        <v>74</v>
      </c>
      <c r="V213" s="33" t="s">
        <v>94</v>
      </c>
      <c r="W213" s="35" t="s">
        <v>28</v>
      </c>
      <c r="X213" s="29">
        <v>-0.90093999999999996</v>
      </c>
      <c r="Y213" s="29"/>
      <c r="Z213" s="29">
        <f t="shared" si="93"/>
        <v>76</v>
      </c>
      <c r="AA213" s="33" t="s">
        <v>63</v>
      </c>
      <c r="AB213" s="24" t="s">
        <v>26</v>
      </c>
      <c r="AC213" s="28">
        <v>-0.95233999999999996</v>
      </c>
      <c r="AD213" s="28" t="s">
        <v>107</v>
      </c>
      <c r="AE213" s="29">
        <f t="shared" si="85"/>
        <v>93</v>
      </c>
      <c r="AF213" s="33" t="s">
        <v>73</v>
      </c>
      <c r="AG213" s="24" t="s">
        <v>26</v>
      </c>
      <c r="AH213" s="30">
        <v>-0.66125999999999996</v>
      </c>
      <c r="AI213" s="30" t="s">
        <v>108</v>
      </c>
      <c r="AJ213" s="29">
        <f t="shared" si="83"/>
        <v>99</v>
      </c>
      <c r="AK213" s="33" t="s">
        <v>24</v>
      </c>
      <c r="AL213" s="24" t="s">
        <v>26</v>
      </c>
      <c r="AM213" s="28">
        <v>-1.57517</v>
      </c>
      <c r="AN213" s="28" t="s">
        <v>107</v>
      </c>
      <c r="AO213" s="29">
        <f t="shared" si="91"/>
        <v>83</v>
      </c>
      <c r="AP213" s="33" t="s">
        <v>100</v>
      </c>
      <c r="AQ213" s="35" t="s">
        <v>23</v>
      </c>
      <c r="AR213" s="28">
        <v>-1.58067</v>
      </c>
      <c r="AS213" s="28" t="s">
        <v>107</v>
      </c>
      <c r="AT213" s="29">
        <f t="shared" si="92"/>
        <v>80</v>
      </c>
      <c r="AU213" s="33" t="s">
        <v>90</v>
      </c>
      <c r="AV213" s="35" t="s">
        <v>23</v>
      </c>
      <c r="AW213" s="29">
        <v>-0.79200999999999999</v>
      </c>
      <c r="AX213" s="29"/>
      <c r="AY213" s="29">
        <f t="shared" si="81"/>
        <v>62</v>
      </c>
      <c r="AZ213" s="33" t="s">
        <v>53</v>
      </c>
      <c r="BA213" s="24" t="s">
        <v>28</v>
      </c>
      <c r="BB213" s="28">
        <v>-1.08084</v>
      </c>
      <c r="BC213" s="28" t="s">
        <v>107</v>
      </c>
      <c r="BD213" s="29">
        <f t="shared" si="90"/>
        <v>84</v>
      </c>
      <c r="BE213" s="33" t="s">
        <v>38</v>
      </c>
      <c r="BF213" s="24" t="s">
        <v>26</v>
      </c>
      <c r="BG213" s="28">
        <v>-0.90822999999999998</v>
      </c>
      <c r="BH213" s="28" t="s">
        <v>107</v>
      </c>
      <c r="BI213" s="29">
        <f t="shared" si="88"/>
        <v>88</v>
      </c>
      <c r="BJ213" s="33" t="s">
        <v>85</v>
      </c>
      <c r="BK213" s="24" t="s">
        <v>29</v>
      </c>
      <c r="BL213" s="29">
        <v>-0.51424999999999998</v>
      </c>
      <c r="BM213" s="29"/>
      <c r="BN213" s="29">
        <f t="shared" si="84"/>
        <v>94</v>
      </c>
      <c r="BO213" s="33" t="s">
        <v>37</v>
      </c>
      <c r="BP213" s="24" t="s">
        <v>25</v>
      </c>
      <c r="BQ213" s="28">
        <v>-0.31539</v>
      </c>
      <c r="BR213" t="s">
        <v>107</v>
      </c>
      <c r="BS213" s="29">
        <f t="shared" si="87"/>
        <v>90</v>
      </c>
    </row>
    <row r="214" spans="1:71" ht="17" thickBot="1" x14ac:dyDescent="0.25">
      <c r="A214" s="95"/>
      <c r="B214" s="33" t="s">
        <v>57</v>
      </c>
      <c r="C214" s="24" t="s">
        <v>20</v>
      </c>
      <c r="D214" s="28">
        <v>-1.11172</v>
      </c>
      <c r="E214" s="28" t="s">
        <v>107</v>
      </c>
      <c r="F214" s="29">
        <f t="shared" si="89"/>
        <v>87</v>
      </c>
      <c r="G214" s="33" t="s">
        <v>50</v>
      </c>
      <c r="H214" s="24" t="s">
        <v>29</v>
      </c>
      <c r="I214" s="28">
        <v>-0.73290999999999995</v>
      </c>
      <c r="J214" s="28" t="s">
        <v>107</v>
      </c>
      <c r="K214" s="29">
        <f t="shared" si="86"/>
        <v>92</v>
      </c>
      <c r="L214" s="33" t="s">
        <v>93</v>
      </c>
      <c r="M214" s="35" t="s">
        <v>29</v>
      </c>
      <c r="N214" s="30">
        <v>-1.1777899999999999</v>
      </c>
      <c r="O214" s="30" t="s">
        <v>108</v>
      </c>
      <c r="P214" s="29">
        <f t="shared" si="82"/>
        <v>101</v>
      </c>
      <c r="Q214" s="33" t="s">
        <v>75</v>
      </c>
      <c r="R214" s="24" t="s">
        <v>25</v>
      </c>
      <c r="S214" s="30">
        <v>-1.0577799999999999</v>
      </c>
      <c r="T214" s="30" t="s">
        <v>108</v>
      </c>
      <c r="U214" s="29">
        <f t="shared" si="94"/>
        <v>75</v>
      </c>
      <c r="V214" s="33" t="s">
        <v>40</v>
      </c>
      <c r="W214" s="24" t="s">
        <v>29</v>
      </c>
      <c r="X214" s="28">
        <v>-0.95818000000000003</v>
      </c>
      <c r="Y214" s="28" t="s">
        <v>107</v>
      </c>
      <c r="Z214" s="29">
        <f t="shared" si="93"/>
        <v>77</v>
      </c>
      <c r="AA214" s="33" t="s">
        <v>90</v>
      </c>
      <c r="AB214" s="35" t="s">
        <v>20</v>
      </c>
      <c r="AC214" s="29">
        <v>-0.97904999999999998</v>
      </c>
      <c r="AD214" s="29"/>
      <c r="AE214" s="29">
        <f t="shared" si="85"/>
        <v>94</v>
      </c>
      <c r="AF214" s="33" t="s">
        <v>103</v>
      </c>
      <c r="AG214" s="35" t="s">
        <v>26</v>
      </c>
      <c r="AH214" s="30">
        <v>-0.66257999999999995</v>
      </c>
      <c r="AI214" s="30" t="s">
        <v>108</v>
      </c>
      <c r="AJ214" s="29">
        <f t="shared" si="83"/>
        <v>100</v>
      </c>
      <c r="AK214" s="33" t="s">
        <v>36</v>
      </c>
      <c r="AL214" s="24" t="s">
        <v>26</v>
      </c>
      <c r="AM214" s="28">
        <v>-1.6001799999999999</v>
      </c>
      <c r="AN214" s="28" t="s">
        <v>107</v>
      </c>
      <c r="AO214" s="29">
        <f t="shared" si="91"/>
        <v>84</v>
      </c>
      <c r="AP214" s="33" t="s">
        <v>36</v>
      </c>
      <c r="AQ214" s="24" t="s">
        <v>26</v>
      </c>
      <c r="AR214" s="28">
        <v>-1.6072</v>
      </c>
      <c r="AS214" s="28" t="s">
        <v>107</v>
      </c>
      <c r="AT214" s="29">
        <f t="shared" si="92"/>
        <v>81</v>
      </c>
      <c r="AU214" s="33" t="s">
        <v>90</v>
      </c>
      <c r="AV214" s="35" t="s">
        <v>26</v>
      </c>
      <c r="AW214" s="30">
        <v>-0.82982999999999996</v>
      </c>
      <c r="AX214" s="30" t="s">
        <v>108</v>
      </c>
      <c r="AY214" s="29">
        <f t="shared" si="81"/>
        <v>63</v>
      </c>
      <c r="AZ214" s="33" t="s">
        <v>84</v>
      </c>
      <c r="BA214" s="24" t="s">
        <v>28</v>
      </c>
      <c r="BB214" s="28">
        <v>-1.0923400000000001</v>
      </c>
      <c r="BC214" s="28" t="s">
        <v>107</v>
      </c>
      <c r="BD214" s="29">
        <f t="shared" si="90"/>
        <v>85</v>
      </c>
      <c r="BE214" s="33" t="s">
        <v>32</v>
      </c>
      <c r="BF214" s="24" t="s">
        <v>26</v>
      </c>
      <c r="BG214" s="28">
        <v>-0.91371999999999998</v>
      </c>
      <c r="BH214" s="28" t="s">
        <v>107</v>
      </c>
      <c r="BI214" s="29">
        <f t="shared" si="88"/>
        <v>89</v>
      </c>
      <c r="BJ214" s="33" t="s">
        <v>96</v>
      </c>
      <c r="BK214" s="35" t="s">
        <v>26</v>
      </c>
      <c r="BL214" s="29">
        <v>-0.5605</v>
      </c>
      <c r="BM214" s="29"/>
      <c r="BN214" s="29">
        <f t="shared" si="84"/>
        <v>95</v>
      </c>
      <c r="BO214" s="33" t="s">
        <v>97</v>
      </c>
      <c r="BP214" s="35" t="s">
        <v>25</v>
      </c>
      <c r="BQ214" s="29">
        <v>-0.31774000000000002</v>
      </c>
      <c r="BS214" s="29">
        <f t="shared" si="87"/>
        <v>91</v>
      </c>
    </row>
    <row r="215" spans="1:71" ht="17" thickBot="1" x14ac:dyDescent="0.25">
      <c r="A215" s="95"/>
      <c r="B215" s="33" t="s">
        <v>101</v>
      </c>
      <c r="C215" s="35" t="s">
        <v>26</v>
      </c>
      <c r="D215" s="28">
        <v>-1.11696</v>
      </c>
      <c r="E215" s="28" t="s">
        <v>107</v>
      </c>
      <c r="F215" s="29">
        <f t="shared" si="89"/>
        <v>88</v>
      </c>
      <c r="G215" s="23" t="s">
        <v>95</v>
      </c>
      <c r="H215" s="24" t="s">
        <v>26</v>
      </c>
      <c r="I215" s="29">
        <v>-0.73365000000000002</v>
      </c>
      <c r="J215" s="29"/>
      <c r="K215" s="29">
        <f t="shared" si="86"/>
        <v>93</v>
      </c>
      <c r="L215" s="33" t="s">
        <v>99</v>
      </c>
      <c r="M215" s="35" t="s">
        <v>19</v>
      </c>
      <c r="N215" s="28">
        <v>-1.1803900000000001</v>
      </c>
      <c r="O215" s="28" t="s">
        <v>107</v>
      </c>
      <c r="P215" s="29">
        <f t="shared" si="82"/>
        <v>102</v>
      </c>
      <c r="Q215" s="33" t="s">
        <v>96</v>
      </c>
      <c r="R215" s="35" t="s">
        <v>26</v>
      </c>
      <c r="S215" s="29">
        <v>-1.1153299999999999</v>
      </c>
      <c r="T215" s="29"/>
      <c r="U215" s="29">
        <f t="shared" si="94"/>
        <v>76</v>
      </c>
      <c r="V215" s="33" t="s">
        <v>65</v>
      </c>
      <c r="W215" s="24" t="s">
        <v>23</v>
      </c>
      <c r="X215" s="28">
        <v>-0.98016999999999999</v>
      </c>
      <c r="Y215" s="28" t="s">
        <v>107</v>
      </c>
      <c r="Z215" s="29">
        <f t="shared" si="93"/>
        <v>78</v>
      </c>
      <c r="AA215" s="33" t="s">
        <v>73</v>
      </c>
      <c r="AB215" s="24" t="s">
        <v>26</v>
      </c>
      <c r="AC215" s="30">
        <v>-0.98084000000000005</v>
      </c>
      <c r="AD215" s="30" t="s">
        <v>108</v>
      </c>
      <c r="AE215" s="29">
        <f t="shared" si="85"/>
        <v>95</v>
      </c>
      <c r="AF215" s="33" t="s">
        <v>96</v>
      </c>
      <c r="AG215" s="35" t="s">
        <v>26</v>
      </c>
      <c r="AH215" s="29">
        <v>-0.70909</v>
      </c>
      <c r="AI215" s="29"/>
      <c r="AJ215" s="29">
        <f t="shared" si="83"/>
        <v>101</v>
      </c>
      <c r="AK215" s="33" t="s">
        <v>57</v>
      </c>
      <c r="AL215" s="24" t="s">
        <v>23</v>
      </c>
      <c r="AM215" s="28">
        <v>-1.60297</v>
      </c>
      <c r="AN215" s="28" t="s">
        <v>107</v>
      </c>
      <c r="AO215" s="29">
        <f t="shared" si="91"/>
        <v>85</v>
      </c>
      <c r="AP215" s="33" t="s">
        <v>40</v>
      </c>
      <c r="AQ215" s="24" t="s">
        <v>29</v>
      </c>
      <c r="AR215" s="28">
        <v>-1.60876</v>
      </c>
      <c r="AS215" s="28" t="s">
        <v>107</v>
      </c>
      <c r="AT215" s="29">
        <f t="shared" si="92"/>
        <v>82</v>
      </c>
      <c r="AU215" s="33" t="s">
        <v>100</v>
      </c>
      <c r="AV215" s="35" t="s">
        <v>20</v>
      </c>
      <c r="AW215" s="28">
        <v>-0.83189999999999997</v>
      </c>
      <c r="AX215" s="28" t="s">
        <v>107</v>
      </c>
      <c r="AY215" s="29">
        <f t="shared" si="81"/>
        <v>64</v>
      </c>
      <c r="AZ215" s="33" t="s">
        <v>67</v>
      </c>
      <c r="BA215" s="24" t="s">
        <v>23</v>
      </c>
      <c r="BB215" s="28">
        <v>-1.1490800000000001</v>
      </c>
      <c r="BC215" s="28" t="s">
        <v>107</v>
      </c>
      <c r="BD215" s="29">
        <f t="shared" si="90"/>
        <v>86</v>
      </c>
      <c r="BE215" s="33" t="s">
        <v>94</v>
      </c>
      <c r="BF215" s="35" t="s">
        <v>28</v>
      </c>
      <c r="BG215" s="28">
        <v>-0.91683999999999999</v>
      </c>
      <c r="BH215" s="28" t="s">
        <v>107</v>
      </c>
      <c r="BI215" s="29">
        <f t="shared" si="88"/>
        <v>90</v>
      </c>
      <c r="BJ215" s="33" t="s">
        <v>86</v>
      </c>
      <c r="BK215" s="24" t="s">
        <v>20</v>
      </c>
      <c r="BL215" s="28">
        <v>-0.56581000000000004</v>
      </c>
      <c r="BM215" s="28" t="s">
        <v>107</v>
      </c>
      <c r="BN215" s="29">
        <f t="shared" si="84"/>
        <v>96</v>
      </c>
      <c r="BO215" s="33" t="s">
        <v>98</v>
      </c>
      <c r="BP215" s="35" t="s">
        <v>19</v>
      </c>
      <c r="BQ215" s="29">
        <v>-0.32830999999999999</v>
      </c>
      <c r="BS215" s="29">
        <f t="shared" si="87"/>
        <v>92</v>
      </c>
    </row>
    <row r="216" spans="1:71" ht="17" thickBot="1" x14ac:dyDescent="0.25">
      <c r="A216" s="95"/>
      <c r="B216" s="33" t="s">
        <v>32</v>
      </c>
      <c r="C216" s="24" t="s">
        <v>20</v>
      </c>
      <c r="D216" s="28">
        <v>-1.1301000000000001</v>
      </c>
      <c r="E216" s="28" t="s">
        <v>107</v>
      </c>
      <c r="F216" s="29">
        <f t="shared" si="89"/>
        <v>89</v>
      </c>
      <c r="G216" s="33" t="s">
        <v>52</v>
      </c>
      <c r="H216" s="24" t="s">
        <v>29</v>
      </c>
      <c r="I216" s="28">
        <v>-0.73438000000000003</v>
      </c>
      <c r="J216" s="28" t="s">
        <v>107</v>
      </c>
      <c r="K216" s="29">
        <f t="shared" si="86"/>
        <v>94</v>
      </c>
      <c r="L216" s="33" t="s">
        <v>99</v>
      </c>
      <c r="M216" s="35" t="s">
        <v>23</v>
      </c>
      <c r="N216" s="28">
        <v>-1.2223299999999999</v>
      </c>
      <c r="O216" s="28" t="s">
        <v>107</v>
      </c>
      <c r="P216" s="29">
        <f t="shared" si="82"/>
        <v>103</v>
      </c>
      <c r="Q216" s="33" t="s">
        <v>75</v>
      </c>
      <c r="R216" s="24" t="s">
        <v>23</v>
      </c>
      <c r="S216" s="30">
        <v>-1.1406799999999999</v>
      </c>
      <c r="T216" s="30" t="s">
        <v>108</v>
      </c>
      <c r="U216" s="29">
        <f t="shared" si="94"/>
        <v>77</v>
      </c>
      <c r="V216" s="33" t="s">
        <v>84</v>
      </c>
      <c r="W216" s="24" t="s">
        <v>28</v>
      </c>
      <c r="X216" s="28">
        <v>-0.99707999999999997</v>
      </c>
      <c r="Y216" s="28" t="s">
        <v>107</v>
      </c>
      <c r="Z216" s="29">
        <f t="shared" si="93"/>
        <v>79</v>
      </c>
      <c r="AA216" s="33" t="s">
        <v>96</v>
      </c>
      <c r="AB216" s="35" t="s">
        <v>29</v>
      </c>
      <c r="AC216" s="29">
        <v>-1.0283599999999999</v>
      </c>
      <c r="AD216" s="29"/>
      <c r="AE216" s="29">
        <f t="shared" si="85"/>
        <v>96</v>
      </c>
      <c r="AF216" s="33" t="s">
        <v>96</v>
      </c>
      <c r="AG216" s="35" t="s">
        <v>29</v>
      </c>
      <c r="AH216" s="29">
        <v>-0.71477999999999997</v>
      </c>
      <c r="AI216" s="29"/>
      <c r="AJ216" s="29">
        <f t="shared" si="83"/>
        <v>102</v>
      </c>
      <c r="AK216" s="33" t="s">
        <v>96</v>
      </c>
      <c r="AL216" s="35" t="s">
        <v>19</v>
      </c>
      <c r="AM216" s="29">
        <v>-1.6037699999999999</v>
      </c>
      <c r="AN216" s="29"/>
      <c r="AO216" s="29">
        <f t="shared" si="91"/>
        <v>86</v>
      </c>
      <c r="AP216" s="33" t="s">
        <v>87</v>
      </c>
      <c r="AQ216" s="24" t="s">
        <v>25</v>
      </c>
      <c r="AR216" s="28">
        <v>-1.6113500000000001</v>
      </c>
      <c r="AS216" s="28" t="s">
        <v>107</v>
      </c>
      <c r="AT216" s="29">
        <f t="shared" si="92"/>
        <v>83</v>
      </c>
      <c r="AU216" s="33" t="s">
        <v>67</v>
      </c>
      <c r="AV216" s="24" t="s">
        <v>23</v>
      </c>
      <c r="AW216" s="28">
        <v>-0.84867999999999999</v>
      </c>
      <c r="AX216" s="28" t="s">
        <v>107</v>
      </c>
      <c r="AY216" s="29">
        <f t="shared" si="81"/>
        <v>65</v>
      </c>
      <c r="AZ216" s="33" t="s">
        <v>61</v>
      </c>
      <c r="BA216" s="24" t="s">
        <v>23</v>
      </c>
      <c r="BB216" s="28">
        <v>-1.15924</v>
      </c>
      <c r="BC216" s="28" t="s">
        <v>107</v>
      </c>
      <c r="BD216" s="29">
        <f t="shared" si="90"/>
        <v>87</v>
      </c>
      <c r="BE216" s="33" t="s">
        <v>90</v>
      </c>
      <c r="BF216" s="35" t="s">
        <v>26</v>
      </c>
      <c r="BG216" s="28">
        <v>-0.92605999999999999</v>
      </c>
      <c r="BH216" s="28" t="s">
        <v>107</v>
      </c>
      <c r="BI216" s="29">
        <f t="shared" si="88"/>
        <v>91</v>
      </c>
      <c r="BJ216" s="33" t="s">
        <v>99</v>
      </c>
      <c r="BK216" s="35" t="s">
        <v>25</v>
      </c>
      <c r="BL216" s="28">
        <v>-0.57242000000000004</v>
      </c>
      <c r="BM216" s="28" t="s">
        <v>107</v>
      </c>
      <c r="BN216" s="29">
        <f t="shared" si="84"/>
        <v>97</v>
      </c>
      <c r="BO216" s="33" t="s">
        <v>31</v>
      </c>
      <c r="BP216" s="24" t="s">
        <v>25</v>
      </c>
      <c r="BQ216" s="28">
        <v>-0.33710000000000001</v>
      </c>
      <c r="BR216" s="52" t="s">
        <v>107</v>
      </c>
      <c r="BS216" s="29">
        <f t="shared" si="87"/>
        <v>93</v>
      </c>
    </row>
    <row r="217" spans="1:71" ht="17" thickBot="1" x14ac:dyDescent="0.25">
      <c r="A217" s="95"/>
      <c r="B217" s="33" t="s">
        <v>38</v>
      </c>
      <c r="C217" s="24" t="s">
        <v>26</v>
      </c>
      <c r="D217" s="28">
        <v>-1.1348100000000001</v>
      </c>
      <c r="E217" s="28" t="s">
        <v>107</v>
      </c>
      <c r="F217" s="29">
        <f t="shared" si="89"/>
        <v>90</v>
      </c>
      <c r="G217" s="33" t="s">
        <v>61</v>
      </c>
      <c r="H217" s="24" t="s">
        <v>23</v>
      </c>
      <c r="I217" s="29">
        <v>-0.76641000000000004</v>
      </c>
      <c r="J217" s="29"/>
      <c r="K217" s="29">
        <f t="shared" si="86"/>
        <v>95</v>
      </c>
      <c r="L217" s="33" t="s">
        <v>62</v>
      </c>
      <c r="M217" s="24" t="s">
        <v>25</v>
      </c>
      <c r="N217" s="28">
        <v>-1.2301</v>
      </c>
      <c r="O217" s="28" t="s">
        <v>107</v>
      </c>
      <c r="P217" s="29">
        <f t="shared" si="82"/>
        <v>104</v>
      </c>
      <c r="Q217" s="33" t="s">
        <v>96</v>
      </c>
      <c r="R217" s="35" t="s">
        <v>29</v>
      </c>
      <c r="S217" s="29">
        <v>-1.15326</v>
      </c>
      <c r="T217" s="29"/>
      <c r="U217" s="29">
        <f t="shared" si="94"/>
        <v>78</v>
      </c>
      <c r="V217" s="33" t="s">
        <v>96</v>
      </c>
      <c r="W217" s="35" t="s">
        <v>23</v>
      </c>
      <c r="X217" s="29">
        <v>-1.0164599999999999</v>
      </c>
      <c r="Y217" s="29"/>
      <c r="Z217" s="29">
        <f t="shared" si="93"/>
        <v>80</v>
      </c>
      <c r="AA217" s="33" t="s">
        <v>90</v>
      </c>
      <c r="AB217" s="35" t="s">
        <v>26</v>
      </c>
      <c r="AC217" s="29">
        <v>-1.0453699999999999</v>
      </c>
      <c r="AD217" s="29"/>
      <c r="AE217" s="29">
        <f t="shared" si="85"/>
        <v>97</v>
      </c>
      <c r="AF217" s="33" t="s">
        <v>40</v>
      </c>
      <c r="AG217" s="24" t="s">
        <v>26</v>
      </c>
      <c r="AH217" s="28">
        <v>-0.73626000000000003</v>
      </c>
      <c r="AI217" s="28" t="s">
        <v>107</v>
      </c>
      <c r="AJ217" s="29">
        <f t="shared" si="83"/>
        <v>103</v>
      </c>
      <c r="AK217" s="33" t="s">
        <v>94</v>
      </c>
      <c r="AL217" s="35" t="s">
        <v>28</v>
      </c>
      <c r="AM217" s="28">
        <v>-1.6261399999999999</v>
      </c>
      <c r="AN217" s="28" t="s">
        <v>107</v>
      </c>
      <c r="AO217" s="29">
        <f t="shared" si="91"/>
        <v>87</v>
      </c>
      <c r="AP217" s="33" t="s">
        <v>100</v>
      </c>
      <c r="AQ217" s="35" t="s">
        <v>26</v>
      </c>
      <c r="AR217" s="28">
        <v>-1.6263799999999999</v>
      </c>
      <c r="AS217" s="28" t="s">
        <v>107</v>
      </c>
      <c r="AT217" s="29">
        <f t="shared" si="92"/>
        <v>84</v>
      </c>
      <c r="AU217" s="33" t="s">
        <v>57</v>
      </c>
      <c r="AV217" s="24" t="s">
        <v>20</v>
      </c>
      <c r="AW217" s="28">
        <v>-0.85116999999999998</v>
      </c>
      <c r="AX217" s="28" t="s">
        <v>107</v>
      </c>
      <c r="AY217" s="29">
        <f t="shared" si="81"/>
        <v>66</v>
      </c>
      <c r="AZ217" s="33" t="s">
        <v>36</v>
      </c>
      <c r="BA217" s="24" t="s">
        <v>23</v>
      </c>
      <c r="BB217" s="28">
        <v>-1.22566</v>
      </c>
      <c r="BC217" s="28" t="s">
        <v>107</v>
      </c>
      <c r="BD217" s="29">
        <f t="shared" si="90"/>
        <v>88</v>
      </c>
      <c r="BE217" s="33" t="s">
        <v>44</v>
      </c>
      <c r="BF217" s="24" t="s">
        <v>23</v>
      </c>
      <c r="BG217" s="28">
        <v>-0.94154000000000004</v>
      </c>
      <c r="BH217" s="28" t="s">
        <v>107</v>
      </c>
      <c r="BI217" s="29">
        <f t="shared" si="88"/>
        <v>92</v>
      </c>
      <c r="BJ217" s="33" t="s">
        <v>98</v>
      </c>
      <c r="BK217" s="35" t="s">
        <v>23</v>
      </c>
      <c r="BL217" s="28">
        <v>-0.62387999999999999</v>
      </c>
      <c r="BM217" s="28" t="s">
        <v>107</v>
      </c>
      <c r="BN217" s="29">
        <f t="shared" si="84"/>
        <v>98</v>
      </c>
      <c r="BO217" s="33" t="s">
        <v>37</v>
      </c>
      <c r="BP217" s="24" t="s">
        <v>23</v>
      </c>
      <c r="BQ217" s="28">
        <v>-0.34061000000000002</v>
      </c>
      <c r="BR217" s="52" t="s">
        <v>107</v>
      </c>
      <c r="BS217" s="29">
        <f t="shared" si="87"/>
        <v>94</v>
      </c>
    </row>
    <row r="218" spans="1:71" ht="17" thickBot="1" x14ac:dyDescent="0.25">
      <c r="A218" s="95"/>
      <c r="B218" s="33" t="s">
        <v>87</v>
      </c>
      <c r="C218" s="24" t="s">
        <v>19</v>
      </c>
      <c r="D218" s="28">
        <v>-1.1539600000000001</v>
      </c>
      <c r="E218" s="28" t="s">
        <v>107</v>
      </c>
      <c r="F218" s="29">
        <f t="shared" si="89"/>
        <v>91</v>
      </c>
      <c r="G218" s="33" t="s">
        <v>41</v>
      </c>
      <c r="H218" s="24" t="s">
        <v>29</v>
      </c>
      <c r="I218" s="28">
        <v>-0.78671000000000002</v>
      </c>
      <c r="J218" s="28" t="s">
        <v>107</v>
      </c>
      <c r="K218" s="29">
        <f t="shared" si="86"/>
        <v>96</v>
      </c>
      <c r="L218" s="33" t="s">
        <v>93</v>
      </c>
      <c r="M218" s="35" t="s">
        <v>20</v>
      </c>
      <c r="N218" s="28">
        <v>-1.2446900000000001</v>
      </c>
      <c r="O218" s="28" t="s">
        <v>107</v>
      </c>
      <c r="P218" s="29">
        <f t="shared" si="82"/>
        <v>105</v>
      </c>
      <c r="Q218" s="33" t="s">
        <v>52</v>
      </c>
      <c r="R218" s="24" t="s">
        <v>29</v>
      </c>
      <c r="S218" s="28">
        <v>-1.1739999999999999</v>
      </c>
      <c r="T218" s="28" t="s">
        <v>107</v>
      </c>
      <c r="U218" s="29">
        <f t="shared" si="94"/>
        <v>79</v>
      </c>
      <c r="V218" s="33" t="s">
        <v>104</v>
      </c>
      <c r="W218" s="35" t="s">
        <v>28</v>
      </c>
      <c r="X218" s="29">
        <v>-1.0932299999999999</v>
      </c>
      <c r="Y218" s="29"/>
      <c r="Z218" s="29">
        <f t="shared" si="93"/>
        <v>81</v>
      </c>
      <c r="AA218" s="33" t="s">
        <v>104</v>
      </c>
      <c r="AB218" s="35" t="s">
        <v>23</v>
      </c>
      <c r="AC218" s="30">
        <v>-1.07233</v>
      </c>
      <c r="AD218" s="30" t="s">
        <v>108</v>
      </c>
      <c r="AE218" s="29">
        <f t="shared" si="85"/>
        <v>98</v>
      </c>
      <c r="AF218" s="33" t="s">
        <v>90</v>
      </c>
      <c r="AG218" s="35" t="s">
        <v>20</v>
      </c>
      <c r="AH218" s="30">
        <v>-0.76044</v>
      </c>
      <c r="AI218" s="30" t="s">
        <v>108</v>
      </c>
      <c r="AJ218" s="29">
        <f t="shared" si="83"/>
        <v>104</v>
      </c>
      <c r="AK218" s="33" t="s">
        <v>100</v>
      </c>
      <c r="AL218" s="35" t="s">
        <v>23</v>
      </c>
      <c r="AM218" s="28">
        <v>-1.64063</v>
      </c>
      <c r="AN218" s="28" t="s">
        <v>107</v>
      </c>
      <c r="AO218" s="29">
        <f t="shared" si="91"/>
        <v>88</v>
      </c>
      <c r="AP218" s="33" t="s">
        <v>85</v>
      </c>
      <c r="AQ218" s="24" t="s">
        <v>26</v>
      </c>
      <c r="AR218" s="28">
        <v>-1.67092</v>
      </c>
      <c r="AS218" s="28" t="s">
        <v>107</v>
      </c>
      <c r="AT218" s="29">
        <f t="shared" si="92"/>
        <v>85</v>
      </c>
      <c r="AU218" s="33" t="s">
        <v>65</v>
      </c>
      <c r="AV218" s="24" t="s">
        <v>20</v>
      </c>
      <c r="AW218" s="28">
        <v>-0.85533999999999999</v>
      </c>
      <c r="AX218" s="28" t="s">
        <v>107</v>
      </c>
      <c r="AY218" s="29">
        <f t="shared" ref="AY218:AY234" si="95">IF(AW218&lt;AW217,AY217+1,AY217)</f>
        <v>67</v>
      </c>
      <c r="AZ218" s="33" t="s">
        <v>57</v>
      </c>
      <c r="BA218" s="24" t="s">
        <v>23</v>
      </c>
      <c r="BB218" s="28">
        <v>-1.2548900000000001</v>
      </c>
      <c r="BC218" s="28" t="s">
        <v>107</v>
      </c>
      <c r="BD218" s="29">
        <f t="shared" si="90"/>
        <v>89</v>
      </c>
      <c r="BE218" s="33" t="s">
        <v>90</v>
      </c>
      <c r="BF218" s="35" t="s">
        <v>23</v>
      </c>
      <c r="BG218" s="30">
        <v>-0.94908999999999999</v>
      </c>
      <c r="BH218" s="30" t="s">
        <v>108</v>
      </c>
      <c r="BI218" s="29">
        <f t="shared" si="88"/>
        <v>93</v>
      </c>
      <c r="BJ218" s="33" t="s">
        <v>70</v>
      </c>
      <c r="BK218" s="24" t="s">
        <v>19</v>
      </c>
      <c r="BL218" s="28">
        <v>-0.62431999999999999</v>
      </c>
      <c r="BM218" s="28" t="s">
        <v>107</v>
      </c>
      <c r="BN218" s="29">
        <f t="shared" si="84"/>
        <v>99</v>
      </c>
      <c r="BO218" s="33" t="s">
        <v>45</v>
      </c>
      <c r="BP218" s="24" t="s">
        <v>19</v>
      </c>
      <c r="BQ218" s="28">
        <v>-0.36379</v>
      </c>
      <c r="BR218" s="52" t="s">
        <v>107</v>
      </c>
      <c r="BS218" s="29">
        <f t="shared" si="87"/>
        <v>95</v>
      </c>
    </row>
    <row r="219" spans="1:71" ht="17" thickBot="1" x14ac:dyDescent="0.25">
      <c r="A219" s="96"/>
      <c r="B219" s="33" t="s">
        <v>63</v>
      </c>
      <c r="C219" s="24" t="s">
        <v>20</v>
      </c>
      <c r="D219" s="28">
        <v>-1.1588099999999999</v>
      </c>
      <c r="E219" s="28" t="s">
        <v>107</v>
      </c>
      <c r="F219" s="29">
        <f t="shared" si="89"/>
        <v>92</v>
      </c>
      <c r="G219" s="33" t="s">
        <v>65</v>
      </c>
      <c r="H219" s="24" t="s">
        <v>20</v>
      </c>
      <c r="I219" s="28">
        <v>-0.86919000000000002</v>
      </c>
      <c r="J219" s="28" t="s">
        <v>107</v>
      </c>
      <c r="K219" s="29">
        <f t="shared" si="86"/>
        <v>97</v>
      </c>
      <c r="L219" s="33" t="s">
        <v>41</v>
      </c>
      <c r="M219" s="24" t="s">
        <v>25</v>
      </c>
      <c r="N219" s="28">
        <v>-1.28216</v>
      </c>
      <c r="O219" s="28" t="s">
        <v>107</v>
      </c>
      <c r="P219" s="29">
        <f t="shared" si="82"/>
        <v>106</v>
      </c>
      <c r="Q219" s="33" t="s">
        <v>52</v>
      </c>
      <c r="R219" s="24" t="s">
        <v>23</v>
      </c>
      <c r="S219" s="28">
        <v>-1.25305</v>
      </c>
      <c r="T219" s="28" t="s">
        <v>107</v>
      </c>
      <c r="U219" s="29">
        <f t="shared" si="94"/>
        <v>80</v>
      </c>
      <c r="V219" s="33" t="s">
        <v>90</v>
      </c>
      <c r="W219" s="35" t="s">
        <v>20</v>
      </c>
      <c r="X219" s="28">
        <v>-1.1240600000000001</v>
      </c>
      <c r="Y219" s="28" t="s">
        <v>107</v>
      </c>
      <c r="Z219" s="29">
        <f t="shared" si="93"/>
        <v>82</v>
      </c>
      <c r="AA219" s="33" t="s">
        <v>24</v>
      </c>
      <c r="AB219" s="24" t="s">
        <v>26</v>
      </c>
      <c r="AC219" s="28">
        <v>-1.08188</v>
      </c>
      <c r="AD219" s="28" t="s">
        <v>107</v>
      </c>
      <c r="AE219" s="29">
        <f t="shared" si="85"/>
        <v>99</v>
      </c>
      <c r="AF219" s="33" t="s">
        <v>104</v>
      </c>
      <c r="AG219" s="35" t="s">
        <v>28</v>
      </c>
      <c r="AH219" s="30">
        <v>-0.77288000000000001</v>
      </c>
      <c r="AI219" s="30" t="s">
        <v>108</v>
      </c>
      <c r="AJ219" s="29">
        <f t="shared" si="83"/>
        <v>105</v>
      </c>
      <c r="AK219" s="33" t="s">
        <v>87</v>
      </c>
      <c r="AL219" s="24" t="s">
        <v>25</v>
      </c>
      <c r="AM219" s="28">
        <v>-1.6639299999999999</v>
      </c>
      <c r="AN219" s="28" t="s">
        <v>107</v>
      </c>
      <c r="AO219" s="29">
        <f t="shared" si="91"/>
        <v>89</v>
      </c>
      <c r="AP219" s="33" t="s">
        <v>96</v>
      </c>
      <c r="AQ219" s="35" t="s">
        <v>23</v>
      </c>
      <c r="AR219" s="28">
        <v>-1.6788700000000001</v>
      </c>
      <c r="AS219" s="28" t="s">
        <v>107</v>
      </c>
      <c r="AT219" s="29">
        <f t="shared" si="92"/>
        <v>86</v>
      </c>
      <c r="AU219" s="33" t="s">
        <v>53</v>
      </c>
      <c r="AV219" s="24" t="s">
        <v>23</v>
      </c>
      <c r="AW219" s="28">
        <v>-0.86243000000000003</v>
      </c>
      <c r="AX219" s="28" t="s">
        <v>107</v>
      </c>
      <c r="AY219" s="29">
        <f t="shared" si="95"/>
        <v>68</v>
      </c>
      <c r="AZ219" s="33" t="s">
        <v>87</v>
      </c>
      <c r="BA219" s="24" t="s">
        <v>25</v>
      </c>
      <c r="BB219" s="28">
        <v>-1.2775000000000001</v>
      </c>
      <c r="BC219" s="28" t="s">
        <v>107</v>
      </c>
      <c r="BD219" s="29">
        <f t="shared" si="90"/>
        <v>90</v>
      </c>
      <c r="BE219" s="33" t="s">
        <v>103</v>
      </c>
      <c r="BF219" s="35" t="s">
        <v>26</v>
      </c>
      <c r="BG219" s="28">
        <v>-0.96791000000000005</v>
      </c>
      <c r="BH219" s="28" t="s">
        <v>107</v>
      </c>
      <c r="BI219" s="29">
        <f t="shared" si="88"/>
        <v>94</v>
      </c>
      <c r="BJ219" s="33" t="s">
        <v>99</v>
      </c>
      <c r="BK219" s="35" t="s">
        <v>29</v>
      </c>
      <c r="BL219" s="28">
        <v>-0.62985000000000002</v>
      </c>
      <c r="BM219" s="28" t="s">
        <v>107</v>
      </c>
      <c r="BN219" s="29">
        <f t="shared" si="84"/>
        <v>100</v>
      </c>
      <c r="BO219" s="33" t="s">
        <v>50</v>
      </c>
      <c r="BP219" s="24" t="s">
        <v>19</v>
      </c>
      <c r="BQ219" s="28">
        <v>-0.36642999999999998</v>
      </c>
      <c r="BR219" s="52" t="s">
        <v>107</v>
      </c>
      <c r="BS219" s="29">
        <f t="shared" si="87"/>
        <v>96</v>
      </c>
    </row>
    <row r="220" spans="1:71" ht="18" thickTop="1" thickBot="1" x14ac:dyDescent="0.25">
      <c r="B220" s="33" t="s">
        <v>96</v>
      </c>
      <c r="C220" s="35" t="s">
        <v>19</v>
      </c>
      <c r="D220" s="28">
        <v>-1.2192000000000001</v>
      </c>
      <c r="E220" s="28" t="s">
        <v>107</v>
      </c>
      <c r="F220" s="29">
        <f t="shared" si="89"/>
        <v>93</v>
      </c>
      <c r="G220" s="33" t="s">
        <v>86</v>
      </c>
      <c r="H220" s="24" t="s">
        <v>28</v>
      </c>
      <c r="I220" s="28">
        <v>-0.86938000000000004</v>
      </c>
      <c r="J220" s="28" t="s">
        <v>107</v>
      </c>
      <c r="K220" s="29">
        <f t="shared" si="86"/>
        <v>98</v>
      </c>
      <c r="L220" s="33" t="s">
        <v>52</v>
      </c>
      <c r="M220" s="24" t="s">
        <v>29</v>
      </c>
      <c r="N220" s="28">
        <v>-1.28864</v>
      </c>
      <c r="O220" s="28" t="s">
        <v>107</v>
      </c>
      <c r="P220" s="29">
        <f t="shared" si="82"/>
        <v>107</v>
      </c>
      <c r="Q220" s="33" t="s">
        <v>90</v>
      </c>
      <c r="R220" s="35" t="s">
        <v>20</v>
      </c>
      <c r="S220" s="28">
        <v>-1.2796000000000001</v>
      </c>
      <c r="T220" s="28" t="s">
        <v>107</v>
      </c>
      <c r="U220" s="29">
        <f t="shared" si="94"/>
        <v>81</v>
      </c>
      <c r="V220" s="33" t="s">
        <v>65</v>
      </c>
      <c r="W220" s="24" t="s">
        <v>29</v>
      </c>
      <c r="X220" s="28">
        <v>-1.1256200000000001</v>
      </c>
      <c r="Y220" s="28" t="s">
        <v>107</v>
      </c>
      <c r="Z220" s="29">
        <f t="shared" si="93"/>
        <v>83</v>
      </c>
      <c r="AA220" s="33" t="s">
        <v>65</v>
      </c>
      <c r="AB220" s="24" t="s">
        <v>29</v>
      </c>
      <c r="AC220" s="30">
        <v>-1.1025</v>
      </c>
      <c r="AD220" s="30" t="s">
        <v>108</v>
      </c>
      <c r="AE220" s="29">
        <f t="shared" si="85"/>
        <v>100</v>
      </c>
      <c r="AF220" s="33" t="s">
        <v>81</v>
      </c>
      <c r="AG220" s="24" t="s">
        <v>26</v>
      </c>
      <c r="AH220" s="28">
        <v>-0.82555999999999996</v>
      </c>
      <c r="AI220" s="28" t="s">
        <v>107</v>
      </c>
      <c r="AJ220" s="29">
        <f t="shared" si="83"/>
        <v>106</v>
      </c>
      <c r="AK220" s="33" t="s">
        <v>85</v>
      </c>
      <c r="AL220" s="24" t="s">
        <v>26</v>
      </c>
      <c r="AM220" s="30">
        <v>-1.6878200000000001</v>
      </c>
      <c r="AN220" s="30" t="s">
        <v>108</v>
      </c>
      <c r="AO220" s="29">
        <f t="shared" si="91"/>
        <v>90</v>
      </c>
      <c r="AP220" s="33" t="s">
        <v>57</v>
      </c>
      <c r="AQ220" s="24" t="s">
        <v>23</v>
      </c>
      <c r="AR220" s="28">
        <v>-1.7685299999999999</v>
      </c>
      <c r="AS220" s="28" t="s">
        <v>107</v>
      </c>
      <c r="AT220" s="29">
        <f t="shared" si="92"/>
        <v>87</v>
      </c>
      <c r="AU220" s="33" t="s">
        <v>70</v>
      </c>
      <c r="AV220" s="24" t="s">
        <v>23</v>
      </c>
      <c r="AW220" s="28">
        <v>-0.88717999999999997</v>
      </c>
      <c r="AX220" s="28" t="s">
        <v>107</v>
      </c>
      <c r="AY220" s="29">
        <f t="shared" si="95"/>
        <v>69</v>
      </c>
      <c r="AZ220" s="33" t="s">
        <v>79</v>
      </c>
      <c r="BA220" s="24" t="s">
        <v>29</v>
      </c>
      <c r="BB220" s="28">
        <v>-1.3087299999999999</v>
      </c>
      <c r="BC220" s="28" t="s">
        <v>107</v>
      </c>
      <c r="BD220" s="29">
        <f t="shared" si="90"/>
        <v>91</v>
      </c>
      <c r="BE220" s="33" t="s">
        <v>84</v>
      </c>
      <c r="BF220" s="24" t="s">
        <v>26</v>
      </c>
      <c r="BG220" s="28">
        <v>-1.04525</v>
      </c>
      <c r="BH220" s="28" t="s">
        <v>107</v>
      </c>
      <c r="BI220" s="29">
        <f t="shared" si="88"/>
        <v>95</v>
      </c>
      <c r="BJ220" s="33" t="s">
        <v>91</v>
      </c>
      <c r="BK220" s="35" t="s">
        <v>22</v>
      </c>
      <c r="BL220" s="29">
        <v>-0.65034000000000003</v>
      </c>
      <c r="BM220" s="29"/>
      <c r="BN220" s="29">
        <f t="shared" si="84"/>
        <v>101</v>
      </c>
      <c r="BO220" s="33" t="s">
        <v>86</v>
      </c>
      <c r="BP220" s="24" t="s">
        <v>28</v>
      </c>
      <c r="BQ220" s="28">
        <v>-0.36947999999999998</v>
      </c>
      <c r="BR220" s="52" t="s">
        <v>107</v>
      </c>
      <c r="BS220" s="29">
        <f t="shared" si="87"/>
        <v>97</v>
      </c>
    </row>
    <row r="221" spans="1:71" ht="17" thickBot="1" x14ac:dyDescent="0.25">
      <c r="B221" s="33" t="s">
        <v>90</v>
      </c>
      <c r="C221" s="35" t="s">
        <v>20</v>
      </c>
      <c r="D221" s="29">
        <v>-1.2438800000000001</v>
      </c>
      <c r="E221" s="29"/>
      <c r="F221" s="29">
        <f t="shared" si="89"/>
        <v>94</v>
      </c>
      <c r="G221" s="33" t="s">
        <v>59</v>
      </c>
      <c r="H221" s="24" t="s">
        <v>23</v>
      </c>
      <c r="I221" s="28">
        <v>-0.88673999999999997</v>
      </c>
      <c r="J221" s="28" t="s">
        <v>107</v>
      </c>
      <c r="K221" s="29">
        <f t="shared" si="86"/>
        <v>99</v>
      </c>
      <c r="L221" s="33" t="s">
        <v>75</v>
      </c>
      <c r="M221" s="24" t="s">
        <v>23</v>
      </c>
      <c r="N221" s="28">
        <v>-1.29088</v>
      </c>
      <c r="O221" s="28" t="s">
        <v>107</v>
      </c>
      <c r="P221" s="29">
        <f t="shared" si="82"/>
        <v>108</v>
      </c>
      <c r="Q221" s="33" t="s">
        <v>96</v>
      </c>
      <c r="R221" s="35" t="s">
        <v>23</v>
      </c>
      <c r="S221" s="29">
        <v>-1.32334</v>
      </c>
      <c r="T221" s="29"/>
      <c r="U221" s="29">
        <f t="shared" si="94"/>
        <v>82</v>
      </c>
      <c r="V221" s="33" t="s">
        <v>84</v>
      </c>
      <c r="W221" s="24" t="s">
        <v>26</v>
      </c>
      <c r="X221" s="28">
        <v>-1.13828</v>
      </c>
      <c r="Y221" s="28" t="s">
        <v>107</v>
      </c>
      <c r="Z221" s="29">
        <f t="shared" si="93"/>
        <v>84</v>
      </c>
      <c r="AA221" s="33" t="s">
        <v>103</v>
      </c>
      <c r="AB221" s="35" t="s">
        <v>26</v>
      </c>
      <c r="AC221" s="28">
        <v>-1.1223700000000001</v>
      </c>
      <c r="AD221" s="28" t="s">
        <v>107</v>
      </c>
      <c r="AE221" s="29">
        <f t="shared" si="85"/>
        <v>101</v>
      </c>
      <c r="AF221" s="33" t="s">
        <v>77</v>
      </c>
      <c r="AG221" s="24" t="s">
        <v>26</v>
      </c>
      <c r="AH221" s="30">
        <v>-0.82625000000000004</v>
      </c>
      <c r="AI221" s="30" t="s">
        <v>108</v>
      </c>
      <c r="AJ221" s="29">
        <f t="shared" si="83"/>
        <v>107</v>
      </c>
      <c r="AK221" s="33" t="s">
        <v>42</v>
      </c>
      <c r="AL221" s="24" t="s">
        <v>26</v>
      </c>
      <c r="AM221" s="28">
        <v>-1.6973</v>
      </c>
      <c r="AN221" s="28" t="s">
        <v>107</v>
      </c>
      <c r="AO221" s="29">
        <f t="shared" si="91"/>
        <v>91</v>
      </c>
      <c r="AP221" s="33" t="s">
        <v>57</v>
      </c>
      <c r="AQ221" s="24" t="s">
        <v>26</v>
      </c>
      <c r="AR221" s="28">
        <v>-1.83917</v>
      </c>
      <c r="AS221" s="28" t="s">
        <v>107</v>
      </c>
      <c r="AT221" s="29">
        <f t="shared" si="92"/>
        <v>88</v>
      </c>
      <c r="AU221" s="33" t="s">
        <v>90</v>
      </c>
      <c r="AV221" s="35" t="s">
        <v>20</v>
      </c>
      <c r="AW221" s="30">
        <v>-0.90071999999999997</v>
      </c>
      <c r="AX221" s="30" t="s">
        <v>108</v>
      </c>
      <c r="AY221" s="29">
        <f t="shared" si="95"/>
        <v>70</v>
      </c>
      <c r="AZ221" s="33" t="s">
        <v>70</v>
      </c>
      <c r="BA221" s="24" t="s">
        <v>19</v>
      </c>
      <c r="BB221" s="28">
        <v>-1.33348</v>
      </c>
      <c r="BC221" s="28" t="s">
        <v>107</v>
      </c>
      <c r="BD221" s="29">
        <f t="shared" si="90"/>
        <v>92</v>
      </c>
      <c r="BE221" s="33" t="s">
        <v>57</v>
      </c>
      <c r="BF221" s="24" t="s">
        <v>26</v>
      </c>
      <c r="BG221" s="28">
        <v>-1.0481100000000001</v>
      </c>
      <c r="BH221" s="28" t="s">
        <v>107</v>
      </c>
      <c r="BI221" s="29">
        <f t="shared" si="88"/>
        <v>96</v>
      </c>
      <c r="BJ221" s="33" t="s">
        <v>69</v>
      </c>
      <c r="BK221" s="24" t="s">
        <v>29</v>
      </c>
      <c r="BL221" s="28">
        <v>-0.65349999999999997</v>
      </c>
      <c r="BM221" s="28" t="s">
        <v>107</v>
      </c>
      <c r="BN221" s="29">
        <f t="shared" si="84"/>
        <v>102</v>
      </c>
      <c r="BO221" s="33" t="s">
        <v>62</v>
      </c>
      <c r="BP221" s="24" t="s">
        <v>25</v>
      </c>
      <c r="BQ221" s="28">
        <v>-0.37324000000000002</v>
      </c>
      <c r="BR221" s="52" t="s">
        <v>107</v>
      </c>
      <c r="BS221" s="29">
        <f t="shared" si="87"/>
        <v>98</v>
      </c>
    </row>
    <row r="222" spans="1:71" ht="17" thickBot="1" x14ac:dyDescent="0.25">
      <c r="B222" s="33" t="s">
        <v>73</v>
      </c>
      <c r="C222" s="24" t="s">
        <v>26</v>
      </c>
      <c r="D222" s="30">
        <v>-1.2587299999999999</v>
      </c>
      <c r="E222" s="30" t="s">
        <v>108</v>
      </c>
      <c r="F222" s="29">
        <f t="shared" si="89"/>
        <v>95</v>
      </c>
      <c r="G222" s="33" t="s">
        <v>52</v>
      </c>
      <c r="H222" s="24" t="s">
        <v>23</v>
      </c>
      <c r="I222" s="28">
        <v>-0.90258000000000005</v>
      </c>
      <c r="J222" s="28" t="s">
        <v>107</v>
      </c>
      <c r="K222" s="29">
        <f t="shared" si="86"/>
        <v>100</v>
      </c>
      <c r="L222" s="33" t="s">
        <v>50</v>
      </c>
      <c r="M222" s="24" t="s">
        <v>29</v>
      </c>
      <c r="N222" s="28">
        <v>-1.38226</v>
      </c>
      <c r="O222" s="28" t="s">
        <v>107</v>
      </c>
      <c r="P222" s="29">
        <f t="shared" si="82"/>
        <v>109</v>
      </c>
      <c r="Q222" s="33" t="s">
        <v>93</v>
      </c>
      <c r="R222" s="35" t="s">
        <v>29</v>
      </c>
      <c r="S222" s="28">
        <v>-1.3426199999999999</v>
      </c>
      <c r="T222" s="28" t="s">
        <v>107</v>
      </c>
      <c r="U222" s="29">
        <f t="shared" si="94"/>
        <v>83</v>
      </c>
      <c r="V222" s="33" t="s">
        <v>34</v>
      </c>
      <c r="W222" s="24" t="s">
        <v>26</v>
      </c>
      <c r="X222" s="28">
        <v>-1.1568000000000001</v>
      </c>
      <c r="Y222" s="28" t="s">
        <v>107</v>
      </c>
      <c r="Z222" s="29">
        <f t="shared" si="93"/>
        <v>85</v>
      </c>
      <c r="AA222" s="33" t="s">
        <v>42</v>
      </c>
      <c r="AB222" s="24" t="s">
        <v>26</v>
      </c>
      <c r="AC222" s="28">
        <v>-1.23674</v>
      </c>
      <c r="AD222" s="28" t="s">
        <v>107</v>
      </c>
      <c r="AE222" s="29">
        <f t="shared" si="85"/>
        <v>102</v>
      </c>
      <c r="AF222" s="33" t="s">
        <v>63</v>
      </c>
      <c r="AG222" s="24" t="s">
        <v>26</v>
      </c>
      <c r="AH222" s="28">
        <v>-0.83089000000000002</v>
      </c>
      <c r="AI222" s="28" t="s">
        <v>107</v>
      </c>
      <c r="AJ222" s="29">
        <f t="shared" si="83"/>
        <v>108</v>
      </c>
      <c r="AK222" s="33" t="s">
        <v>34</v>
      </c>
      <c r="AL222" s="24" t="s">
        <v>26</v>
      </c>
      <c r="AM222" s="28">
        <v>-1.7394799999999999</v>
      </c>
      <c r="AN222" s="28" t="s">
        <v>107</v>
      </c>
      <c r="AO222" s="29">
        <f t="shared" si="91"/>
        <v>92</v>
      </c>
      <c r="AP222" s="33" t="s">
        <v>90</v>
      </c>
      <c r="AQ222" s="35" t="s">
        <v>29</v>
      </c>
      <c r="AR222" s="28">
        <v>-1.9267700000000001</v>
      </c>
      <c r="AS222" s="28" t="s">
        <v>107</v>
      </c>
      <c r="AT222" s="29">
        <f t="shared" si="92"/>
        <v>89</v>
      </c>
      <c r="AU222" s="33" t="s">
        <v>44</v>
      </c>
      <c r="AV222" s="24" t="s">
        <v>23</v>
      </c>
      <c r="AW222" s="28">
        <v>-0.90736000000000006</v>
      </c>
      <c r="AX222" s="28" t="s">
        <v>107</v>
      </c>
      <c r="AY222" s="29">
        <f t="shared" si="95"/>
        <v>71</v>
      </c>
      <c r="AZ222" s="33" t="s">
        <v>79</v>
      </c>
      <c r="BA222" s="24" t="s">
        <v>25</v>
      </c>
      <c r="BB222" s="28">
        <v>-1.34897</v>
      </c>
      <c r="BC222" s="28" t="s">
        <v>107</v>
      </c>
      <c r="BD222" s="29">
        <f t="shared" si="90"/>
        <v>93</v>
      </c>
      <c r="BE222" s="33" t="s">
        <v>90</v>
      </c>
      <c r="BF222" s="35" t="s">
        <v>20</v>
      </c>
      <c r="BG222" s="28">
        <v>-1.0515699999999999</v>
      </c>
      <c r="BH222" s="28" t="s">
        <v>107</v>
      </c>
      <c r="BI222" s="29">
        <f t="shared" si="88"/>
        <v>97</v>
      </c>
      <c r="BJ222" s="33" t="s">
        <v>45</v>
      </c>
      <c r="BK222" s="24" t="s">
        <v>19</v>
      </c>
      <c r="BL222" s="28">
        <v>-0.65835999999999995</v>
      </c>
      <c r="BM222" s="28" t="s">
        <v>107</v>
      </c>
      <c r="BN222" s="29">
        <f t="shared" si="84"/>
        <v>103</v>
      </c>
      <c r="BO222" s="33" t="s">
        <v>62</v>
      </c>
      <c r="BP222" s="24" t="s">
        <v>23</v>
      </c>
      <c r="BQ222" s="28">
        <v>-0.38389000000000001</v>
      </c>
      <c r="BR222" s="52" t="s">
        <v>107</v>
      </c>
      <c r="BS222" s="29">
        <f t="shared" si="87"/>
        <v>99</v>
      </c>
    </row>
    <row r="223" spans="1:71" ht="17" thickBot="1" x14ac:dyDescent="0.25">
      <c r="B223" s="33" t="s">
        <v>67</v>
      </c>
      <c r="C223" s="24" t="s">
        <v>23</v>
      </c>
      <c r="D223" s="28">
        <v>-1.2719400000000001</v>
      </c>
      <c r="E223" s="28" t="s">
        <v>107</v>
      </c>
      <c r="F223" s="29">
        <f t="shared" si="89"/>
        <v>96</v>
      </c>
      <c r="G223" s="33" t="s">
        <v>96</v>
      </c>
      <c r="H223" s="35" t="s">
        <v>23</v>
      </c>
      <c r="I223" s="29">
        <v>-0.90359999999999996</v>
      </c>
      <c r="J223" s="29"/>
      <c r="K223" s="29">
        <f t="shared" si="86"/>
        <v>101</v>
      </c>
      <c r="L223" s="33" t="s">
        <v>41</v>
      </c>
      <c r="M223" s="24" t="s">
        <v>29</v>
      </c>
      <c r="N223" s="28">
        <v>-1.3984799999999999</v>
      </c>
      <c r="O223" s="28" t="s">
        <v>107</v>
      </c>
      <c r="P223" s="29">
        <f t="shared" si="82"/>
        <v>110</v>
      </c>
      <c r="Q223" s="33" t="s">
        <v>73</v>
      </c>
      <c r="R223" s="24" t="s">
        <v>29</v>
      </c>
      <c r="S223" s="28">
        <v>-1.3579600000000001</v>
      </c>
      <c r="T223" s="28" t="s">
        <v>107</v>
      </c>
      <c r="U223" s="29">
        <f t="shared" si="94"/>
        <v>84</v>
      </c>
      <c r="V223" s="33" t="s">
        <v>85</v>
      </c>
      <c r="W223" s="24" t="s">
        <v>26</v>
      </c>
      <c r="X223" s="29">
        <v>-1.1885399999999999</v>
      </c>
      <c r="Y223" s="29"/>
      <c r="Z223" s="29">
        <f t="shared" si="93"/>
        <v>86</v>
      </c>
      <c r="AA223" s="33" t="s">
        <v>90</v>
      </c>
      <c r="AB223" s="35" t="s">
        <v>23</v>
      </c>
      <c r="AC223" s="29">
        <v>-1.27945</v>
      </c>
      <c r="AD223" s="29"/>
      <c r="AE223" s="29">
        <f t="shared" si="85"/>
        <v>103</v>
      </c>
      <c r="AF223" s="33" t="s">
        <v>90</v>
      </c>
      <c r="AG223" s="35" t="s">
        <v>23</v>
      </c>
      <c r="AH223" s="30">
        <v>-0.89298999999999995</v>
      </c>
      <c r="AI223" s="30" t="s">
        <v>108</v>
      </c>
      <c r="AJ223" s="29">
        <f t="shared" si="83"/>
        <v>109</v>
      </c>
      <c r="AK223" s="33" t="s">
        <v>90</v>
      </c>
      <c r="AL223" s="35" t="s">
        <v>26</v>
      </c>
      <c r="AM223" s="28">
        <v>-1.75037</v>
      </c>
      <c r="AN223" s="28" t="s">
        <v>107</v>
      </c>
      <c r="AO223" s="29">
        <f t="shared" si="91"/>
        <v>93</v>
      </c>
      <c r="AP223" s="33" t="s">
        <v>73</v>
      </c>
      <c r="AQ223" s="24" t="s">
        <v>23</v>
      </c>
      <c r="AR223" s="28">
        <v>-2.0129700000000001</v>
      </c>
      <c r="AS223" s="28" t="s">
        <v>107</v>
      </c>
      <c r="AT223" s="29">
        <f t="shared" si="92"/>
        <v>90</v>
      </c>
      <c r="AU223" s="33" t="s">
        <v>79</v>
      </c>
      <c r="AV223" s="24" t="s">
        <v>25</v>
      </c>
      <c r="AW223" s="28">
        <v>-0.99587999999999999</v>
      </c>
      <c r="AX223" s="28" t="s">
        <v>107</v>
      </c>
      <c r="AY223" s="29">
        <f t="shared" si="95"/>
        <v>72</v>
      </c>
      <c r="AZ223" s="33" t="s">
        <v>53</v>
      </c>
      <c r="BA223" s="24" t="s">
        <v>23</v>
      </c>
      <c r="BB223" s="28">
        <v>-1.34928</v>
      </c>
      <c r="BC223" s="28" t="s">
        <v>107</v>
      </c>
      <c r="BD223" s="29">
        <f t="shared" si="90"/>
        <v>94</v>
      </c>
      <c r="BE223" s="33" t="s">
        <v>42</v>
      </c>
      <c r="BF223" s="24" t="s">
        <v>26</v>
      </c>
      <c r="BG223" s="28">
        <v>-1.0528</v>
      </c>
      <c r="BH223" s="28" t="s">
        <v>107</v>
      </c>
      <c r="BI223" s="29">
        <f t="shared" si="88"/>
        <v>98</v>
      </c>
      <c r="BJ223" s="33" t="s">
        <v>69</v>
      </c>
      <c r="BK223" s="24" t="s">
        <v>23</v>
      </c>
      <c r="BL223" s="28">
        <v>-0.66493000000000002</v>
      </c>
      <c r="BM223" s="28" t="s">
        <v>107</v>
      </c>
      <c r="BN223" s="29">
        <f t="shared" si="84"/>
        <v>104</v>
      </c>
      <c r="BO223" s="33" t="s">
        <v>86</v>
      </c>
      <c r="BP223" s="24" t="s">
        <v>26</v>
      </c>
      <c r="BQ223" s="28">
        <v>-0.39512000000000003</v>
      </c>
      <c r="BR223" s="52" t="s">
        <v>107</v>
      </c>
      <c r="BS223" s="29">
        <f t="shared" si="87"/>
        <v>100</v>
      </c>
    </row>
    <row r="224" spans="1:71" ht="17" thickBot="1" x14ac:dyDescent="0.25">
      <c r="B224" s="33" t="s">
        <v>63</v>
      </c>
      <c r="C224" s="24" t="s">
        <v>26</v>
      </c>
      <c r="D224" s="28">
        <v>-1.35748</v>
      </c>
      <c r="E224" s="28" t="s">
        <v>107</v>
      </c>
      <c r="F224" s="29">
        <f t="shared" si="89"/>
        <v>97</v>
      </c>
      <c r="G224" s="33" t="s">
        <v>69</v>
      </c>
      <c r="H224" s="24" t="s">
        <v>29</v>
      </c>
      <c r="I224" s="28">
        <v>-0.91356000000000004</v>
      </c>
      <c r="J224" s="28" t="s">
        <v>107</v>
      </c>
      <c r="K224" s="29">
        <f t="shared" si="86"/>
        <v>102</v>
      </c>
      <c r="L224" s="33" t="s">
        <v>86</v>
      </c>
      <c r="M224" s="24" t="s">
        <v>26</v>
      </c>
      <c r="N224" s="28">
        <v>-1.3987499999999999</v>
      </c>
      <c r="O224" s="28" t="s">
        <v>107</v>
      </c>
      <c r="P224" s="29">
        <f t="shared" si="82"/>
        <v>111</v>
      </c>
      <c r="Q224" s="33" t="s">
        <v>73</v>
      </c>
      <c r="R224" s="24" t="s">
        <v>26</v>
      </c>
      <c r="S224" s="28">
        <v>-1.39646</v>
      </c>
      <c r="T224" s="28" t="s">
        <v>107</v>
      </c>
      <c r="U224" s="29">
        <f t="shared" si="94"/>
        <v>85</v>
      </c>
      <c r="V224" s="33" t="s">
        <v>73</v>
      </c>
      <c r="W224" s="24" t="s">
        <v>23</v>
      </c>
      <c r="X224" s="28">
        <v>-1.24472</v>
      </c>
      <c r="Y224" s="28" t="s">
        <v>107</v>
      </c>
      <c r="Z224" s="29">
        <f t="shared" si="93"/>
        <v>87</v>
      </c>
      <c r="AA224" s="33" t="s">
        <v>73</v>
      </c>
      <c r="AB224" s="24" t="s">
        <v>29</v>
      </c>
      <c r="AC224" s="28">
        <v>-1.3509199999999999</v>
      </c>
      <c r="AD224" s="28" t="s">
        <v>107</v>
      </c>
      <c r="AE224" s="29">
        <f t="shared" si="85"/>
        <v>104</v>
      </c>
      <c r="AF224" s="33" t="s">
        <v>73</v>
      </c>
      <c r="AG224" s="24" t="s">
        <v>29</v>
      </c>
      <c r="AH224" s="28">
        <v>-0.90715999999999997</v>
      </c>
      <c r="AI224" s="28" t="s">
        <v>107</v>
      </c>
      <c r="AJ224" s="29">
        <f t="shared" si="83"/>
        <v>110</v>
      </c>
      <c r="AK224" s="33" t="s">
        <v>84</v>
      </c>
      <c r="AL224" s="24" t="s">
        <v>26</v>
      </c>
      <c r="AM224" s="28">
        <v>-1.7696099999999999</v>
      </c>
      <c r="AN224" s="28" t="s">
        <v>107</v>
      </c>
      <c r="AO224" s="29">
        <f t="shared" si="91"/>
        <v>94</v>
      </c>
      <c r="AP224" s="33" t="s">
        <v>90</v>
      </c>
      <c r="AQ224" s="35" t="s">
        <v>20</v>
      </c>
      <c r="AR224" s="28">
        <v>-2.1647599999999998</v>
      </c>
      <c r="AS224" s="28" t="s">
        <v>107</v>
      </c>
      <c r="AT224" s="29">
        <f t="shared" si="92"/>
        <v>91</v>
      </c>
      <c r="AU224" s="33" t="s">
        <v>65</v>
      </c>
      <c r="AV224" s="24" t="s">
        <v>23</v>
      </c>
      <c r="AW224" s="28">
        <v>-1.0513999999999999</v>
      </c>
      <c r="AX224" s="28" t="s">
        <v>107</v>
      </c>
      <c r="AY224" s="29">
        <f t="shared" si="95"/>
        <v>73</v>
      </c>
      <c r="AZ224" s="33" t="s">
        <v>98</v>
      </c>
      <c r="BA224" s="35" t="s">
        <v>28</v>
      </c>
      <c r="BB224" s="28">
        <v>-1.35643</v>
      </c>
      <c r="BC224" s="28" t="s">
        <v>107</v>
      </c>
      <c r="BD224" s="29">
        <f t="shared" si="90"/>
        <v>95</v>
      </c>
      <c r="BE224" s="33" t="s">
        <v>87</v>
      </c>
      <c r="BF224" s="24" t="s">
        <v>25</v>
      </c>
      <c r="BG224" s="28">
        <v>-1.05629</v>
      </c>
      <c r="BH224" s="28" t="s">
        <v>107</v>
      </c>
      <c r="BI224" s="29">
        <f t="shared" si="88"/>
        <v>99</v>
      </c>
      <c r="BJ224" s="33" t="s">
        <v>31</v>
      </c>
      <c r="BK224" s="24" t="s">
        <v>19</v>
      </c>
      <c r="BL224" s="28">
        <v>-0.66676000000000002</v>
      </c>
      <c r="BM224" s="28" t="s">
        <v>107</v>
      </c>
      <c r="BN224" s="29">
        <f t="shared" si="84"/>
        <v>105</v>
      </c>
      <c r="BO224" s="33" t="s">
        <v>31</v>
      </c>
      <c r="BP224" s="24" t="s">
        <v>19</v>
      </c>
      <c r="BQ224" s="28">
        <v>-0.42525000000000002</v>
      </c>
      <c r="BR224" s="52" t="s">
        <v>107</v>
      </c>
      <c r="BS224" s="29">
        <f t="shared" si="87"/>
        <v>101</v>
      </c>
    </row>
    <row r="225" spans="2:75" ht="17" thickBot="1" x14ac:dyDescent="0.25">
      <c r="B225" s="33" t="s">
        <v>103</v>
      </c>
      <c r="C225" s="35" t="s">
        <v>20</v>
      </c>
      <c r="D225" s="28">
        <v>-1.3646199999999999</v>
      </c>
      <c r="E225" s="28" t="s">
        <v>107</v>
      </c>
      <c r="F225" s="29">
        <f t="shared" si="89"/>
        <v>98</v>
      </c>
      <c r="G225" s="33" t="s">
        <v>75</v>
      </c>
      <c r="H225" s="24" t="s">
        <v>29</v>
      </c>
      <c r="I225" s="28">
        <v>-1.02471</v>
      </c>
      <c r="J225" s="28" t="s">
        <v>107</v>
      </c>
      <c r="K225" s="29">
        <f t="shared" si="86"/>
        <v>103</v>
      </c>
      <c r="L225" s="33" t="s">
        <v>96</v>
      </c>
      <c r="M225" s="35" t="s">
        <v>29</v>
      </c>
      <c r="N225" s="30">
        <v>-1.45041</v>
      </c>
      <c r="O225" s="30" t="s">
        <v>108</v>
      </c>
      <c r="P225" s="29">
        <f t="shared" si="82"/>
        <v>112</v>
      </c>
      <c r="Q225" s="33" t="s">
        <v>73</v>
      </c>
      <c r="R225" s="24" t="s">
        <v>23</v>
      </c>
      <c r="S225" s="28">
        <v>-1.4028799999999999</v>
      </c>
      <c r="T225" s="28" t="s">
        <v>107</v>
      </c>
      <c r="U225" s="29">
        <f t="shared" si="94"/>
        <v>86</v>
      </c>
      <c r="V225" s="33" t="s">
        <v>90</v>
      </c>
      <c r="W225" s="35" t="s">
        <v>26</v>
      </c>
      <c r="X225" s="28">
        <v>-1.3307500000000001</v>
      </c>
      <c r="Y225" s="28" t="s">
        <v>107</v>
      </c>
      <c r="Z225" s="29">
        <f t="shared" si="93"/>
        <v>88</v>
      </c>
      <c r="AA225" s="33" t="s">
        <v>104</v>
      </c>
      <c r="AB225" s="35" t="s">
        <v>28</v>
      </c>
      <c r="AC225" s="30">
        <v>-1.3761000000000001</v>
      </c>
      <c r="AD225" s="30" t="s">
        <v>108</v>
      </c>
      <c r="AE225" s="29">
        <f t="shared" si="85"/>
        <v>105</v>
      </c>
      <c r="AF225" s="33" t="s">
        <v>84</v>
      </c>
      <c r="AG225" s="24" t="s">
        <v>28</v>
      </c>
      <c r="AH225" s="28">
        <v>-0.98312999999999995</v>
      </c>
      <c r="AI225" s="28" t="s">
        <v>107</v>
      </c>
      <c r="AJ225" s="29">
        <f t="shared" si="83"/>
        <v>111</v>
      </c>
      <c r="AK225" s="33" t="s">
        <v>57</v>
      </c>
      <c r="AL225" s="24" t="s">
        <v>26</v>
      </c>
      <c r="AM225" s="28">
        <v>-1.7916000000000001</v>
      </c>
      <c r="AN225" s="28" t="s">
        <v>107</v>
      </c>
      <c r="AO225" s="29">
        <f t="shared" si="91"/>
        <v>95</v>
      </c>
      <c r="AP225" s="33" t="s">
        <v>76</v>
      </c>
      <c r="AQ225" s="24" t="s">
        <v>26</v>
      </c>
      <c r="AR225" s="28">
        <v>-2.1722399999999999</v>
      </c>
      <c r="AS225" s="28" t="s">
        <v>107</v>
      </c>
      <c r="AT225" s="29">
        <f t="shared" si="92"/>
        <v>92</v>
      </c>
      <c r="AU225" s="33" t="s">
        <v>57</v>
      </c>
      <c r="AV225" s="24" t="s">
        <v>26</v>
      </c>
      <c r="AW225" s="28">
        <v>-1.07646</v>
      </c>
      <c r="AX225" s="28" t="s">
        <v>107</v>
      </c>
      <c r="AY225" s="29">
        <f t="shared" si="95"/>
        <v>74</v>
      </c>
      <c r="AZ225" s="33" t="s">
        <v>80</v>
      </c>
      <c r="BA225" s="24" t="s">
        <v>19</v>
      </c>
      <c r="BB225" s="28">
        <v>-1.37799</v>
      </c>
      <c r="BC225" s="28" t="s">
        <v>107</v>
      </c>
      <c r="BD225" s="29">
        <f t="shared" si="90"/>
        <v>96</v>
      </c>
      <c r="BE225" s="33" t="s">
        <v>100</v>
      </c>
      <c r="BF225" s="35" t="s">
        <v>26</v>
      </c>
      <c r="BG225" s="28">
        <v>-1.0955699999999999</v>
      </c>
      <c r="BH225" s="28" t="s">
        <v>107</v>
      </c>
      <c r="BI225" s="29">
        <f t="shared" si="88"/>
        <v>100</v>
      </c>
      <c r="BJ225" s="33" t="s">
        <v>69</v>
      </c>
      <c r="BK225" s="24" t="s">
        <v>19</v>
      </c>
      <c r="BL225" s="28">
        <v>-0.68838999999999995</v>
      </c>
      <c r="BM225" s="28" t="s">
        <v>107</v>
      </c>
      <c r="BN225" s="29">
        <f t="shared" si="84"/>
        <v>106</v>
      </c>
      <c r="BO225" s="33" t="s">
        <v>75</v>
      </c>
      <c r="BP225" s="24" t="s">
        <v>23</v>
      </c>
      <c r="BQ225" s="28">
        <v>-0.45004</v>
      </c>
      <c r="BR225" s="52" t="s">
        <v>107</v>
      </c>
      <c r="BS225" s="29">
        <f t="shared" si="87"/>
        <v>102</v>
      </c>
    </row>
    <row r="226" spans="2:75" ht="17" thickBot="1" x14ac:dyDescent="0.25">
      <c r="B226" s="33" t="s">
        <v>79</v>
      </c>
      <c r="C226" s="24" t="s">
        <v>22</v>
      </c>
      <c r="D226" s="28">
        <v>-1.37001</v>
      </c>
      <c r="E226" s="28" t="s">
        <v>107</v>
      </c>
      <c r="F226" s="29">
        <f t="shared" si="89"/>
        <v>99</v>
      </c>
      <c r="G226" s="33" t="s">
        <v>75</v>
      </c>
      <c r="H226" s="24" t="s">
        <v>23</v>
      </c>
      <c r="I226" s="28">
        <v>-1.0471900000000001</v>
      </c>
      <c r="J226" s="28" t="s">
        <v>107</v>
      </c>
      <c r="K226" s="29">
        <f t="shared" si="86"/>
        <v>104</v>
      </c>
      <c r="L226" s="33" t="s">
        <v>86</v>
      </c>
      <c r="M226" s="24" t="s">
        <v>28</v>
      </c>
      <c r="N226" s="28">
        <v>-1.48654</v>
      </c>
      <c r="O226" s="28" t="s">
        <v>107</v>
      </c>
      <c r="P226" s="29">
        <f t="shared" si="82"/>
        <v>113</v>
      </c>
      <c r="Q226" s="33" t="s">
        <v>65</v>
      </c>
      <c r="R226" s="24" t="s">
        <v>29</v>
      </c>
      <c r="S226" s="28">
        <v>-1.44543</v>
      </c>
      <c r="T226" s="28" t="s">
        <v>107</v>
      </c>
      <c r="U226" s="29">
        <f t="shared" si="94"/>
        <v>87</v>
      </c>
      <c r="V226" s="33" t="s">
        <v>90</v>
      </c>
      <c r="W226" s="35" t="s">
        <v>23</v>
      </c>
      <c r="X226" s="28">
        <v>-1.40777</v>
      </c>
      <c r="Y226" s="28" t="s">
        <v>107</v>
      </c>
      <c r="Z226" s="29">
        <f t="shared" si="93"/>
        <v>89</v>
      </c>
      <c r="AA226" s="33" t="s">
        <v>34</v>
      </c>
      <c r="AB226" s="24" t="s">
        <v>26</v>
      </c>
      <c r="AC226" s="28">
        <v>-1.4428700000000001</v>
      </c>
      <c r="AD226" s="28" t="s">
        <v>107</v>
      </c>
      <c r="AE226" s="29">
        <f t="shared" si="85"/>
        <v>106</v>
      </c>
      <c r="AF226" s="33" t="s">
        <v>101</v>
      </c>
      <c r="AG226" s="35" t="s">
        <v>26</v>
      </c>
      <c r="AH226" s="29">
        <v>-0.99921000000000004</v>
      </c>
      <c r="AI226" s="29"/>
      <c r="AJ226" s="29">
        <f t="shared" si="83"/>
        <v>112</v>
      </c>
      <c r="AK226" s="33" t="s">
        <v>100</v>
      </c>
      <c r="AL226" s="35" t="s">
        <v>26</v>
      </c>
      <c r="AM226" s="28">
        <v>-1.8076300000000001</v>
      </c>
      <c r="AN226" s="28" t="s">
        <v>107</v>
      </c>
      <c r="AO226" s="29">
        <f t="shared" si="91"/>
        <v>96</v>
      </c>
      <c r="AP226" s="33" t="s">
        <v>60</v>
      </c>
      <c r="AQ226" s="24" t="s">
        <v>26</v>
      </c>
      <c r="AR226" s="28">
        <v>-2.2465199999999999</v>
      </c>
      <c r="AS226" s="28" t="s">
        <v>107</v>
      </c>
      <c r="AT226" s="29">
        <f t="shared" si="92"/>
        <v>93</v>
      </c>
      <c r="AU226" s="33" t="s">
        <v>61</v>
      </c>
      <c r="AV226" s="24" t="s">
        <v>23</v>
      </c>
      <c r="AW226" s="28">
        <v>-1.1037999999999999</v>
      </c>
      <c r="AX226" s="28" t="s">
        <v>107</v>
      </c>
      <c r="AY226" s="29">
        <f t="shared" si="95"/>
        <v>75</v>
      </c>
      <c r="AZ226" s="33" t="s">
        <v>98</v>
      </c>
      <c r="BA226" s="35" t="s">
        <v>23</v>
      </c>
      <c r="BB226" s="28">
        <v>-1.43283</v>
      </c>
      <c r="BC226" s="28" t="s">
        <v>107</v>
      </c>
      <c r="BD226" s="29">
        <f t="shared" si="90"/>
        <v>97</v>
      </c>
      <c r="BE226" s="33" t="s">
        <v>36</v>
      </c>
      <c r="BF226" s="24" t="s">
        <v>23</v>
      </c>
      <c r="BG226" s="28">
        <v>-1.13903</v>
      </c>
      <c r="BH226" s="28" t="s">
        <v>107</v>
      </c>
      <c r="BI226" s="29">
        <f t="shared" si="88"/>
        <v>101</v>
      </c>
      <c r="BJ226" s="33" t="s">
        <v>75</v>
      </c>
      <c r="BK226" s="24" t="s">
        <v>23</v>
      </c>
      <c r="BL226" s="28">
        <v>-0.69020999999999999</v>
      </c>
      <c r="BM226" s="28" t="s">
        <v>107</v>
      </c>
      <c r="BN226" s="29">
        <f t="shared" si="84"/>
        <v>107</v>
      </c>
      <c r="BO226" s="33" t="s">
        <v>75</v>
      </c>
      <c r="BP226" s="24" t="s">
        <v>25</v>
      </c>
      <c r="BQ226" s="28">
        <v>-0.45496999999999999</v>
      </c>
      <c r="BR226" s="52" t="s">
        <v>107</v>
      </c>
      <c r="BS226" s="29">
        <f t="shared" si="87"/>
        <v>103</v>
      </c>
    </row>
    <row r="227" spans="2:75" ht="17" thickBot="1" x14ac:dyDescent="0.25">
      <c r="B227" s="33" t="s">
        <v>73</v>
      </c>
      <c r="C227" s="24" t="s">
        <v>29</v>
      </c>
      <c r="D227" s="30">
        <v>-1.37462</v>
      </c>
      <c r="E227" s="30" t="s">
        <v>108</v>
      </c>
      <c r="F227" s="29">
        <f t="shared" si="89"/>
        <v>100</v>
      </c>
      <c r="G227" s="33" t="s">
        <v>99</v>
      </c>
      <c r="H227" s="35" t="s">
        <v>25</v>
      </c>
      <c r="I227" s="28">
        <v>-1.1512899999999999</v>
      </c>
      <c r="J227" s="28" t="s">
        <v>107</v>
      </c>
      <c r="K227" s="29">
        <f t="shared" si="86"/>
        <v>105</v>
      </c>
      <c r="L227" s="33" t="s">
        <v>93</v>
      </c>
      <c r="M227" s="35" t="s">
        <v>23</v>
      </c>
      <c r="N227" s="28">
        <v>-1.4965599999999999</v>
      </c>
      <c r="O227" s="28" t="s">
        <v>107</v>
      </c>
      <c r="P227" s="29">
        <f t="shared" si="82"/>
        <v>114</v>
      </c>
      <c r="Q227" s="33" t="s">
        <v>90</v>
      </c>
      <c r="R227" s="35" t="s">
        <v>23</v>
      </c>
      <c r="S227" s="28">
        <v>-1.4596899999999999</v>
      </c>
      <c r="T227" s="28" t="s">
        <v>107</v>
      </c>
      <c r="U227" s="29">
        <f t="shared" si="94"/>
        <v>88</v>
      </c>
      <c r="V227" s="33" t="s">
        <v>73</v>
      </c>
      <c r="W227" s="24" t="s">
        <v>26</v>
      </c>
      <c r="X227" s="28">
        <v>-1.4516</v>
      </c>
      <c r="Y227" s="28" t="s">
        <v>107</v>
      </c>
      <c r="Z227" s="29">
        <f t="shared" si="93"/>
        <v>90</v>
      </c>
      <c r="AA227" s="33" t="s">
        <v>38</v>
      </c>
      <c r="AB227" s="24" t="s">
        <v>26</v>
      </c>
      <c r="AC227" s="28">
        <v>-1.5144500000000001</v>
      </c>
      <c r="AD227" s="28" t="s">
        <v>107</v>
      </c>
      <c r="AE227" s="29">
        <f t="shared" si="85"/>
        <v>107</v>
      </c>
      <c r="AF227" s="33" t="s">
        <v>90</v>
      </c>
      <c r="AG227" s="35" t="s">
        <v>29</v>
      </c>
      <c r="AH227" s="28">
        <v>-1.04457</v>
      </c>
      <c r="AI227" s="28" t="s">
        <v>107</v>
      </c>
      <c r="AJ227" s="29">
        <f t="shared" si="83"/>
        <v>113</v>
      </c>
      <c r="AK227" s="33" t="s">
        <v>73</v>
      </c>
      <c r="AL227" s="24" t="s">
        <v>26</v>
      </c>
      <c r="AM227" s="28">
        <v>-2.0403600000000002</v>
      </c>
      <c r="AN227" s="28" t="s">
        <v>107</v>
      </c>
      <c r="AO227" s="29">
        <f t="shared" si="91"/>
        <v>97</v>
      </c>
      <c r="AP227" s="33" t="s">
        <v>90</v>
      </c>
      <c r="AQ227" s="35" t="s">
        <v>23</v>
      </c>
      <c r="AR227" s="28">
        <v>-2.2515999999999998</v>
      </c>
      <c r="AS227" s="28" t="s">
        <v>107</v>
      </c>
      <c r="AT227" s="29">
        <f t="shared" si="92"/>
        <v>94</v>
      </c>
      <c r="AU227" s="33" t="s">
        <v>36</v>
      </c>
      <c r="AV227" s="24" t="s">
        <v>23</v>
      </c>
      <c r="AW227" s="28">
        <v>-1.1284000000000001</v>
      </c>
      <c r="AX227" s="28" t="s">
        <v>107</v>
      </c>
      <c r="AY227" s="29">
        <f t="shared" si="95"/>
        <v>76</v>
      </c>
      <c r="AZ227" s="33" t="s">
        <v>100</v>
      </c>
      <c r="BA227" s="35" t="s">
        <v>26</v>
      </c>
      <c r="BB227" s="28">
        <v>-1.4801599999999999</v>
      </c>
      <c r="BC227" s="28" t="s">
        <v>107</v>
      </c>
      <c r="BD227" s="29">
        <f t="shared" si="90"/>
        <v>98</v>
      </c>
      <c r="BE227" s="33" t="s">
        <v>67</v>
      </c>
      <c r="BF227" s="24" t="s">
        <v>23</v>
      </c>
      <c r="BG227" s="28">
        <v>-1.1667700000000001</v>
      </c>
      <c r="BH227" s="28" t="s">
        <v>107</v>
      </c>
      <c r="BI227" s="29">
        <f t="shared" si="88"/>
        <v>102</v>
      </c>
      <c r="BJ227" s="33" t="s">
        <v>80</v>
      </c>
      <c r="BK227" s="24" t="s">
        <v>19</v>
      </c>
      <c r="BL227" s="30">
        <v>-0.69721</v>
      </c>
      <c r="BM227" s="30" t="s">
        <v>108</v>
      </c>
      <c r="BN227" s="29">
        <f t="shared" si="84"/>
        <v>108</v>
      </c>
      <c r="BO227" s="33" t="s">
        <v>75</v>
      </c>
      <c r="BP227" s="24" t="s">
        <v>29</v>
      </c>
      <c r="BQ227" s="28">
        <v>-0.47611999999999999</v>
      </c>
      <c r="BR227" s="52" t="s">
        <v>107</v>
      </c>
      <c r="BS227" s="29">
        <f t="shared" si="87"/>
        <v>104</v>
      </c>
    </row>
    <row r="228" spans="2:75" ht="17" thickBot="1" x14ac:dyDescent="0.25">
      <c r="B228" s="33" t="s">
        <v>76</v>
      </c>
      <c r="C228" s="24" t="s">
        <v>26</v>
      </c>
      <c r="D228" s="28">
        <v>-1.37727</v>
      </c>
      <c r="E228" s="28" t="s">
        <v>107</v>
      </c>
      <c r="F228" s="29">
        <f t="shared" si="89"/>
        <v>101</v>
      </c>
      <c r="G228" s="33" t="s">
        <v>99</v>
      </c>
      <c r="H228" s="35" t="s">
        <v>29</v>
      </c>
      <c r="I228" s="28">
        <v>-1.15848</v>
      </c>
      <c r="J228" s="28" t="s">
        <v>107</v>
      </c>
      <c r="K228" s="29">
        <f t="shared" si="86"/>
        <v>106</v>
      </c>
      <c r="L228" s="33" t="s">
        <v>93</v>
      </c>
      <c r="M228" s="35" t="s">
        <v>25</v>
      </c>
      <c r="N228" s="30">
        <v>-1.49749</v>
      </c>
      <c r="O228" s="30" t="s">
        <v>108</v>
      </c>
      <c r="P228" s="29">
        <f t="shared" si="82"/>
        <v>115</v>
      </c>
      <c r="Q228" s="33" t="s">
        <v>65</v>
      </c>
      <c r="R228" s="24" t="s">
        <v>20</v>
      </c>
      <c r="S228" s="28">
        <v>-1.50362</v>
      </c>
      <c r="T228" s="28" t="s">
        <v>107</v>
      </c>
      <c r="U228" s="29">
        <f t="shared" si="94"/>
        <v>89</v>
      </c>
      <c r="V228" s="33" t="s">
        <v>85</v>
      </c>
      <c r="W228" s="24" t="s">
        <v>29</v>
      </c>
      <c r="X228" s="30">
        <v>-1.47882</v>
      </c>
      <c r="Y228" s="30" t="s">
        <v>108</v>
      </c>
      <c r="Z228" s="29">
        <f t="shared" si="93"/>
        <v>91</v>
      </c>
      <c r="AA228" s="33" t="s">
        <v>84</v>
      </c>
      <c r="AB228" s="24" t="s">
        <v>28</v>
      </c>
      <c r="AC228" s="28">
        <v>-1.5341199999999999</v>
      </c>
      <c r="AD228" s="28" t="s">
        <v>107</v>
      </c>
      <c r="AE228" s="29">
        <f t="shared" si="85"/>
        <v>108</v>
      </c>
      <c r="AF228" s="33" t="s">
        <v>34</v>
      </c>
      <c r="AG228" s="24" t="s">
        <v>26</v>
      </c>
      <c r="AH228" s="28">
        <v>-1.05019</v>
      </c>
      <c r="AI228" s="28" t="s">
        <v>107</v>
      </c>
      <c r="AJ228" s="29">
        <f t="shared" si="83"/>
        <v>114</v>
      </c>
      <c r="AK228" s="33" t="s">
        <v>76</v>
      </c>
      <c r="AL228" s="24" t="s">
        <v>26</v>
      </c>
      <c r="AM228" s="28">
        <v>-2.2410999999999999</v>
      </c>
      <c r="AN228" s="28" t="s">
        <v>107</v>
      </c>
      <c r="AO228" s="29">
        <f t="shared" si="91"/>
        <v>98</v>
      </c>
      <c r="AP228" s="33" t="s">
        <v>96</v>
      </c>
      <c r="AQ228" s="35" t="s">
        <v>26</v>
      </c>
      <c r="AR228" s="28">
        <v>-2.3030499999999998</v>
      </c>
      <c r="AS228" s="28" t="s">
        <v>107</v>
      </c>
      <c r="AT228" s="29">
        <f t="shared" si="92"/>
        <v>95</v>
      </c>
      <c r="AU228" s="33" t="s">
        <v>57</v>
      </c>
      <c r="AV228" s="24" t="s">
        <v>23</v>
      </c>
      <c r="AW228" s="28">
        <v>-1.13923</v>
      </c>
      <c r="AX228" s="28" t="s">
        <v>107</v>
      </c>
      <c r="AY228" s="29">
        <f t="shared" si="95"/>
        <v>77</v>
      </c>
      <c r="AZ228" s="33" t="s">
        <v>98</v>
      </c>
      <c r="BA228" s="35" t="s">
        <v>19</v>
      </c>
      <c r="BB228" s="28">
        <v>-1.6821900000000001</v>
      </c>
      <c r="BC228" s="28" t="s">
        <v>107</v>
      </c>
      <c r="BD228" s="29">
        <f t="shared" si="90"/>
        <v>99</v>
      </c>
      <c r="BE228" s="33" t="s">
        <v>96</v>
      </c>
      <c r="BF228" s="35" t="s">
        <v>29</v>
      </c>
      <c r="BG228" s="28">
        <v>-1.19912</v>
      </c>
      <c r="BH228" s="28" t="s">
        <v>107</v>
      </c>
      <c r="BI228" s="29">
        <f t="shared" si="88"/>
        <v>103</v>
      </c>
      <c r="BJ228" s="33" t="s">
        <v>96</v>
      </c>
      <c r="BK228" s="35" t="s">
        <v>29</v>
      </c>
      <c r="BL228" s="29">
        <v>-0.71026</v>
      </c>
      <c r="BM228" s="29"/>
      <c r="BN228" s="29">
        <f t="shared" si="84"/>
        <v>109</v>
      </c>
      <c r="BO228" s="33" t="s">
        <v>86</v>
      </c>
      <c r="BP228" s="24" t="s">
        <v>20</v>
      </c>
      <c r="BQ228" s="28">
        <v>-0.48294999999999999</v>
      </c>
      <c r="BR228" s="52" t="s">
        <v>107</v>
      </c>
      <c r="BS228" s="29">
        <f t="shared" si="87"/>
        <v>105</v>
      </c>
    </row>
    <row r="229" spans="2:75" ht="17" thickBot="1" x14ac:dyDescent="0.25">
      <c r="B229" s="33" t="s">
        <v>57</v>
      </c>
      <c r="C229" s="24" t="s">
        <v>23</v>
      </c>
      <c r="D229" s="28">
        <v>-1.5035499999999999</v>
      </c>
      <c r="E229" s="28" t="s">
        <v>107</v>
      </c>
      <c r="F229" s="29">
        <f t="shared" si="89"/>
        <v>102</v>
      </c>
      <c r="G229" s="33" t="s">
        <v>65</v>
      </c>
      <c r="H229" s="24" t="s">
        <v>23</v>
      </c>
      <c r="I229" s="28">
        <v>-1.1705000000000001</v>
      </c>
      <c r="J229" s="28" t="s">
        <v>107</v>
      </c>
      <c r="K229" s="29">
        <f t="shared" si="86"/>
        <v>107</v>
      </c>
      <c r="L229" s="33" t="s">
        <v>97</v>
      </c>
      <c r="M229" s="35" t="s">
        <v>29</v>
      </c>
      <c r="N229" s="28">
        <v>-1.66275</v>
      </c>
      <c r="O229" s="28" t="s">
        <v>107</v>
      </c>
      <c r="P229" s="29">
        <f t="shared" si="82"/>
        <v>116</v>
      </c>
      <c r="Q229" s="33" t="s">
        <v>90</v>
      </c>
      <c r="R229" s="35" t="s">
        <v>29</v>
      </c>
      <c r="S229" s="28">
        <v>-1.50417</v>
      </c>
      <c r="T229" s="28" t="s">
        <v>107</v>
      </c>
      <c r="U229" s="29">
        <f t="shared" si="94"/>
        <v>90</v>
      </c>
      <c r="V229" s="33" t="s">
        <v>60</v>
      </c>
      <c r="W229" s="24" t="s">
        <v>26</v>
      </c>
      <c r="X229" s="28">
        <v>-1.61659</v>
      </c>
      <c r="Y229" s="28" t="s">
        <v>107</v>
      </c>
      <c r="Z229" s="29">
        <f t="shared" si="93"/>
        <v>92</v>
      </c>
      <c r="AA229" s="33" t="s">
        <v>90</v>
      </c>
      <c r="AB229" s="35" t="s">
        <v>29</v>
      </c>
      <c r="AC229" s="30">
        <v>-1.5813200000000001</v>
      </c>
      <c r="AD229" s="30" t="s">
        <v>108</v>
      </c>
      <c r="AE229" s="29">
        <f t="shared" si="85"/>
        <v>109</v>
      </c>
      <c r="AF229" s="33" t="s">
        <v>38</v>
      </c>
      <c r="AG229" s="24" t="s">
        <v>26</v>
      </c>
      <c r="AH229" s="28">
        <v>-1.1920900000000001</v>
      </c>
      <c r="AI229" s="28" t="s">
        <v>107</v>
      </c>
      <c r="AJ229" s="29">
        <f t="shared" si="83"/>
        <v>115</v>
      </c>
      <c r="AK229" s="33" t="s">
        <v>96</v>
      </c>
      <c r="AL229" s="35" t="s">
        <v>26</v>
      </c>
      <c r="AM229" s="28">
        <v>-2.4463400000000002</v>
      </c>
      <c r="AN229" s="28" t="s">
        <v>107</v>
      </c>
      <c r="AO229" s="29">
        <f t="shared" si="91"/>
        <v>99</v>
      </c>
      <c r="AP229" s="33" t="s">
        <v>73</v>
      </c>
      <c r="AQ229" s="24" t="s">
        <v>26</v>
      </c>
      <c r="AR229" s="28">
        <v>-2.3516400000000002</v>
      </c>
      <c r="AS229" s="28" t="s">
        <v>107</v>
      </c>
      <c r="AT229" s="29">
        <f t="shared" si="92"/>
        <v>96</v>
      </c>
      <c r="AU229" s="33" t="s">
        <v>100</v>
      </c>
      <c r="AV229" s="35" t="s">
        <v>26</v>
      </c>
      <c r="AW229" s="28">
        <v>-1.1723699999999999</v>
      </c>
      <c r="AX229" s="28" t="s">
        <v>107</v>
      </c>
      <c r="AY229" s="29">
        <f t="shared" si="95"/>
        <v>78</v>
      </c>
      <c r="AZ229" s="33" t="s">
        <v>70</v>
      </c>
      <c r="BA229" s="24" t="s">
        <v>28</v>
      </c>
      <c r="BB229" s="28">
        <v>-1.6841900000000001</v>
      </c>
      <c r="BC229" s="28" t="s">
        <v>107</v>
      </c>
      <c r="BD229" s="29">
        <f t="shared" si="90"/>
        <v>100</v>
      </c>
      <c r="BE229" s="33" t="s">
        <v>79</v>
      </c>
      <c r="BF229" s="24" t="s">
        <v>22</v>
      </c>
      <c r="BG229" s="28">
        <v>-1.296</v>
      </c>
      <c r="BH229" s="28" t="s">
        <v>107</v>
      </c>
      <c r="BI229" s="29">
        <f t="shared" si="88"/>
        <v>104</v>
      </c>
      <c r="BJ229" s="33" t="s">
        <v>62</v>
      </c>
      <c r="BK229" s="24" t="s">
        <v>23</v>
      </c>
      <c r="BL229" s="28">
        <v>-0.78110999999999997</v>
      </c>
      <c r="BM229" s="28" t="s">
        <v>107</v>
      </c>
      <c r="BN229" s="29">
        <f t="shared" si="84"/>
        <v>110</v>
      </c>
      <c r="BO229" s="33" t="s">
        <v>69</v>
      </c>
      <c r="BP229" s="24" t="s">
        <v>19</v>
      </c>
      <c r="BQ229" s="28">
        <v>-0.48530000000000001</v>
      </c>
      <c r="BR229" s="52" t="s">
        <v>107</v>
      </c>
      <c r="BS229" s="29">
        <f t="shared" si="87"/>
        <v>106</v>
      </c>
    </row>
    <row r="230" spans="2:75" ht="17" thickBot="1" x14ac:dyDescent="0.25">
      <c r="B230" s="33" t="s">
        <v>96</v>
      </c>
      <c r="C230" s="35" t="s">
        <v>26</v>
      </c>
      <c r="D230" s="30">
        <v>-1.5473399999999999</v>
      </c>
      <c r="E230" s="30" t="s">
        <v>108</v>
      </c>
      <c r="F230" s="29">
        <f t="shared" si="89"/>
        <v>103</v>
      </c>
      <c r="G230" s="33" t="s">
        <v>75</v>
      </c>
      <c r="H230" s="24" t="s">
        <v>25</v>
      </c>
      <c r="I230" s="28">
        <v>-1.18137</v>
      </c>
      <c r="J230" s="28" t="s">
        <v>107</v>
      </c>
      <c r="K230" s="29">
        <f t="shared" si="86"/>
        <v>108</v>
      </c>
      <c r="L230" s="33" t="s">
        <v>75</v>
      </c>
      <c r="M230" s="24" t="s">
        <v>29</v>
      </c>
      <c r="N230" s="28">
        <v>-1.7339100000000001</v>
      </c>
      <c r="O230" s="28" t="s">
        <v>107</v>
      </c>
      <c r="P230" s="29">
        <f t="shared" si="82"/>
        <v>117</v>
      </c>
      <c r="Q230" s="33" t="s">
        <v>90</v>
      </c>
      <c r="R230" s="35" t="s">
        <v>26</v>
      </c>
      <c r="S230" s="28">
        <v>-1.59727</v>
      </c>
      <c r="T230" s="28" t="s">
        <v>107</v>
      </c>
      <c r="U230" s="29">
        <f t="shared" si="94"/>
        <v>91</v>
      </c>
      <c r="V230" s="33" t="s">
        <v>90</v>
      </c>
      <c r="W230" s="35" t="s">
        <v>29</v>
      </c>
      <c r="X230" s="28">
        <v>-1.6192</v>
      </c>
      <c r="Y230" s="28" t="s">
        <v>107</v>
      </c>
      <c r="Z230" s="29">
        <f t="shared" si="93"/>
        <v>93</v>
      </c>
      <c r="AA230" s="33" t="s">
        <v>94</v>
      </c>
      <c r="AB230" s="35" t="s">
        <v>28</v>
      </c>
      <c r="AC230" s="30">
        <v>-1.69215</v>
      </c>
      <c r="AD230" s="30" t="s">
        <v>108</v>
      </c>
      <c r="AE230" s="29">
        <f t="shared" si="85"/>
        <v>110</v>
      </c>
      <c r="AF230" s="33" t="s">
        <v>94</v>
      </c>
      <c r="AG230" s="35" t="s">
        <v>28</v>
      </c>
      <c r="AH230" s="30">
        <v>-1.1933800000000001</v>
      </c>
      <c r="AI230" s="30" t="s">
        <v>108</v>
      </c>
      <c r="AJ230" s="29">
        <f t="shared" si="83"/>
        <v>116</v>
      </c>
      <c r="AK230" s="33" t="s">
        <v>60</v>
      </c>
      <c r="AL230" s="24" t="s">
        <v>26</v>
      </c>
      <c r="AM230" s="28">
        <v>-2.52921</v>
      </c>
      <c r="AN230" s="28" t="s">
        <v>107</v>
      </c>
      <c r="AO230" s="29">
        <f t="shared" si="91"/>
        <v>100</v>
      </c>
      <c r="AP230" s="33" t="s">
        <v>90</v>
      </c>
      <c r="AQ230" s="35" t="s">
        <v>26</v>
      </c>
      <c r="AR230" s="28">
        <v>-2.3863500000000002</v>
      </c>
      <c r="AS230" s="28" t="s">
        <v>107</v>
      </c>
      <c r="AT230" s="29">
        <f t="shared" si="92"/>
        <v>97</v>
      </c>
      <c r="AU230" s="33" t="s">
        <v>100</v>
      </c>
      <c r="AV230" s="35" t="s">
        <v>23</v>
      </c>
      <c r="AW230" s="28">
        <v>-1.2742599999999999</v>
      </c>
      <c r="AX230" s="28" t="s">
        <v>107</v>
      </c>
      <c r="AY230" s="29">
        <f t="shared" si="95"/>
        <v>79</v>
      </c>
      <c r="AZ230" s="33" t="s">
        <v>70</v>
      </c>
      <c r="BA230" s="24" t="s">
        <v>23</v>
      </c>
      <c r="BB230" s="28">
        <v>-1.7096499999999999</v>
      </c>
      <c r="BC230" s="28" t="s">
        <v>107</v>
      </c>
      <c r="BD230" s="29">
        <f t="shared" si="90"/>
        <v>101</v>
      </c>
      <c r="BE230" s="33" t="s">
        <v>60</v>
      </c>
      <c r="BF230" s="24" t="s">
        <v>26</v>
      </c>
      <c r="BG230" s="28">
        <v>-1.3171900000000001</v>
      </c>
      <c r="BH230" s="28" t="s">
        <v>107</v>
      </c>
      <c r="BI230" s="29">
        <f t="shared" si="88"/>
        <v>105</v>
      </c>
      <c r="BJ230" s="33" t="s">
        <v>99</v>
      </c>
      <c r="BK230" s="35" t="s">
        <v>19</v>
      </c>
      <c r="BL230" s="28">
        <v>-0.84321000000000002</v>
      </c>
      <c r="BM230" s="28" t="s">
        <v>107</v>
      </c>
      <c r="BN230" s="29">
        <f t="shared" si="84"/>
        <v>111</v>
      </c>
      <c r="BO230" s="33" t="s">
        <v>99</v>
      </c>
      <c r="BP230" s="35" t="s">
        <v>25</v>
      </c>
      <c r="BQ230" s="28">
        <v>-0.50366999999999995</v>
      </c>
      <c r="BR230" s="52" t="s">
        <v>107</v>
      </c>
      <c r="BS230" s="29">
        <f t="shared" si="87"/>
        <v>107</v>
      </c>
    </row>
    <row r="231" spans="2:75" ht="17" thickBot="1" x14ac:dyDescent="0.25">
      <c r="B231" s="33" t="s">
        <v>103</v>
      </c>
      <c r="C231" s="35" t="s">
        <v>26</v>
      </c>
      <c r="D231" s="28">
        <v>-1.5980000000000001</v>
      </c>
      <c r="E231" s="28" t="s">
        <v>107</v>
      </c>
      <c r="F231" s="29">
        <f t="shared" si="89"/>
        <v>104</v>
      </c>
      <c r="G231" s="33" t="s">
        <v>93</v>
      </c>
      <c r="H231" s="35" t="s">
        <v>25</v>
      </c>
      <c r="I231" s="29">
        <v>-1.2716000000000001</v>
      </c>
      <c r="J231" s="29"/>
      <c r="K231" s="29">
        <f t="shared" si="86"/>
        <v>109</v>
      </c>
      <c r="L231" s="33" t="s">
        <v>69</v>
      </c>
      <c r="M231" s="24" t="s">
        <v>29</v>
      </c>
      <c r="N231" s="28">
        <v>-1.78138</v>
      </c>
      <c r="O231" s="28" t="s">
        <v>107</v>
      </c>
      <c r="P231" s="29">
        <f t="shared" si="82"/>
        <v>118</v>
      </c>
      <c r="Q231" s="33" t="s">
        <v>93</v>
      </c>
      <c r="R231" s="35" t="s">
        <v>20</v>
      </c>
      <c r="S231" s="28">
        <v>-1.89564</v>
      </c>
      <c r="T231" s="28" t="s">
        <v>107</v>
      </c>
      <c r="U231" s="29">
        <f t="shared" si="94"/>
        <v>92</v>
      </c>
      <c r="V231" s="33" t="s">
        <v>96</v>
      </c>
      <c r="W231" s="35" t="s">
        <v>26</v>
      </c>
      <c r="X231" s="29">
        <v>-1.6208</v>
      </c>
      <c r="Y231" s="29"/>
      <c r="Z231" s="29">
        <f t="shared" si="93"/>
        <v>94</v>
      </c>
      <c r="AA231" s="33" t="s">
        <v>84</v>
      </c>
      <c r="AB231" s="24" t="s">
        <v>26</v>
      </c>
      <c r="AC231" s="28">
        <v>-1.9228099999999999</v>
      </c>
      <c r="AD231" s="28" t="s">
        <v>107</v>
      </c>
      <c r="AE231" s="29">
        <f t="shared" si="85"/>
        <v>111</v>
      </c>
      <c r="AF231" s="33" t="s">
        <v>84</v>
      </c>
      <c r="AG231" s="24" t="s">
        <v>26</v>
      </c>
      <c r="AH231" s="28">
        <v>-1.34494</v>
      </c>
      <c r="AI231" s="28" t="s">
        <v>107</v>
      </c>
      <c r="AJ231" s="29">
        <f t="shared" si="83"/>
        <v>117</v>
      </c>
      <c r="AK231" s="33" t="s">
        <v>73</v>
      </c>
      <c r="AL231" s="24" t="s">
        <v>29</v>
      </c>
      <c r="AM231" s="28">
        <v>-2.5688900000000001</v>
      </c>
      <c r="AN231" s="28" t="s">
        <v>107</v>
      </c>
      <c r="AO231" s="29">
        <f t="shared" si="91"/>
        <v>101</v>
      </c>
      <c r="AP231" s="33" t="s">
        <v>73</v>
      </c>
      <c r="AQ231" s="24" t="s">
        <v>29</v>
      </c>
      <c r="AR231" s="28">
        <v>-2.72865</v>
      </c>
      <c r="AS231" s="28" t="s">
        <v>107</v>
      </c>
      <c r="AT231" s="29">
        <f t="shared" si="92"/>
        <v>98</v>
      </c>
      <c r="AU231" s="33" t="s">
        <v>104</v>
      </c>
      <c r="AV231" s="35" t="s">
        <v>28</v>
      </c>
      <c r="AW231" s="28">
        <v>-1.2760400000000001</v>
      </c>
      <c r="AX231" s="28" t="s">
        <v>107</v>
      </c>
      <c r="AY231" s="29">
        <f t="shared" si="95"/>
        <v>80</v>
      </c>
      <c r="AZ231" s="33" t="s">
        <v>100</v>
      </c>
      <c r="BA231" s="35" t="s">
        <v>23</v>
      </c>
      <c r="BB231" s="28">
        <v>-1.8055399999999999</v>
      </c>
      <c r="BC231" s="28" t="s">
        <v>107</v>
      </c>
      <c r="BD231" s="29">
        <f t="shared" si="90"/>
        <v>102</v>
      </c>
      <c r="BE231" s="33" t="s">
        <v>76</v>
      </c>
      <c r="BF231" s="24" t="s">
        <v>26</v>
      </c>
      <c r="BG231" s="28">
        <v>-1.3320000000000001</v>
      </c>
      <c r="BH231" s="28" t="s">
        <v>107</v>
      </c>
      <c r="BI231" s="29">
        <f t="shared" si="88"/>
        <v>106</v>
      </c>
      <c r="BJ231" s="33" t="s">
        <v>62</v>
      </c>
      <c r="BK231" s="24" t="s">
        <v>19</v>
      </c>
      <c r="BL231" s="28">
        <v>-0.85734999999999995</v>
      </c>
      <c r="BM231" s="28" t="s">
        <v>107</v>
      </c>
      <c r="BN231" s="29">
        <f t="shared" si="84"/>
        <v>112</v>
      </c>
      <c r="BO231" s="33" t="s">
        <v>99</v>
      </c>
      <c r="BP231" s="35" t="s">
        <v>23</v>
      </c>
      <c r="BQ231" s="28">
        <v>-0.52190999999999999</v>
      </c>
      <c r="BR231" s="52" t="s">
        <v>107</v>
      </c>
      <c r="BS231" s="29">
        <f t="shared" si="87"/>
        <v>108</v>
      </c>
    </row>
    <row r="232" spans="2:75" ht="17" thickBot="1" x14ac:dyDescent="0.25">
      <c r="B232" s="33" t="s">
        <v>100</v>
      </c>
      <c r="C232" s="35" t="s">
        <v>23</v>
      </c>
      <c r="D232" s="28">
        <v>-1.75587</v>
      </c>
      <c r="E232" s="28" t="s">
        <v>107</v>
      </c>
      <c r="F232" s="29">
        <f t="shared" si="89"/>
        <v>105</v>
      </c>
      <c r="G232" s="33" t="s">
        <v>91</v>
      </c>
      <c r="H232" s="35" t="s">
        <v>25</v>
      </c>
      <c r="I232" s="29">
        <v>-1.31731</v>
      </c>
      <c r="J232" s="29"/>
      <c r="K232" s="29">
        <f t="shared" si="86"/>
        <v>110</v>
      </c>
      <c r="L232" s="33" t="s">
        <v>75</v>
      </c>
      <c r="M232" s="24" t="s">
        <v>25</v>
      </c>
      <c r="N232" s="28">
        <v>-1.8723399999999999</v>
      </c>
      <c r="O232" s="28" t="s">
        <v>107</v>
      </c>
      <c r="P232" s="29">
        <f t="shared" si="82"/>
        <v>119</v>
      </c>
      <c r="Q232" s="33" t="s">
        <v>93</v>
      </c>
      <c r="R232" s="35" t="s">
        <v>25</v>
      </c>
      <c r="S232" s="28">
        <v>-1.90571</v>
      </c>
      <c r="T232" s="28" t="s">
        <v>107</v>
      </c>
      <c r="U232" s="29">
        <f t="shared" si="94"/>
        <v>93</v>
      </c>
      <c r="V232" s="33" t="s">
        <v>73</v>
      </c>
      <c r="W232" s="24" t="s">
        <v>29</v>
      </c>
      <c r="X232" s="28">
        <v>-1.80094</v>
      </c>
      <c r="Y232" s="28" t="s">
        <v>107</v>
      </c>
      <c r="Z232" s="29">
        <f t="shared" si="93"/>
        <v>95</v>
      </c>
      <c r="AA232" s="33" t="s">
        <v>76</v>
      </c>
      <c r="AB232" s="24" t="s">
        <v>26</v>
      </c>
      <c r="AC232" s="28">
        <v>-2.1571500000000001</v>
      </c>
      <c r="AD232" s="28" t="s">
        <v>107</v>
      </c>
      <c r="AE232" s="29">
        <f t="shared" si="85"/>
        <v>112</v>
      </c>
      <c r="AF232" s="33" t="s">
        <v>76</v>
      </c>
      <c r="AG232" s="24" t="s">
        <v>26</v>
      </c>
      <c r="AH232" s="28">
        <v>-1.4534100000000001</v>
      </c>
      <c r="AI232" s="28" t="s">
        <v>107</v>
      </c>
      <c r="AJ232" s="29">
        <f t="shared" si="83"/>
        <v>118</v>
      </c>
      <c r="AK232" s="33" t="s">
        <v>85</v>
      </c>
      <c r="AL232" s="24" t="s">
        <v>29</v>
      </c>
      <c r="AM232" s="28">
        <v>-3.0330400000000002</v>
      </c>
      <c r="AN232" s="28" t="s">
        <v>107</v>
      </c>
      <c r="AO232" s="29">
        <f t="shared" si="91"/>
        <v>102</v>
      </c>
      <c r="AP232" s="33" t="s">
        <v>85</v>
      </c>
      <c r="AQ232" s="24" t="s">
        <v>29</v>
      </c>
      <c r="AR232" s="28">
        <v>-2.7515200000000002</v>
      </c>
      <c r="AS232" s="28" t="s">
        <v>107</v>
      </c>
      <c r="AT232" s="29">
        <f t="shared" si="92"/>
        <v>99</v>
      </c>
      <c r="AU232" s="33" t="s">
        <v>79</v>
      </c>
      <c r="AV232" s="24" t="s">
        <v>22</v>
      </c>
      <c r="AW232" s="28">
        <v>-1.3319799999999999</v>
      </c>
      <c r="AX232" s="28" t="s">
        <v>107</v>
      </c>
      <c r="AY232" s="29">
        <f t="shared" si="95"/>
        <v>81</v>
      </c>
      <c r="AZ232" s="33" t="s">
        <v>79</v>
      </c>
      <c r="BA232" s="24" t="s">
        <v>22</v>
      </c>
      <c r="BB232" s="28">
        <v>-1.8853800000000001</v>
      </c>
      <c r="BC232" s="28" t="s">
        <v>107</v>
      </c>
      <c r="BD232" s="29">
        <f t="shared" si="90"/>
        <v>103</v>
      </c>
      <c r="BE232" s="33" t="s">
        <v>57</v>
      </c>
      <c r="BF232" s="24" t="s">
        <v>23</v>
      </c>
      <c r="BG232" s="28">
        <v>-1.4810099999999999</v>
      </c>
      <c r="BH232" s="28" t="s">
        <v>107</v>
      </c>
      <c r="BI232" s="29">
        <f t="shared" si="88"/>
        <v>107</v>
      </c>
      <c r="BJ232" s="33" t="s">
        <v>98</v>
      </c>
      <c r="BK232" s="35" t="s">
        <v>19</v>
      </c>
      <c r="BL232" s="30">
        <v>-0.87621000000000004</v>
      </c>
      <c r="BM232" s="30" t="s">
        <v>108</v>
      </c>
      <c r="BN232" s="29">
        <f t="shared" si="84"/>
        <v>113</v>
      </c>
      <c r="BO232" s="33" t="s">
        <v>62</v>
      </c>
      <c r="BP232" s="24" t="s">
        <v>19</v>
      </c>
      <c r="BQ232" s="28">
        <v>-0.53764000000000001</v>
      </c>
      <c r="BR232" s="52" t="s">
        <v>107</v>
      </c>
      <c r="BS232" s="29">
        <f t="shared" si="87"/>
        <v>109</v>
      </c>
    </row>
    <row r="233" spans="2:75" ht="17" thickBot="1" x14ac:dyDescent="0.25">
      <c r="B233" s="33" t="s">
        <v>85</v>
      </c>
      <c r="C233" s="24" t="s">
        <v>29</v>
      </c>
      <c r="D233" s="28">
        <v>-2.2787500000000001</v>
      </c>
      <c r="E233" s="28" t="s">
        <v>107</v>
      </c>
      <c r="F233" s="29">
        <f t="shared" si="89"/>
        <v>106</v>
      </c>
      <c r="G233" s="33" t="s">
        <v>93</v>
      </c>
      <c r="H233" s="35" t="s">
        <v>20</v>
      </c>
      <c r="I233" s="29">
        <v>-1.3838999999999999</v>
      </c>
      <c r="J233" s="29"/>
      <c r="K233" s="29">
        <f t="shared" si="86"/>
        <v>111</v>
      </c>
      <c r="L233" s="33" t="s">
        <v>99</v>
      </c>
      <c r="M233" s="35" t="s">
        <v>29</v>
      </c>
      <c r="N233" s="28">
        <v>-1.9192800000000001</v>
      </c>
      <c r="O233" s="28" t="s">
        <v>107</v>
      </c>
      <c r="P233" s="29">
        <f t="shared" si="82"/>
        <v>120</v>
      </c>
      <c r="Q233" s="33" t="s">
        <v>65</v>
      </c>
      <c r="R233" s="24" t="s">
        <v>23</v>
      </c>
      <c r="S233" s="28">
        <v>-1.9294199999999999</v>
      </c>
      <c r="T233" s="28" t="s">
        <v>107</v>
      </c>
      <c r="U233" s="29">
        <f t="shared" si="94"/>
        <v>94</v>
      </c>
      <c r="V233" s="33" t="s">
        <v>96</v>
      </c>
      <c r="W233" s="35" t="s">
        <v>29</v>
      </c>
      <c r="X233" s="29">
        <v>-2.05538</v>
      </c>
      <c r="Y233" s="29"/>
      <c r="Z233" s="29">
        <f t="shared" si="93"/>
        <v>96</v>
      </c>
      <c r="AA233" s="33" t="s">
        <v>60</v>
      </c>
      <c r="AB233" s="24" t="s">
        <v>26</v>
      </c>
      <c r="AC233" s="28">
        <v>-2.63869</v>
      </c>
      <c r="AD233" s="28" t="s">
        <v>107</v>
      </c>
      <c r="AE233" s="29">
        <f t="shared" si="85"/>
        <v>113</v>
      </c>
      <c r="AF233" s="33" t="s">
        <v>60</v>
      </c>
      <c r="AG233" s="24" t="s">
        <v>26</v>
      </c>
      <c r="AH233" s="28">
        <v>-1.9145000000000001</v>
      </c>
      <c r="AI233" s="28" t="s">
        <v>107</v>
      </c>
      <c r="AJ233" s="29">
        <f t="shared" si="83"/>
        <v>119</v>
      </c>
      <c r="AK233" s="33" t="s">
        <v>94</v>
      </c>
      <c r="AL233" s="35" t="s">
        <v>26</v>
      </c>
      <c r="AM233" s="28">
        <v>-3.4417800000000001</v>
      </c>
      <c r="AN233" s="28" t="s">
        <v>107</v>
      </c>
      <c r="AO233" s="29">
        <f t="shared" si="91"/>
        <v>103</v>
      </c>
      <c r="AP233" s="33" t="s">
        <v>94</v>
      </c>
      <c r="AQ233" s="35" t="s">
        <v>26</v>
      </c>
      <c r="AR233" s="28">
        <v>-2.9651700000000001</v>
      </c>
      <c r="AS233" s="28" t="s">
        <v>107</v>
      </c>
      <c r="AT233" s="29">
        <f t="shared" si="92"/>
        <v>100</v>
      </c>
      <c r="AU233" s="33" t="s">
        <v>104</v>
      </c>
      <c r="AV233" s="35" t="s">
        <v>23</v>
      </c>
      <c r="AW233" s="28">
        <v>-1.50515</v>
      </c>
      <c r="AX233" s="28" t="s">
        <v>107</v>
      </c>
      <c r="AY233" s="29">
        <f t="shared" si="95"/>
        <v>82</v>
      </c>
      <c r="AZ233" s="33" t="s">
        <v>104</v>
      </c>
      <c r="BA233" s="35" t="s">
        <v>23</v>
      </c>
      <c r="BB233" s="28">
        <v>-2.1248800000000001</v>
      </c>
      <c r="BC233" s="28" t="s">
        <v>107</v>
      </c>
      <c r="BD233" s="29">
        <f t="shared" si="90"/>
        <v>104</v>
      </c>
      <c r="BE233" s="33" t="s">
        <v>100</v>
      </c>
      <c r="BF233" s="35" t="s">
        <v>23</v>
      </c>
      <c r="BG233" s="28">
        <v>-1.6878599999999999</v>
      </c>
      <c r="BH233" s="28" t="s">
        <v>107</v>
      </c>
      <c r="BI233" s="29">
        <f t="shared" si="88"/>
        <v>108</v>
      </c>
      <c r="BJ233" s="33" t="s">
        <v>99</v>
      </c>
      <c r="BK233" s="35" t="s">
        <v>23</v>
      </c>
      <c r="BL233" s="28">
        <v>-0.89903999999999995</v>
      </c>
      <c r="BM233" s="28" t="s">
        <v>107</v>
      </c>
      <c r="BN233" s="29">
        <f t="shared" si="84"/>
        <v>114</v>
      </c>
      <c r="BO233" s="33" t="s">
        <v>99</v>
      </c>
      <c r="BP233" s="35" t="s">
        <v>29</v>
      </c>
      <c r="BQ233" s="28">
        <v>-0.57657999999999998</v>
      </c>
      <c r="BR233" s="52" t="s">
        <v>107</v>
      </c>
      <c r="BS233" s="29">
        <f t="shared" si="87"/>
        <v>110</v>
      </c>
    </row>
    <row r="234" spans="2:75" ht="17" thickBot="1" x14ac:dyDescent="0.25">
      <c r="B234" s="34" t="s">
        <v>96</v>
      </c>
      <c r="C234" s="36" t="s">
        <v>29</v>
      </c>
      <c r="D234" s="30">
        <v>-3.2369699999999999</v>
      </c>
      <c r="E234" s="41" t="s">
        <v>108</v>
      </c>
      <c r="F234" s="29">
        <f t="shared" si="89"/>
        <v>107</v>
      </c>
      <c r="G234" s="34" t="s">
        <v>93</v>
      </c>
      <c r="H234" s="36" t="s">
        <v>23</v>
      </c>
      <c r="I234" s="29">
        <v>-2.2190699999999999</v>
      </c>
      <c r="J234" s="40"/>
      <c r="K234" s="29">
        <f t="shared" si="86"/>
        <v>112</v>
      </c>
      <c r="L234" s="34" t="s">
        <v>99</v>
      </c>
      <c r="M234" s="36" t="s">
        <v>25</v>
      </c>
      <c r="N234" s="28">
        <v>-1.99729</v>
      </c>
      <c r="O234" s="39" t="s">
        <v>107</v>
      </c>
      <c r="P234" s="29">
        <f t="shared" si="82"/>
        <v>121</v>
      </c>
      <c r="Q234" s="34" t="s">
        <v>93</v>
      </c>
      <c r="R234" s="36" t="s">
        <v>23</v>
      </c>
      <c r="S234" s="28">
        <v>-2.7514400000000001</v>
      </c>
      <c r="T234" s="39" t="s">
        <v>107</v>
      </c>
      <c r="U234" s="29">
        <f t="shared" si="94"/>
        <v>95</v>
      </c>
      <c r="V234" s="34" t="s">
        <v>94</v>
      </c>
      <c r="W234" s="36" t="s">
        <v>26</v>
      </c>
      <c r="X234" s="28">
        <v>-2.1194799999999998</v>
      </c>
      <c r="Y234" s="39" t="s">
        <v>107</v>
      </c>
      <c r="Z234" s="29">
        <f t="shared" si="93"/>
        <v>97</v>
      </c>
      <c r="AA234" s="34" t="s">
        <v>94</v>
      </c>
      <c r="AB234" s="36" t="s">
        <v>26</v>
      </c>
      <c r="AC234" s="28">
        <v>-3.53687</v>
      </c>
      <c r="AD234" s="39" t="s">
        <v>107</v>
      </c>
      <c r="AE234" s="29">
        <f t="shared" si="85"/>
        <v>114</v>
      </c>
      <c r="AF234" s="34" t="s">
        <v>94</v>
      </c>
      <c r="AG234" s="36" t="s">
        <v>26</v>
      </c>
      <c r="AH234" s="28">
        <v>-2.5078499999999999</v>
      </c>
      <c r="AI234" s="39" t="s">
        <v>107</v>
      </c>
      <c r="AJ234" s="29">
        <f t="shared" si="83"/>
        <v>120</v>
      </c>
      <c r="AK234" s="34" t="s">
        <v>96</v>
      </c>
      <c r="AL234" s="36" t="s">
        <v>29</v>
      </c>
      <c r="AM234" s="30">
        <v>-4.2712599999999998</v>
      </c>
      <c r="AN234" s="41" t="s">
        <v>108</v>
      </c>
      <c r="AO234" s="29">
        <f t="shared" si="91"/>
        <v>104</v>
      </c>
      <c r="AP234" s="34" t="s">
        <v>96</v>
      </c>
      <c r="AQ234" s="36" t="s">
        <v>29</v>
      </c>
      <c r="AR234" s="28">
        <v>-3.8512900000000001</v>
      </c>
      <c r="AS234" s="39" t="s">
        <v>107</v>
      </c>
      <c r="AT234" s="29">
        <f t="shared" si="92"/>
        <v>101</v>
      </c>
      <c r="AU234" s="34" t="s">
        <v>93</v>
      </c>
      <c r="AV234" s="36" t="s">
        <v>23</v>
      </c>
      <c r="AW234" s="29">
        <v>-1.5053300000000001</v>
      </c>
      <c r="AX234" s="40"/>
      <c r="AY234" s="29">
        <f t="shared" si="95"/>
        <v>83</v>
      </c>
      <c r="AZ234" s="34" t="s">
        <v>104</v>
      </c>
      <c r="BA234" s="36" t="s">
        <v>28</v>
      </c>
      <c r="BB234" s="28">
        <v>-2.1758199999999999</v>
      </c>
      <c r="BC234" s="39" t="s">
        <v>107</v>
      </c>
      <c r="BD234" s="29">
        <f t="shared" si="90"/>
        <v>105</v>
      </c>
      <c r="BE234" s="34" t="s">
        <v>94</v>
      </c>
      <c r="BF234" s="36" t="s">
        <v>26</v>
      </c>
      <c r="BG234" s="28">
        <v>-1.81745</v>
      </c>
      <c r="BH234" s="39" t="s">
        <v>107</v>
      </c>
      <c r="BI234" s="29">
        <f t="shared" si="88"/>
        <v>109</v>
      </c>
      <c r="BJ234" s="34" t="s">
        <v>91</v>
      </c>
      <c r="BK234" s="36" t="s">
        <v>25</v>
      </c>
      <c r="BL234" s="29">
        <v>-0.93583000000000005</v>
      </c>
      <c r="BM234" s="40"/>
      <c r="BN234" s="29">
        <f t="shared" si="84"/>
        <v>115</v>
      </c>
      <c r="BO234" s="34" t="s">
        <v>99</v>
      </c>
      <c r="BP234" s="36" t="s">
        <v>19</v>
      </c>
      <c r="BQ234" s="28">
        <v>-0.69462999999999997</v>
      </c>
      <c r="BR234" s="52" t="s">
        <v>107</v>
      </c>
      <c r="BS234" s="29">
        <f t="shared" si="87"/>
        <v>111</v>
      </c>
    </row>
    <row r="235" spans="2:75" ht="18" thickTop="1" thickBot="1" x14ac:dyDescent="0.25">
      <c r="B235" s="112" t="s">
        <v>109</v>
      </c>
      <c r="C235" s="113"/>
      <c r="D235" s="113"/>
      <c r="E235" s="113"/>
      <c r="F235" s="114"/>
      <c r="G235" s="112" t="s">
        <v>109</v>
      </c>
      <c r="H235" s="113"/>
      <c r="I235" s="113"/>
      <c r="J235" s="113"/>
      <c r="K235" s="114"/>
      <c r="L235" s="112" t="s">
        <v>109</v>
      </c>
      <c r="M235" s="113"/>
      <c r="N235" s="113"/>
      <c r="O235" s="113"/>
      <c r="P235" s="114"/>
      <c r="Q235" s="112" t="s">
        <v>109</v>
      </c>
      <c r="R235" s="113"/>
      <c r="S235" s="113"/>
      <c r="T235" s="113"/>
      <c r="U235" s="114"/>
      <c r="V235" s="112" t="s">
        <v>109</v>
      </c>
      <c r="W235" s="113"/>
      <c r="X235" s="113"/>
      <c r="Y235" s="113"/>
      <c r="Z235" s="114"/>
      <c r="AA235" s="112" t="s">
        <v>109</v>
      </c>
      <c r="AB235" s="113"/>
      <c r="AC235" s="113"/>
      <c r="AD235" s="113"/>
      <c r="AE235" s="114"/>
      <c r="AF235" s="112" t="s">
        <v>109</v>
      </c>
      <c r="AG235" s="113"/>
      <c r="AH235" s="113"/>
      <c r="AI235" s="113"/>
      <c r="AJ235" s="114"/>
      <c r="AK235" s="112" t="s">
        <v>109</v>
      </c>
      <c r="AL235" s="113"/>
      <c r="AM235" s="113"/>
      <c r="AN235" s="113"/>
      <c r="AO235" s="114"/>
      <c r="AP235" s="112" t="s">
        <v>109</v>
      </c>
      <c r="AQ235" s="113"/>
      <c r="AR235" s="113"/>
      <c r="AS235" s="113"/>
      <c r="AT235" s="114"/>
      <c r="AU235" s="112" t="s">
        <v>109</v>
      </c>
      <c r="AV235" s="113"/>
      <c r="AW235" s="113"/>
      <c r="AX235" s="113"/>
      <c r="AY235" s="114"/>
      <c r="AZ235" s="112" t="s">
        <v>109</v>
      </c>
      <c r="BA235" s="113"/>
      <c r="BB235" s="113"/>
      <c r="BC235" s="113"/>
      <c r="BD235" s="114"/>
      <c r="BE235" s="112" t="s">
        <v>109</v>
      </c>
      <c r="BF235" s="113"/>
      <c r="BG235" s="113"/>
      <c r="BH235" s="113"/>
      <c r="BI235" s="114"/>
      <c r="BJ235" s="112" t="s">
        <v>109</v>
      </c>
      <c r="BK235" s="113"/>
      <c r="BL235" s="113"/>
      <c r="BM235" s="113"/>
      <c r="BN235" s="114"/>
      <c r="BO235" s="112" t="s">
        <v>109</v>
      </c>
      <c r="BP235" s="113"/>
      <c r="BQ235" s="113"/>
      <c r="BR235" s="113"/>
      <c r="BS235" s="114"/>
      <c r="BT235" s="42" t="s">
        <v>25</v>
      </c>
      <c r="BU235" s="43">
        <f>SUM(C236,H236,M236,R236,W236,AB236,AG236,AL236,AQ236,AV236,BA236,BF236,BK236,BP236)</f>
        <v>74.591175684007709</v>
      </c>
      <c r="BV235" s="44" t="s">
        <v>26</v>
      </c>
      <c r="BW235" s="43">
        <f>SUM(F236,K236,P236,U236,Z236,AE236,AJ236,AO236,AT236,AY236,BD236,BI236,BN236,BS236)</f>
        <v>157.06916454933699</v>
      </c>
    </row>
    <row r="236" spans="2:75" ht="17" thickTop="1" x14ac:dyDescent="0.2">
      <c r="B236" s="42" t="s">
        <v>25</v>
      </c>
      <c r="C236" s="43">
        <f>(SUMIF($C$128:$C$234,B236,$F$128:$F$234))/$F$234</f>
        <v>1.1495327102803738</v>
      </c>
      <c r="D236" s="44"/>
      <c r="E236" s="44" t="s">
        <v>26</v>
      </c>
      <c r="F236" s="43">
        <f>(SUMIF($C$128:$C$234,E236,$F$128:$F$234))/$F$234</f>
        <v>16.607476635514018</v>
      </c>
      <c r="G236" s="59" t="s">
        <v>25</v>
      </c>
      <c r="H236" s="43">
        <f>(SUMIF($H$123:$H$234,G236,$K$123:$K$234))/$K$234</f>
        <v>12.357142857142858</v>
      </c>
      <c r="I236" s="44"/>
      <c r="J236" s="44" t="s">
        <v>26</v>
      </c>
      <c r="K236" s="43">
        <f>(SUMIF($H$123:$H$234,J236,$K$123:$K$234))/$K$234</f>
        <v>4.0803571428571432</v>
      </c>
      <c r="L236" s="42" t="s">
        <v>25</v>
      </c>
      <c r="M236" s="43">
        <f>(SUMIF($M$114:$M$234,L236,$P$114:$P$234))/$P$234</f>
        <v>15.173553719008265</v>
      </c>
      <c r="N236" s="44"/>
      <c r="O236" s="44" t="s">
        <v>26</v>
      </c>
      <c r="P236" s="43">
        <f>(SUMIF($M$114:$M$234,O236,$P$114:$P$234))/$P$234</f>
        <v>3.4545454545454546</v>
      </c>
      <c r="Q236" s="42" t="s">
        <v>25</v>
      </c>
      <c r="R236" s="43">
        <f>(SUMIF($R$140:$R$234,Q236,$U$140:$U$234))/$U$234</f>
        <v>4.5894736842105264</v>
      </c>
      <c r="S236" s="44"/>
      <c r="T236" s="44" t="s">
        <v>26</v>
      </c>
      <c r="U236" s="43">
        <f>(SUMIF($R$140:$R$234,T236,$U$140:$U$234))/$U$234</f>
        <v>6.7263157894736842</v>
      </c>
      <c r="V236" s="42" t="s">
        <v>25</v>
      </c>
      <c r="W236" s="43">
        <f>(SUMIF($W$138:$W$234,V236,$Z$138:$Z$234))/$Z$234</f>
        <v>1.0927835051546391</v>
      </c>
      <c r="X236" s="44"/>
      <c r="Y236" s="44" t="s">
        <v>26</v>
      </c>
      <c r="Z236" s="43">
        <f>(SUMIF($W$138:$W$234,Y236,$Z$138:$Z$234))/$Z$234</f>
        <v>15.381443298969073</v>
      </c>
      <c r="AA236" s="42" t="s">
        <v>25</v>
      </c>
      <c r="AB236" s="43">
        <f>(SUMIF($AB$121:$AB$234,AA236,$AE$121:$AE$234))/$AE$234</f>
        <v>1.7105263157894737</v>
      </c>
      <c r="AC236" s="44"/>
      <c r="AD236" s="44" t="s">
        <v>26</v>
      </c>
      <c r="AE236" s="43">
        <f>(SUMIF($AB$121:$AB$234,AD236,$AE$121:$AE$234))/$AE$234</f>
        <v>19.043859649122808</v>
      </c>
      <c r="AF236" s="42" t="s">
        <v>25</v>
      </c>
      <c r="AG236" s="43">
        <f>(SUMIF($AG$114:$AG$234,AF236,$AJ$114:$AJ$234))/$AJ$234</f>
        <v>0.53333333333333333</v>
      </c>
      <c r="AH236" s="44"/>
      <c r="AI236" s="44" t="s">
        <v>26</v>
      </c>
      <c r="AJ236" s="43">
        <f>(SUMIF($AG$114:$AG$234,AI236,$AJ$114:$AJ$234))/$AJ$234</f>
        <v>18.741666666666667</v>
      </c>
      <c r="AK236" s="42" t="s">
        <v>25</v>
      </c>
      <c r="AL236" s="43">
        <f>(SUMIF($AL$131:$AL$234,AK236,$AO$131:$AO$234))/$AO$234</f>
        <v>1.5961538461538463</v>
      </c>
      <c r="AM236" s="44"/>
      <c r="AN236" s="44" t="s">
        <v>26</v>
      </c>
      <c r="AO236" s="43">
        <f>(SUMIF($AL$131:$AL$234,AN236,$AO$131:$AO$234))/$AO$234</f>
        <v>18.509615384615383</v>
      </c>
      <c r="AP236" s="42" t="s">
        <v>25</v>
      </c>
      <c r="AQ236" s="43">
        <f>(SUMIF($AQ$134:$AQ$234,AP236,$AT$134:$AT$234))/$AT$234</f>
        <v>1.4554455445544554</v>
      </c>
      <c r="AR236" s="44"/>
      <c r="AS236" s="44" t="s">
        <v>26</v>
      </c>
      <c r="AT236" s="43">
        <f>(SUMIF($AQ$134:$AQ$234,AS236,$AT$134:$AT$234))/$AT$234</f>
        <v>17.841584158415841</v>
      </c>
      <c r="AU236" s="42" t="s">
        <v>25</v>
      </c>
      <c r="AV236" s="43">
        <f>(SUMIF($AV$152:$AV$234,AU236,$AY$152:$AY$234))/$AY$234</f>
        <v>2.6867469879518073</v>
      </c>
      <c r="AW236" s="44"/>
      <c r="AX236" s="44" t="s">
        <v>26</v>
      </c>
      <c r="AY236" s="43">
        <f>(SUMIF($AV$152:$AV$234,AX236,$AY$152:$AY$234))/$AY$234</f>
        <v>5.8915662650602414</v>
      </c>
      <c r="AZ236" s="42" t="s">
        <v>25</v>
      </c>
      <c r="BA236" s="43">
        <f>(SUMIF($BA$130:$BA$234,AZ236,$BD$130:$BD$234))/$BD$234</f>
        <v>4.8666666666666663</v>
      </c>
      <c r="BB236" s="44"/>
      <c r="BC236" s="44" t="s">
        <v>26</v>
      </c>
      <c r="BD236" s="43">
        <f>(SUMIF($BA$130:$BA$234,BC236,$BD$130:$BD$234))/$BD$234</f>
        <v>7.019047619047619</v>
      </c>
      <c r="BE236" s="42" t="s">
        <v>25</v>
      </c>
      <c r="BF236" s="43">
        <f>(SUMIF($BF$126:$BF$234,BE236,$BI$126:$BI$234))/$BI$234</f>
        <v>1.7798165137614679</v>
      </c>
      <c r="BG236" s="44"/>
      <c r="BH236" s="44" t="s">
        <v>26</v>
      </c>
      <c r="BI236" s="43">
        <f>(SUMIF($BF$126:$BF$234,BH236,$BI$126:$BI$234))/$BI$234</f>
        <v>17.798165137614678</v>
      </c>
      <c r="BJ236" s="42" t="s">
        <v>25</v>
      </c>
      <c r="BK236" s="43">
        <f>(SUMIF($BK$119:$BK$234,BJ236,$BN$119:$BN$234))/$BN$234</f>
        <v>11.6</v>
      </c>
      <c r="BL236" s="44"/>
      <c r="BM236" s="44" t="s">
        <v>26</v>
      </c>
      <c r="BN236" s="43">
        <f>(SUMIF($BK$119:$BK$234,BM236,$BN$119:$BN$234))/$BN$234</f>
        <v>4.2347826086956522</v>
      </c>
      <c r="BO236" s="42" t="s">
        <v>25</v>
      </c>
      <c r="BP236" s="43">
        <f>(SUMIF($BP$124:$BP$234,BO236,$BS$124:$BS$234))/$BS$234</f>
        <v>14</v>
      </c>
      <c r="BQ236" s="44"/>
      <c r="BR236" s="44" t="s">
        <v>26</v>
      </c>
      <c r="BS236" s="43">
        <f>(SUMIF($BP$124:$BP$234,BR236,$BS$124:$BS$234))/$BS$234</f>
        <v>1.7387387387387387</v>
      </c>
      <c r="BT236" s="45" t="s">
        <v>28</v>
      </c>
      <c r="BU236" s="46">
        <f t="shared" ref="BU236:BU238" si="96">SUM(C237,H237,M237,R237,W237,AB237,AG237,AL237,AQ237,AV237,BA237,BF237,BK237,BP237)</f>
        <v>69.095148981324414</v>
      </c>
      <c r="BV236" s="47" t="s">
        <v>29</v>
      </c>
      <c r="BW236" s="46">
        <f t="shared" ref="BW236:BW238" si="97">SUM(F237,K237,P237,U237,Z237,AE237,AJ237,AO237,AT237,AY237,BD237,BI237,BN237,BS237)</f>
        <v>116.5469007997842</v>
      </c>
    </row>
    <row r="237" spans="2:75" x14ac:dyDescent="0.2">
      <c r="B237" s="45" t="s">
        <v>28</v>
      </c>
      <c r="C237" s="46">
        <f t="shared" ref="C237:C239" si="98">(SUMIF($C$128:$C$234,B237,$F$128:$F$234))/$F$234</f>
        <v>5.0654205607476639</v>
      </c>
      <c r="D237" s="47"/>
      <c r="E237" s="47" t="s">
        <v>29</v>
      </c>
      <c r="F237" s="46">
        <f t="shared" ref="F237:F239" si="99">(SUMIF($C$128:$C$234,E237,$F$128:$F$234))/$F$234</f>
        <v>5.3925233644859816</v>
      </c>
      <c r="G237" s="61" t="s">
        <v>28</v>
      </c>
      <c r="H237" s="46">
        <f t="shared" ref="H237:H239" si="100">(SUMIF($H$123:$H$234,G237,$K$123:$K$234))/$K$234</f>
        <v>2.5178571428571428</v>
      </c>
      <c r="I237" s="47"/>
      <c r="J237" s="47" t="s">
        <v>29</v>
      </c>
      <c r="K237" s="46">
        <f t="shared" ref="K237:K239" si="101">(SUMIF($H$123:$H$234,J237,$K$123:$K$234))/$K$234</f>
        <v>12.571428571428571</v>
      </c>
      <c r="L237" s="45" t="s">
        <v>28</v>
      </c>
      <c r="M237" s="46">
        <f t="shared" ref="M237:M239" si="102">(SUMIF($M$114:$M$234,L237,$P$114:$P$234))/$P$234</f>
        <v>2.0826446280991737</v>
      </c>
      <c r="N237" s="47"/>
      <c r="O237" s="47" t="s">
        <v>29</v>
      </c>
      <c r="P237" s="46">
        <f t="shared" ref="P237:P239" si="103">(SUMIF($M$114:$M$234,O237,$P$114:$P$234))/$P$234</f>
        <v>15.231404958677686</v>
      </c>
      <c r="Q237" s="45" t="s">
        <v>28</v>
      </c>
      <c r="R237" s="46">
        <f t="shared" ref="R237:R239" si="104">(SUMIF($R$140:$R$234,Q237,$U$140:$U$234))/$U$234</f>
        <v>1.368421052631579</v>
      </c>
      <c r="S237" s="47"/>
      <c r="T237" s="47" t="s">
        <v>29</v>
      </c>
      <c r="U237" s="46">
        <f t="shared" ref="U237:U239" si="105">(SUMIF($R$140:$R$234,T237,$U$140:$U$234))/$U$234</f>
        <v>14.526315789473685</v>
      </c>
      <c r="V237" s="45" t="s">
        <v>28</v>
      </c>
      <c r="W237" s="46">
        <f t="shared" ref="W237:W239" si="106">(SUMIF($W$138:$W$234,V237,$Z$138:$Z$234))/$Z$234</f>
        <v>4.0103092783505154</v>
      </c>
      <c r="X237" s="47"/>
      <c r="Y237" s="47" t="s">
        <v>29</v>
      </c>
      <c r="Z237" s="46">
        <f t="shared" ref="Z237:Z239" si="107">(SUMIF($W$138:$W$234,Y237,$Z$138:$Z$234))/$Z$234</f>
        <v>11.257731958762887</v>
      </c>
      <c r="AA237" s="45" t="s">
        <v>28</v>
      </c>
      <c r="AB237" s="46">
        <f t="shared" ref="AB237:AB239" si="108">(SUMIF($AB$121:$AB$234,AA237,$AE$121:$AE$234))/$AE$234</f>
        <v>9</v>
      </c>
      <c r="AC237" s="47"/>
      <c r="AD237" s="47" t="s">
        <v>29</v>
      </c>
      <c r="AE237" s="46">
        <f t="shared" ref="AE237:AE239" si="109">(SUMIF($AB$121:$AB$234,AD237,$AE$121:$AE$234))/$AE$234</f>
        <v>8.2894736842105257</v>
      </c>
      <c r="AF237" s="45" t="s">
        <v>28</v>
      </c>
      <c r="AG237" s="46">
        <f t="shared" ref="AG237:AG239" si="110">(SUMIF($AG$114:$AG$234,AF237,$AJ$114:$AJ$234))/$AJ$234</f>
        <v>9.0500000000000007</v>
      </c>
      <c r="AH237" s="47"/>
      <c r="AI237" s="47" t="s">
        <v>29</v>
      </c>
      <c r="AJ237" s="46">
        <f t="shared" ref="AJ237:AJ239" si="111">(SUMIF($AG$114:$AG$234,AI237,$AJ$114:$AJ$234))/$AJ$234</f>
        <v>8.2249999999999996</v>
      </c>
      <c r="AK237" s="45" t="s">
        <v>28</v>
      </c>
      <c r="AL237" s="46">
        <f t="shared" ref="AL237:AL239" si="112">(SUMIF($AL$131:$AL$234,AK237,$AO$131:$AO$234))/$AO$234</f>
        <v>4.3557692307692308</v>
      </c>
      <c r="AM237" s="47"/>
      <c r="AN237" s="47" t="s">
        <v>29</v>
      </c>
      <c r="AO237" s="46">
        <f t="shared" ref="AO237:AO239" si="113">(SUMIF($AL$131:$AL$234,AN237,$AO$131:$AO$234))/$AO$234</f>
        <v>6.4807692307692308</v>
      </c>
      <c r="AP237" s="45" t="s">
        <v>28</v>
      </c>
      <c r="AQ237" s="46">
        <f t="shared" ref="AQ237:AQ239" si="114">(SUMIF($AQ$134:$AQ$234,AP237,$AT$134:$AT$234))/$AT$234</f>
        <v>2.6039603960396041</v>
      </c>
      <c r="AR237" s="47"/>
      <c r="AS237" s="47" t="s">
        <v>29</v>
      </c>
      <c r="AT237" s="46">
        <f t="shared" ref="AT237:AT239" si="115">(SUMIF($AQ$134:$AQ$234,AS237,$AT$134:$AT$234))/$AT$234</f>
        <v>6.6831683168316829</v>
      </c>
      <c r="AU237" s="45" t="s">
        <v>28</v>
      </c>
      <c r="AV237" s="46">
        <f t="shared" ref="AV237:AV239" si="116">(SUMIF($AV$152:$AV$234,AU237,$AY$152:$AY$234))/$AY$234</f>
        <v>5.6024096385542173</v>
      </c>
      <c r="AW237" s="47"/>
      <c r="AX237" s="47" t="s">
        <v>29</v>
      </c>
      <c r="AY237" s="46">
        <f t="shared" ref="AY237:AY239" si="117">(SUMIF($AV$152:$AV$234,AX237,$AY$152:$AY$234))/$AY$234</f>
        <v>2</v>
      </c>
      <c r="AZ237" s="45" t="s">
        <v>28</v>
      </c>
      <c r="BA237" s="46">
        <f t="shared" ref="BA237:BA239" si="118">(SUMIF($BA$130:$BA$234,AZ237,$BD$130:$BD$234))/$BD$234</f>
        <v>11.380952380952381</v>
      </c>
      <c r="BB237" s="47"/>
      <c r="BC237" s="47" t="s">
        <v>29</v>
      </c>
      <c r="BD237" s="46">
        <f t="shared" ref="BD237:BD239" si="119">(SUMIF($BA$130:$BA$234,BC237,$BD$130:$BD$234))/$BD$234</f>
        <v>1.5809523809523809</v>
      </c>
      <c r="BE237" s="45" t="s">
        <v>28</v>
      </c>
      <c r="BF237" s="46">
        <f t="shared" ref="BF237:BF239" si="120">(SUMIF($BF$126:$BF$234,BE237,$BI$126:$BI$234))/$BI$234</f>
        <v>5.0642201834862384</v>
      </c>
      <c r="BG237" s="47"/>
      <c r="BH237" s="47" t="s">
        <v>29</v>
      </c>
      <c r="BI237" s="46">
        <f t="shared" ref="BI237:BI239" si="121">(SUMIF($BF$126:$BF$234,BH237,$BI$126:$BI$234))/$BI$234</f>
        <v>5.192660550458716</v>
      </c>
      <c r="BJ237" s="45" t="s">
        <v>28</v>
      </c>
      <c r="BK237" s="46">
        <f t="shared" ref="BK237:BK239" si="122">(SUMIF($BK$119:$BK$234,BJ237,$BN$119:$BN$234))/$BN$234</f>
        <v>3.9391304347826086</v>
      </c>
      <c r="BL237" s="47"/>
      <c r="BM237" s="47" t="s">
        <v>29</v>
      </c>
      <c r="BN237" s="46">
        <f t="shared" ref="BN237:BN239" si="123">(SUMIF($BK$119:$BK$234,BM237,$BN$119:$BN$234))/$BN$234</f>
        <v>10.295652173913043</v>
      </c>
      <c r="BO237" s="45" t="s">
        <v>28</v>
      </c>
      <c r="BP237" s="46">
        <f t="shared" ref="BP237:BP239" si="124">(SUMIF($BP$124:$BP$234,BO237,$BS$124:$BS$234))/$BS$234</f>
        <v>3.0540540540540539</v>
      </c>
      <c r="BQ237" s="47"/>
      <c r="BR237" s="47" t="s">
        <v>29</v>
      </c>
      <c r="BS237" s="46">
        <f t="shared" ref="BS237:BS239" si="125">(SUMIF($BP$124:$BP$234,BR237,$BS$124:$BS$234))/$BS$234</f>
        <v>8.8198198198198199</v>
      </c>
      <c r="BT237" s="45" t="s">
        <v>19</v>
      </c>
      <c r="BU237" s="46">
        <f t="shared" si="96"/>
        <v>74.585349097353699</v>
      </c>
      <c r="BV237" s="47" t="s">
        <v>20</v>
      </c>
      <c r="BW237" s="46">
        <f t="shared" si="97"/>
        <v>76.651544679609927</v>
      </c>
    </row>
    <row r="238" spans="2:75" ht="17" thickBot="1" x14ac:dyDescent="0.25">
      <c r="B238" s="45" t="s">
        <v>19</v>
      </c>
      <c r="C238" s="46">
        <f t="shared" si="98"/>
        <v>4.1775700934579438</v>
      </c>
      <c r="D238" s="47"/>
      <c r="E238" s="47" t="s">
        <v>20</v>
      </c>
      <c r="F238" s="46">
        <f t="shared" si="99"/>
        <v>10.420560747663551</v>
      </c>
      <c r="G238" s="61" t="s">
        <v>19</v>
      </c>
      <c r="H238" s="46">
        <f t="shared" si="100"/>
        <v>2.1517857142857144</v>
      </c>
      <c r="I238" s="47"/>
      <c r="J238" s="47" t="s">
        <v>20</v>
      </c>
      <c r="K238" s="46">
        <f t="shared" si="101"/>
        <v>6.0357142857142856</v>
      </c>
      <c r="L238" s="45" t="s">
        <v>19</v>
      </c>
      <c r="M238" s="46">
        <f t="shared" si="102"/>
        <v>8.9008264462809912</v>
      </c>
      <c r="N238" s="47"/>
      <c r="O238" s="47" t="s">
        <v>20</v>
      </c>
      <c r="P238" s="46">
        <f t="shared" si="103"/>
        <v>4.0661157024793386</v>
      </c>
      <c r="Q238" s="45" t="s">
        <v>19</v>
      </c>
      <c r="R238" s="46">
        <f t="shared" si="104"/>
        <v>1.9789473684210526</v>
      </c>
      <c r="S238" s="47"/>
      <c r="T238" s="47" t="s">
        <v>20</v>
      </c>
      <c r="U238" s="46">
        <f t="shared" si="105"/>
        <v>6.3578947368421055</v>
      </c>
      <c r="V238" s="45" t="s">
        <v>19</v>
      </c>
      <c r="W238" s="46">
        <f t="shared" si="106"/>
        <v>4.0103092783505154</v>
      </c>
      <c r="X238" s="47"/>
      <c r="Y238" s="47" t="s">
        <v>20</v>
      </c>
      <c r="Z238" s="46">
        <f t="shared" si="107"/>
        <v>3.6494845360824741</v>
      </c>
      <c r="AA238" s="45" t="s">
        <v>19</v>
      </c>
      <c r="AB238" s="46">
        <f t="shared" si="108"/>
        <v>2.6228070175438596</v>
      </c>
      <c r="AC238" s="47"/>
      <c r="AD238" s="47" t="s">
        <v>20</v>
      </c>
      <c r="AE238" s="46">
        <f t="shared" si="109"/>
        <v>4.8508771929824563</v>
      </c>
      <c r="AF238" s="45" t="s">
        <v>19</v>
      </c>
      <c r="AG238" s="46">
        <f t="shared" si="110"/>
        <v>5.4249999999999998</v>
      </c>
      <c r="AH238" s="47"/>
      <c r="AI238" s="47" t="s">
        <v>20</v>
      </c>
      <c r="AJ238" s="46">
        <f t="shared" si="111"/>
        <v>3.1416666666666666</v>
      </c>
      <c r="AK238" s="45" t="s">
        <v>19</v>
      </c>
      <c r="AL238" s="46">
        <f t="shared" si="112"/>
        <v>3.6634615384615383</v>
      </c>
      <c r="AM238" s="47"/>
      <c r="AN238" s="47" t="s">
        <v>20</v>
      </c>
      <c r="AO238" s="46">
        <f t="shared" si="113"/>
        <v>6.5865384615384617</v>
      </c>
      <c r="AP238" s="45" t="s">
        <v>19</v>
      </c>
      <c r="AQ238" s="46">
        <f t="shared" si="114"/>
        <v>3.3564356435643563</v>
      </c>
      <c r="AR238" s="47"/>
      <c r="AS238" s="47" t="s">
        <v>20</v>
      </c>
      <c r="AT238" s="46">
        <f t="shared" si="115"/>
        <v>7.1287128712871288</v>
      </c>
      <c r="AU238" s="45" t="s">
        <v>19</v>
      </c>
      <c r="AV238" s="46">
        <f t="shared" si="116"/>
        <v>2.2409638554216866</v>
      </c>
      <c r="AW238" s="47"/>
      <c r="AX238" s="47" t="s">
        <v>20</v>
      </c>
      <c r="AY238" s="46">
        <f t="shared" si="117"/>
        <v>7.3975903614457827</v>
      </c>
      <c r="AZ238" s="45" t="s">
        <v>19</v>
      </c>
      <c r="BA238" s="46">
        <f t="shared" si="118"/>
        <v>6.5619047619047617</v>
      </c>
      <c r="BB238" s="47"/>
      <c r="BC238" s="47" t="s">
        <v>20</v>
      </c>
      <c r="BD238" s="46">
        <f t="shared" si="119"/>
        <v>6.2857142857142856</v>
      </c>
      <c r="BE238" s="45" t="s">
        <v>19</v>
      </c>
      <c r="BF238" s="46">
        <f t="shared" si="120"/>
        <v>4.1651376146788994</v>
      </c>
      <c r="BG238" s="47"/>
      <c r="BH238" s="47" t="s">
        <v>20</v>
      </c>
      <c r="BI238" s="46">
        <f t="shared" si="121"/>
        <v>6.4220183486238529</v>
      </c>
      <c r="BJ238" s="45" t="s">
        <v>19</v>
      </c>
      <c r="BK238" s="46">
        <f t="shared" si="122"/>
        <v>14.086956521739131</v>
      </c>
      <c r="BL238" s="47"/>
      <c r="BM238" s="47" t="s">
        <v>20</v>
      </c>
      <c r="BN238" s="46">
        <f t="shared" si="123"/>
        <v>1.4347826086956521</v>
      </c>
      <c r="BO238" s="45" t="s">
        <v>19</v>
      </c>
      <c r="BP238" s="46">
        <f t="shared" si="124"/>
        <v>11.243243243243244</v>
      </c>
      <c r="BQ238" s="47"/>
      <c r="BR238" s="47" t="s">
        <v>20</v>
      </c>
      <c r="BS238" s="46">
        <f t="shared" si="125"/>
        <v>2.8738738738738738</v>
      </c>
      <c r="BT238" s="48" t="s">
        <v>22</v>
      </c>
      <c r="BU238" s="49">
        <f t="shared" si="96"/>
        <v>38.454999713900989</v>
      </c>
      <c r="BV238" s="50" t="s">
        <v>23</v>
      </c>
      <c r="BW238" s="49">
        <f t="shared" si="97"/>
        <v>144.5905477121081</v>
      </c>
    </row>
    <row r="239" spans="2:75" ht="18" thickTop="1" thickBot="1" x14ac:dyDescent="0.25">
      <c r="B239" s="48" t="s">
        <v>22</v>
      </c>
      <c r="C239" s="49">
        <f t="shared" si="98"/>
        <v>4.1308411214953269</v>
      </c>
      <c r="D239" s="50"/>
      <c r="E239" s="50" t="s">
        <v>23</v>
      </c>
      <c r="F239" s="49">
        <f t="shared" si="99"/>
        <v>6.3738317757009346</v>
      </c>
      <c r="G239" s="63" t="s">
        <v>22</v>
      </c>
      <c r="H239" s="49">
        <f t="shared" si="100"/>
        <v>2.2232142857142856</v>
      </c>
      <c r="I239" s="50"/>
      <c r="J239" s="50" t="s">
        <v>23</v>
      </c>
      <c r="K239" s="49">
        <f t="shared" si="101"/>
        <v>14.5625</v>
      </c>
      <c r="L239" s="48" t="s">
        <v>22</v>
      </c>
      <c r="M239" s="49">
        <f t="shared" si="102"/>
        <v>2.4214876033057853</v>
      </c>
      <c r="N239" s="50"/>
      <c r="O239" s="50" t="s">
        <v>23</v>
      </c>
      <c r="P239" s="49">
        <f t="shared" si="103"/>
        <v>9.5867768595041323</v>
      </c>
      <c r="Q239" s="48" t="s">
        <v>22</v>
      </c>
      <c r="R239" s="49">
        <f t="shared" si="104"/>
        <v>0.2</v>
      </c>
      <c r="S239" s="50"/>
      <c r="T239" s="50" t="s">
        <v>23</v>
      </c>
      <c r="U239" s="49">
        <f t="shared" si="105"/>
        <v>11.957894736842105</v>
      </c>
      <c r="V239" s="48" t="s">
        <v>22</v>
      </c>
      <c r="W239" s="49">
        <f t="shared" si="106"/>
        <v>0.27835051546391754</v>
      </c>
      <c r="X239" s="50"/>
      <c r="Y239" s="50" t="s">
        <v>23</v>
      </c>
      <c r="Z239" s="49">
        <f t="shared" si="107"/>
        <v>9.072164948453608</v>
      </c>
      <c r="AA239" s="48" t="s">
        <v>22</v>
      </c>
      <c r="AB239" s="49">
        <f t="shared" si="108"/>
        <v>3.2192982456140351</v>
      </c>
      <c r="AC239" s="50"/>
      <c r="AD239" s="50" t="s">
        <v>23</v>
      </c>
      <c r="AE239" s="49">
        <f t="shared" si="109"/>
        <v>8.5877192982456148</v>
      </c>
      <c r="AF239" s="48" t="s">
        <v>22</v>
      </c>
      <c r="AG239" s="49">
        <f t="shared" si="110"/>
        <v>6.6083333333333334</v>
      </c>
      <c r="AH239" s="50"/>
      <c r="AI239" s="50" t="s">
        <v>23</v>
      </c>
      <c r="AJ239" s="49">
        <f t="shared" si="111"/>
        <v>8.9749999999999996</v>
      </c>
      <c r="AK239" s="48" t="s">
        <v>22</v>
      </c>
      <c r="AL239" s="49">
        <f t="shared" si="112"/>
        <v>3.2211538461538463</v>
      </c>
      <c r="AM239" s="50"/>
      <c r="AN239" s="50" t="s">
        <v>23</v>
      </c>
      <c r="AO239" s="49">
        <f t="shared" si="113"/>
        <v>7.634615384615385</v>
      </c>
      <c r="AP239" s="48" t="s">
        <v>22</v>
      </c>
      <c r="AQ239" s="49">
        <f t="shared" si="114"/>
        <v>3.2574257425742572</v>
      </c>
      <c r="AR239" s="50"/>
      <c r="AS239" s="50" t="s">
        <v>23</v>
      </c>
      <c r="AT239" s="49">
        <f t="shared" si="115"/>
        <v>8.3168316831683171</v>
      </c>
      <c r="AU239" s="48" t="s">
        <v>22</v>
      </c>
      <c r="AV239" s="49">
        <f t="shared" si="116"/>
        <v>0.97590361445783136</v>
      </c>
      <c r="AW239" s="50"/>
      <c r="AX239" s="50" t="s">
        <v>23</v>
      </c>
      <c r="AY239" s="49">
        <f t="shared" si="117"/>
        <v>15.204819277108435</v>
      </c>
      <c r="AZ239" s="48" t="s">
        <v>22</v>
      </c>
      <c r="BA239" s="49">
        <f t="shared" si="118"/>
        <v>2.961904761904762</v>
      </c>
      <c r="BB239" s="50"/>
      <c r="BC239" s="50" t="s">
        <v>23</v>
      </c>
      <c r="BD239" s="49">
        <f t="shared" si="119"/>
        <v>12.342857142857143</v>
      </c>
      <c r="BE239" s="48" t="s">
        <v>22</v>
      </c>
      <c r="BF239" s="49">
        <f t="shared" si="120"/>
        <v>4.1009174311926602</v>
      </c>
      <c r="BG239" s="50"/>
      <c r="BH239" s="50" t="s">
        <v>23</v>
      </c>
      <c r="BI239" s="49">
        <f t="shared" si="121"/>
        <v>10.477064220183486</v>
      </c>
      <c r="BJ239" s="48" t="s">
        <v>22</v>
      </c>
      <c r="BK239" s="49">
        <f t="shared" si="122"/>
        <v>2.991304347826087</v>
      </c>
      <c r="BL239" s="50"/>
      <c r="BM239" s="50" t="s">
        <v>23</v>
      </c>
      <c r="BN239" s="49">
        <f t="shared" si="123"/>
        <v>9.4173913043478255</v>
      </c>
      <c r="BO239" s="48" t="s">
        <v>22</v>
      </c>
      <c r="BP239" s="49">
        <f t="shared" si="124"/>
        <v>1.8648648648648649</v>
      </c>
      <c r="BQ239" s="50"/>
      <c r="BR239" s="50" t="s">
        <v>23</v>
      </c>
      <c r="BS239" s="49">
        <f t="shared" si="125"/>
        <v>12.081081081081081</v>
      </c>
    </row>
    <row r="240" spans="2:75" ht="18" thickTop="1" thickBot="1" x14ac:dyDescent="0.25">
      <c r="B240" s="112" t="s">
        <v>110</v>
      </c>
      <c r="C240" s="113"/>
      <c r="D240" s="113"/>
      <c r="E240" s="113"/>
      <c r="F240" s="114"/>
      <c r="G240" s="112" t="s">
        <v>110</v>
      </c>
      <c r="H240" s="113"/>
      <c r="I240" s="113"/>
      <c r="J240" s="113"/>
      <c r="K240" s="114"/>
      <c r="L240" s="112" t="s">
        <v>110</v>
      </c>
      <c r="M240" s="113"/>
      <c r="N240" s="113"/>
      <c r="O240" s="113"/>
      <c r="P240" s="114"/>
      <c r="Q240" s="112" t="s">
        <v>110</v>
      </c>
      <c r="R240" s="113"/>
      <c r="S240" s="113"/>
      <c r="T240" s="113"/>
      <c r="U240" s="114"/>
      <c r="V240" s="112" t="s">
        <v>110</v>
      </c>
      <c r="W240" s="113"/>
      <c r="X240" s="113"/>
      <c r="Y240" s="113"/>
      <c r="Z240" s="114"/>
      <c r="AA240" s="112" t="s">
        <v>110</v>
      </c>
      <c r="AB240" s="113"/>
      <c r="AC240" s="113"/>
      <c r="AD240" s="113"/>
      <c r="AE240" s="114"/>
      <c r="AF240" s="112" t="s">
        <v>110</v>
      </c>
      <c r="AG240" s="113"/>
      <c r="AH240" s="113"/>
      <c r="AI240" s="113"/>
      <c r="AJ240" s="114"/>
      <c r="AK240" s="112" t="s">
        <v>110</v>
      </c>
      <c r="AL240" s="113"/>
      <c r="AM240" s="113"/>
      <c r="AN240" s="113"/>
      <c r="AO240" s="114"/>
      <c r="AP240" s="112" t="s">
        <v>110</v>
      </c>
      <c r="AQ240" s="113"/>
      <c r="AR240" s="113"/>
      <c r="AS240" s="113"/>
      <c r="AT240" s="114"/>
      <c r="AU240" s="112" t="s">
        <v>110</v>
      </c>
      <c r="AV240" s="113"/>
      <c r="AW240" s="113"/>
      <c r="AX240" s="113"/>
      <c r="AY240" s="114"/>
      <c r="AZ240" s="112" t="s">
        <v>110</v>
      </c>
      <c r="BA240" s="113"/>
      <c r="BB240" s="113"/>
      <c r="BC240" s="113"/>
      <c r="BD240" s="114"/>
      <c r="BE240" s="112" t="s">
        <v>110</v>
      </c>
      <c r="BF240" s="113"/>
      <c r="BG240" s="113"/>
      <c r="BH240" s="113"/>
      <c r="BI240" s="114"/>
      <c r="BJ240" s="112" t="s">
        <v>110</v>
      </c>
      <c r="BK240" s="113"/>
      <c r="BL240" s="113"/>
      <c r="BM240" s="113"/>
      <c r="BN240" s="114"/>
      <c r="BO240" s="112" t="s">
        <v>110</v>
      </c>
      <c r="BP240" s="113"/>
      <c r="BQ240" s="113"/>
      <c r="BR240" s="113"/>
      <c r="BS240" s="114"/>
    </row>
    <row r="241" spans="2:71" ht="17" thickTop="1" x14ac:dyDescent="0.2">
      <c r="B241" s="42" t="s">
        <v>25</v>
      </c>
      <c r="C241" s="51">
        <f>SUMIFS($F$128:$F$234,$C$128:$C$234," +PNA",$E$128:$E$234,"x")</f>
        <v>123</v>
      </c>
      <c r="D241" s="44" t="s">
        <v>26</v>
      </c>
      <c r="E241" s="54"/>
      <c r="F241" s="51">
        <f>SUMIFS($F$128:$F$234,$C$128:$C$234," -PNA",$E$128:$E$234,"x")</f>
        <v>1170</v>
      </c>
      <c r="G241" s="59" t="s">
        <v>25</v>
      </c>
      <c r="H241" s="51">
        <f>SUMIFS($K$123:$K$234,$H$123:$H$234," +PNA",$J$123:$J$234,"x")</f>
        <v>447</v>
      </c>
      <c r="I241" s="44" t="s">
        <v>26</v>
      </c>
      <c r="J241" s="54"/>
      <c r="K241" s="65">
        <f>SUMIFS($K$123:$K$234,$H$123:$H$234," -PNA",$J$123:$J$234,"x")</f>
        <v>0</v>
      </c>
      <c r="L241" s="42" t="s">
        <v>25</v>
      </c>
      <c r="M241" s="51">
        <f>SUMIFS($P$114:$P$234,$M$114:$M$234," +PNA",$O$114:$O$234,"x")</f>
        <v>1222</v>
      </c>
      <c r="N241" s="44" t="s">
        <v>26</v>
      </c>
      <c r="O241" s="54"/>
      <c r="P241" s="65">
        <f>SUMIFS($P$114:$P$234,$M$114:$M$234," -PNA",$O$114:$O$234,"x")</f>
        <v>178</v>
      </c>
      <c r="Q241" s="42" t="s">
        <v>25</v>
      </c>
      <c r="R241" s="51">
        <f>SUMIFS($U$140:$U$234,$R$140:$R$234,Q241,$T$140:$T$234,"x")</f>
        <v>93</v>
      </c>
      <c r="S241" s="44"/>
      <c r="T241" s="44" t="s">
        <v>26</v>
      </c>
      <c r="U241" s="51">
        <f>SUMIFS($U$140:$U$234,$R$140:$R$234,T241,$T$140:$T$234,"x")</f>
        <v>176</v>
      </c>
      <c r="V241" s="42" t="s">
        <v>25</v>
      </c>
      <c r="W241" s="51">
        <f>SUMIFS($Z$138:$Z$234,$W$138:$W$234,V241,$Y$138:$Y$234,"x")</f>
        <v>0</v>
      </c>
      <c r="X241" s="44"/>
      <c r="Y241" s="44" t="s">
        <v>26</v>
      </c>
      <c r="Z241" s="51">
        <f>SUMIFS($Z$138:$Z$234,$W$138:$W$234,Y241,$Y$138:$Y$234,"x")</f>
        <v>1092</v>
      </c>
      <c r="AA241" s="42" t="s">
        <v>25</v>
      </c>
      <c r="AB241" s="51">
        <f>SUMIFS($AE$121:$AE$234,$AB$121:$AB$234," +PNA",$AD$121:$AD$234,"x")</f>
        <v>165</v>
      </c>
      <c r="AC241" s="44" t="s">
        <v>26</v>
      </c>
      <c r="AD241" s="54"/>
      <c r="AE241" s="65">
        <f>SUMIFS($AE$121:$AE$234,$AB$121:$AB$234," -PNA",$AD$121:$AD$234,"x")</f>
        <v>1569</v>
      </c>
      <c r="AF241" s="42" t="s">
        <v>25</v>
      </c>
      <c r="AG241" s="51">
        <f>SUMIFS($AJ$114:$AJ$234,$AG$114:$AG$234," +PNA",$AI$114:$AI$234,"x")</f>
        <v>0</v>
      </c>
      <c r="AH241" s="44" t="s">
        <v>26</v>
      </c>
      <c r="AI241" s="54"/>
      <c r="AJ241" s="65">
        <f>SUMIFS($AJ$114:$AJ$234,$AG$114:$AG$234," -PNA",$AI$114:$AI$234,"x")</f>
        <v>1287</v>
      </c>
      <c r="AK241" s="42" t="s">
        <v>25</v>
      </c>
      <c r="AL241" s="51">
        <f>SUMIFS($AO$131:$AO$234,$AL$131:$AL$234," +PNA",$AN$131:$AN$234,"x")</f>
        <v>166</v>
      </c>
      <c r="AM241" s="44" t="s">
        <v>26</v>
      </c>
      <c r="AN241" s="54"/>
      <c r="AO241" s="65">
        <f>SUMIFS($AO$131:$AO$234,$AL$131:$AL$234," -PNA",$AN$131:$AN$234,"x")</f>
        <v>1597</v>
      </c>
      <c r="AP241" s="42" t="s">
        <v>25</v>
      </c>
      <c r="AQ241" s="51">
        <f>SUMIFS($AT$134:$AT$234,$AQ$134:$AQ$234," +PNA",$AS$134:$AS$234,"x")</f>
        <v>147</v>
      </c>
      <c r="AR241" s="44" t="s">
        <v>26</v>
      </c>
      <c r="AS241" s="54"/>
      <c r="AT241" s="65">
        <f>SUMIFS($AT$134:$AT$234,$AQ$134:$AQ$234," -PNA",$AS$134:$AS$234,"x")</f>
        <v>1628</v>
      </c>
      <c r="AU241" s="42" t="s">
        <v>25</v>
      </c>
      <c r="AV241" s="51">
        <f>SUMIFS($AY$152:$AY$234,$AV$152:$AV$234," +PNA",$AX$152:$AX$234,"x")</f>
        <v>132</v>
      </c>
      <c r="AW241" s="44" t="s">
        <v>26</v>
      </c>
      <c r="AX241" s="54"/>
      <c r="AY241" s="65">
        <f>SUMIFS($AY$152:$AY$234,$AV$152:$AV$234," -PNA",$AX$152:$AX$234,"x")</f>
        <v>306</v>
      </c>
      <c r="AZ241" s="42" t="s">
        <v>25</v>
      </c>
      <c r="BA241" s="51">
        <f>SUMIFS($BD$130:$BD$234,$BA$130:$BA$234," +PNA",$BC$130:$BC$234,"x")</f>
        <v>247</v>
      </c>
      <c r="BB241" s="44" t="s">
        <v>26</v>
      </c>
      <c r="BC241" s="54"/>
      <c r="BD241" s="65">
        <f>SUMIFS($BD$130:$BD$234,$BA$130:$BA$234," -PNA",$BC$130:$BC$234,"x")</f>
        <v>398</v>
      </c>
      <c r="BE241" s="42" t="s">
        <v>25</v>
      </c>
      <c r="BF241" s="51">
        <f>SUMIFS($BI$126:$BI$234,$BF$126:$BF$234,BE241,$BH$126:$BH$234,"x")</f>
        <v>186</v>
      </c>
      <c r="BG241" s="44"/>
      <c r="BH241" s="44" t="s">
        <v>26</v>
      </c>
      <c r="BI241" s="51">
        <f>SUMIFS($BI$126:$BI$234,$BF$126:$BF$234,BH241,$BH$126:$BH$234,"x")</f>
        <v>1758</v>
      </c>
      <c r="BJ241" s="42" t="s">
        <v>25</v>
      </c>
      <c r="BK241" s="51">
        <f>SUMIFS($BN$119:$BN$234,$BK$119:$BK$234,BJ241,$BM$119:$BM$234,"x")</f>
        <v>460</v>
      </c>
      <c r="BL241" s="44"/>
      <c r="BM241" s="44" t="s">
        <v>26</v>
      </c>
      <c r="BN241" s="51">
        <f>SUMIFS($BN$119:$BN$234,$BK$119:$BK$234,BM241,$BM$119:$BM$234,"x")</f>
        <v>82</v>
      </c>
      <c r="BO241" s="42" t="s">
        <v>25</v>
      </c>
      <c r="BP241" s="51">
        <f>SUMIFS($BS$124:$BS$234,$BP$124:$BP$234," +PNA",$BR$124:$BR$234,"x")</f>
        <v>658</v>
      </c>
      <c r="BQ241" s="44" t="s">
        <v>26</v>
      </c>
      <c r="BR241" s="54"/>
      <c r="BS241" s="65">
        <f>SUMIFS($BS$124:$BS$234,$BP$124:$BP$234," -PNA",$BR$124:$BR$234,"x")</f>
        <v>100</v>
      </c>
    </row>
    <row r="242" spans="2:71" x14ac:dyDescent="0.2">
      <c r="B242" s="45" t="s">
        <v>28</v>
      </c>
      <c r="C242" s="46">
        <f>SUMIFS($F$128:$F$234,$C$128:$C$234," +NAM",$E$128:$E$234,"x")</f>
        <v>192</v>
      </c>
      <c r="D242" s="47" t="s">
        <v>29</v>
      </c>
      <c r="E242" s="55"/>
      <c r="F242" s="56">
        <f>SUMIFS($F$128:$F$234,$C$128:$C$234," -NAM",$E$128:$E$234,"x")</f>
        <v>222</v>
      </c>
      <c r="G242" s="61" t="s">
        <v>28</v>
      </c>
      <c r="H242" s="46">
        <f>SUMIFS($K$123:$K$234,$H$123:$H$234," +NAM",$J$123:$J$234,"x")</f>
        <v>98</v>
      </c>
      <c r="I242" s="47" t="s">
        <v>29</v>
      </c>
      <c r="J242" s="55"/>
      <c r="K242" s="66">
        <f>SUMIFS($K$123:$K$234,$H$123:$H$234," -NAM",$J$123:$J$234,"x")</f>
        <v>657</v>
      </c>
      <c r="L242" s="45" t="s">
        <v>28</v>
      </c>
      <c r="M242" s="46">
        <f>SUMIFS($P$114:$P$234,$M$114:$M$234," +NAM",$O$114:$O$234,"x")</f>
        <v>207</v>
      </c>
      <c r="N242" s="47" t="s">
        <v>29</v>
      </c>
      <c r="O242" s="55"/>
      <c r="P242" s="66">
        <f>SUMIFS($P$114:$P$234,$M$114:$M$234," -NAM",$O$114:$O$234,"x")</f>
        <v>1323</v>
      </c>
      <c r="Q242" s="45" t="s">
        <v>28</v>
      </c>
      <c r="R242" s="46">
        <f t="shared" ref="R242:R244" si="126">SUMIFS($U$140:$U$234,$R$140:$R$234,Q242,$T$140:$T$234,"x")</f>
        <v>0</v>
      </c>
      <c r="S242" s="47"/>
      <c r="T242" s="47" t="s">
        <v>29</v>
      </c>
      <c r="U242" s="46">
        <f t="shared" ref="U242:U244" si="127">SUMIFS($U$140:$U$234,$R$140:$R$234,T242,$T$140:$T$234,"x")</f>
        <v>676</v>
      </c>
      <c r="V242" s="45" t="s">
        <v>28</v>
      </c>
      <c r="W242" s="46">
        <f t="shared" ref="W242:W244" si="128">SUMIFS($Z$138:$Z$234,$W$138:$W$234,V242,$Y$138:$Y$234,"x")</f>
        <v>79</v>
      </c>
      <c r="X242" s="47"/>
      <c r="Y242" s="47" t="s">
        <v>29</v>
      </c>
      <c r="Z242" s="46">
        <f t="shared" ref="Z242:Z244" si="129">SUMIFS($Z$138:$Z$234,$W$138:$W$234,Y242,$Y$138:$Y$234,"x")</f>
        <v>544</v>
      </c>
      <c r="AA242" s="45" t="s">
        <v>28</v>
      </c>
      <c r="AB242" s="46">
        <f>SUMIFS($AE$121:$AE$234,$AB$121:$AB$234," +NAM",$AD$121:$AD$234,"x")</f>
        <v>258</v>
      </c>
      <c r="AC242" s="47" t="s">
        <v>29</v>
      </c>
      <c r="AD242" s="55"/>
      <c r="AE242" s="66">
        <f>SUMIFS($AE$121:$AE$234,$AB$121:$AB$234," -NAM",$AD$121:$AD$234,"x")</f>
        <v>327</v>
      </c>
      <c r="AF242" s="45" t="s">
        <v>28</v>
      </c>
      <c r="AG242" s="46">
        <f>SUMIFS($AJ$114:$AJ$234,$AG$114:$AG$234," +NAM",$AI$114:$AI$234,"x")</f>
        <v>193</v>
      </c>
      <c r="AH242" s="47" t="s">
        <v>29</v>
      </c>
      <c r="AI242" s="55"/>
      <c r="AJ242" s="66">
        <f>SUMIFS($AJ$114:$AJ$234,$AG$114:$AG$234," -NAM",$AI$114:$AI$234,"x")</f>
        <v>411</v>
      </c>
      <c r="AK242" s="45" t="s">
        <v>28</v>
      </c>
      <c r="AL242" s="46">
        <f>SUMIFS($AO$131:$AO$234,$AL$131:$AL$234," +NAM",$AN$131:$AN$234,"x")</f>
        <v>259</v>
      </c>
      <c r="AM242" s="47" t="s">
        <v>29</v>
      </c>
      <c r="AN242" s="55"/>
      <c r="AO242" s="66">
        <f>SUMIFS($AO$131:$AO$234,$AL$131:$AL$234," -NAM",$AN$131:$AN$234,"x")</f>
        <v>408</v>
      </c>
      <c r="AP242" s="45" t="s">
        <v>28</v>
      </c>
      <c r="AQ242" s="46">
        <f>SUMIFS($AT$134:$AT$234,$AQ$134:$AQ$234," +NAM",$AS$134:$AS$234,"x")</f>
        <v>121</v>
      </c>
      <c r="AR242" s="47" t="s">
        <v>29</v>
      </c>
      <c r="AS242" s="55"/>
      <c r="AT242" s="66">
        <f>SUMIFS($AT$134:$AT$234,$AQ$134:$AQ$234," -NAM",$AS$134:$AS$234,"x")</f>
        <v>527</v>
      </c>
      <c r="AU242" s="45" t="s">
        <v>28</v>
      </c>
      <c r="AV242" s="46">
        <f>SUMIFS($AY$152:$AY$234,$AV$152:$AV$234," +NAM",$AX$152:$AX$234,"x")</f>
        <v>181</v>
      </c>
      <c r="AW242" s="47" t="s">
        <v>29</v>
      </c>
      <c r="AX242" s="55"/>
      <c r="AY242" s="66">
        <f>SUMIFS($AY$152:$AY$234,$AV$152:$AV$234," -NAM",$AX$152:$AX$234,"x")</f>
        <v>56</v>
      </c>
      <c r="AZ242" s="45" t="s">
        <v>28</v>
      </c>
      <c r="BA242" s="46">
        <f>SUMIFS($BD$130:$BD$234,$BA$130:$BA$234," +NAM",$BC$130:$BC$234,"x")</f>
        <v>1039</v>
      </c>
      <c r="BB242" s="47" t="s">
        <v>29</v>
      </c>
      <c r="BC242" s="55"/>
      <c r="BD242" s="66">
        <f>SUMIFS($BD$130:$BD$234,$BA$130:$BA$234," -NAM",$BC$130:$BC$234,"x")</f>
        <v>154</v>
      </c>
      <c r="BE242" s="45" t="s">
        <v>28</v>
      </c>
      <c r="BF242" s="46">
        <f t="shared" ref="BF242:BF244" si="130">SUMIFS($BI$126:$BI$234,$BF$126:$BF$234,BE242,$BH$126:$BH$234,"x")</f>
        <v>216</v>
      </c>
      <c r="BG242" s="47"/>
      <c r="BH242" s="47" t="s">
        <v>29</v>
      </c>
      <c r="BI242" s="46">
        <f t="shared" ref="BI242:BI244" si="131">SUMIFS($BI$126:$BI$234,$BF$126:$BF$234,BH242,$BH$126:$BH$234,"x")</f>
        <v>323</v>
      </c>
      <c r="BJ242" s="45" t="s">
        <v>28</v>
      </c>
      <c r="BK242" s="46">
        <f t="shared" ref="BK242:BK244" si="132">SUMIFS($BN$119:$BN$234,$BK$119:$BK$234,BJ242,$BM$119:$BM$234,"x")</f>
        <v>75</v>
      </c>
      <c r="BL242" s="47"/>
      <c r="BM242" s="47" t="s">
        <v>29</v>
      </c>
      <c r="BN242" s="46">
        <f t="shared" ref="BN242:BN244" si="133">SUMIFS($BN$119:$BN$234,$BK$119:$BK$234,BM242,$BM$119:$BM$234,"x")</f>
        <v>518</v>
      </c>
      <c r="BO242" s="45" t="s">
        <v>28</v>
      </c>
      <c r="BP242" s="46">
        <f>SUMIFS($BS$124:$BS$234,$BP$124:$BP$234," +NAM",$BR$124:$BR$234,"x")</f>
        <v>97</v>
      </c>
      <c r="BQ242" s="47" t="s">
        <v>29</v>
      </c>
      <c r="BR242" s="55"/>
      <c r="BS242" s="66">
        <f>SUMIFS($BS$124:$BS$234,$BP$124:$BP$234," -NAM",$BR$124:$BR$234,"x")</f>
        <v>448</v>
      </c>
    </row>
    <row r="243" spans="2:71" x14ac:dyDescent="0.2">
      <c r="B243" s="45" t="s">
        <v>19</v>
      </c>
      <c r="C243" s="46">
        <f>SUMIFS($F$128:$F$234,$C$128:$C$234," +ENSO",$E$128:$E$234,"x")</f>
        <v>260</v>
      </c>
      <c r="D243" s="47" t="s">
        <v>20</v>
      </c>
      <c r="E243" s="55"/>
      <c r="F243" s="56">
        <f>SUMIFS($F$128:$F$234,$C$128:$C$234," -ENSO",$E$128:$E$234,"x")</f>
        <v>893</v>
      </c>
      <c r="G243" s="61" t="s">
        <v>19</v>
      </c>
      <c r="H243" s="46">
        <f>SUMIFS($K$123:$K$234,$H$123:$H$234," +ENSO",$J$123:$J$234,"x")</f>
        <v>0</v>
      </c>
      <c r="I243" s="47" t="s">
        <v>20</v>
      </c>
      <c r="J243" s="55"/>
      <c r="K243" s="66">
        <f>SUMIFS($K$123:$K$234,$H$123:$H$234," -ENSO",$J$123:$J$234,"x")</f>
        <v>97</v>
      </c>
      <c r="L243" s="45" t="s">
        <v>19</v>
      </c>
      <c r="M243" s="46">
        <f>SUMIFS($P$114:$P$234,$M$114:$M$234," +ENSO",$O$114:$O$234,"x")</f>
        <v>775</v>
      </c>
      <c r="N243" s="47" t="s">
        <v>20</v>
      </c>
      <c r="O243" s="55"/>
      <c r="P243" s="66">
        <f>SUMIFS($P$114:$P$234,$M$114:$M$234," -ENSO",$O$114:$O$234,"x")</f>
        <v>261</v>
      </c>
      <c r="Q243" s="45" t="s">
        <v>19</v>
      </c>
      <c r="R243" s="46">
        <f t="shared" si="126"/>
        <v>0</v>
      </c>
      <c r="S243" s="47"/>
      <c r="T243" s="47" t="s">
        <v>20</v>
      </c>
      <c r="U243" s="46">
        <f t="shared" si="127"/>
        <v>383</v>
      </c>
      <c r="V243" s="45" t="s">
        <v>19</v>
      </c>
      <c r="W243" s="46">
        <f t="shared" si="128"/>
        <v>63</v>
      </c>
      <c r="X243" s="47"/>
      <c r="Y243" s="47" t="s">
        <v>20</v>
      </c>
      <c r="Z243" s="46">
        <f t="shared" si="129"/>
        <v>217</v>
      </c>
      <c r="AA243" s="45" t="s">
        <v>19</v>
      </c>
      <c r="AB243" s="46">
        <f>SUMIFS($AE$121:$AE$234,$AB$121:$AB$234," +ENSO",$AD$121:$AD$234,"x")</f>
        <v>68</v>
      </c>
      <c r="AC243" s="47" t="s">
        <v>20</v>
      </c>
      <c r="AD243" s="55"/>
      <c r="AE243" s="66">
        <f>SUMIFS($AE$121:$AE$234,$AB$121:$AB$234," -ENSO",$AD$121:$AD$234,"x")</f>
        <v>0</v>
      </c>
      <c r="AF243" s="45" t="s">
        <v>19</v>
      </c>
      <c r="AG243" s="46">
        <f>SUMIFS($AJ$114:$AJ$234,$AG$114:$AG$234," +ENSO",$AI$114:$AI$234,"x")</f>
        <v>0</v>
      </c>
      <c r="AH243" s="47" t="s">
        <v>20</v>
      </c>
      <c r="AI243" s="55"/>
      <c r="AJ243" s="66">
        <f>SUMIFS($AJ$114:$AJ$234,$AG$114:$AG$234," -ENSO",$AI$114:$AI$234,"x")</f>
        <v>0</v>
      </c>
      <c r="AK243" s="45" t="s">
        <v>19</v>
      </c>
      <c r="AL243" s="46">
        <f>SUMIFS($AO$131:$AO$234,$AL$131:$AL$234," +ENSO",$AN$131:$AN$234,"x")</f>
        <v>54</v>
      </c>
      <c r="AM243" s="47" t="s">
        <v>20</v>
      </c>
      <c r="AN243" s="55"/>
      <c r="AO243" s="66">
        <f>SUMIFS($AO$131:$AO$234,$AL$131:$AL$234," -ENSO",$AN$131:$AN$234,"x")</f>
        <v>363</v>
      </c>
      <c r="AP243" s="45" t="s">
        <v>19</v>
      </c>
      <c r="AQ243" s="46">
        <f>SUMIFS($AT$134:$AT$234,$AQ$134:$AQ$234," +ENSO",$AS$134:$AS$234,"x")</f>
        <v>210</v>
      </c>
      <c r="AR243" s="47" t="s">
        <v>20</v>
      </c>
      <c r="AS243" s="55"/>
      <c r="AT243" s="66">
        <f>SUMIFS($AT$134:$AT$234,$AQ$134:$AQ$234," -ENSO",$AS$134:$AS$234,"x")</f>
        <v>341</v>
      </c>
      <c r="AU243" s="45" t="s">
        <v>19</v>
      </c>
      <c r="AV243" s="46">
        <f>SUMIFS($AY$152:$AY$234,$AV$152:$AV$234," +ENSO",$AX$152:$AX$234,"x")</f>
        <v>0</v>
      </c>
      <c r="AW243" s="47" t="s">
        <v>20</v>
      </c>
      <c r="AX243" s="55"/>
      <c r="AY243" s="66">
        <f>SUMIFS($AY$152:$AY$234,$AV$152:$AV$234," -ENSO",$AX$152:$AX$234,"x")</f>
        <v>252</v>
      </c>
      <c r="AZ243" s="45" t="s">
        <v>19</v>
      </c>
      <c r="BA243" s="46">
        <f>SUMIFS($BD$130:$BD$234,$BA$130:$BA$234," +ENSO",$BC$130:$BC$234,"x")</f>
        <v>434</v>
      </c>
      <c r="BB243" s="47" t="s">
        <v>20</v>
      </c>
      <c r="BC243" s="55"/>
      <c r="BD243" s="66">
        <f>SUMIFS($BD$130:$BD$234,$BA$130:$BA$234," -ENSO",$BC$130:$BC$234,"x")</f>
        <v>320</v>
      </c>
      <c r="BE243" s="45" t="s">
        <v>19</v>
      </c>
      <c r="BF243" s="46">
        <f t="shared" si="130"/>
        <v>0</v>
      </c>
      <c r="BG243" s="47"/>
      <c r="BH243" s="47" t="s">
        <v>20</v>
      </c>
      <c r="BI243" s="46">
        <f t="shared" si="131"/>
        <v>377</v>
      </c>
      <c r="BJ243" s="45" t="s">
        <v>19</v>
      </c>
      <c r="BK243" s="46">
        <f t="shared" si="132"/>
        <v>812</v>
      </c>
      <c r="BL243" s="47"/>
      <c r="BM243" s="47" t="s">
        <v>20</v>
      </c>
      <c r="BN243" s="46">
        <f t="shared" si="133"/>
        <v>96</v>
      </c>
      <c r="BO243" s="45" t="s">
        <v>19</v>
      </c>
      <c r="BP243" s="46">
        <f>SUMIFS($BS$124:$BS$234,$BP$124:$BP$234," +ENSO",$BR$124:$BR$234,"x")</f>
        <v>694</v>
      </c>
      <c r="BQ243" s="47" t="s">
        <v>20</v>
      </c>
      <c r="BR243" s="55"/>
      <c r="BS243" s="66">
        <f>SUMIFS($BS$124:$BS$234,$BP$124:$BP$234," -ENSO",$BR$124:$BR$234,"x")</f>
        <v>105</v>
      </c>
    </row>
    <row r="244" spans="2:71" ht="17" thickBot="1" x14ac:dyDescent="0.25">
      <c r="B244" s="48" t="s">
        <v>22</v>
      </c>
      <c r="C244" s="49">
        <f>SUMIFS($F$128:$F$234,$C$128:$C$234," +AMO",$E$128:$E$234,"x")</f>
        <v>99</v>
      </c>
      <c r="D244" s="50" t="s">
        <v>23</v>
      </c>
      <c r="E244" s="57"/>
      <c r="F244" s="58">
        <f>SUMIFS($F$128:$F$234,$C$128:$C$234," -AMO",$E$128:$E$234,"x")</f>
        <v>516</v>
      </c>
      <c r="G244" s="63" t="s">
        <v>22</v>
      </c>
      <c r="H244" s="49">
        <f>SUMIFS($K$123:$K$234,$H$123:$H$234," +AMO",$J$123:$J$234,"x")</f>
        <v>0</v>
      </c>
      <c r="I244" s="50" t="s">
        <v>23</v>
      </c>
      <c r="J244" s="57"/>
      <c r="K244" s="67">
        <f>SUMIFS($K$123:$K$234,$H$123:$H$234," -AMO",$J$123:$J$234,"x")</f>
        <v>587</v>
      </c>
      <c r="L244" s="48" t="s">
        <v>22</v>
      </c>
      <c r="M244" s="49">
        <f>SUMIFS($P$114:$P$234,$M$114:$M$234," +AMO",$O$114:$O$234,"x")</f>
        <v>0</v>
      </c>
      <c r="N244" s="50" t="s">
        <v>23</v>
      </c>
      <c r="O244" s="57"/>
      <c r="P244" s="67">
        <f>SUMIFS($P$114:$P$234,$M$114:$M$234," -AMO",$O$114:$O$234,"x")</f>
        <v>713</v>
      </c>
      <c r="Q244" s="48" t="s">
        <v>22</v>
      </c>
      <c r="R244" s="49">
        <f t="shared" si="126"/>
        <v>0</v>
      </c>
      <c r="S244" s="50"/>
      <c r="T244" s="50" t="s">
        <v>23</v>
      </c>
      <c r="U244" s="49">
        <f t="shared" si="127"/>
        <v>443</v>
      </c>
      <c r="V244" s="48" t="s">
        <v>22</v>
      </c>
      <c r="W244" s="49">
        <f t="shared" si="128"/>
        <v>0</v>
      </c>
      <c r="X244" s="50"/>
      <c r="Y244" s="50" t="s">
        <v>23</v>
      </c>
      <c r="Z244" s="49">
        <f t="shared" si="129"/>
        <v>319</v>
      </c>
      <c r="AA244" s="48" t="s">
        <v>22</v>
      </c>
      <c r="AB244" s="49">
        <f>SUMIFS($AE$121:$AE$234,$AB$121:$AB$234," +AMO",$AD$121:$AD$234,"x")</f>
        <v>65</v>
      </c>
      <c r="AC244" s="50" t="s">
        <v>23</v>
      </c>
      <c r="AD244" s="57"/>
      <c r="AE244" s="67">
        <f>SUMIFS($AE$121:$AE$234,$AB$121:$AB$234," -AMO",$AD$121:$AD$234,"x")</f>
        <v>143</v>
      </c>
      <c r="AF244" s="48" t="s">
        <v>22</v>
      </c>
      <c r="AG244" s="49">
        <f>SUMIFS($AJ$114:$AJ$234,$AG$114:$AG$234," +AMO",$AI$114:$AI$234,"x")</f>
        <v>0</v>
      </c>
      <c r="AH244" s="50" t="s">
        <v>23</v>
      </c>
      <c r="AI244" s="57"/>
      <c r="AJ244" s="67">
        <f>SUMIFS($AJ$114:$AJ$234,$AG$114:$AG$234," -AMO",$AI$114:$AI$234,"x")</f>
        <v>0</v>
      </c>
      <c r="AK244" s="48" t="s">
        <v>22</v>
      </c>
      <c r="AL244" s="49">
        <f>SUMIFS($AO$131:$AO$234,$AL$131:$AL$234," +AMO",$AN$131:$AN$234,"x")</f>
        <v>76</v>
      </c>
      <c r="AM244" s="50" t="s">
        <v>23</v>
      </c>
      <c r="AN244" s="57"/>
      <c r="AO244" s="67">
        <f>SUMIFS($AO$131:$AO$234,$AL$131:$AL$234," -AMO",$AN$131:$AN$234,"x")</f>
        <v>573</v>
      </c>
      <c r="AP244" s="48" t="s">
        <v>22</v>
      </c>
      <c r="AQ244" s="49">
        <f>SUMIFS($AT$134:$AT$234,$AQ$134:$AQ$234," +AMO",$AS$134:$AS$234,"x")</f>
        <v>63</v>
      </c>
      <c r="AR244" s="50" t="s">
        <v>23</v>
      </c>
      <c r="AS244" s="57"/>
      <c r="AT244" s="67">
        <f>SUMIFS($AT$134:$AT$234,$AQ$134:$AQ$234," -AMO",$AS$134:$AS$234,"x")</f>
        <v>678</v>
      </c>
      <c r="AU244" s="48" t="s">
        <v>22</v>
      </c>
      <c r="AV244" s="49">
        <f>SUMIFS($AY$152:$AY$234,$AV$152:$AV$234," +AMO",$AX$152:$AX$234,"x")</f>
        <v>81</v>
      </c>
      <c r="AW244" s="50" t="s">
        <v>23</v>
      </c>
      <c r="AX244" s="57"/>
      <c r="AY244" s="67">
        <f>SUMIFS($AY$152:$AY$234,$AV$152:$AV$234," -AMO",$AX$152:$AX$234,"x")</f>
        <v>789</v>
      </c>
      <c r="AZ244" s="48" t="s">
        <v>22</v>
      </c>
      <c r="BA244" s="49">
        <f>SUMIFS($BD$130:$BD$234,$BA$130:$BA$234," +AMO",$BC$130:$BC$234,"x")</f>
        <v>103</v>
      </c>
      <c r="BB244" s="50" t="s">
        <v>23</v>
      </c>
      <c r="BC244" s="57"/>
      <c r="BD244" s="67">
        <f>SUMIFS($BD$130:$BD$234,$BA$130:$BA$234," -AMO",$BC$130:$BC$234,"x")</f>
        <v>1052</v>
      </c>
      <c r="BE244" s="48" t="s">
        <v>22</v>
      </c>
      <c r="BF244" s="49">
        <f t="shared" si="130"/>
        <v>104</v>
      </c>
      <c r="BG244" s="50"/>
      <c r="BH244" s="50" t="s">
        <v>23</v>
      </c>
      <c r="BI244" s="49">
        <f t="shared" si="131"/>
        <v>805</v>
      </c>
      <c r="BJ244" s="48" t="s">
        <v>22</v>
      </c>
      <c r="BK244" s="49">
        <f t="shared" si="132"/>
        <v>0</v>
      </c>
      <c r="BL244" s="50"/>
      <c r="BM244" s="50" t="s">
        <v>23</v>
      </c>
      <c r="BN244" s="49">
        <f t="shared" si="133"/>
        <v>798</v>
      </c>
      <c r="BO244" s="48" t="s">
        <v>22</v>
      </c>
      <c r="BP244" s="49">
        <f>SUMIFS($BS$124:$BS$234,$BP$124:$BP$234," +AMO",$BR$124:$BR$234,"x")</f>
        <v>0</v>
      </c>
      <c r="BQ244" s="50" t="s">
        <v>23</v>
      </c>
      <c r="BR244" s="57"/>
      <c r="BS244" s="67">
        <f>SUMIFS($BS$124:$BS$234,$BP$124:$BP$234," -AMO",$BR$124:$BR$234,"x")</f>
        <v>403</v>
      </c>
    </row>
    <row r="245" spans="2:71" ht="18" thickTop="1" thickBot="1" x14ac:dyDescent="0.25">
      <c r="B245" s="109" t="s">
        <v>111</v>
      </c>
      <c r="C245" s="110"/>
      <c r="D245" s="110"/>
      <c r="E245" s="110"/>
      <c r="F245" s="111"/>
      <c r="G245" s="109" t="s">
        <v>111</v>
      </c>
      <c r="H245" s="110"/>
      <c r="I245" s="110"/>
      <c r="J245" s="110"/>
      <c r="K245" s="111"/>
      <c r="L245" s="109" t="s">
        <v>111</v>
      </c>
      <c r="M245" s="110"/>
      <c r="N245" s="110"/>
      <c r="O245" s="110"/>
      <c r="P245" s="111"/>
      <c r="Q245" s="109" t="s">
        <v>111</v>
      </c>
      <c r="R245" s="110"/>
      <c r="S245" s="110"/>
      <c r="T245" s="110"/>
      <c r="U245" s="111"/>
      <c r="V245" s="109" t="s">
        <v>111</v>
      </c>
      <c r="W245" s="110"/>
      <c r="X245" s="110"/>
      <c r="Y245" s="110"/>
      <c r="Z245" s="111"/>
      <c r="AA245" s="109" t="s">
        <v>111</v>
      </c>
      <c r="AB245" s="110"/>
      <c r="AC245" s="110"/>
      <c r="AD245" s="110"/>
      <c r="AE245" s="111"/>
      <c r="AF245" s="109" t="s">
        <v>111</v>
      </c>
      <c r="AG245" s="110"/>
      <c r="AH245" s="110"/>
      <c r="AI245" s="110"/>
      <c r="AJ245" s="111"/>
      <c r="AK245" s="109" t="s">
        <v>111</v>
      </c>
      <c r="AL245" s="110"/>
      <c r="AM245" s="110"/>
      <c r="AN245" s="110"/>
      <c r="AO245" s="111"/>
      <c r="AP245" s="109" t="s">
        <v>111</v>
      </c>
      <c r="AQ245" s="110"/>
      <c r="AR245" s="110"/>
      <c r="AS245" s="110"/>
      <c r="AT245" s="111"/>
      <c r="AU245" s="109" t="s">
        <v>111</v>
      </c>
      <c r="AV245" s="110"/>
      <c r="AW245" s="110"/>
      <c r="AX245" s="110"/>
      <c r="AY245" s="111"/>
      <c r="AZ245" s="109" t="s">
        <v>111</v>
      </c>
      <c r="BA245" s="110"/>
      <c r="BB245" s="110"/>
      <c r="BC245" s="110"/>
      <c r="BD245" s="111"/>
      <c r="BE245" s="109" t="s">
        <v>111</v>
      </c>
      <c r="BF245" s="110"/>
      <c r="BG245" s="110"/>
      <c r="BH245" s="110"/>
      <c r="BI245" s="111"/>
      <c r="BJ245" s="109" t="s">
        <v>111</v>
      </c>
      <c r="BK245" s="110"/>
      <c r="BL245" s="110"/>
      <c r="BM245" s="110"/>
      <c r="BN245" s="111"/>
      <c r="BO245" s="109" t="s">
        <v>111</v>
      </c>
      <c r="BP245" s="110"/>
      <c r="BQ245" s="110"/>
      <c r="BR245" s="110"/>
      <c r="BS245" s="111"/>
    </row>
    <row r="246" spans="2:71" ht="17" thickTop="1" x14ac:dyDescent="0.2">
      <c r="B246" s="42" t="s">
        <v>25</v>
      </c>
      <c r="C246" s="51">
        <f>SUMIFS($F$128:$F$234,$C$128:$C$234," +PNA",$E$128:$E$234,"x") + SUMIFS($F$128:$F$234,$C$128:$C$234," +PNA",$E$128:$E$234,"o")</f>
        <v>123</v>
      </c>
      <c r="D246" s="44" t="s">
        <v>26</v>
      </c>
      <c r="E246" s="54"/>
      <c r="F246" s="51">
        <f>SUMIFS($F$128:$F$234,$C$128:$C$234," -PNA",$E$128:$E$234,"x") + SUMIFS($F$128:$F$234,$C$128:$C$234," -PNA",$E$128:$E$234,"o")</f>
        <v>1471</v>
      </c>
      <c r="G246" s="59" t="s">
        <v>25</v>
      </c>
      <c r="H246" s="51">
        <f>SUMIFS($K$123:$K$234,$H$123:$H$234," +PNA",$J$123:$J$234,"x") + SUMIFS($K$123:$K$234,$H$123:$H$234," +PNA",$J$123:$J$234,"o")</f>
        <v>599</v>
      </c>
      <c r="I246" s="44" t="s">
        <v>26</v>
      </c>
      <c r="J246" s="54"/>
      <c r="K246" s="65">
        <f>SUMIFS($K$123:$K$234,$H$123:$H$234," -PNA",$J$123:$J$234,"x") + SUMIFS($K$123:$K$234,$H$123:$H$234," -PNA",$J$123:$J$234,"o")</f>
        <v>140</v>
      </c>
      <c r="L246" s="42" t="s">
        <v>25</v>
      </c>
      <c r="M246" s="51">
        <f>SUMIFS($P$114:$P$234,$M$114:$M$234," +PNA",$O$114:$O$234,"x") + SUMIFS($P$114:$P$234,$M$114:$M$234," +PNA",$O$114:$O$234,"o")</f>
        <v>1391</v>
      </c>
      <c r="N246" s="44" t="s">
        <v>26</v>
      </c>
      <c r="O246" s="54"/>
      <c r="P246" s="65">
        <f>SUMIFS($P$114:$P$234,$M$114:$M$234," -PNA",$O$114:$O$234,"x") + SUMIFS($P$114:$P$234,$M$114:$M$234," -PNA",$O$114:$O$234,"o")</f>
        <v>265</v>
      </c>
      <c r="Q246" s="42" t="s">
        <v>25</v>
      </c>
      <c r="R246" s="51">
        <f>SUMIFS($U$140:$U$234,$R$140:$R$234,Q246,$T$140:$T$234,"x") + SUMIFS($U$140:$U$234,$R$140:$R$234,Q246,$T$140:$T$234,"o")</f>
        <v>240</v>
      </c>
      <c r="S246" s="44"/>
      <c r="T246" s="44" t="s">
        <v>26</v>
      </c>
      <c r="U246" s="51">
        <f>SUMIFS($U$140:$U$234,$R$140:$R$234,T246,$T$140:$T$234,"x") + SUMIFS($U$140:$U$234,$R$140:$R$234,T246,$T$140:$T$234,"o")</f>
        <v>327</v>
      </c>
      <c r="V246" s="42" t="s">
        <v>25</v>
      </c>
      <c r="W246" s="51">
        <f>SUMIFS($Z$138:$Z$234,$W$138:$W$234,V246,$Y$138:$Y$234,"x") + SUMIFS($Z$138:$Z$234,$W$138:$W$234,V246,$Y$138:$Y$234,"o")</f>
        <v>0</v>
      </c>
      <c r="X246" s="44"/>
      <c r="Y246" s="44" t="s">
        <v>26</v>
      </c>
      <c r="Z246" s="51">
        <f>SUMIFS($Z$138:$Z$234,$W$138:$W$234,Y246,$Y$138:$Y$234,"x") + SUMIFS($Z$138:$Z$234,$W$138:$W$234,Y246,$Y$138:$Y$234,"o")</f>
        <v>1092</v>
      </c>
      <c r="AA246" s="42" t="s">
        <v>25</v>
      </c>
      <c r="AB246" s="51">
        <f>SUMIFS($AE$121:$AE$234,$AB$121:$AB$234," +PNA",$AD$121:$AD$234,"x") + SUMIFS($AE$121:$AE$234,$AB$121:$AB$234," +PNA",$AD$121:$AD$234,"o")</f>
        <v>165</v>
      </c>
      <c r="AC246" s="44" t="s">
        <v>26</v>
      </c>
      <c r="AD246" s="54"/>
      <c r="AE246" s="65">
        <f>SUMIFS($AE$121:$AE$234,$AB$121:$AB$234," -PNA",$AD$121:$AD$234,"x") + SUMIFS($AE$121:$AE$234,$AB$121:$AB$234," -PNA",$AD$121:$AD$234,"o")</f>
        <v>1664</v>
      </c>
      <c r="AF246" s="42" t="s">
        <v>25</v>
      </c>
      <c r="AG246" s="51">
        <f>SUMIFS($AJ$114:$AJ$234,$AG$114:$AG$234," +PNA",$AI$114:$AI$234,"x") + SUMIFS($AJ$114:$AJ$234,$AG$114:$AG$234," +PNA",$AI$114:$AI$234,"o")</f>
        <v>0</v>
      </c>
      <c r="AH246" s="44" t="s">
        <v>26</v>
      </c>
      <c r="AI246" s="54"/>
      <c r="AJ246" s="65">
        <f>SUMIFS($AJ$114:$AJ$234,$AG$114:$AG$234," -PNA",$AI$114:$AI$234,"x") + SUMIFS($AJ$114:$AJ$234,$AG$114:$AG$234," -PNA",$AI$114:$AI$234,"o")</f>
        <v>1593</v>
      </c>
      <c r="AK246" s="42" t="s">
        <v>25</v>
      </c>
      <c r="AL246" s="51">
        <f>SUMIFS($AO$131:$AO$234,$AL$131:$AL$234," +PNA",$AN$131:$AN$234,"x") + SUMIFS($AO$131:$AO$234,$AL$131:$AL$234," +PNA",$AN$131:$AN$234,"o")</f>
        <v>166</v>
      </c>
      <c r="AM246" s="44" t="s">
        <v>26</v>
      </c>
      <c r="AN246" s="54"/>
      <c r="AO246" s="65">
        <f>SUMIFS($AO$131:$AO$234,$AL$131:$AL$234," -PNA",$AN$131:$AN$234,"x") + SUMIFS($AO$131:$AO$234,$AL$131:$AL$234," -PNA",$AN$131:$AN$234,"o")</f>
        <v>1829</v>
      </c>
      <c r="AP246" s="42" t="s">
        <v>25</v>
      </c>
      <c r="AQ246" s="51">
        <f>SUMIFS($AT$134:$AT$234,$AQ$134:$AQ$234," +PNA",$AS$134:$AS$234,"x") + SUMIFS($AT$134:$AT$234,$AQ$134:$AQ$234," +PNA",$AS$134:$AS$234,"o")</f>
        <v>147</v>
      </c>
      <c r="AR246" s="44" t="s">
        <v>26</v>
      </c>
      <c r="AS246" s="54"/>
      <c r="AT246" s="65">
        <f>SUMIFS($AT$134:$AT$234,$AQ$134:$AQ$234," -PNA",$AS$134:$AS$234,"x") + SUMIFS($AT$134:$AT$234,$AQ$134:$AQ$234," -PNA",$AS$134:$AS$234,"o")</f>
        <v>1628</v>
      </c>
      <c r="AU246" s="42" t="s">
        <v>25</v>
      </c>
      <c r="AV246" s="51">
        <f>SUMIFS($AY$152:$AY$234,$AV$152:$AV$234," +PNA",$AX$152:$AX$234,"x") + SUMIFS($AY$152:$AY$234,$AV$152:$AV$234," +PNA",$AX$152:$AX$234,"o")</f>
        <v>132</v>
      </c>
      <c r="AW246" s="44" t="s">
        <v>26</v>
      </c>
      <c r="AX246" s="54"/>
      <c r="AY246" s="65">
        <f>SUMIFS($AY$152:$AY$234,$AV$152:$AV$234," -PNA",$AX$152:$AX$234,"x") + SUMIFS($AY$152:$AY$234,$AV$152:$AV$234," -PNA",$AX$152:$AX$234,"o")</f>
        <v>412</v>
      </c>
      <c r="AZ246" s="42" t="s">
        <v>25</v>
      </c>
      <c r="BA246" s="51">
        <f>SUMIFS($BD$130:$BD$234,$BA$130:$BA$234," +PNA",$BC$130:$BC$234,"x") + SUMIFS($BD$130:$BD$234,$BA$130:$BA$234," +PNA",$BC$130:$BC$234,"o")</f>
        <v>303</v>
      </c>
      <c r="BB246" s="44" t="s">
        <v>26</v>
      </c>
      <c r="BC246" s="54"/>
      <c r="BD246" s="65">
        <f>SUMIFS($BD$130:$BD$234,$BA$130:$BA$234," -PNA",$BC$130:$BC$234,"x") + SUMIFS($BD$130:$BD$234,$BA$130:$BA$234," -PNA",$BC$130:$BC$234,"o")</f>
        <v>624</v>
      </c>
      <c r="BE246" s="42" t="s">
        <v>25</v>
      </c>
      <c r="BF246" s="51">
        <f>SUMIFS($BI$126:$BI$234,$BF$126:$BF$234,BE246,$BH$126:$BH$234,"x") + SUMIFS($BI$126:$BI$234,$BF$126:$BF$234,BE246,$BH$126:$BH$234,"o")</f>
        <v>186</v>
      </c>
      <c r="BG246" s="44"/>
      <c r="BH246" s="44" t="s">
        <v>26</v>
      </c>
      <c r="BI246" s="51">
        <f>SUMIFS($BI$126:$BI$234,$BF$126:$BF$234,BH246,$BH$126:$BH$234,"x") + SUMIFS($BI$126:$BI$234,$BF$126:$BF$234,BH246,$BH$126:$BH$234,"o")</f>
        <v>1815</v>
      </c>
      <c r="BJ246" s="42" t="s">
        <v>25</v>
      </c>
      <c r="BK246" s="51">
        <f>SUMIFS($BN$119:$BN$234,$BK$119:$BK$234,BJ246,$BM$119:$BM$234,"x") + SUMIFS($BN$119:$BN$234,$BK$119:$BK$234,BJ246,$BM$119:$BM$234,"o")</f>
        <v>757</v>
      </c>
      <c r="BL246" s="44"/>
      <c r="BM246" s="44" t="s">
        <v>26</v>
      </c>
      <c r="BN246" s="51">
        <f>SUMIFS($BN$119:$BN$234,$BK$119:$BK$234,BM246,$BM$119:$BM$234,"x") + SUMIFS($BN$119:$BN$234,$BK$119:$BK$234,BM246,$BM$119:$BM$234,"o")</f>
        <v>82</v>
      </c>
      <c r="BO246" s="42" t="s">
        <v>25</v>
      </c>
      <c r="BP246" s="51">
        <f>SUMIFS($BS$124:$BS$234,$BP$124:$BP$234," +PNA",$BR$124:$BR$234,"x") + SUMIFS($BS$124:$BS$234,$BP$124:$BP$234," +PNA",$BR$124:$BR$234,"o")</f>
        <v>731</v>
      </c>
      <c r="BQ246" s="44" t="s">
        <v>26</v>
      </c>
      <c r="BR246" s="54"/>
      <c r="BS246" s="65">
        <f>SUMIFS($BS$124:$BS$234,$BP$124:$BP$234," -PNA",$BR$124:$BR$234,"x") + SUMIFS($BS$124:$BS$234,$BP$124:$BP$234," -PNA",$BR$124:$BR$234,"o")</f>
        <v>100</v>
      </c>
    </row>
    <row r="247" spans="2:71" x14ac:dyDescent="0.2">
      <c r="B247" s="45" t="s">
        <v>28</v>
      </c>
      <c r="C247" s="46">
        <f>SUMIFS($F$128:$F$234,$C$128:$C$234," +NAM",$E$128:$E$234,"x") + SUMIFS($F$128:$F$234,$C$128:$C$234," +NAM",$E$128:$E$234,"o")</f>
        <v>263</v>
      </c>
      <c r="D247" s="47" t="s">
        <v>29</v>
      </c>
      <c r="E247" s="55"/>
      <c r="F247" s="56">
        <f>SUMIFS($F$128:$F$234,$C$128:$C$234," -NAM",$E$128:$E$234,"x") + SUMIFS($F$128:$F$234,$C$128:$C$234," -NAM",$E$128:$E$234,"o")</f>
        <v>498</v>
      </c>
      <c r="G247" s="61" t="s">
        <v>28</v>
      </c>
      <c r="H247" s="46">
        <f>SUMIFS($K$123:$K$234,$H$123:$H$234," +NAM",$J$123:$J$234,"x") + SUMIFS($K$123:$K$234,$H$123:$H$234," +NAM",$J$123:$J$234,"o")</f>
        <v>98</v>
      </c>
      <c r="I247" s="47" t="s">
        <v>29</v>
      </c>
      <c r="J247" s="55"/>
      <c r="K247" s="66">
        <f>SUMIFS($K$123:$K$234,$H$123:$H$234," -NAM",$J$123:$J$234,"x") + SUMIFS($K$123:$K$234,$H$123:$H$234," -NAM",$J$123:$J$234,"o")</f>
        <v>804</v>
      </c>
      <c r="L247" s="45" t="s">
        <v>28</v>
      </c>
      <c r="M247" s="46">
        <f>SUMIFS($P$114:$P$234,$M$114:$M$234," +NAM",$O$114:$O$234,"x") + SUMIFS($P$114:$P$234,$M$114:$M$234," +NAM",$O$114:$O$234,"o")</f>
        <v>207</v>
      </c>
      <c r="N247" s="47" t="s">
        <v>29</v>
      </c>
      <c r="O247" s="55"/>
      <c r="P247" s="66">
        <f>SUMIFS($P$114:$P$234,$M$114:$M$234," -NAM",$O$114:$O$234,"x") + SUMIFS($P$114:$P$234,$M$114:$M$234," -NAM",$O$114:$O$234,"o")</f>
        <v>1643</v>
      </c>
      <c r="Q247" s="45" t="s">
        <v>28</v>
      </c>
      <c r="R247" s="46">
        <f t="shared" ref="R247:R249" si="134">SUMIFS($U$140:$U$234,$R$140:$R$234,Q247,$T$140:$T$234,"x") + SUMIFS($U$140:$U$234,$R$140:$R$234,Q247,$T$140:$T$234,"o")</f>
        <v>0</v>
      </c>
      <c r="S247" s="47"/>
      <c r="T247" s="47" t="s">
        <v>29</v>
      </c>
      <c r="U247" s="46">
        <f t="shared" ref="U247:U249" si="135">SUMIFS($U$140:$U$234,$R$140:$R$234,T247,$T$140:$T$234,"x") + SUMIFS($U$140:$U$234,$R$140:$R$234,T247,$T$140:$T$234,"o")</f>
        <v>861</v>
      </c>
      <c r="V247" s="45" t="s">
        <v>28</v>
      </c>
      <c r="W247" s="46">
        <f t="shared" ref="W247:W249" si="136">SUMIFS($Z$138:$Z$234,$W$138:$W$234,V247,$Y$138:$Y$234,"x") + SUMIFS($Z$138:$Z$234,$W$138:$W$234,V247,$Y$138:$Y$234,"o")</f>
        <v>79</v>
      </c>
      <c r="X247" s="47"/>
      <c r="Y247" s="47" t="s">
        <v>29</v>
      </c>
      <c r="Z247" s="46">
        <f t="shared" ref="Z247:Z249" si="137">SUMIFS($Z$138:$Z$234,$W$138:$W$234,Y247,$Y$138:$Y$234,"x") + SUMIFS($Z$138:$Z$234,$W$138:$W$234,Y247,$Y$138:$Y$234,"o")</f>
        <v>683</v>
      </c>
      <c r="AA247" s="45" t="s">
        <v>28</v>
      </c>
      <c r="AB247" s="46">
        <f>SUMIFS($AE$121:$AE$234,$AB$121:$AB$234," +NAM",$AD$121:$AD$234,"x") + SUMIFS($AE$121:$AE$234,$AB$121:$AB$234," +NAM",$AD$121:$AD$234,"o")</f>
        <v>473</v>
      </c>
      <c r="AC247" s="47" t="s">
        <v>29</v>
      </c>
      <c r="AD247" s="55"/>
      <c r="AE247" s="66">
        <f>SUMIFS($AE$121:$AE$234,$AB$121:$AB$234," -NAM",$AD$121:$AD$234,"x") + SUMIFS($AE$121:$AE$234,$AB$121:$AB$234," -NAM",$AD$121:$AD$234,"o")</f>
        <v>615</v>
      </c>
      <c r="AF247" s="45" t="s">
        <v>28</v>
      </c>
      <c r="AG247" s="46">
        <f>SUMIFS($AJ$114:$AJ$234,$AG$114:$AG$234," +NAM",$AI$114:$AI$234,"x") + SUMIFS($AJ$114:$AJ$234,$AG$114:$AG$234," +NAM",$AI$114:$AI$234,"o")</f>
        <v>414</v>
      </c>
      <c r="AH247" s="47" t="s">
        <v>29</v>
      </c>
      <c r="AI247" s="55"/>
      <c r="AJ247" s="66">
        <f>SUMIFS($AJ$114:$AJ$234,$AG$114:$AG$234," -NAM",$AI$114:$AI$234,"x") + SUMIFS($AJ$114:$AJ$234,$AG$114:$AG$234," -NAM",$AI$114:$AI$234,"o")</f>
        <v>488</v>
      </c>
      <c r="AK247" s="45" t="s">
        <v>28</v>
      </c>
      <c r="AL247" s="46">
        <f>SUMIFS($AO$131:$AO$234,$AL$131:$AL$234," +NAM",$AN$131:$AN$234,"x") + SUMIFS($AO$131:$AO$234,$AL$131:$AL$234," +NAM",$AN$131:$AN$234,"o")</f>
        <v>293</v>
      </c>
      <c r="AM247" s="47" t="s">
        <v>29</v>
      </c>
      <c r="AN247" s="55"/>
      <c r="AO247" s="66">
        <f>SUMIFS($AO$131:$AO$234,$AL$131:$AL$234," -NAM",$AN$131:$AN$234,"x") + SUMIFS($AO$131:$AO$234,$AL$131:$AL$234," -NAM",$AN$131:$AN$234,"o")</f>
        <v>602</v>
      </c>
      <c r="AP247" s="45" t="s">
        <v>28</v>
      </c>
      <c r="AQ247" s="46">
        <f>SUMIFS($AT$134:$AT$234,$AQ$134:$AQ$234," +NAM",$AS$134:$AS$234,"x") + SUMIFS($AT$134:$AT$234,$AQ$134:$AQ$234," +NAM",$AS$134:$AS$234,"o")</f>
        <v>121</v>
      </c>
      <c r="AR247" s="47" t="s">
        <v>29</v>
      </c>
      <c r="AS247" s="55"/>
      <c r="AT247" s="66">
        <f>SUMIFS($AT$134:$AT$234,$AQ$134:$AQ$234," -NAM",$AS$134:$AS$234,"x") + SUMIFS($AT$134:$AT$234,$AQ$134:$AQ$234," -NAM",$AS$134:$AS$234,"o")</f>
        <v>527</v>
      </c>
      <c r="AU247" s="45" t="s">
        <v>28</v>
      </c>
      <c r="AV247" s="46">
        <f>SUMIFS($AY$152:$AY$234,$AV$152:$AV$234," +NAM",$AX$152:$AX$234,"x") + SUMIFS($AY$152:$AY$234,$AV$152:$AV$234," +NAM",$AX$152:$AX$234,"o")</f>
        <v>181</v>
      </c>
      <c r="AW247" s="47" t="s">
        <v>29</v>
      </c>
      <c r="AX247" s="55"/>
      <c r="AY247" s="66">
        <f>SUMIFS($AY$152:$AY$234,$AV$152:$AV$234," -NAM",$AX$152:$AX$234,"x") + SUMIFS($AY$152:$AY$234,$AV$152:$AV$234," -NAM",$AX$152:$AX$234,"o")</f>
        <v>56</v>
      </c>
      <c r="AZ247" s="45" t="s">
        <v>28</v>
      </c>
      <c r="BA247" s="46">
        <f>SUMIFS($BD$130:$BD$234,$BA$130:$BA$234," +NAM",$BC$130:$BC$234,"x") + SUMIFS($BD$130:$BD$234,$BA$130:$BA$234," +NAM",$BC$130:$BC$234,"o")</f>
        <v>1094</v>
      </c>
      <c r="BB247" s="47" t="s">
        <v>29</v>
      </c>
      <c r="BC247" s="55"/>
      <c r="BD247" s="66">
        <f>SUMIFS($BD$130:$BD$234,$BA$130:$BA$234," -NAM",$BC$130:$BC$234,"x") + SUMIFS($BD$130:$BD$234,$BA$130:$BA$234," -NAM",$BC$130:$BC$234,"o")</f>
        <v>154</v>
      </c>
      <c r="BE247" s="45" t="s">
        <v>28</v>
      </c>
      <c r="BF247" s="46">
        <f t="shared" ref="BF247:BF249" si="138">SUMIFS($BI$126:$BI$234,$BF$126:$BF$234,BE247,$BH$126:$BH$234,"x") + SUMIFS($BI$126:$BI$234,$BF$126:$BF$234,BE247,$BH$126:$BH$234,"o")</f>
        <v>282</v>
      </c>
      <c r="BG247" s="47"/>
      <c r="BH247" s="47" t="s">
        <v>29</v>
      </c>
      <c r="BI247" s="46">
        <f t="shared" ref="BI247:BI249" si="139">SUMIFS($BI$126:$BI$234,$BF$126:$BF$234,BH247,$BH$126:$BH$234,"x") + SUMIFS($BI$126:$BI$234,$BF$126:$BF$234,BH247,$BH$126:$BH$234,"o")</f>
        <v>386</v>
      </c>
      <c r="BJ247" s="45" t="s">
        <v>28</v>
      </c>
      <c r="BK247" s="46">
        <f t="shared" ref="BK247:BK249" si="140">SUMIFS($BN$119:$BN$234,$BK$119:$BK$234,BJ247,$BM$119:$BM$234,"x") + SUMIFS($BN$119:$BN$234,$BK$119:$BK$234,BJ247,$BM$119:$BM$234,"o")</f>
        <v>75</v>
      </c>
      <c r="BL247" s="47"/>
      <c r="BM247" s="47" t="s">
        <v>29</v>
      </c>
      <c r="BN247" s="46">
        <f t="shared" ref="BN247:BN249" si="141">SUMIFS($BN$119:$BN$234,$BK$119:$BK$234,BM247,$BM$119:$BM$234,"x") + SUMIFS($BN$119:$BN$234,$BK$119:$BK$234,BM247,$BM$119:$BM$234,"o")</f>
        <v>601</v>
      </c>
      <c r="BO247" s="45" t="s">
        <v>28</v>
      </c>
      <c r="BP247" s="46">
        <f>SUMIFS($BS$124:$BS$234,$BP$124:$BP$234," +NAM",$BR$124:$BR$234,"x") + SUMIFS($BS$124:$BS$234,$BP$124:$BP$234," +NAM",$BR$124:$BR$234,"o")</f>
        <v>97</v>
      </c>
      <c r="BQ247" s="47" t="s">
        <v>29</v>
      </c>
      <c r="BR247" s="55"/>
      <c r="BS247" s="66">
        <f>SUMIFS($BS$124:$BS$234,$BP$124:$BP$234," -NAM",$BR$124:$BR$234,"x") + SUMIFS($BS$124:$BS$234,$BP$124:$BP$234," -NAM",$BR$124:$BR$234,"o")</f>
        <v>591</v>
      </c>
    </row>
    <row r="248" spans="2:71" x14ac:dyDescent="0.2">
      <c r="B248" s="45" t="s">
        <v>19</v>
      </c>
      <c r="C248" s="46">
        <f>SUMIFS($F$128:$F$234,$C$128:$C$234," +ENSO",$E$128:$E$234,"x") + SUMIFS($F$128:$F$234,$C$128:$C$234," +ENSO",$E$128:$E$234,"o")</f>
        <v>356</v>
      </c>
      <c r="D248" s="47" t="s">
        <v>20</v>
      </c>
      <c r="E248" s="55"/>
      <c r="F248" s="56">
        <f>SUMIFS($F$128:$F$234,$C$128:$C$234," -ENSO",$E$128:$E$234,"x") + SUMIFS($F$128:$F$234,$C$128:$C$234," -ENSO",$E$128:$E$234,"o")</f>
        <v>893</v>
      </c>
      <c r="G248" s="61" t="s">
        <v>19</v>
      </c>
      <c r="H248" s="46">
        <f>SUMIFS($K$123:$K$234,$H$123:$H$234," +ENSO",$J$123:$J$234,"x") + SUMIFS($K$123:$K$234,$H$123:$H$234," +ENSO",$J$123:$J$234,"o")</f>
        <v>0</v>
      </c>
      <c r="I248" s="47" t="s">
        <v>20</v>
      </c>
      <c r="J248" s="55"/>
      <c r="K248" s="66">
        <f>SUMIFS($K$123:$K$234,$H$123:$H$234," -ENSO",$J$123:$J$234,"x") + SUMIFS($K$123:$K$234,$H$123:$H$234," -ENSO",$J$123:$J$234,"o")</f>
        <v>174</v>
      </c>
      <c r="L248" s="45" t="s">
        <v>19</v>
      </c>
      <c r="M248" s="46">
        <f>SUMIFS($P$114:$P$234,$M$114:$M$234," +ENSO",$O$114:$O$234,"x") + SUMIFS($P$114:$P$234,$M$114:$M$234," +ENSO",$O$114:$O$234,"o")</f>
        <v>887</v>
      </c>
      <c r="N248" s="47" t="s">
        <v>20</v>
      </c>
      <c r="O248" s="55"/>
      <c r="P248" s="66">
        <f>SUMIFS($P$114:$P$234,$M$114:$M$234," -ENSO",$O$114:$O$234,"x") + SUMIFS($P$114:$P$234,$M$114:$M$234," -ENSO",$O$114:$O$234,"o")</f>
        <v>261</v>
      </c>
      <c r="Q248" s="45" t="s">
        <v>19</v>
      </c>
      <c r="R248" s="46">
        <f t="shared" si="134"/>
        <v>0</v>
      </c>
      <c r="S248" s="47"/>
      <c r="T248" s="47" t="s">
        <v>20</v>
      </c>
      <c r="U248" s="46">
        <f t="shared" si="135"/>
        <v>383</v>
      </c>
      <c r="V248" s="45" t="s">
        <v>19</v>
      </c>
      <c r="W248" s="46">
        <f t="shared" si="136"/>
        <v>125</v>
      </c>
      <c r="X248" s="47"/>
      <c r="Y248" s="47" t="s">
        <v>20</v>
      </c>
      <c r="Z248" s="46">
        <f t="shared" si="137"/>
        <v>217</v>
      </c>
      <c r="AA248" s="45" t="s">
        <v>19</v>
      </c>
      <c r="AB248" s="46">
        <f>SUMIFS($AE$121:$AE$234,$AB$121:$AB$234," +ENSO",$AD$121:$AD$234,"x") + SUMIFS($AE$121:$AE$234,$AB$121:$AB$234," +ENSO",$AD$121:$AD$234,"o")</f>
        <v>125</v>
      </c>
      <c r="AC248" s="47" t="s">
        <v>20</v>
      </c>
      <c r="AD248" s="55"/>
      <c r="AE248" s="66">
        <f>SUMIFS($AE$121:$AE$234,$AB$121:$AB$234," -ENSO",$AD$121:$AD$234,"x") + SUMIFS($AE$121:$AE$234,$AB$121:$AB$234," -ENSO",$AD$121:$AD$234,"o")</f>
        <v>0</v>
      </c>
      <c r="AF248" s="45" t="s">
        <v>19</v>
      </c>
      <c r="AG248" s="46">
        <f>SUMIFS($AJ$114:$AJ$234,$AG$114:$AG$234," +ENSO",$AI$114:$AI$234,"x") + SUMIFS($AJ$114:$AJ$234,$AG$114:$AG$234," +ENSO",$AI$114:$AI$234,"o")</f>
        <v>85</v>
      </c>
      <c r="AH248" s="47" t="s">
        <v>20</v>
      </c>
      <c r="AI248" s="55"/>
      <c r="AJ248" s="66">
        <f>SUMIFS($AJ$114:$AJ$234,$AG$114:$AG$234," -ENSO",$AI$114:$AI$234,"x") + SUMIFS($AJ$114:$AJ$234,$AG$114:$AG$234," -ENSO",$AI$114:$AI$234,"o")</f>
        <v>104</v>
      </c>
      <c r="AK248" s="45" t="s">
        <v>19</v>
      </c>
      <c r="AL248" s="46">
        <f>SUMIFS($AO$131:$AO$234,$AL$131:$AL$234," +ENSO",$AN$131:$AN$234,"x") + SUMIFS($AO$131:$AO$234,$AL$131:$AL$234," +ENSO",$AN$131:$AN$234,"o")</f>
        <v>156</v>
      </c>
      <c r="AM248" s="47" t="s">
        <v>20</v>
      </c>
      <c r="AN248" s="55"/>
      <c r="AO248" s="66">
        <f>SUMIFS($AO$131:$AO$234,$AL$131:$AL$234," -ENSO",$AN$131:$AN$234,"x") + SUMIFS($AO$131:$AO$234,$AL$131:$AL$234," -ENSO",$AN$131:$AN$234,"o")</f>
        <v>470</v>
      </c>
      <c r="AP248" s="45" t="s">
        <v>19</v>
      </c>
      <c r="AQ248" s="46">
        <f>SUMIFS($AT$134:$AT$234,$AQ$134:$AQ$234," +ENSO",$AS$134:$AS$234,"x") + SUMIFS($AT$134:$AT$234,$AQ$134:$AQ$234," +ENSO",$AS$134:$AS$234,"o")</f>
        <v>261</v>
      </c>
      <c r="AR248" s="47" t="s">
        <v>20</v>
      </c>
      <c r="AS248" s="55"/>
      <c r="AT248" s="66">
        <f>SUMIFS($AT$134:$AT$234,$AQ$134:$AQ$234," -ENSO",$AS$134:$AS$234,"x") + SUMIFS($AT$134:$AT$234,$AQ$134:$AQ$234," -ENSO",$AS$134:$AS$234,"o")</f>
        <v>386</v>
      </c>
      <c r="AU248" s="45" t="s">
        <v>19</v>
      </c>
      <c r="AV248" s="46">
        <f>SUMIFS($AY$152:$AY$234,$AV$152:$AV$234," +ENSO",$AX$152:$AX$234,"x") + SUMIFS($AY$152:$AY$234,$AV$152:$AV$234," +ENSO",$AX$152:$AX$234,"o")</f>
        <v>0</v>
      </c>
      <c r="AW248" s="47" t="s">
        <v>20</v>
      </c>
      <c r="AX248" s="55"/>
      <c r="AY248" s="66">
        <f>SUMIFS($AY$152:$AY$234,$AV$152:$AV$234," -ENSO",$AX$152:$AX$234,"x") + SUMIFS($AY$152:$AY$234,$AV$152:$AV$234," -ENSO",$AX$152:$AX$234,"o")</f>
        <v>373</v>
      </c>
      <c r="AZ248" s="45" t="s">
        <v>19</v>
      </c>
      <c r="BA248" s="46">
        <f>SUMIFS($BD$130:$BD$234,$BA$130:$BA$234," +ENSO",$BC$130:$BC$234,"x") + SUMIFS($BD$130:$BD$234,$BA$130:$BA$234," +ENSO",$BC$130:$BC$234,"o")</f>
        <v>555</v>
      </c>
      <c r="BB248" s="47" t="s">
        <v>20</v>
      </c>
      <c r="BC248" s="55"/>
      <c r="BD248" s="66">
        <f>SUMIFS($BD$130:$BD$234,$BA$130:$BA$234," -ENSO",$BC$130:$BC$234,"x") + SUMIFS($BD$130:$BD$234,$BA$130:$BA$234," -ENSO",$BC$130:$BC$234,"o")</f>
        <v>320</v>
      </c>
      <c r="BE248" s="45" t="s">
        <v>19</v>
      </c>
      <c r="BF248" s="46">
        <f t="shared" si="138"/>
        <v>127</v>
      </c>
      <c r="BG248" s="47"/>
      <c r="BH248" s="47" t="s">
        <v>20</v>
      </c>
      <c r="BI248" s="46">
        <f t="shared" si="139"/>
        <v>497</v>
      </c>
      <c r="BJ248" s="45" t="s">
        <v>19</v>
      </c>
      <c r="BK248" s="46">
        <f t="shared" si="140"/>
        <v>1247</v>
      </c>
      <c r="BL248" s="47"/>
      <c r="BM248" s="47" t="s">
        <v>20</v>
      </c>
      <c r="BN248" s="46">
        <f t="shared" si="141"/>
        <v>96</v>
      </c>
      <c r="BO248" s="45" t="s">
        <v>19</v>
      </c>
      <c r="BP248" s="46">
        <f>SUMIFS($BS$124:$BS$234,$BP$124:$BP$234," +ENSO",$BR$124:$BR$234,"x") + SUMIFS($BS$124:$BS$234,$BP$124:$BP$234," +ENSO",$BR$124:$BR$234,"o")</f>
        <v>694</v>
      </c>
      <c r="BQ248" s="47" t="s">
        <v>20</v>
      </c>
      <c r="BR248" s="55"/>
      <c r="BS248" s="66">
        <f>SUMIFS($BS$124:$BS$234,$BP$124:$BP$234," -ENSO",$BR$124:$BR$234,"x") + SUMIFS($BS$124:$BS$234,$BP$124:$BP$234," -ENSO",$BR$124:$BR$234,"o")</f>
        <v>105</v>
      </c>
    </row>
    <row r="249" spans="2:71" ht="17" thickBot="1" x14ac:dyDescent="0.25">
      <c r="B249" s="48" t="s">
        <v>22</v>
      </c>
      <c r="C249" s="49">
        <f>SUMIFS($F$128:$F$234,$C$128:$C$234," +AMO",$E$128:$E$234,"x") + SUMIFS($F$128:$F$234,$C$128:$C$234," +AMO",$E$128:$E$234,"o")</f>
        <v>294</v>
      </c>
      <c r="D249" s="50" t="s">
        <v>23</v>
      </c>
      <c r="E249" s="57"/>
      <c r="F249" s="58">
        <f>SUMIFS($F$128:$F$234,$C$128:$C$234," -AMO",$E$128:$E$234,"x") + SUMIFS($F$128:$F$234,$C$128:$C$234," -AMO",$E$128:$E$234,"o")</f>
        <v>516</v>
      </c>
      <c r="G249" s="63" t="s">
        <v>22</v>
      </c>
      <c r="H249" s="49">
        <f>SUMIFS($K$123:$K$234,$H$123:$H$234," +AMO",$J$123:$J$234,"x") + SUMIFS($K$123:$K$234,$H$123:$H$234," +AMO",$J$123:$J$234,"o")</f>
        <v>0</v>
      </c>
      <c r="I249" s="50" t="s">
        <v>23</v>
      </c>
      <c r="J249" s="57"/>
      <c r="K249" s="67">
        <f>SUMIFS($K$123:$K$234,$H$123:$H$234," -AMO",$J$123:$J$234,"x") + SUMIFS($K$123:$K$234,$H$123:$H$234," -AMO",$J$123:$J$234,"o")</f>
        <v>715</v>
      </c>
      <c r="L249" s="48" t="s">
        <v>22</v>
      </c>
      <c r="M249" s="49">
        <f>SUMIFS($P$114:$P$234,$M$114:$M$234," +AMO",$O$114:$O$234,"x") + SUMIFS($P$114:$P$234,$M$114:$M$234," +AMO",$O$114:$O$234,"o")</f>
        <v>0</v>
      </c>
      <c r="N249" s="50" t="s">
        <v>23</v>
      </c>
      <c r="O249" s="57"/>
      <c r="P249" s="67">
        <f>SUMIFS($P$114:$P$234,$M$114:$M$234," -AMO",$O$114:$O$234,"x") + SUMIFS($P$114:$P$234,$M$114:$M$234," -AMO",$O$114:$O$234,"o")</f>
        <v>914</v>
      </c>
      <c r="Q249" s="48" t="s">
        <v>22</v>
      </c>
      <c r="R249" s="49">
        <f t="shared" si="134"/>
        <v>0</v>
      </c>
      <c r="S249" s="50"/>
      <c r="T249" s="50" t="s">
        <v>23</v>
      </c>
      <c r="U249" s="49">
        <f t="shared" si="135"/>
        <v>591</v>
      </c>
      <c r="V249" s="48" t="s">
        <v>22</v>
      </c>
      <c r="W249" s="49">
        <f t="shared" si="136"/>
        <v>0</v>
      </c>
      <c r="X249" s="50"/>
      <c r="Y249" s="50" t="s">
        <v>23</v>
      </c>
      <c r="Z249" s="49">
        <f t="shared" si="137"/>
        <v>370</v>
      </c>
      <c r="AA249" s="48" t="s">
        <v>22</v>
      </c>
      <c r="AB249" s="49">
        <f>SUMIFS($AE$121:$AE$234,$AB$121:$AB$234," +AMO",$AD$121:$AD$234,"x") + SUMIFS($AE$121:$AE$234,$AB$121:$AB$234," +AMO",$AD$121:$AD$234,"o")</f>
        <v>65</v>
      </c>
      <c r="AC249" s="50" t="s">
        <v>23</v>
      </c>
      <c r="AD249" s="57"/>
      <c r="AE249" s="67">
        <f>SUMIFS($AE$121:$AE$234,$AB$121:$AB$234," -AMO",$AD$121:$AD$234,"x") + SUMIFS($AE$121:$AE$234,$AB$121:$AB$234," -AMO",$AD$121:$AD$234,"o")</f>
        <v>388</v>
      </c>
      <c r="AF249" s="48" t="s">
        <v>22</v>
      </c>
      <c r="AG249" s="49">
        <f>SUMIFS($AJ$114:$AJ$234,$AG$114:$AG$234," +AMO",$AI$114:$AI$234,"x") + SUMIFS($AJ$114:$AJ$234,$AG$114:$AG$234," +AMO",$AI$114:$AI$234,"o")</f>
        <v>0</v>
      </c>
      <c r="AH249" s="50" t="s">
        <v>23</v>
      </c>
      <c r="AI249" s="57"/>
      <c r="AJ249" s="67">
        <f>SUMIFS($AJ$114:$AJ$234,$AG$114:$AG$234," -AMO",$AI$114:$AI$234,"x") + SUMIFS($AJ$114:$AJ$234,$AG$114:$AG$234," -AMO",$AI$114:$AI$234,"o")</f>
        <v>207</v>
      </c>
      <c r="AK249" s="48" t="s">
        <v>22</v>
      </c>
      <c r="AL249" s="49">
        <f>SUMIFS($AO$131:$AO$234,$AL$131:$AL$234," +AMO",$AN$131:$AN$234,"x") + SUMIFS($AO$131:$AO$234,$AL$131:$AL$234," +AMO",$AN$131:$AN$234,"o")</f>
        <v>76</v>
      </c>
      <c r="AM249" s="50" t="s">
        <v>23</v>
      </c>
      <c r="AN249" s="57"/>
      <c r="AO249" s="67">
        <f>SUMIFS($AO$131:$AO$234,$AL$131:$AL$234," -AMO",$AN$131:$AN$234,"x") + SUMIFS($AO$131:$AO$234,$AL$131:$AL$234," -AMO",$AN$131:$AN$234,"o")</f>
        <v>573</v>
      </c>
      <c r="AP249" s="48" t="s">
        <v>22</v>
      </c>
      <c r="AQ249" s="49">
        <f>SUMIFS($AT$134:$AT$234,$AQ$134:$AQ$234," +AMO",$AS$134:$AS$234,"x") + SUMIFS($AT$134:$AT$234,$AQ$134:$AQ$234," +AMO",$AS$134:$AS$234,"o")</f>
        <v>63</v>
      </c>
      <c r="AR249" s="50" t="s">
        <v>23</v>
      </c>
      <c r="AS249" s="57"/>
      <c r="AT249" s="67">
        <f>SUMIFS($AT$134:$AT$234,$AQ$134:$AQ$234," -AMO",$AS$134:$AS$234,"x") + SUMIFS($AT$134:$AT$234,$AQ$134:$AQ$234," -AMO",$AS$134:$AS$234,"o")</f>
        <v>747</v>
      </c>
      <c r="AU249" s="48" t="s">
        <v>22</v>
      </c>
      <c r="AV249" s="49">
        <f>SUMIFS($AY$152:$AY$234,$AV$152:$AV$234," +AMO",$AX$152:$AX$234,"x") + SUMIFS($AY$152:$AY$234,$AV$152:$AV$234," +AMO",$AX$152:$AX$234,"o")</f>
        <v>81</v>
      </c>
      <c r="AW249" s="50" t="s">
        <v>23</v>
      </c>
      <c r="AX249" s="57"/>
      <c r="AY249" s="67">
        <f>SUMIFS($AY$152:$AY$234,$AV$152:$AV$234," -AMO",$AX$152:$AX$234,"x") + SUMIFS($AY$152:$AY$234,$AV$152:$AV$234," -AMO",$AX$152:$AX$234,"o")</f>
        <v>847</v>
      </c>
      <c r="AZ249" s="48" t="s">
        <v>22</v>
      </c>
      <c r="BA249" s="49">
        <f>SUMIFS($BD$130:$BD$234,$BA$130:$BA$234," +AMO",$BC$130:$BC$234,"x") + SUMIFS($BD$130:$BD$234,$BA$130:$BA$234," +AMO",$BC$130:$BC$234,"o")</f>
        <v>103</v>
      </c>
      <c r="BB249" s="50" t="s">
        <v>23</v>
      </c>
      <c r="BC249" s="57"/>
      <c r="BD249" s="67">
        <f>SUMIFS($BD$130:$BD$234,$BA$130:$BA$234," -AMO",$BC$130:$BC$234,"x") + SUMIFS($BD$130:$BD$234,$BA$130:$BA$234," -AMO",$BC$130:$BC$234,"o")</f>
        <v>1109</v>
      </c>
      <c r="BE249" s="48" t="s">
        <v>22</v>
      </c>
      <c r="BF249" s="49">
        <f t="shared" si="138"/>
        <v>246</v>
      </c>
      <c r="BG249" s="50"/>
      <c r="BH249" s="50" t="s">
        <v>23</v>
      </c>
      <c r="BI249" s="49">
        <f t="shared" si="139"/>
        <v>898</v>
      </c>
      <c r="BJ249" s="48" t="s">
        <v>22</v>
      </c>
      <c r="BK249" s="49">
        <f t="shared" si="140"/>
        <v>86</v>
      </c>
      <c r="BL249" s="50"/>
      <c r="BM249" s="50" t="s">
        <v>23</v>
      </c>
      <c r="BN249" s="49">
        <f t="shared" si="141"/>
        <v>868</v>
      </c>
      <c r="BO249" s="48" t="s">
        <v>22</v>
      </c>
      <c r="BP249" s="49">
        <f>SUMIFS($BS$124:$BS$234,$BP$124:$BP$234," +AMO",$BR$124:$BR$234,"x") + SUMIFS($BS$124:$BS$234,$BP$124:$BP$234," +AMO",$BR$124:$BR$234,"o")</f>
        <v>0</v>
      </c>
      <c r="BQ249" s="50" t="s">
        <v>23</v>
      </c>
      <c r="BR249" s="57"/>
      <c r="BS249" s="67">
        <f>SUMIFS($BS$124:$BS$234,$BP$124:$BP$234," -AMO",$BR$124:$BR$234,"x") + SUMIFS($BS$124:$BS$234,$BP$124:$BP$234," -AMO",$BR$124:$BR$234,"o")</f>
        <v>675</v>
      </c>
    </row>
    <row r="250" spans="2:71" ht="17" thickTop="1" x14ac:dyDescent="0.2"/>
  </sheetData>
  <mergeCells count="92">
    <mergeCell ref="A12:A59"/>
    <mergeCell ref="B1:C1"/>
    <mergeCell ref="D1:N1"/>
    <mergeCell ref="Q1:W1"/>
    <mergeCell ref="X1:AA1"/>
    <mergeCell ref="A4:A11"/>
    <mergeCell ref="BJ104:BN104"/>
    <mergeCell ref="AA106:AE106"/>
    <mergeCell ref="G108:K108"/>
    <mergeCell ref="L109:P109"/>
    <mergeCell ref="AF109:AJ109"/>
    <mergeCell ref="BJ109:BN109"/>
    <mergeCell ref="BO109:BS109"/>
    <mergeCell ref="AA111:AE111"/>
    <mergeCell ref="BE111:BI111"/>
    <mergeCell ref="B113:F113"/>
    <mergeCell ref="G113:K113"/>
    <mergeCell ref="BO119:BS119"/>
    <mergeCell ref="AZ120:BD120"/>
    <mergeCell ref="AK121:AO121"/>
    <mergeCell ref="BE121:BI121"/>
    <mergeCell ref="BJ114:BN114"/>
    <mergeCell ref="BO114:BS114"/>
    <mergeCell ref="AZ115:BD115"/>
    <mergeCell ref="AK116:AO116"/>
    <mergeCell ref="BE116:BI116"/>
    <mergeCell ref="AZ125:BD125"/>
    <mergeCell ref="AK126:AO126"/>
    <mergeCell ref="B118:F118"/>
    <mergeCell ref="G118:K118"/>
    <mergeCell ref="AP119:AT119"/>
    <mergeCell ref="AU137:AY137"/>
    <mergeCell ref="B123:F123"/>
    <mergeCell ref="V123:Z123"/>
    <mergeCell ref="AP124:AT124"/>
    <mergeCell ref="Q125:U125"/>
    <mergeCell ref="V128:Z128"/>
    <mergeCell ref="AP129:AT129"/>
    <mergeCell ref="Q130:U130"/>
    <mergeCell ref="V133:Z133"/>
    <mergeCell ref="Q135:U135"/>
    <mergeCell ref="AU142:AY142"/>
    <mergeCell ref="AU147:AY147"/>
    <mergeCell ref="A156:A219"/>
    <mergeCell ref="B235:F235"/>
    <mergeCell ref="G235:K235"/>
    <mergeCell ref="L235:P235"/>
    <mergeCell ref="Q235:U235"/>
    <mergeCell ref="V235:Z235"/>
    <mergeCell ref="AA235:AE235"/>
    <mergeCell ref="AF235:AJ235"/>
    <mergeCell ref="A60:A155"/>
    <mergeCell ref="L99:P99"/>
    <mergeCell ref="AF99:AJ99"/>
    <mergeCell ref="L104:P104"/>
    <mergeCell ref="AF104:AJ104"/>
    <mergeCell ref="AA116:AE116"/>
    <mergeCell ref="BO235:BS235"/>
    <mergeCell ref="B240:F240"/>
    <mergeCell ref="G240:K240"/>
    <mergeCell ref="L240:P240"/>
    <mergeCell ref="Q240:U240"/>
    <mergeCell ref="V240:Z240"/>
    <mergeCell ref="AA240:AE240"/>
    <mergeCell ref="AF240:AJ240"/>
    <mergeCell ref="AK240:AO240"/>
    <mergeCell ref="AP240:AT240"/>
    <mergeCell ref="AK235:AO235"/>
    <mergeCell ref="AP235:AT235"/>
    <mergeCell ref="AU235:AY235"/>
    <mergeCell ref="AZ235:BD235"/>
    <mergeCell ref="BE235:BI235"/>
    <mergeCell ref="BJ235:BN235"/>
    <mergeCell ref="B245:F245"/>
    <mergeCell ref="G245:K245"/>
    <mergeCell ref="L245:P245"/>
    <mergeCell ref="Q245:U245"/>
    <mergeCell ref="V245:Z245"/>
    <mergeCell ref="AU240:AY240"/>
    <mergeCell ref="AZ240:BD240"/>
    <mergeCell ref="BE240:BI240"/>
    <mergeCell ref="BJ240:BN240"/>
    <mergeCell ref="BO240:BS240"/>
    <mergeCell ref="BE245:BI245"/>
    <mergeCell ref="BJ245:BN245"/>
    <mergeCell ref="BO245:BS245"/>
    <mergeCell ref="AA245:AE245"/>
    <mergeCell ref="AF245:AJ245"/>
    <mergeCell ref="AK245:AO245"/>
    <mergeCell ref="AP245:AT245"/>
    <mergeCell ref="AU245:AY245"/>
    <mergeCell ref="AZ245:BD24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A17" sqref="A17:D31"/>
    </sheetView>
  </sheetViews>
  <sheetFormatPr baseColWidth="10" defaultRowHeight="16" x14ac:dyDescent="0.2"/>
  <cols>
    <col min="1" max="4" width="7.83203125" customWidth="1"/>
  </cols>
  <sheetData>
    <row r="1" spans="1:4" x14ac:dyDescent="0.2">
      <c r="A1" t="s">
        <v>109</v>
      </c>
    </row>
    <row r="2" spans="1:4" x14ac:dyDescent="0.2">
      <c r="A2" t="s">
        <v>25</v>
      </c>
      <c r="B2">
        <v>982</v>
      </c>
      <c r="C2" t="s">
        <v>26</v>
      </c>
      <c r="D2">
        <v>760</v>
      </c>
    </row>
    <row r="3" spans="1:4" x14ac:dyDescent="0.2">
      <c r="A3" t="s">
        <v>28</v>
      </c>
      <c r="B3">
        <v>1509</v>
      </c>
      <c r="C3" t="s">
        <v>29</v>
      </c>
      <c r="D3">
        <v>108</v>
      </c>
    </row>
    <row r="4" spans="1:4" x14ac:dyDescent="0.2">
      <c r="A4" t="s">
        <v>19</v>
      </c>
      <c r="B4">
        <v>1384</v>
      </c>
      <c r="C4" t="s">
        <v>20</v>
      </c>
      <c r="D4">
        <v>510</v>
      </c>
    </row>
    <row r="5" spans="1:4" x14ac:dyDescent="0.2">
      <c r="A5" t="s">
        <v>22</v>
      </c>
      <c r="B5">
        <v>1813</v>
      </c>
      <c r="C5" t="s">
        <v>23</v>
      </c>
      <c r="D5">
        <v>315</v>
      </c>
    </row>
    <row r="6" spans="1:4" x14ac:dyDescent="0.2">
      <c r="A6" t="s">
        <v>110</v>
      </c>
    </row>
    <row r="7" spans="1:4" x14ac:dyDescent="0.2">
      <c r="A7" t="s">
        <v>25</v>
      </c>
      <c r="B7">
        <v>0</v>
      </c>
      <c r="C7" t="s">
        <v>26</v>
      </c>
      <c r="D7">
        <v>0</v>
      </c>
    </row>
    <row r="8" spans="1:4" x14ac:dyDescent="0.2">
      <c r="A8" t="s">
        <v>28</v>
      </c>
      <c r="B8">
        <v>85</v>
      </c>
      <c r="C8" t="s">
        <v>29</v>
      </c>
      <c r="D8">
        <v>0</v>
      </c>
    </row>
    <row r="9" spans="1:4" x14ac:dyDescent="0.2">
      <c r="A9" t="s">
        <v>19</v>
      </c>
      <c r="B9">
        <v>462</v>
      </c>
      <c r="C9" t="s">
        <v>20</v>
      </c>
      <c r="D9">
        <v>0</v>
      </c>
    </row>
    <row r="10" spans="1:4" x14ac:dyDescent="0.2">
      <c r="A10" t="s">
        <v>22</v>
      </c>
      <c r="B10">
        <v>295</v>
      </c>
      <c r="C10" t="s">
        <v>23</v>
      </c>
      <c r="D10">
        <v>0</v>
      </c>
    </row>
    <row r="11" spans="1:4" x14ac:dyDescent="0.2">
      <c r="A11" t="s">
        <v>111</v>
      </c>
    </row>
    <row r="12" spans="1:4" x14ac:dyDescent="0.2">
      <c r="A12" t="s">
        <v>25</v>
      </c>
      <c r="B12">
        <v>380</v>
      </c>
      <c r="C12" t="s">
        <v>26</v>
      </c>
      <c r="D12">
        <v>381</v>
      </c>
    </row>
    <row r="13" spans="1:4" x14ac:dyDescent="0.2">
      <c r="A13" t="s">
        <v>28</v>
      </c>
      <c r="B13">
        <v>295</v>
      </c>
      <c r="C13" t="s">
        <v>29</v>
      </c>
      <c r="D13">
        <v>76</v>
      </c>
    </row>
    <row r="14" spans="1:4" x14ac:dyDescent="0.2">
      <c r="A14" t="s">
        <v>19</v>
      </c>
      <c r="B14">
        <v>1059</v>
      </c>
      <c r="C14" t="s">
        <v>20</v>
      </c>
      <c r="D14">
        <v>0</v>
      </c>
    </row>
    <row r="15" spans="1:4" x14ac:dyDescent="0.2">
      <c r="A15" t="s">
        <v>22</v>
      </c>
      <c r="B15">
        <v>666</v>
      </c>
      <c r="C15" t="s">
        <v>23</v>
      </c>
      <c r="D15">
        <v>0</v>
      </c>
    </row>
    <row r="17" spans="1:4" x14ac:dyDescent="0.2">
      <c r="A17" t="s">
        <v>109</v>
      </c>
    </row>
    <row r="18" spans="1:4" x14ac:dyDescent="0.2">
      <c r="A18" t="s">
        <v>25</v>
      </c>
      <c r="B18">
        <v>436</v>
      </c>
      <c r="C18" t="s">
        <v>26</v>
      </c>
      <c r="D18">
        <v>639</v>
      </c>
    </row>
    <row r="19" spans="1:4" x14ac:dyDescent="0.2">
      <c r="A19" t="s">
        <v>28</v>
      </c>
      <c r="B19">
        <v>130</v>
      </c>
      <c r="C19" t="s">
        <v>29</v>
      </c>
      <c r="D19">
        <v>1380</v>
      </c>
    </row>
    <row r="20" spans="1:4" x14ac:dyDescent="0.2">
      <c r="A20" t="s">
        <v>19</v>
      </c>
      <c r="B20">
        <v>188</v>
      </c>
      <c r="C20" t="s">
        <v>20</v>
      </c>
      <c r="D20">
        <v>604</v>
      </c>
    </row>
    <row r="21" spans="1:4" x14ac:dyDescent="0.2">
      <c r="A21" t="s">
        <v>22</v>
      </c>
      <c r="B21">
        <v>19</v>
      </c>
      <c r="C21" t="s">
        <v>23</v>
      </c>
      <c r="D21">
        <v>1136</v>
      </c>
    </row>
    <row r="22" spans="1:4" x14ac:dyDescent="0.2">
      <c r="A22" t="s">
        <v>110</v>
      </c>
    </row>
    <row r="23" spans="1:4" x14ac:dyDescent="0.2">
      <c r="A23" t="s">
        <v>25</v>
      </c>
      <c r="B23">
        <v>93</v>
      </c>
      <c r="C23" t="s">
        <v>26</v>
      </c>
      <c r="D23">
        <v>176</v>
      </c>
    </row>
    <row r="24" spans="1:4" x14ac:dyDescent="0.2">
      <c r="A24" t="s">
        <v>28</v>
      </c>
      <c r="B24">
        <v>0</v>
      </c>
      <c r="C24" t="s">
        <v>29</v>
      </c>
      <c r="D24">
        <v>676</v>
      </c>
    </row>
    <row r="25" spans="1:4" x14ac:dyDescent="0.2">
      <c r="A25" t="s">
        <v>19</v>
      </c>
      <c r="B25">
        <v>0</v>
      </c>
      <c r="C25" t="s">
        <v>20</v>
      </c>
      <c r="D25">
        <v>383</v>
      </c>
    </row>
    <row r="26" spans="1:4" x14ac:dyDescent="0.2">
      <c r="A26" t="s">
        <v>22</v>
      </c>
      <c r="B26">
        <v>0</v>
      </c>
      <c r="C26" t="s">
        <v>23</v>
      </c>
      <c r="D26">
        <v>443</v>
      </c>
    </row>
    <row r="27" spans="1:4" x14ac:dyDescent="0.2">
      <c r="A27" t="s">
        <v>111</v>
      </c>
    </row>
    <row r="28" spans="1:4" x14ac:dyDescent="0.2">
      <c r="A28" t="s">
        <v>25</v>
      </c>
      <c r="B28">
        <v>240</v>
      </c>
      <c r="C28" t="s">
        <v>26</v>
      </c>
      <c r="D28">
        <v>327</v>
      </c>
    </row>
    <row r="29" spans="1:4" x14ac:dyDescent="0.2">
      <c r="A29" t="s">
        <v>28</v>
      </c>
      <c r="B29">
        <v>0</v>
      </c>
      <c r="C29" t="s">
        <v>29</v>
      </c>
      <c r="D29">
        <v>861</v>
      </c>
    </row>
    <row r="30" spans="1:4" x14ac:dyDescent="0.2">
      <c r="A30" t="s">
        <v>19</v>
      </c>
      <c r="B30">
        <v>0</v>
      </c>
      <c r="C30" t="s">
        <v>20</v>
      </c>
      <c r="D30">
        <v>383</v>
      </c>
    </row>
    <row r="31" spans="1:4" x14ac:dyDescent="0.2">
      <c r="A31" t="s">
        <v>22</v>
      </c>
      <c r="B31">
        <v>0</v>
      </c>
      <c r="C31" t="s">
        <v>23</v>
      </c>
      <c r="D31">
        <v>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djf temp values and sig</vt:lpstr>
      <vt:lpstr>djf temp pvalues</vt:lpstr>
      <vt:lpstr>Sheet3</vt:lpstr>
      <vt:lpstr>Sheet3 (2)</vt:lpstr>
      <vt:lpstr>Sheet3 (3)</vt:lpstr>
      <vt:lpstr>sort by all (2)</vt:lpstr>
      <vt:lpstr>sort by all</vt:lpstr>
      <vt:lpstr>sort by all horiz</vt:lpstr>
      <vt:lpstr>Sheet6</vt:lpstr>
      <vt:lpstr>Dominant Patterns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2017-11-08T23:52:12Z</dcterms:created>
  <dcterms:modified xsi:type="dcterms:W3CDTF">2018-01-26T20:33:34Z</dcterms:modified>
</cp:coreProperties>
</file>