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Flux Calculation Summary" sheetId="1" r:id="rId1"/>
    <sheet name="error" sheetId="2" r:id="rId2"/>
    <sheet name="total flux erro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2" l="1"/>
  <c r="L53" i="2"/>
  <c r="K53" i="2"/>
  <c r="J53" i="2"/>
  <c r="I53" i="2"/>
  <c r="H53" i="2"/>
  <c r="G53" i="2"/>
  <c r="F53" i="2"/>
  <c r="E53" i="2"/>
  <c r="D53" i="2"/>
  <c r="C53" i="2"/>
  <c r="B53" i="2"/>
  <c r="M43" i="2"/>
  <c r="L43" i="2"/>
  <c r="K43" i="2"/>
  <c r="J43" i="2"/>
  <c r="I43" i="2"/>
  <c r="H43" i="2"/>
  <c r="G43" i="2"/>
  <c r="F43" i="2"/>
  <c r="E43" i="2"/>
  <c r="D43" i="2"/>
  <c r="C43" i="2"/>
  <c r="B43" i="2"/>
  <c r="M33" i="2"/>
  <c r="L33" i="2"/>
  <c r="K33" i="2"/>
  <c r="J33" i="2"/>
  <c r="I33" i="2"/>
  <c r="H33" i="2"/>
  <c r="G33" i="2"/>
  <c r="F33" i="2"/>
  <c r="E33" i="2"/>
  <c r="D33" i="2"/>
  <c r="C33" i="2"/>
  <c r="B33" i="2"/>
  <c r="M23" i="2"/>
  <c r="L23" i="2"/>
  <c r="K23" i="2"/>
  <c r="J23" i="2"/>
  <c r="I23" i="2"/>
  <c r="H23" i="2"/>
  <c r="G23" i="2"/>
  <c r="F23" i="2"/>
  <c r="E23" i="2"/>
  <c r="D23" i="2"/>
  <c r="C23" i="2"/>
  <c r="B23" i="2"/>
  <c r="M12" i="2"/>
  <c r="L12" i="2"/>
  <c r="K12" i="2"/>
  <c r="J12" i="2"/>
  <c r="I12" i="2"/>
  <c r="H12" i="2"/>
  <c r="G12" i="2"/>
  <c r="F12" i="2"/>
  <c r="E12" i="2"/>
  <c r="D12" i="2"/>
  <c r="C12" i="2"/>
  <c r="B12" i="2"/>
  <c r="A130" i="2" l="1"/>
  <c r="A129" i="2"/>
  <c r="A128" i="2"/>
  <c r="A124" i="2"/>
  <c r="A123" i="2"/>
  <c r="A122" i="2"/>
  <c r="L59" i="2"/>
  <c r="K59" i="2"/>
  <c r="I59" i="2"/>
  <c r="H59" i="2"/>
  <c r="G59" i="2"/>
  <c r="E59" i="2"/>
  <c r="D59" i="2"/>
  <c r="M59" i="2" l="1"/>
  <c r="F59" i="2"/>
  <c r="J2" i="3" l="1"/>
  <c r="M2" i="3"/>
  <c r="G2" i="3"/>
  <c r="D2" i="3"/>
  <c r="J59" i="2"/>
  <c r="C59" i="2"/>
  <c r="N2" i="3" l="1"/>
  <c r="L2" i="3"/>
  <c r="K2" i="3"/>
  <c r="I2" i="3"/>
  <c r="H2" i="3"/>
  <c r="F2" i="3"/>
  <c r="E2" i="3"/>
  <c r="C2" i="3"/>
  <c r="B2" i="3"/>
  <c r="D4" i="3" s="1"/>
  <c r="G4" i="3" l="1"/>
  <c r="I4" i="3"/>
  <c r="F4" i="3"/>
  <c r="K4" i="3"/>
  <c r="C4" i="3"/>
  <c r="L4" i="3"/>
  <c r="N4" i="3"/>
  <c r="J4" i="3"/>
  <c r="M4" i="3"/>
  <c r="E4" i="3"/>
  <c r="H4" i="3"/>
</calcChain>
</file>

<file path=xl/sharedStrings.xml><?xml version="1.0" encoding="utf-8"?>
<sst xmlns="http://schemas.openxmlformats.org/spreadsheetml/2006/main" count="63" uniqueCount="30">
  <si>
    <t>能量</t>
    <phoneticPr fontId="1" type="noConversion"/>
  </si>
  <si>
    <t>Au-197</t>
    <phoneticPr fontId="1" type="noConversion"/>
  </si>
  <si>
    <t>Fe-56</t>
  </si>
  <si>
    <t>Al-27</t>
  </si>
  <si>
    <t>Ni-58</t>
  </si>
  <si>
    <t>Fe-54</t>
  </si>
  <si>
    <t>Cu-63</t>
  </si>
  <si>
    <t>Ti-48</t>
  </si>
  <si>
    <t>Na-23</t>
  </si>
  <si>
    <t>Co-59</t>
  </si>
  <si>
    <t>S-32</t>
  </si>
  <si>
    <t>True Spectrum</t>
  </si>
  <si>
    <t>反演能譜誤差計算</t>
    <phoneticPr fontId="1" type="noConversion"/>
  </si>
  <si>
    <t>Prior Spectrum</t>
  </si>
  <si>
    <t>Au-197</t>
    <phoneticPr fontId="1" type="noConversion"/>
  </si>
  <si>
    <t>Na-23</t>
    <phoneticPr fontId="1" type="noConversion"/>
  </si>
  <si>
    <t>Ni-58</t>
    <phoneticPr fontId="1" type="noConversion"/>
  </si>
  <si>
    <t>TOTAL(10 activation products)</t>
    <phoneticPr fontId="1" type="noConversion"/>
  </si>
  <si>
    <t>total</t>
    <phoneticPr fontId="1" type="noConversion"/>
  </si>
  <si>
    <t>總通量誤差比</t>
    <phoneticPr fontId="1" type="noConversion"/>
  </si>
  <si>
    <t>Au-197</t>
  </si>
  <si>
    <t>total flux</t>
    <phoneticPr fontId="1" type="noConversion"/>
  </si>
  <si>
    <t>energy(MeV)</t>
    <phoneticPr fontId="1" type="noConversion"/>
  </si>
  <si>
    <t>energy(MeV)</t>
    <phoneticPr fontId="1" type="noConversion"/>
  </si>
  <si>
    <t>energy</t>
    <phoneticPr fontId="1" type="noConversion"/>
  </si>
  <si>
    <t>error(ABS(calculate-true)/true)</t>
    <phoneticPr fontId="1" type="noConversion"/>
  </si>
  <si>
    <t>ABS(calculate-true)/true</t>
    <phoneticPr fontId="1" type="noConversion"/>
  </si>
  <si>
    <t>ABS(calculate-true)/true</t>
    <phoneticPr fontId="1" type="noConversion"/>
  </si>
  <si>
    <t>ABS(calculate-true)/true</t>
    <phoneticPr fontId="1" type="noConversion"/>
  </si>
  <si>
    <t>ABS(calculate-true)/true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</si>
</sst>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11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2" xfId="0" applyFill="1" applyBorder="1" applyAlignment="1">
      <alignment horizontal="center"/>
    </xf>
    <xf numFmtId="11" fontId="0" fillId="3" borderId="2" xfId="0" applyNumberFormat="1" applyFill="1" applyBorder="1" applyAlignment="1">
      <alignment horizontal="center"/>
    </xf>
    <xf numFmtId="1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1" fontId="0" fillId="0" borderId="1" xfId="0" applyNumberFormat="1" applyBorder="1"/>
    <xf numFmtId="11" fontId="0" fillId="4" borderId="1" xfId="0" applyNumberFormat="1" applyFill="1" applyBorder="1" applyAlignment="1">
      <alignment vertical="center"/>
    </xf>
    <xf numFmtId="11" fontId="0" fillId="5" borderId="1" xfId="0" applyNumberFormat="1" applyFill="1" applyBorder="1" applyAlignment="1">
      <alignment vertical="center"/>
    </xf>
    <xf numFmtId="11" fontId="0" fillId="6" borderId="1" xfId="0" applyNumberFormat="1" applyFill="1" applyBorder="1" applyAlignment="1">
      <alignment vertical="center"/>
    </xf>
    <xf numFmtId="11" fontId="0" fillId="0" borderId="0" xfId="0" applyNumberFormat="1"/>
    <xf numFmtId="11" fontId="0" fillId="7" borderId="3" xfId="0" applyNumberFormat="1" applyFill="1" applyBorder="1" applyAlignment="1">
      <alignment vertic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wrapText="1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10" fontId="0" fillId="0" borderId="1" xfId="0" applyNumberFormat="1" applyBorder="1"/>
    <xf numFmtId="11" fontId="0" fillId="8" borderId="1" xfId="0" applyNumberFormat="1" applyFill="1" applyBorder="1" applyAlignment="1">
      <alignment vertical="center"/>
    </xf>
    <xf numFmtId="10" fontId="0" fillId="5" borderId="1" xfId="0" applyNumberFormat="1" applyFill="1" applyBorder="1"/>
    <xf numFmtId="10" fontId="0" fillId="2" borderId="1" xfId="0" applyNumberFormat="1" applyFill="1" applyBorder="1" applyAlignment="1">
      <alignment vertical="center"/>
    </xf>
    <xf numFmtId="10" fontId="0" fillId="2" borderId="1" xfId="0" applyNumberFormat="1" applyFill="1" applyBorder="1"/>
    <xf numFmtId="10" fontId="0" fillId="5" borderId="1" xfId="0" applyNumberFormat="1" applyFill="1" applyBorder="1" applyAlignment="1">
      <alignment vertical="center"/>
    </xf>
    <xf numFmtId="10" fontId="0" fillId="4" borderId="1" xfId="0" applyNumberFormat="1" applyFill="1" applyBorder="1" applyAlignment="1">
      <alignment vertical="center"/>
    </xf>
    <xf numFmtId="10" fontId="0" fillId="4" borderId="1" xfId="0" applyNumberFormat="1" applyFill="1" applyBorder="1"/>
    <xf numFmtId="10" fontId="0" fillId="6" borderId="1" xfId="0" applyNumberFormat="1" applyFill="1" applyBorder="1" applyAlignment="1">
      <alignment vertical="center"/>
    </xf>
    <xf numFmtId="10" fontId="0" fillId="6" borderId="1" xfId="0" applyNumberFormat="1" applyFill="1" applyBorder="1"/>
    <xf numFmtId="10" fontId="0" fillId="8" borderId="1" xfId="0" applyNumberFormat="1" applyFill="1" applyBorder="1" applyAlignment="1">
      <alignment vertical="center"/>
    </xf>
    <xf numFmtId="10" fontId="0" fillId="8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opLeftCell="A40" workbookViewId="0">
      <selection activeCell="E142" sqref="E142"/>
    </sheetView>
  </sheetViews>
  <sheetFormatPr defaultRowHeight="14.5" x14ac:dyDescent="0.3"/>
  <cols>
    <col min="1" max="1" width="11.3984375" customWidth="1"/>
    <col min="2" max="3" width="14.59765625" customWidth="1"/>
    <col min="4" max="4" width="14.09765625" customWidth="1"/>
    <col min="5" max="5" width="17.796875" customWidth="1"/>
    <col min="6" max="9" width="16.3984375" customWidth="1"/>
    <col min="10" max="10" width="16.296875" customWidth="1"/>
    <col min="11" max="11" width="16.3984375" customWidth="1"/>
    <col min="12" max="12" width="16.69921875" customWidth="1"/>
    <col min="13" max="13" width="15.09765625" customWidth="1"/>
    <col min="14" max="14" width="30.5" customWidth="1"/>
  </cols>
  <sheetData>
    <row r="1" spans="1:14" x14ac:dyDescent="0.3">
      <c r="A1" s="1" t="s">
        <v>0</v>
      </c>
      <c r="B1" s="1" t="s">
        <v>11</v>
      </c>
      <c r="C1" t="s">
        <v>13</v>
      </c>
      <c r="D1" s="4" t="s">
        <v>1</v>
      </c>
      <c r="E1" s="4" t="s">
        <v>2</v>
      </c>
      <c r="F1" s="5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17</v>
      </c>
    </row>
    <row r="2" spans="1:14" x14ac:dyDescent="0.3">
      <c r="A2" s="2">
        <v>9.9999999999999994E-12</v>
      </c>
      <c r="B2" s="2">
        <v>0</v>
      </c>
      <c r="C2" s="1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">
      <c r="A3" s="2">
        <v>1.5849E-11</v>
      </c>
      <c r="B3" s="2">
        <v>0</v>
      </c>
      <c r="C3" s="1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">
      <c r="A4" s="2">
        <v>2.5119000000000001E-11</v>
      </c>
      <c r="B4" s="2">
        <v>0</v>
      </c>
      <c r="C4" s="1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">
      <c r="A5" s="2">
        <v>3.9810999999999998E-11</v>
      </c>
      <c r="B5" s="2">
        <v>0</v>
      </c>
      <c r="C5" s="1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">
      <c r="A6" s="2">
        <v>6.3095999999999999E-11</v>
      </c>
      <c r="B6" s="2">
        <v>0</v>
      </c>
      <c r="C6" s="1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">
      <c r="A7" s="2">
        <v>1E-10</v>
      </c>
      <c r="B7" s="2">
        <v>0</v>
      </c>
      <c r="C7" s="1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">
      <c r="A8" s="2">
        <v>1.5848999999999999E-10</v>
      </c>
      <c r="B8" s="2">
        <v>0</v>
      </c>
      <c r="C8" s="1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</row>
    <row r="9" spans="1:14" x14ac:dyDescent="0.3">
      <c r="A9" s="2">
        <v>2.5118999999999999E-10</v>
      </c>
      <c r="B9" s="2">
        <v>0</v>
      </c>
      <c r="C9" s="1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">
      <c r="A10" s="2">
        <v>3.9810999999999998E-10</v>
      </c>
      <c r="B10" s="2">
        <v>0</v>
      </c>
      <c r="C10" s="1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</row>
    <row r="11" spans="1:14" x14ac:dyDescent="0.3">
      <c r="A11" s="2">
        <v>6.3095999999999996E-10</v>
      </c>
      <c r="B11" s="2">
        <v>0</v>
      </c>
      <c r="C11" s="1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">
      <c r="A12" s="2">
        <v>1.0000000000000001E-9</v>
      </c>
      <c r="B12" s="2">
        <v>0</v>
      </c>
      <c r="C12" s="1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</row>
    <row r="13" spans="1:14" x14ac:dyDescent="0.3">
      <c r="A13" s="2">
        <v>1.5849E-9</v>
      </c>
      <c r="B13" s="2">
        <v>0</v>
      </c>
      <c r="C13" s="17">
        <v>2410</v>
      </c>
      <c r="D13" s="7">
        <v>354.71548103909703</v>
      </c>
      <c r="E13" s="7">
        <v>829.09144712173202</v>
      </c>
      <c r="F13" s="7">
        <v>828.99968311999999</v>
      </c>
      <c r="G13" s="7">
        <v>832.60760966637304</v>
      </c>
      <c r="H13" s="7">
        <v>832.88281667277602</v>
      </c>
      <c r="I13" s="7">
        <v>829.13370389964496</v>
      </c>
      <c r="J13" s="7">
        <v>829.29237691472497</v>
      </c>
      <c r="K13" s="7">
        <v>533.60721344001502</v>
      </c>
      <c r="L13" s="7">
        <v>382.019397099549</v>
      </c>
      <c r="M13" s="7">
        <v>832.96625979705402</v>
      </c>
      <c r="N13" s="6">
        <v>9.9999999999999995E-7</v>
      </c>
    </row>
    <row r="14" spans="1:14" x14ac:dyDescent="0.3">
      <c r="A14" s="2">
        <v>2.5119E-9</v>
      </c>
      <c r="B14" s="2">
        <v>0</v>
      </c>
      <c r="C14" s="1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">
      <c r="A15" s="2">
        <v>3.9810999999999998E-9</v>
      </c>
      <c r="B15" s="2">
        <v>424.65499999999997</v>
      </c>
      <c r="C15" s="17">
        <v>2510</v>
      </c>
      <c r="D15" s="7">
        <v>369.43364240529797</v>
      </c>
      <c r="E15" s="7">
        <v>863.49358185707399</v>
      </c>
      <c r="F15" s="7">
        <v>863.39801022041502</v>
      </c>
      <c r="G15" s="7">
        <v>867.15564326248796</v>
      </c>
      <c r="H15" s="7">
        <v>867.44226964674999</v>
      </c>
      <c r="I15" s="7">
        <v>863.53759202826097</v>
      </c>
      <c r="J15" s="7">
        <v>863.70284898587499</v>
      </c>
      <c r="K15" s="7">
        <v>588.57853159119895</v>
      </c>
      <c r="L15" s="7">
        <v>397.89049115675601</v>
      </c>
      <c r="M15" s="7">
        <v>867.52917514133003</v>
      </c>
      <c r="N15" s="6">
        <v>9.9999999999999995E-7</v>
      </c>
    </row>
    <row r="16" spans="1:14" x14ac:dyDescent="0.3">
      <c r="A16" s="2">
        <v>6.3095999999999998E-9</v>
      </c>
      <c r="B16" s="2">
        <v>1313.58</v>
      </c>
      <c r="C16" s="17">
        <v>7320</v>
      </c>
      <c r="D16" s="7">
        <v>1077.39115882893</v>
      </c>
      <c r="E16" s="7">
        <v>2518.2362626270001</v>
      </c>
      <c r="F16" s="7">
        <v>2517.95754375037</v>
      </c>
      <c r="G16" s="7">
        <v>2528.9160592356202</v>
      </c>
      <c r="H16" s="7">
        <v>2529.7519576948998</v>
      </c>
      <c r="I16" s="7">
        <v>2518.3646110146801</v>
      </c>
      <c r="J16" s="7">
        <v>2518.8465556082101</v>
      </c>
      <c r="K16" s="7">
        <v>1815.5943279210901</v>
      </c>
      <c r="L16" s="7">
        <v>1160.44113911914</v>
      </c>
      <c r="M16" s="7">
        <v>2530.0054032010098</v>
      </c>
      <c r="N16" s="6">
        <v>9.9999999999999995E-7</v>
      </c>
    </row>
    <row r="17" spans="1:14" x14ac:dyDescent="0.3">
      <c r="A17" s="2">
        <v>1E-8</v>
      </c>
      <c r="B17" s="2">
        <v>2049.31</v>
      </c>
      <c r="C17" s="17">
        <v>16300</v>
      </c>
      <c r="D17" s="7">
        <v>2399.1082003941101</v>
      </c>
      <c r="E17" s="7">
        <v>5607.5479618606796</v>
      </c>
      <c r="F17" s="7">
        <v>5606.9273173676402</v>
      </c>
      <c r="G17" s="7">
        <v>5631.3294761667503</v>
      </c>
      <c r="H17" s="7">
        <v>5633.1908347577801</v>
      </c>
      <c r="I17" s="7">
        <v>5607.8337649644</v>
      </c>
      <c r="J17" s="7">
        <v>5608.9069475975102</v>
      </c>
      <c r="K17" s="7">
        <v>4096.3857657907001</v>
      </c>
      <c r="L17" s="7">
        <v>2584.0744738461899</v>
      </c>
      <c r="M17" s="7">
        <v>5633.7552011170001</v>
      </c>
      <c r="N17" s="6">
        <v>9.9999999999999995E-7</v>
      </c>
    </row>
    <row r="18" spans="1:14" x14ac:dyDescent="0.3">
      <c r="A18" s="2">
        <v>1.5848999999999999E-8</v>
      </c>
      <c r="B18" s="2">
        <v>1612.83</v>
      </c>
      <c r="C18" s="17">
        <v>35300</v>
      </c>
      <c r="D18" s="7">
        <v>5195.61428005161</v>
      </c>
      <c r="E18" s="7">
        <v>12143.953561575499</v>
      </c>
      <c r="F18" s="7">
        <v>12142.6094664464</v>
      </c>
      <c r="G18" s="7">
        <v>12195.455859428601</v>
      </c>
      <c r="H18" s="7">
        <v>12199.4868998128</v>
      </c>
      <c r="I18" s="7">
        <v>12144.5725094014</v>
      </c>
      <c r="J18" s="7">
        <v>12146.896641116</v>
      </c>
      <c r="K18" s="7">
        <v>8912.99477868744</v>
      </c>
      <c r="L18" s="7">
        <v>5596.21080822149</v>
      </c>
      <c r="M18" s="7">
        <v>12200.7091165294</v>
      </c>
      <c r="N18" s="7">
        <v>2930.43898101288</v>
      </c>
    </row>
    <row r="19" spans="1:14" x14ac:dyDescent="0.3">
      <c r="A19" s="2">
        <v>2.5119000000000001E-8</v>
      </c>
      <c r="B19" s="2">
        <v>2450.86</v>
      </c>
      <c r="C19" s="17">
        <v>46900</v>
      </c>
      <c r="D19" s="7">
        <v>6902.9548273079899</v>
      </c>
      <c r="E19" s="7">
        <v>16134.601190875201</v>
      </c>
      <c r="F19" s="7">
        <v>16132.815410094599</v>
      </c>
      <c r="G19" s="7">
        <v>16203.0277565779</v>
      </c>
      <c r="H19" s="7">
        <v>16208.383444793801</v>
      </c>
      <c r="I19" s="7">
        <v>16135.423532320799</v>
      </c>
      <c r="J19" s="7">
        <v>16138.5114013695</v>
      </c>
      <c r="K19" s="7">
        <v>11854.347289191101</v>
      </c>
      <c r="L19" s="7">
        <v>7435.2000404494202</v>
      </c>
      <c r="M19" s="7">
        <v>16210.007296465399</v>
      </c>
      <c r="N19" s="7">
        <v>7329.09291764503</v>
      </c>
    </row>
    <row r="20" spans="1:14" x14ac:dyDescent="0.3">
      <c r="A20" s="2">
        <v>3.9810999999999998E-8</v>
      </c>
      <c r="B20" s="2">
        <v>5426.18</v>
      </c>
      <c r="C20" s="17">
        <v>97400</v>
      </c>
      <c r="D20" s="7">
        <v>14335.7737558115</v>
      </c>
      <c r="E20" s="7">
        <v>33507.679232222697</v>
      </c>
      <c r="F20" s="7">
        <v>33503.970595804101</v>
      </c>
      <c r="G20" s="7">
        <v>33649.784722616001</v>
      </c>
      <c r="H20" s="7">
        <v>33660.907196650704</v>
      </c>
      <c r="I20" s="7">
        <v>33509.387037271903</v>
      </c>
      <c r="J20" s="7">
        <v>33515.799797300497</v>
      </c>
      <c r="K20" s="7">
        <v>24642.3685367201</v>
      </c>
      <c r="L20" s="7">
        <v>15441.132301564199</v>
      </c>
      <c r="M20" s="7">
        <v>33664.279545324898</v>
      </c>
      <c r="N20" s="7">
        <v>21783.2357646493</v>
      </c>
    </row>
    <row r="21" spans="1:14" x14ac:dyDescent="0.3">
      <c r="A21" s="2">
        <v>6.3095999999999998E-8</v>
      </c>
      <c r="B21" s="2">
        <v>6740.97</v>
      </c>
      <c r="C21" s="17">
        <v>132000</v>
      </c>
      <c r="D21" s="7">
        <v>19428.3585938828</v>
      </c>
      <c r="E21" s="7">
        <v>45410.817850650899</v>
      </c>
      <c r="F21" s="7">
        <v>45405.791772547702</v>
      </c>
      <c r="G21" s="7">
        <v>45603.404346871801</v>
      </c>
      <c r="H21" s="7">
        <v>45618.477925645799</v>
      </c>
      <c r="I21" s="7">
        <v>45413.132329772998</v>
      </c>
      <c r="J21" s="7">
        <v>45421.8231339185</v>
      </c>
      <c r="K21" s="7">
        <v>33405.3041177376</v>
      </c>
      <c r="L21" s="7">
        <v>20926.386528765299</v>
      </c>
      <c r="M21" s="7">
        <v>45623.048254444402</v>
      </c>
      <c r="N21" s="7">
        <v>32028.219805364301</v>
      </c>
    </row>
    <row r="22" spans="1:14" x14ac:dyDescent="0.3">
      <c r="A22" s="2">
        <v>9.9999999999999995E-8</v>
      </c>
      <c r="B22" s="2">
        <v>7432.26</v>
      </c>
      <c r="C22" s="17">
        <v>151000</v>
      </c>
      <c r="D22" s="7">
        <v>22224.864714629399</v>
      </c>
      <c r="E22" s="7">
        <v>51947.223450365796</v>
      </c>
      <c r="F22" s="7">
        <v>51941.473921626603</v>
      </c>
      <c r="G22" s="7">
        <v>52167.530730133702</v>
      </c>
      <c r="H22" s="7">
        <v>52184.773990700902</v>
      </c>
      <c r="I22" s="7">
        <v>51949.871074210103</v>
      </c>
      <c r="J22" s="7">
        <v>51959.812827437097</v>
      </c>
      <c r="K22" s="7">
        <v>38217.951339807398</v>
      </c>
      <c r="L22" s="7">
        <v>23938.521469785199</v>
      </c>
      <c r="M22" s="7">
        <v>52190.002169856903</v>
      </c>
      <c r="N22" s="7">
        <v>37821.224234597001</v>
      </c>
    </row>
    <row r="23" spans="1:14" x14ac:dyDescent="0.3">
      <c r="A23" s="2">
        <v>1.5849000000000001E-7</v>
      </c>
      <c r="B23" s="2">
        <v>7269.32</v>
      </c>
      <c r="C23" s="17">
        <v>110000</v>
      </c>
      <c r="D23" s="7">
        <v>16190.298806082499</v>
      </c>
      <c r="E23" s="7">
        <v>37842.348208875701</v>
      </c>
      <c r="F23" s="7">
        <v>37838.159810456396</v>
      </c>
      <c r="G23" s="7">
        <v>38002.836955726503</v>
      </c>
      <c r="H23" s="7">
        <v>38015.398271371501</v>
      </c>
      <c r="I23" s="7">
        <v>37844.276941477503</v>
      </c>
      <c r="J23" s="7">
        <v>37851.519278265398</v>
      </c>
      <c r="K23" s="7">
        <v>27840.2115199043</v>
      </c>
      <c r="L23" s="7">
        <v>17438.656679176798</v>
      </c>
      <c r="M23" s="7">
        <v>38019.206878703699</v>
      </c>
      <c r="N23" s="7">
        <v>27361.575420051799</v>
      </c>
    </row>
    <row r="24" spans="1:14" x14ac:dyDescent="0.3">
      <c r="A24" s="2">
        <v>2.5119000000000001E-7</v>
      </c>
      <c r="B24" s="2">
        <v>7059.85</v>
      </c>
      <c r="C24" s="17">
        <v>81000</v>
      </c>
      <c r="D24" s="7">
        <v>11921.947308538</v>
      </c>
      <c r="E24" s="7">
        <v>27865.729135626701</v>
      </c>
      <c r="F24" s="7">
        <v>27862.6449513361</v>
      </c>
      <c r="G24" s="7">
        <v>27983.907212853199</v>
      </c>
      <c r="H24" s="7">
        <v>27993.156908919002</v>
      </c>
      <c r="I24" s="7">
        <v>27867.149384178902</v>
      </c>
      <c r="J24" s="7">
        <v>27872.482377631801</v>
      </c>
      <c r="K24" s="7">
        <v>20500.024056294002</v>
      </c>
      <c r="L24" s="7">
        <v>12841.1925780193</v>
      </c>
      <c r="M24" s="7">
        <v>27995.9614288636</v>
      </c>
      <c r="N24" s="7">
        <v>20006.831893826198</v>
      </c>
    </row>
    <row r="25" spans="1:14" x14ac:dyDescent="0.3">
      <c r="A25" s="2">
        <v>3.9811000000000001E-7</v>
      </c>
      <c r="B25" s="2">
        <v>7295.74</v>
      </c>
      <c r="C25" s="17">
        <v>95200</v>
      </c>
      <c r="D25" s="7">
        <v>14011.9676800655</v>
      </c>
      <c r="E25" s="7">
        <v>32750.8322680452</v>
      </c>
      <c r="F25" s="7">
        <v>32747.207399595001</v>
      </c>
      <c r="G25" s="7">
        <v>32889.7279835015</v>
      </c>
      <c r="H25" s="7">
        <v>32900.599231223299</v>
      </c>
      <c r="I25" s="7">
        <v>32752.501498442401</v>
      </c>
      <c r="J25" s="7">
        <v>32758.769411735098</v>
      </c>
      <c r="K25" s="7">
        <v>24096.214153683501</v>
      </c>
      <c r="L25" s="7">
        <v>15092.3665001354</v>
      </c>
      <c r="M25" s="7">
        <v>32903.895407750802</v>
      </c>
      <c r="N25" s="7">
        <v>24156.642953742699</v>
      </c>
    </row>
    <row r="26" spans="1:14" x14ac:dyDescent="0.3">
      <c r="A26" s="2">
        <v>6.3096000000000003E-7</v>
      </c>
      <c r="B26" s="2">
        <v>12505</v>
      </c>
      <c r="C26" s="17">
        <v>126000</v>
      </c>
      <c r="D26" s="7">
        <v>18545.251316633599</v>
      </c>
      <c r="E26" s="7">
        <v>43346.689766530399</v>
      </c>
      <c r="F26" s="7">
        <v>43341.892146522798</v>
      </c>
      <c r="G26" s="7">
        <v>43530.522331104898</v>
      </c>
      <c r="H26" s="7">
        <v>43544.910747207301</v>
      </c>
      <c r="I26" s="7">
        <v>43348.899042056102</v>
      </c>
      <c r="J26" s="7">
        <v>43357.194809649503</v>
      </c>
      <c r="K26" s="7">
        <v>31894.5009015098</v>
      </c>
      <c r="L26" s="7">
        <v>19975.191757468401</v>
      </c>
      <c r="M26" s="7">
        <v>43549.273333787802</v>
      </c>
      <c r="N26" s="7">
        <v>32651.539924722802</v>
      </c>
    </row>
    <row r="27" spans="1:14" x14ac:dyDescent="0.3">
      <c r="A27" s="2">
        <v>9.9999999999999995E-7</v>
      </c>
      <c r="B27" s="2">
        <v>13407.5</v>
      </c>
      <c r="C27" s="17">
        <v>127000</v>
      </c>
      <c r="D27" s="7">
        <v>18692.4358456378</v>
      </c>
      <c r="E27" s="7">
        <v>43690.711113883801</v>
      </c>
      <c r="F27" s="7">
        <v>43685.875417527001</v>
      </c>
      <c r="G27" s="7">
        <v>43876.002667066103</v>
      </c>
      <c r="H27" s="7">
        <v>43890.5052769471</v>
      </c>
      <c r="I27" s="7">
        <v>43692.937923342201</v>
      </c>
      <c r="J27" s="7">
        <v>43701.299530361001</v>
      </c>
      <c r="K27" s="7">
        <v>32148.412965876101</v>
      </c>
      <c r="L27" s="7">
        <v>20133.726283584801</v>
      </c>
      <c r="M27" s="7">
        <v>43894.902487230604</v>
      </c>
      <c r="N27" s="7">
        <v>33116.612810858001</v>
      </c>
    </row>
    <row r="28" spans="1:14" x14ac:dyDescent="0.3">
      <c r="A28" s="2">
        <v>1.5849000000000001E-6</v>
      </c>
      <c r="B28" s="2">
        <v>12750.2</v>
      </c>
      <c r="C28" s="17">
        <v>145000</v>
      </c>
      <c r="D28" s="7">
        <v>21341.757455638901</v>
      </c>
      <c r="E28" s="7">
        <v>49883.095366245303</v>
      </c>
      <c r="F28" s="7">
        <v>49877.574295601698</v>
      </c>
      <c r="G28" s="7">
        <v>50094.648714366798</v>
      </c>
      <c r="H28" s="7">
        <v>50111.206812262397</v>
      </c>
      <c r="I28" s="7">
        <v>49885.637786493098</v>
      </c>
      <c r="J28" s="7">
        <v>49895.1845031681</v>
      </c>
      <c r="K28" s="7">
        <v>36705.968773118999</v>
      </c>
      <c r="L28" s="7">
        <v>22987.324221406801</v>
      </c>
      <c r="M28" s="7">
        <v>50116.227249200303</v>
      </c>
      <c r="N28" s="7">
        <v>38091.764273376997</v>
      </c>
    </row>
    <row r="29" spans="1:14" x14ac:dyDescent="0.3">
      <c r="A29" s="2">
        <v>2.5119E-6</v>
      </c>
      <c r="B29" s="2">
        <v>19172.2</v>
      </c>
      <c r="C29" s="17">
        <v>160000</v>
      </c>
      <c r="D29" s="7">
        <v>23549.525474956299</v>
      </c>
      <c r="E29" s="7">
        <v>55043.415576546497</v>
      </c>
      <c r="F29" s="7">
        <v>55037.323360663897</v>
      </c>
      <c r="G29" s="7">
        <v>55276.853753784097</v>
      </c>
      <c r="H29" s="7">
        <v>55295.124758358499</v>
      </c>
      <c r="I29" s="7">
        <v>55046.221005785497</v>
      </c>
      <c r="J29" s="7">
        <v>55056.7553138406</v>
      </c>
      <c r="K29" s="7">
        <v>40503.849214880902</v>
      </c>
      <c r="L29" s="7">
        <v>25365.326012125599</v>
      </c>
      <c r="M29" s="7">
        <v>55300.664550841699</v>
      </c>
      <c r="N29" s="7">
        <v>42176.551736814901</v>
      </c>
    </row>
    <row r="30" spans="1:14" x14ac:dyDescent="0.3">
      <c r="A30" s="2">
        <v>3.9810999999999999E-6</v>
      </c>
      <c r="B30" s="2">
        <v>19691.099999999999</v>
      </c>
      <c r="C30" s="17">
        <v>193000</v>
      </c>
      <c r="D30" s="7">
        <v>28406.615200620101</v>
      </c>
      <c r="E30" s="7">
        <v>66396.120039209301</v>
      </c>
      <c r="F30" s="7">
        <v>66388.771303800895</v>
      </c>
      <c r="G30" s="7">
        <v>66677.704840502003</v>
      </c>
      <c r="H30" s="7">
        <v>66699.744239770007</v>
      </c>
      <c r="I30" s="7">
        <v>66399.504088228801</v>
      </c>
      <c r="J30" s="7">
        <v>66412.211097320294</v>
      </c>
      <c r="K30" s="7">
        <v>48858.5303933709</v>
      </c>
      <c r="L30" s="7">
        <v>30596.924502125901</v>
      </c>
      <c r="M30" s="7">
        <v>66706.426614452794</v>
      </c>
      <c r="N30" s="7">
        <v>50685.9380436879</v>
      </c>
    </row>
    <row r="31" spans="1:14" x14ac:dyDescent="0.3">
      <c r="A31" s="2">
        <v>6.3095999999999997E-6</v>
      </c>
      <c r="B31" s="2">
        <v>28749</v>
      </c>
      <c r="C31" s="17">
        <v>201000</v>
      </c>
      <c r="D31" s="7">
        <v>29584.100537307699</v>
      </c>
      <c r="E31" s="7">
        <v>69148.290818036607</v>
      </c>
      <c r="F31" s="7">
        <v>69140.637471834096</v>
      </c>
      <c r="G31" s="7">
        <v>69441.547528191295</v>
      </c>
      <c r="H31" s="7">
        <v>69464.500477687907</v>
      </c>
      <c r="I31" s="7">
        <v>69151.815138518097</v>
      </c>
      <c r="J31" s="7">
        <v>69165.0488630123</v>
      </c>
      <c r="K31" s="7">
        <v>50884.139967796698</v>
      </c>
      <c r="L31" s="7">
        <v>31865.190802731799</v>
      </c>
      <c r="M31" s="7">
        <v>69471.459841994903</v>
      </c>
      <c r="N31" s="7">
        <v>22405.402525575901</v>
      </c>
    </row>
    <row r="32" spans="1:14" x14ac:dyDescent="0.3">
      <c r="A32" s="2">
        <v>1.0000000000000001E-5</v>
      </c>
      <c r="B32" s="2">
        <v>27112.9</v>
      </c>
      <c r="C32" s="17">
        <v>255000</v>
      </c>
      <c r="D32" s="7">
        <v>37532.056182868997</v>
      </c>
      <c r="E32" s="7">
        <v>87725.443575121099</v>
      </c>
      <c r="F32" s="7">
        <v>87715.734106058095</v>
      </c>
      <c r="G32" s="7">
        <v>88097.485670093403</v>
      </c>
      <c r="H32" s="7">
        <v>88126.605083634</v>
      </c>
      <c r="I32" s="7">
        <v>87729.914727970696</v>
      </c>
      <c r="J32" s="7">
        <v>87746.703781433505</v>
      </c>
      <c r="K32" s="7">
        <v>64555.058648571503</v>
      </c>
      <c r="L32" s="7">
        <v>40425.988331823399</v>
      </c>
      <c r="M32" s="7">
        <v>88135.434127903995</v>
      </c>
      <c r="N32" s="7">
        <v>67871.428870287302</v>
      </c>
    </row>
    <row r="33" spans="1:14" x14ac:dyDescent="0.3">
      <c r="A33" s="2">
        <v>1.5849E-5</v>
      </c>
      <c r="B33" s="2">
        <v>29111.1</v>
      </c>
      <c r="C33" s="17">
        <v>232000</v>
      </c>
      <c r="D33" s="7">
        <v>34146.811867628603</v>
      </c>
      <c r="E33" s="7">
        <v>79812.952585992505</v>
      </c>
      <c r="F33" s="7">
        <v>79804.118872962703</v>
      </c>
      <c r="G33" s="7">
        <v>80151.4379429869</v>
      </c>
      <c r="H33" s="7">
        <v>80177.930899619896</v>
      </c>
      <c r="I33" s="7">
        <v>79817.020458389001</v>
      </c>
      <c r="J33" s="7">
        <v>79832.295205068905</v>
      </c>
      <c r="K33" s="7">
        <v>58732.548940731001</v>
      </c>
      <c r="L33" s="7">
        <v>36779.7227175804</v>
      </c>
      <c r="M33" s="7">
        <v>80185.963598720497</v>
      </c>
      <c r="N33" s="7">
        <v>61897.400443958402</v>
      </c>
    </row>
    <row r="34" spans="1:14" x14ac:dyDescent="0.3">
      <c r="A34" s="2">
        <v>2.5119000000000001E-5</v>
      </c>
      <c r="B34" s="2">
        <v>39961.199999999997</v>
      </c>
      <c r="C34" s="17">
        <v>239000</v>
      </c>
      <c r="D34" s="7">
        <v>35177.1036019764</v>
      </c>
      <c r="E34" s="7">
        <v>82221.102017466401</v>
      </c>
      <c r="F34" s="7">
        <v>82212.001769991693</v>
      </c>
      <c r="G34" s="7">
        <v>82569.800294714994</v>
      </c>
      <c r="H34" s="7">
        <v>82597.092607798098</v>
      </c>
      <c r="I34" s="7">
        <v>82225.292627392104</v>
      </c>
      <c r="J34" s="7">
        <v>82241.028250049407</v>
      </c>
      <c r="K34" s="7">
        <v>60504.8421864173</v>
      </c>
      <c r="L34" s="7">
        <v>37889.455730610804</v>
      </c>
      <c r="M34" s="7">
        <v>82605.367672819804</v>
      </c>
      <c r="N34" s="7">
        <v>63820.042604787697</v>
      </c>
    </row>
    <row r="35" spans="1:14" x14ac:dyDescent="0.3">
      <c r="A35" s="2">
        <v>3.9811000000000002E-5</v>
      </c>
      <c r="B35" s="2">
        <v>55064.5</v>
      </c>
      <c r="C35" s="17">
        <v>340000</v>
      </c>
      <c r="D35" s="7">
        <v>50042.7415248088</v>
      </c>
      <c r="E35" s="7">
        <v>116967.25810016099</v>
      </c>
      <c r="F35" s="7">
        <v>116954.31214141</v>
      </c>
      <c r="G35" s="7">
        <v>117463.314226791</v>
      </c>
      <c r="H35" s="7">
        <v>117502.140111512</v>
      </c>
      <c r="I35" s="7">
        <v>116973.21963729399</v>
      </c>
      <c r="J35" s="7">
        <v>116995.605041911</v>
      </c>
      <c r="K35" s="7">
        <v>86074.204100600706</v>
      </c>
      <c r="L35" s="7">
        <v>53901.317775764001</v>
      </c>
      <c r="M35" s="7">
        <v>117513.91217053799</v>
      </c>
      <c r="N35" s="7">
        <v>90882.198636278597</v>
      </c>
    </row>
    <row r="36" spans="1:14" x14ac:dyDescent="0.3">
      <c r="A36" s="2">
        <v>6.3095999999999994E-5</v>
      </c>
      <c r="B36" s="2">
        <v>58134.7</v>
      </c>
      <c r="C36" s="17">
        <v>371000</v>
      </c>
      <c r="D36" s="7">
        <v>54605.462549920798</v>
      </c>
      <c r="E36" s="7">
        <v>127631.91986811699</v>
      </c>
      <c r="F36" s="7">
        <v>127617.793542539</v>
      </c>
      <c r="G36" s="7">
        <v>128173.20464158599</v>
      </c>
      <c r="H36" s="7">
        <v>128215.57053344299</v>
      </c>
      <c r="I36" s="7">
        <v>127638.424957165</v>
      </c>
      <c r="J36" s="7">
        <v>127662.85138396799</v>
      </c>
      <c r="K36" s="7">
        <v>93922.293013678005</v>
      </c>
      <c r="L36" s="7">
        <v>58815.849690613097</v>
      </c>
      <c r="M36" s="7">
        <v>128228.415927264</v>
      </c>
      <c r="N36" s="7">
        <v>97372.776870129805</v>
      </c>
    </row>
    <row r="37" spans="1:14" x14ac:dyDescent="0.3">
      <c r="A37" s="2">
        <v>1E-4</v>
      </c>
      <c r="B37" s="2">
        <v>64352.4</v>
      </c>
      <c r="C37" s="17">
        <v>394000</v>
      </c>
      <c r="D37" s="7">
        <v>57990.706452140803</v>
      </c>
      <c r="E37" s="7">
        <v>135544.41085724501</v>
      </c>
      <c r="F37" s="7">
        <v>135529.40877563501</v>
      </c>
      <c r="G37" s="7">
        <v>136119.25236869301</v>
      </c>
      <c r="H37" s="7">
        <v>136164.244717458</v>
      </c>
      <c r="I37" s="7">
        <v>135551.31922674601</v>
      </c>
      <c r="J37" s="7">
        <v>135577.25996033201</v>
      </c>
      <c r="K37" s="7">
        <v>99745.063349634496</v>
      </c>
      <c r="L37" s="7">
        <v>62462.115304856998</v>
      </c>
      <c r="M37" s="7">
        <v>136177.88645644701</v>
      </c>
      <c r="N37" s="7">
        <v>104972.26716390099</v>
      </c>
    </row>
    <row r="38" spans="1:14" x14ac:dyDescent="0.3">
      <c r="A38" s="2">
        <v>1.5849000000000001E-4</v>
      </c>
      <c r="B38" s="2">
        <v>77447.100000000006</v>
      </c>
      <c r="C38" s="17">
        <v>446000</v>
      </c>
      <c r="D38" s="7">
        <v>65644.302176089099</v>
      </c>
      <c r="E38" s="7">
        <v>153433.520919623</v>
      </c>
      <c r="F38" s="7">
        <v>153416.53886785</v>
      </c>
      <c r="G38" s="7">
        <v>154084.229838673</v>
      </c>
      <c r="H38" s="7">
        <v>154135.16026392399</v>
      </c>
      <c r="I38" s="7">
        <v>153441.34105362699</v>
      </c>
      <c r="J38" s="7">
        <v>153470.70543733001</v>
      </c>
      <c r="K38" s="7">
        <v>112909.479660873</v>
      </c>
      <c r="L38" s="7">
        <v>70705.791763059198</v>
      </c>
      <c r="M38" s="7">
        <v>154150.602435471</v>
      </c>
      <c r="N38" s="7">
        <v>117214.67261039899</v>
      </c>
    </row>
    <row r="39" spans="1:14" x14ac:dyDescent="0.3">
      <c r="A39" s="2">
        <v>2.5118999999999999E-4</v>
      </c>
      <c r="B39" s="2">
        <v>79689.600000000006</v>
      </c>
      <c r="C39" s="17">
        <v>449000</v>
      </c>
      <c r="D39" s="7">
        <v>66085.855807813103</v>
      </c>
      <c r="E39" s="7">
        <v>154465.58496168299</v>
      </c>
      <c r="F39" s="7">
        <v>154448.488680863</v>
      </c>
      <c r="G39" s="7">
        <v>155120.67084655599</v>
      </c>
      <c r="H39" s="7">
        <v>155171.94385314299</v>
      </c>
      <c r="I39" s="7">
        <v>154473.45769748499</v>
      </c>
      <c r="J39" s="7">
        <v>154503.01959946501</v>
      </c>
      <c r="K39" s="7">
        <v>113669.00661112</v>
      </c>
      <c r="L39" s="7">
        <v>71181.446121523899</v>
      </c>
      <c r="M39" s="7">
        <v>155187.48989579899</v>
      </c>
      <c r="N39" s="7">
        <v>119762.62342805001</v>
      </c>
    </row>
    <row r="40" spans="1:14" x14ac:dyDescent="0.3">
      <c r="A40" s="2">
        <v>3.9811000000000002E-4</v>
      </c>
      <c r="B40" s="2">
        <v>102735</v>
      </c>
      <c r="C40" s="17">
        <v>562000</v>
      </c>
      <c r="D40" s="7">
        <v>82717.7081258291</v>
      </c>
      <c r="E40" s="7">
        <v>193339.997212619</v>
      </c>
      <c r="F40" s="7">
        <v>193318.598304332</v>
      </c>
      <c r="G40" s="7">
        <v>194159.94881016601</v>
      </c>
      <c r="H40" s="7">
        <v>194224.12571373401</v>
      </c>
      <c r="I40" s="7">
        <v>193349.85128282101</v>
      </c>
      <c r="J40" s="7">
        <v>193386.853039865</v>
      </c>
      <c r="K40" s="7">
        <v>142276.21249993899</v>
      </c>
      <c r="L40" s="7">
        <v>89095.7076175853</v>
      </c>
      <c r="M40" s="7">
        <v>194243.58423483101</v>
      </c>
      <c r="N40" s="7">
        <v>150087.837338107</v>
      </c>
    </row>
    <row r="41" spans="1:14" x14ac:dyDescent="0.3">
      <c r="A41" s="2">
        <v>6.3095999999999996E-4</v>
      </c>
      <c r="B41" s="2">
        <v>117891</v>
      </c>
      <c r="C41" s="17">
        <v>679000</v>
      </c>
      <c r="D41" s="7">
        <v>99938.298563633405</v>
      </c>
      <c r="E41" s="7">
        <v>233590.49485296899</v>
      </c>
      <c r="F41" s="7">
        <v>233564.641011817</v>
      </c>
      <c r="G41" s="7">
        <v>234581.14811762099</v>
      </c>
      <c r="H41" s="7">
        <v>234658.685693284</v>
      </c>
      <c r="I41" s="7">
        <v>233602.400393302</v>
      </c>
      <c r="J41" s="7">
        <v>233647.10536311101</v>
      </c>
      <c r="K41" s="7">
        <v>171896.04599332699</v>
      </c>
      <c r="L41" s="7">
        <v>107644.10226395</v>
      </c>
      <c r="M41" s="7">
        <v>234682.195187634</v>
      </c>
      <c r="N41" s="7">
        <v>181516.88721989101</v>
      </c>
    </row>
    <row r="42" spans="1:14" x14ac:dyDescent="0.3">
      <c r="A42" s="2">
        <v>1E-3</v>
      </c>
      <c r="B42" s="2">
        <v>134285</v>
      </c>
      <c r="C42" s="17">
        <v>667000</v>
      </c>
      <c r="D42" s="7">
        <v>98172.084144345994</v>
      </c>
      <c r="E42" s="7">
        <v>229462.23868472801</v>
      </c>
      <c r="F42" s="7">
        <v>229436.841759767</v>
      </c>
      <c r="G42" s="7">
        <v>230435.384086087</v>
      </c>
      <c r="H42" s="7">
        <v>230511.55133640699</v>
      </c>
      <c r="I42" s="7">
        <v>229473.933817868</v>
      </c>
      <c r="J42" s="7">
        <v>229517.84871457299</v>
      </c>
      <c r="K42" s="7">
        <v>168858.11247358599</v>
      </c>
      <c r="L42" s="7">
        <v>105741.702813041</v>
      </c>
      <c r="M42" s="7">
        <v>230534.64534632099</v>
      </c>
      <c r="N42" s="7">
        <v>178351.28280982201</v>
      </c>
    </row>
    <row r="43" spans="1:14" x14ac:dyDescent="0.3">
      <c r="A43" s="2">
        <v>1.5849E-3</v>
      </c>
      <c r="B43" s="2">
        <v>150369</v>
      </c>
      <c r="C43" s="17">
        <v>781000</v>
      </c>
      <c r="D43" s="7">
        <v>114951.12099150701</v>
      </c>
      <c r="E43" s="7">
        <v>268680.67228301801</v>
      </c>
      <c r="F43" s="7">
        <v>268650.93465423997</v>
      </c>
      <c r="G43" s="7">
        <v>269820.14238565799</v>
      </c>
      <c r="H43" s="7">
        <v>269909.32772673701</v>
      </c>
      <c r="I43" s="7">
        <v>268694.36628448998</v>
      </c>
      <c r="J43" s="7">
        <v>268745.78687568399</v>
      </c>
      <c r="K43" s="7">
        <v>197718.36197002899</v>
      </c>
      <c r="L43" s="7">
        <v>123814.49759668</v>
      </c>
      <c r="M43" s="7">
        <v>269936.36883879598</v>
      </c>
      <c r="N43" s="7">
        <v>208907.438316732</v>
      </c>
    </row>
    <row r="44" spans="1:14" x14ac:dyDescent="0.3">
      <c r="A44" s="2">
        <v>2.5119000000000001E-3</v>
      </c>
      <c r="B44" s="2">
        <v>199885</v>
      </c>
      <c r="C44" s="17">
        <v>867000</v>
      </c>
      <c r="D44" s="7">
        <v>127608.990898998</v>
      </c>
      <c r="E44" s="7">
        <v>298266.50815541099</v>
      </c>
      <c r="F44" s="7">
        <v>298233.49596059701</v>
      </c>
      <c r="G44" s="7">
        <v>299531.45127831702</v>
      </c>
      <c r="H44" s="7">
        <v>299630.45728435501</v>
      </c>
      <c r="I44" s="7">
        <v>298281.71007510001</v>
      </c>
      <c r="J44" s="7">
        <v>298338.792856874</v>
      </c>
      <c r="K44" s="7">
        <v>219489.14498567799</v>
      </c>
      <c r="L44" s="7">
        <v>137448.36032819599</v>
      </c>
      <c r="M44" s="7">
        <v>299660.47603487299</v>
      </c>
      <c r="N44" s="7">
        <v>231728.06714333099</v>
      </c>
    </row>
    <row r="45" spans="1:14" x14ac:dyDescent="0.3">
      <c r="A45" s="2">
        <v>3.9810999999999996E-3</v>
      </c>
      <c r="B45" s="2">
        <v>258443</v>
      </c>
      <c r="C45" s="17">
        <v>1130000</v>
      </c>
      <c r="D45" s="7">
        <v>166318.52330583899</v>
      </c>
      <c r="E45" s="7">
        <v>388744.12250936002</v>
      </c>
      <c r="F45" s="7">
        <v>388701.096234689</v>
      </c>
      <c r="G45" s="7">
        <v>390392.77963609999</v>
      </c>
      <c r="H45" s="7">
        <v>390521.81860590703</v>
      </c>
      <c r="I45" s="7">
        <v>388763.93585335999</v>
      </c>
      <c r="J45" s="7">
        <v>388838.33440399898</v>
      </c>
      <c r="K45" s="7">
        <v>286067.64593863703</v>
      </c>
      <c r="L45" s="7">
        <v>179142.614960626</v>
      </c>
      <c r="M45" s="7">
        <v>390560.94339031901</v>
      </c>
      <c r="N45" s="7">
        <v>301530.84881422098</v>
      </c>
    </row>
    <row r="46" spans="1:14" x14ac:dyDescent="0.3">
      <c r="A46" s="2">
        <v>6.3096000000000003E-3</v>
      </c>
      <c r="B46" s="2">
        <v>287557</v>
      </c>
      <c r="C46" s="17">
        <v>1210000</v>
      </c>
      <c r="D46" s="7">
        <v>178093.28601625899</v>
      </c>
      <c r="E46" s="7">
        <v>416265.83029763302</v>
      </c>
      <c r="F46" s="7">
        <v>416219.75791502098</v>
      </c>
      <c r="G46" s="7">
        <v>418031.20651299198</v>
      </c>
      <c r="H46" s="7">
        <v>418169.38098508603</v>
      </c>
      <c r="I46" s="7">
        <v>416287.04635625298</v>
      </c>
      <c r="J46" s="7">
        <v>416366.71206091897</v>
      </c>
      <c r="K46" s="7">
        <v>306324.56333712698</v>
      </c>
      <c r="L46" s="7">
        <v>191825.27796668699</v>
      </c>
      <c r="M46" s="7">
        <v>418211.27566574002</v>
      </c>
      <c r="N46" s="7">
        <v>323832.11651724199</v>
      </c>
    </row>
    <row r="47" spans="1:14" x14ac:dyDescent="0.3">
      <c r="A47" s="2">
        <v>0.01</v>
      </c>
      <c r="B47" s="2">
        <v>317334</v>
      </c>
      <c r="C47" s="17">
        <v>1340000</v>
      </c>
      <c r="D47" s="7">
        <v>197227.27542158801</v>
      </c>
      <c r="E47" s="7">
        <v>460988.60545357701</v>
      </c>
      <c r="F47" s="7">
        <v>460937.58314556</v>
      </c>
      <c r="G47" s="7">
        <v>462943.65018794098</v>
      </c>
      <c r="H47" s="7">
        <v>463096.66985125298</v>
      </c>
      <c r="I47" s="7">
        <v>461012.10092345398</v>
      </c>
      <c r="J47" s="7">
        <v>461100.325753415</v>
      </c>
      <c r="K47" s="7">
        <v>339234.81529946299</v>
      </c>
      <c r="L47" s="7">
        <v>212434.60535153799</v>
      </c>
      <c r="M47" s="7">
        <v>463143.06561329903</v>
      </c>
      <c r="N47" s="7">
        <v>358491.84301786299</v>
      </c>
    </row>
    <row r="48" spans="1:14" x14ac:dyDescent="0.3">
      <c r="A48" s="2">
        <v>1.5848999999999999E-2</v>
      </c>
      <c r="B48" s="2">
        <v>411819</v>
      </c>
      <c r="C48" s="17">
        <v>1560000</v>
      </c>
      <c r="D48" s="7">
        <v>229607.87287771801</v>
      </c>
      <c r="E48" s="7">
        <v>536673.30187132896</v>
      </c>
      <c r="F48" s="7">
        <v>536613.90276647301</v>
      </c>
      <c r="G48" s="7">
        <v>538949.32409939496</v>
      </c>
      <c r="H48" s="7">
        <v>539127.46639399603</v>
      </c>
      <c r="I48" s="7">
        <v>536700.65480640903</v>
      </c>
      <c r="J48" s="7">
        <v>536803.36430994596</v>
      </c>
      <c r="K48" s="7">
        <v>394930.94727357698</v>
      </c>
      <c r="L48" s="7">
        <v>247311.92861820801</v>
      </c>
      <c r="M48" s="7">
        <v>539181.47937070695</v>
      </c>
      <c r="N48" s="7">
        <v>417547.91043893801</v>
      </c>
    </row>
    <row r="49" spans="1:14" x14ac:dyDescent="0.3">
      <c r="A49" s="2">
        <v>2.5118999999999999E-2</v>
      </c>
      <c r="B49" s="2">
        <v>500516</v>
      </c>
      <c r="C49" s="17">
        <v>1880000</v>
      </c>
      <c r="D49" s="7">
        <v>276706.923723599</v>
      </c>
      <c r="E49" s="7">
        <v>646760.13302442199</v>
      </c>
      <c r="F49" s="7">
        <v>646688.54948780104</v>
      </c>
      <c r="G49" s="7">
        <v>649503.03160696302</v>
      </c>
      <c r="H49" s="7">
        <v>649717.71591071296</v>
      </c>
      <c r="I49" s="7">
        <v>646793.09681798005</v>
      </c>
      <c r="J49" s="7">
        <v>646916.874937627</v>
      </c>
      <c r="K49" s="7">
        <v>475942.42100758699</v>
      </c>
      <c r="L49" s="7">
        <v>298042.58064245601</v>
      </c>
      <c r="M49" s="7">
        <v>649782.80847239005</v>
      </c>
      <c r="N49" s="7">
        <v>503204.10633400199</v>
      </c>
    </row>
    <row r="50" spans="1:14" x14ac:dyDescent="0.3">
      <c r="A50" s="2">
        <v>3.9810999999999999E-2</v>
      </c>
      <c r="B50" s="2">
        <v>667066</v>
      </c>
      <c r="C50" s="17">
        <v>2210000</v>
      </c>
      <c r="D50" s="7">
        <v>325277.81990862999</v>
      </c>
      <c r="E50" s="7">
        <v>760287.17765104899</v>
      </c>
      <c r="F50" s="7">
        <v>760203.02891917096</v>
      </c>
      <c r="G50" s="7">
        <v>763511.54247414297</v>
      </c>
      <c r="H50" s="7">
        <v>763763.91072482697</v>
      </c>
      <c r="I50" s="7">
        <v>760325.92764241295</v>
      </c>
      <c r="J50" s="7">
        <v>760471.43277242396</v>
      </c>
      <c r="K50" s="7">
        <v>559481.52115123998</v>
      </c>
      <c r="L50" s="7">
        <v>350358.565542461</v>
      </c>
      <c r="M50" s="7">
        <v>763840.42910850095</v>
      </c>
      <c r="N50" s="7">
        <v>590667.31696176599</v>
      </c>
    </row>
    <row r="51" spans="1:14" x14ac:dyDescent="0.3">
      <c r="A51" s="2">
        <v>6.3095999999999999E-2</v>
      </c>
      <c r="B51" s="2">
        <v>892022</v>
      </c>
      <c r="C51" s="17">
        <v>2980000</v>
      </c>
      <c r="D51" s="7">
        <v>438609.91100747499</v>
      </c>
      <c r="E51" s="7">
        <v>1025183.61511318</v>
      </c>
      <c r="F51" s="7">
        <v>1025070.14759236</v>
      </c>
      <c r="G51" s="7">
        <v>1029531.4011642199</v>
      </c>
      <c r="H51" s="7">
        <v>1029871.69862442</v>
      </c>
      <c r="I51" s="7">
        <v>1025235.86623275</v>
      </c>
      <c r="J51" s="7">
        <v>1025432.06772028</v>
      </c>
      <c r="K51" s="7">
        <v>754419.26861051598</v>
      </c>
      <c r="L51" s="7">
        <v>472429.19697580702</v>
      </c>
      <c r="M51" s="7">
        <v>1029974.87725942</v>
      </c>
      <c r="N51" s="7">
        <v>797611.73966773297</v>
      </c>
    </row>
    <row r="52" spans="1:14" x14ac:dyDescent="0.3">
      <c r="A52" s="2">
        <v>0.1</v>
      </c>
      <c r="B52" s="2">
        <v>1277700</v>
      </c>
      <c r="C52" s="17">
        <v>4040000</v>
      </c>
      <c r="D52" s="7">
        <v>594625.51693589101</v>
      </c>
      <c r="E52" s="7">
        <v>1389846.2433078</v>
      </c>
      <c r="F52" s="7">
        <v>1389692.4148567601</v>
      </c>
      <c r="G52" s="7">
        <v>1395740.5572830399</v>
      </c>
      <c r="H52" s="7">
        <v>1396201.90014855</v>
      </c>
      <c r="I52" s="7">
        <v>1389917.0803960799</v>
      </c>
      <c r="J52" s="7">
        <v>1390183.0716744701</v>
      </c>
      <c r="K52" s="7">
        <v>1022769.88228703</v>
      </c>
      <c r="L52" s="7">
        <v>640474.48180612805</v>
      </c>
      <c r="M52" s="7">
        <v>1396341.77990875</v>
      </c>
      <c r="N52" s="7">
        <v>1081364.7864128</v>
      </c>
    </row>
    <row r="53" spans="1:14" x14ac:dyDescent="0.3">
      <c r="A53" s="2">
        <v>0.15848999999999999</v>
      </c>
      <c r="B53" s="2">
        <v>2080790</v>
      </c>
      <c r="C53" s="17">
        <v>6180000</v>
      </c>
      <c r="D53" s="7">
        <v>909600.41947083198</v>
      </c>
      <c r="E53" s="7">
        <v>2126051.9266441101</v>
      </c>
      <c r="F53" s="7">
        <v>2125816.6148056402</v>
      </c>
      <c r="G53" s="7">
        <v>2135068.4762399099</v>
      </c>
      <c r="H53" s="7">
        <v>2135774.1937915999</v>
      </c>
      <c r="I53" s="7">
        <v>2126160.2863484598</v>
      </c>
      <c r="J53" s="7">
        <v>2126567.1739970902</v>
      </c>
      <c r="K53" s="7">
        <v>1564532.67737026</v>
      </c>
      <c r="L53" s="7">
        <v>979735.71721828601</v>
      </c>
      <c r="M53" s="7">
        <v>2135988.1682762601</v>
      </c>
      <c r="N53" s="7">
        <v>1653863.8788151699</v>
      </c>
    </row>
    <row r="54" spans="1:14" x14ac:dyDescent="0.3">
      <c r="A54" s="2">
        <v>0.25119000000000002</v>
      </c>
      <c r="B54" s="2">
        <v>3381380</v>
      </c>
      <c r="C54" s="17">
        <v>9660000</v>
      </c>
      <c r="D54" s="7">
        <v>1421802.5974248999</v>
      </c>
      <c r="E54" s="7">
        <v>3323246.2154339999</v>
      </c>
      <c r="F54" s="7">
        <v>3322878.3979000798</v>
      </c>
      <c r="G54" s="7">
        <v>3337340.0453847102</v>
      </c>
      <c r="H54" s="7">
        <v>3338443.1572858901</v>
      </c>
      <c r="I54" s="7">
        <v>3323415.5932243001</v>
      </c>
      <c r="J54" s="7">
        <v>3324051.60207312</v>
      </c>
      <c r="K54" s="7">
        <v>2445533.29451606</v>
      </c>
      <c r="L54" s="7">
        <v>1531431.55798198</v>
      </c>
      <c r="M54" s="7">
        <v>3338777.6222570702</v>
      </c>
      <c r="N54" s="7">
        <v>2585532.00968786</v>
      </c>
    </row>
    <row r="55" spans="1:14" x14ac:dyDescent="0.3">
      <c r="A55" s="2">
        <v>0.39811000000000002</v>
      </c>
      <c r="B55" s="2">
        <v>5235580</v>
      </c>
      <c r="C55" s="17">
        <v>14700000</v>
      </c>
      <c r="D55" s="7">
        <v>2163612.6482549799</v>
      </c>
      <c r="E55" s="7">
        <v>5057113.8060952099</v>
      </c>
      <c r="F55" s="7">
        <v>5056554.0837610001</v>
      </c>
      <c r="G55" s="7">
        <v>5078560.9386289101</v>
      </c>
      <c r="H55" s="7">
        <v>5080239.5871741902</v>
      </c>
      <c r="I55" s="7">
        <v>5057371.5549065396</v>
      </c>
      <c r="J55" s="7">
        <v>5058339.3944591098</v>
      </c>
      <c r="K55" s="7">
        <v>3721464.26853539</v>
      </c>
      <c r="L55" s="7">
        <v>2330439.3273638799</v>
      </c>
      <c r="M55" s="7">
        <v>5080748.5556085799</v>
      </c>
      <c r="N55" s="7">
        <v>3934614.46530875</v>
      </c>
    </row>
    <row r="56" spans="1:14" x14ac:dyDescent="0.3">
      <c r="A56" s="2">
        <v>0.63095999999999997</v>
      </c>
      <c r="B56" s="2">
        <v>6247870</v>
      </c>
      <c r="C56" s="17">
        <v>18200000</v>
      </c>
      <c r="D56" s="7">
        <v>2678758.5168869202</v>
      </c>
      <c r="E56" s="7">
        <v>6261188.52183217</v>
      </c>
      <c r="F56" s="7">
        <v>6260495.5322755203</v>
      </c>
      <c r="G56" s="7">
        <v>6287742.1144929398</v>
      </c>
      <c r="H56" s="7">
        <v>6289820.4412632799</v>
      </c>
      <c r="I56" s="7">
        <v>6261507.6394081004</v>
      </c>
      <c r="J56" s="7">
        <v>6262705.9169493699</v>
      </c>
      <c r="K56" s="7">
        <v>4607527.7044693604</v>
      </c>
      <c r="L56" s="7">
        <v>2885305.8338790899</v>
      </c>
      <c r="M56" s="7">
        <v>6290450.5926582497</v>
      </c>
      <c r="N56" s="7">
        <v>4871503.6704077004</v>
      </c>
    </row>
    <row r="57" spans="1:14" x14ac:dyDescent="0.3">
      <c r="A57" s="2">
        <v>1</v>
      </c>
      <c r="B57" s="2">
        <v>8287710</v>
      </c>
      <c r="C57" s="17">
        <v>22600000</v>
      </c>
      <c r="D57" s="7">
        <v>3326370.4660243001</v>
      </c>
      <c r="E57" s="7">
        <v>7774882.4501871997</v>
      </c>
      <c r="F57" s="7">
        <v>7774021.92469378</v>
      </c>
      <c r="G57" s="7">
        <v>7807855.5927219996</v>
      </c>
      <c r="H57" s="7">
        <v>7810436.3721181499</v>
      </c>
      <c r="I57" s="7">
        <v>7775278.71706721</v>
      </c>
      <c r="J57" s="7">
        <v>7776766.6880799904</v>
      </c>
      <c r="K57" s="7">
        <v>5721435.4847077196</v>
      </c>
      <c r="L57" s="7">
        <v>3582852.2992125</v>
      </c>
      <c r="M57" s="7">
        <v>7811218.8678063899</v>
      </c>
      <c r="N57" s="7">
        <v>6049235.1824573502</v>
      </c>
    </row>
    <row r="58" spans="1:14" x14ac:dyDescent="0.3">
      <c r="A58" s="2">
        <v>1.5</v>
      </c>
      <c r="B58" s="2">
        <v>9797280</v>
      </c>
      <c r="C58" s="17">
        <v>26100000</v>
      </c>
      <c r="D58" s="7">
        <v>3841516.3346563298</v>
      </c>
      <c r="E58" s="7">
        <v>8978957.1659241598</v>
      </c>
      <c r="F58" s="7">
        <v>8977963.3732082993</v>
      </c>
      <c r="G58" s="7">
        <v>9017036.7685860302</v>
      </c>
      <c r="H58" s="7">
        <v>9020017.2262072396</v>
      </c>
      <c r="I58" s="7">
        <v>8979414.8015687708</v>
      </c>
      <c r="J58" s="7">
        <v>8981133.2105702497</v>
      </c>
      <c r="K58" s="7">
        <v>6607498.4972914997</v>
      </c>
      <c r="L58" s="7">
        <v>4137718.80572771</v>
      </c>
      <c r="M58" s="7">
        <v>9020920.9048560597</v>
      </c>
      <c r="N58" s="7">
        <v>6986067.3682444496</v>
      </c>
    </row>
    <row r="59" spans="1:14" x14ac:dyDescent="0.3">
      <c r="A59" s="2">
        <v>2</v>
      </c>
      <c r="B59" s="2">
        <v>6717300</v>
      </c>
      <c r="C59" s="17">
        <v>18900000</v>
      </c>
      <c r="D59" s="7">
        <v>2781787.69061322</v>
      </c>
      <c r="E59" s="7">
        <v>6502003.4649795601</v>
      </c>
      <c r="F59" s="7">
        <v>6501283.8219784303</v>
      </c>
      <c r="G59" s="7">
        <v>6529578.3496657396</v>
      </c>
      <c r="H59" s="7">
        <v>6531736.6120811002</v>
      </c>
      <c r="I59" s="7">
        <v>6502334.8563084099</v>
      </c>
      <c r="J59" s="7">
        <v>6503579.2214474203</v>
      </c>
      <c r="K59" s="7">
        <v>4784740.2927000998</v>
      </c>
      <c r="L59" s="7">
        <v>2996279.1351821302</v>
      </c>
      <c r="M59" s="7">
        <v>6532391.0000682296</v>
      </c>
      <c r="N59" s="7">
        <v>5059430.1690287301</v>
      </c>
    </row>
    <row r="60" spans="1:14" x14ac:dyDescent="0.3">
      <c r="A60" s="2">
        <v>2.5</v>
      </c>
      <c r="B60" s="2">
        <v>5466890</v>
      </c>
      <c r="C60" s="17">
        <v>15900000</v>
      </c>
      <c r="D60" s="7">
        <v>2340234.0889285598</v>
      </c>
      <c r="E60" s="7">
        <v>5469939.4229193097</v>
      </c>
      <c r="F60" s="7">
        <v>5469334.0089659803</v>
      </c>
      <c r="G60" s="7">
        <v>5493137.3417822896</v>
      </c>
      <c r="H60" s="7">
        <v>5494953.0228618803</v>
      </c>
      <c r="I60" s="7">
        <v>5470218.2124499399</v>
      </c>
      <c r="J60" s="7">
        <v>5471265.0593129098</v>
      </c>
      <c r="K60" s="7">
        <v>4025257.7073496399</v>
      </c>
      <c r="L60" s="7">
        <v>2520679.2724548099</v>
      </c>
      <c r="M60" s="7">
        <v>5495503.19411135</v>
      </c>
      <c r="N60" s="7">
        <v>4261714.5607649498</v>
      </c>
    </row>
    <row r="61" spans="1:14" x14ac:dyDescent="0.3">
      <c r="A61" s="2">
        <v>3</v>
      </c>
      <c r="B61" s="2">
        <v>5399270</v>
      </c>
      <c r="C61" s="17">
        <v>15600000</v>
      </c>
      <c r="D61" s="7">
        <v>2296078.7287600799</v>
      </c>
      <c r="E61" s="7">
        <v>5366733.0187132899</v>
      </c>
      <c r="F61" s="7">
        <v>5366139.0276647303</v>
      </c>
      <c r="G61" s="7">
        <v>5389493.2409939403</v>
      </c>
      <c r="H61" s="7">
        <v>5391274.6639399603</v>
      </c>
      <c r="I61" s="7">
        <v>5367006.5480640903</v>
      </c>
      <c r="J61" s="7">
        <v>5368033.6430994598</v>
      </c>
      <c r="K61" s="7">
        <v>3949309.4484226699</v>
      </c>
      <c r="L61" s="7">
        <v>2473119.2861820799</v>
      </c>
      <c r="M61" s="7">
        <v>5391814.1024497095</v>
      </c>
      <c r="N61" s="7">
        <v>4184746.6135784802</v>
      </c>
    </row>
    <row r="62" spans="1:14" x14ac:dyDescent="0.3">
      <c r="A62" s="2">
        <v>3.5</v>
      </c>
      <c r="B62" s="2">
        <v>4975290</v>
      </c>
      <c r="C62" s="17">
        <v>14300000</v>
      </c>
      <c r="D62" s="7">
        <v>2104738.8346967301</v>
      </c>
      <c r="E62" s="7">
        <v>4919505.2671538498</v>
      </c>
      <c r="F62" s="7">
        <v>4918960.77535934</v>
      </c>
      <c r="G62" s="7">
        <v>4940368.8042444503</v>
      </c>
      <c r="H62" s="7">
        <v>4942001.7752782898</v>
      </c>
      <c r="I62" s="7">
        <v>4919756.0023920797</v>
      </c>
      <c r="J62" s="7">
        <v>4920697.5061745001</v>
      </c>
      <c r="K62" s="7">
        <v>3620200.3279571701</v>
      </c>
      <c r="L62" s="7">
        <v>2267026.01233357</v>
      </c>
      <c r="M62" s="7">
        <v>4942495.8573456397</v>
      </c>
      <c r="N62" s="7">
        <v>3843343.5392060499</v>
      </c>
    </row>
    <row r="63" spans="1:14" x14ac:dyDescent="0.3">
      <c r="A63" s="2">
        <v>4</v>
      </c>
      <c r="B63" s="2">
        <v>4464070</v>
      </c>
      <c r="C63" s="17">
        <v>12900000</v>
      </c>
      <c r="D63" s="7">
        <v>1898680.4872439001</v>
      </c>
      <c r="E63" s="7">
        <v>4437875.3808590602</v>
      </c>
      <c r="F63" s="7">
        <v>4437384.1959535303</v>
      </c>
      <c r="G63" s="7">
        <v>4456696.3338988302</v>
      </c>
      <c r="H63" s="7">
        <v>4458169.4336426603</v>
      </c>
      <c r="I63" s="7">
        <v>4438101.5685914597</v>
      </c>
      <c r="J63" s="7">
        <v>4438950.8971784003</v>
      </c>
      <c r="K63" s="7">
        <v>3265775.1215013801</v>
      </c>
      <c r="L63" s="7">
        <v>2045079.40972749</v>
      </c>
      <c r="M63" s="7">
        <v>4458614.6968968799</v>
      </c>
      <c r="N63" s="7">
        <v>3471162.6411098102</v>
      </c>
    </row>
    <row r="64" spans="1:14" x14ac:dyDescent="0.3">
      <c r="A64" s="2">
        <v>4.5</v>
      </c>
      <c r="B64" s="2">
        <v>4517580</v>
      </c>
      <c r="C64" s="17">
        <v>12900000</v>
      </c>
      <c r="D64" s="7">
        <v>1898680.4872438901</v>
      </c>
      <c r="E64" s="7">
        <v>4437875.3808590798</v>
      </c>
      <c r="F64" s="7">
        <v>4437384.1959535396</v>
      </c>
      <c r="G64" s="7">
        <v>4456696.3338988302</v>
      </c>
      <c r="H64" s="7">
        <v>4458169.4336426603</v>
      </c>
      <c r="I64" s="7">
        <v>4438101.5685914597</v>
      </c>
      <c r="J64" s="7">
        <v>4438950.8971784003</v>
      </c>
      <c r="K64" s="7">
        <v>3265775.1213670499</v>
      </c>
      <c r="L64" s="7">
        <v>2045079.40972749</v>
      </c>
      <c r="M64" s="7">
        <v>4458613.6600107104</v>
      </c>
      <c r="N64" s="7">
        <v>3483581.9936615</v>
      </c>
    </row>
    <row r="65" spans="1:14" x14ac:dyDescent="0.3">
      <c r="A65" s="2">
        <v>5</v>
      </c>
      <c r="B65" s="2">
        <v>4577150</v>
      </c>
      <c r="C65" s="17">
        <v>13100000</v>
      </c>
      <c r="D65" s="7">
        <v>1928117.3940228601</v>
      </c>
      <c r="E65" s="7">
        <v>4506679.6503298804</v>
      </c>
      <c r="F65" s="7">
        <v>4506180.8501544101</v>
      </c>
      <c r="G65" s="7">
        <v>4525792.4010910597</v>
      </c>
      <c r="H65" s="7">
        <v>4527288.3395905998</v>
      </c>
      <c r="I65" s="7">
        <v>4506909.3448486896</v>
      </c>
      <c r="J65" s="7">
        <v>4507771.8413207</v>
      </c>
      <c r="K65" s="7">
        <v>3316407.2937269099</v>
      </c>
      <c r="L65" s="7">
        <v>2076786.0672426401</v>
      </c>
      <c r="M65" s="7">
        <v>4527740.1819569496</v>
      </c>
      <c r="N65" s="7">
        <v>3531487.2283587502</v>
      </c>
    </row>
    <row r="66" spans="1:14" x14ac:dyDescent="0.3">
      <c r="A66" s="2">
        <v>5.5</v>
      </c>
      <c r="B66" s="2">
        <v>4399890</v>
      </c>
      <c r="C66" s="17">
        <v>12500000</v>
      </c>
      <c r="D66" s="7">
        <v>1839806.67368593</v>
      </c>
      <c r="E66" s="7">
        <v>4300266.84191842</v>
      </c>
      <c r="F66" s="7">
        <v>4299790.8875524998</v>
      </c>
      <c r="G66" s="7">
        <v>4318504.1995143704</v>
      </c>
      <c r="H66" s="7">
        <v>4319931.6217467599</v>
      </c>
      <c r="I66" s="7">
        <v>4300486.0160769904</v>
      </c>
      <c r="J66" s="7">
        <v>4301309.0088938</v>
      </c>
      <c r="K66" s="7">
        <v>3164510.7768053701</v>
      </c>
      <c r="L66" s="7">
        <v>1981666.09469718</v>
      </c>
      <c r="M66" s="7">
        <v>4320362.6898911595</v>
      </c>
      <c r="N66" s="7">
        <v>3370636.72511575</v>
      </c>
    </row>
    <row r="67" spans="1:14" x14ac:dyDescent="0.3">
      <c r="A67" s="2">
        <v>6</v>
      </c>
      <c r="B67" s="2">
        <v>3925460</v>
      </c>
      <c r="C67" s="17">
        <v>11400000</v>
      </c>
      <c r="D67" s="7">
        <v>1677903.68640157</v>
      </c>
      <c r="E67" s="7">
        <v>3921843.0158096701</v>
      </c>
      <c r="F67" s="7">
        <v>3921408.9454715401</v>
      </c>
      <c r="G67" s="7">
        <v>3938475.8299571001</v>
      </c>
      <c r="H67" s="7">
        <v>3939777.63903304</v>
      </c>
      <c r="I67" s="7">
        <v>3922043.24666222</v>
      </c>
      <c r="J67" s="7">
        <v>3922793.81611114</v>
      </c>
      <c r="K67" s="7">
        <v>2886033.8290631999</v>
      </c>
      <c r="L67" s="7">
        <v>1807279.4783638199</v>
      </c>
      <c r="M67" s="7">
        <v>3940170.2754755602</v>
      </c>
      <c r="N67" s="7">
        <v>3084922.8634149199</v>
      </c>
    </row>
    <row r="68" spans="1:14" x14ac:dyDescent="0.3">
      <c r="A68" s="2">
        <v>6.5</v>
      </c>
      <c r="B68" s="2">
        <v>3461220</v>
      </c>
      <c r="C68" s="17">
        <v>10000000</v>
      </c>
      <c r="D68" s="7">
        <v>1471845.3389487399</v>
      </c>
      <c r="E68" s="7">
        <v>3440212.4414756699</v>
      </c>
      <c r="F68" s="7">
        <v>3439831.6781253698</v>
      </c>
      <c r="G68" s="7">
        <v>3454803.3596114898</v>
      </c>
      <c r="H68" s="7">
        <v>3455945.29739741</v>
      </c>
      <c r="I68" s="7">
        <v>3440388.8128615902</v>
      </c>
      <c r="J68" s="7">
        <v>3441047.2071150402</v>
      </c>
      <c r="K68" s="7">
        <v>2531608.6228207499</v>
      </c>
      <c r="L68" s="7">
        <v>1585332.8757577401</v>
      </c>
      <c r="M68" s="7">
        <v>3456289.11502667</v>
      </c>
      <c r="N68" s="7">
        <v>2721084.3004579502</v>
      </c>
    </row>
    <row r="69" spans="1:14" x14ac:dyDescent="0.3">
      <c r="A69" s="2">
        <v>7</v>
      </c>
      <c r="B69" s="2">
        <v>3158610</v>
      </c>
      <c r="C69" s="17">
        <v>9160000</v>
      </c>
      <c r="D69" s="7">
        <v>1348210.33047705</v>
      </c>
      <c r="E69" s="7">
        <v>3151234.1656802502</v>
      </c>
      <c r="F69" s="7">
        <v>3150883.32268321</v>
      </c>
      <c r="G69" s="7">
        <v>3164599.8774041198</v>
      </c>
      <c r="H69" s="7">
        <v>3165645.8924160199</v>
      </c>
      <c r="I69" s="7">
        <v>3151396.15258122</v>
      </c>
      <c r="J69" s="7">
        <v>3151999.2417173702</v>
      </c>
      <c r="K69" s="7">
        <v>2318953.4990973999</v>
      </c>
      <c r="L69" s="7">
        <v>1452164.9141940901</v>
      </c>
      <c r="M69" s="7">
        <v>3165960.6261347299</v>
      </c>
      <c r="N69" s="7">
        <v>2515725.0794703499</v>
      </c>
    </row>
    <row r="70" spans="1:14" x14ac:dyDescent="0.3">
      <c r="A70" s="2">
        <v>7.5</v>
      </c>
      <c r="B70" s="2">
        <v>3046310</v>
      </c>
      <c r="C70" s="17">
        <v>8850000</v>
      </c>
      <c r="D70" s="7">
        <v>1302583.12496963</v>
      </c>
      <c r="E70" s="7">
        <v>3044587.2039819402</v>
      </c>
      <c r="F70" s="7">
        <v>3044245.0689691198</v>
      </c>
      <c r="G70" s="7">
        <v>3057500.9732561698</v>
      </c>
      <c r="H70" s="7">
        <v>3058511.5881967</v>
      </c>
      <c r="I70" s="7">
        <v>3044744.0993825099</v>
      </c>
      <c r="J70" s="7">
        <v>3045326.7782968101</v>
      </c>
      <c r="K70" s="7">
        <v>2240473.63203602</v>
      </c>
      <c r="L70" s="7">
        <v>1403019.5950456001</v>
      </c>
      <c r="M70" s="7">
        <v>3058815.5885675</v>
      </c>
      <c r="N70" s="7">
        <v>2461029.4680099101</v>
      </c>
    </row>
    <row r="71" spans="1:14" x14ac:dyDescent="0.3">
      <c r="A71" s="2">
        <v>8</v>
      </c>
      <c r="B71" s="2">
        <v>2744900</v>
      </c>
      <c r="C71" s="17">
        <v>8010000</v>
      </c>
      <c r="D71" s="7">
        <v>1178948.1164979399</v>
      </c>
      <c r="E71" s="7">
        <v>2755608.75617499</v>
      </c>
      <c r="F71" s="7">
        <v>2755294.8216788298</v>
      </c>
      <c r="G71" s="7">
        <v>2767297.4910487998</v>
      </c>
      <c r="H71" s="7">
        <v>2768212.1832153201</v>
      </c>
      <c r="I71" s="7">
        <v>2755751.4391021398</v>
      </c>
      <c r="J71" s="7">
        <v>2756278.8128991402</v>
      </c>
      <c r="K71" s="7">
        <v>2027818.50831267</v>
      </c>
      <c r="L71" s="7">
        <v>1269851.63348195</v>
      </c>
      <c r="M71" s="7">
        <v>2768487.0996756698</v>
      </c>
      <c r="N71" s="7">
        <v>2266982.2531535001</v>
      </c>
    </row>
    <row r="72" spans="1:14" x14ac:dyDescent="0.3">
      <c r="A72" s="2">
        <v>8.5</v>
      </c>
      <c r="B72" s="2">
        <v>2590770</v>
      </c>
      <c r="C72" s="17">
        <v>7520000</v>
      </c>
      <c r="D72" s="7">
        <v>1106827.69488945</v>
      </c>
      <c r="E72" s="7">
        <v>2587037.7799426499</v>
      </c>
      <c r="F72" s="7">
        <v>2586739.0632228898</v>
      </c>
      <c r="G72" s="7">
        <v>2598012.1264278302</v>
      </c>
      <c r="H72" s="7">
        <v>2598870.86364285</v>
      </c>
      <c r="I72" s="7">
        <v>2587172.3872719202</v>
      </c>
      <c r="J72" s="7">
        <v>2587667.4997505099</v>
      </c>
      <c r="K72" s="7">
        <v>1903769.68616377</v>
      </c>
      <c r="L72" s="7">
        <v>1192170.3225698201</v>
      </c>
      <c r="M72" s="7">
        <v>2599128.98730325</v>
      </c>
      <c r="N72" s="7">
        <v>2166417.0571572399</v>
      </c>
    </row>
    <row r="73" spans="1:14" x14ac:dyDescent="0.3">
      <c r="A73" s="2">
        <v>9</v>
      </c>
      <c r="B73" s="2">
        <v>2404930</v>
      </c>
      <c r="C73" s="17">
        <v>7040000</v>
      </c>
      <c r="D73" s="7">
        <v>1036179.11861991</v>
      </c>
      <c r="E73" s="7">
        <v>2421907.1891943398</v>
      </c>
      <c r="F73" s="7">
        <v>2421621.5896033202</v>
      </c>
      <c r="G73" s="7">
        <v>2432181.5651664799</v>
      </c>
      <c r="H73" s="7">
        <v>2432985.48936777</v>
      </c>
      <c r="I73" s="7">
        <v>2422033.7242545602</v>
      </c>
      <c r="J73" s="7">
        <v>2422497.2338089799</v>
      </c>
      <c r="K73" s="7">
        <v>1782252.4726233699</v>
      </c>
      <c r="L73" s="7">
        <v>1116074.34453345</v>
      </c>
      <c r="M73" s="7">
        <v>2433226.8208362199</v>
      </c>
      <c r="N73" s="7">
        <v>2079144.9509332699</v>
      </c>
    </row>
    <row r="74" spans="1:14" x14ac:dyDescent="0.3">
      <c r="A74" s="2">
        <v>9.5</v>
      </c>
      <c r="B74" s="2">
        <v>2282820</v>
      </c>
      <c r="C74" s="17">
        <v>6620000</v>
      </c>
      <c r="D74" s="7">
        <v>974361.61438406794</v>
      </c>
      <c r="E74" s="7">
        <v>2277417.7072761301</v>
      </c>
      <c r="F74" s="7">
        <v>2277143.9721679701</v>
      </c>
      <c r="G74" s="7">
        <v>2287079.8240628</v>
      </c>
      <c r="H74" s="7">
        <v>2287835.7868770799</v>
      </c>
      <c r="I74" s="7">
        <v>2277537.39411437</v>
      </c>
      <c r="J74" s="7">
        <v>2277973.25111015</v>
      </c>
      <c r="K74" s="7">
        <v>1675924.91079726</v>
      </c>
      <c r="L74" s="7">
        <v>1049490.3637516201</v>
      </c>
      <c r="M74" s="7">
        <v>2288062.5763904098</v>
      </c>
      <c r="N74" s="7">
        <v>2001545.3921674199</v>
      </c>
    </row>
    <row r="75" spans="1:14" x14ac:dyDescent="0.3">
      <c r="A75" s="2">
        <v>10</v>
      </c>
      <c r="B75" s="2">
        <v>2126740</v>
      </c>
      <c r="C75" s="17">
        <v>6180000</v>
      </c>
      <c r="D75" s="7">
        <v>909600.41947032302</v>
      </c>
      <c r="E75" s="7">
        <v>2126047.9704213501</v>
      </c>
      <c r="F75" s="7">
        <v>2125788.4091766402</v>
      </c>
      <c r="G75" s="7">
        <v>2135068.4762398899</v>
      </c>
      <c r="H75" s="7">
        <v>2135774.1937915999</v>
      </c>
      <c r="I75" s="7">
        <v>2126160.2863484598</v>
      </c>
      <c r="J75" s="7">
        <v>2126567.1739970902</v>
      </c>
      <c r="K75" s="7">
        <v>1564534.13173041</v>
      </c>
      <c r="L75" s="7">
        <v>979735.71721828601</v>
      </c>
      <c r="M75" s="7">
        <v>2135985.57606113</v>
      </c>
      <c r="N75" s="7">
        <v>1908064.0263828</v>
      </c>
    </row>
    <row r="76" spans="1:14" x14ac:dyDescent="0.3">
      <c r="A76" s="2">
        <v>10.5</v>
      </c>
      <c r="B76" s="2">
        <v>1958340</v>
      </c>
      <c r="C76" s="17">
        <v>5710000</v>
      </c>
      <c r="D76" s="7">
        <v>840423.68853973295</v>
      </c>
      <c r="E76" s="7">
        <v>1964357.5931460201</v>
      </c>
      <c r="F76" s="7">
        <v>1964114.20797549</v>
      </c>
      <c r="G76" s="7">
        <v>1972692.7183381501</v>
      </c>
      <c r="H76" s="7">
        <v>1973344.76481392</v>
      </c>
      <c r="I76" s="7">
        <v>1964462.01214397</v>
      </c>
      <c r="J76" s="7">
        <v>1964837.9552626801</v>
      </c>
      <c r="K76" s="7">
        <v>1445548.52680643</v>
      </c>
      <c r="L76" s="7">
        <v>905225.07205767196</v>
      </c>
      <c r="M76" s="7">
        <v>1973539.8739431601</v>
      </c>
      <c r="N76" s="7">
        <v>1799601.13346144</v>
      </c>
    </row>
    <row r="77" spans="1:14" x14ac:dyDescent="0.3">
      <c r="A77" s="2">
        <v>11</v>
      </c>
      <c r="B77" s="2">
        <v>1812600</v>
      </c>
      <c r="C77" s="17">
        <v>5270000</v>
      </c>
      <c r="D77" s="7">
        <v>775662.49362598802</v>
      </c>
      <c r="E77" s="7">
        <v>1812987.85629156</v>
      </c>
      <c r="F77" s="7">
        <v>1812758.1290225501</v>
      </c>
      <c r="G77" s="7">
        <v>1820681.3705152499</v>
      </c>
      <c r="H77" s="7">
        <v>1821283.1717284301</v>
      </c>
      <c r="I77" s="7">
        <v>1813084.90437806</v>
      </c>
      <c r="J77" s="7">
        <v>1813431.87814962</v>
      </c>
      <c r="K77" s="7">
        <v>1334157.74773959</v>
      </c>
      <c r="L77" s="7">
        <v>835470.42552433105</v>
      </c>
      <c r="M77" s="7">
        <v>1821462.87361386</v>
      </c>
      <c r="N77" s="7">
        <v>1708900.2445205899</v>
      </c>
    </row>
    <row r="78" spans="1:14" x14ac:dyDescent="0.3">
      <c r="A78" s="2">
        <v>11.5</v>
      </c>
      <c r="B78" s="2">
        <v>1658860</v>
      </c>
      <c r="C78" s="17">
        <v>4800000</v>
      </c>
      <c r="D78" s="7">
        <v>706485.76269539795</v>
      </c>
      <c r="E78" s="7">
        <v>1651297.1349960801</v>
      </c>
      <c r="F78" s="7">
        <v>1651083.2398818801</v>
      </c>
      <c r="G78" s="7">
        <v>1658305.6126135101</v>
      </c>
      <c r="H78" s="7">
        <v>1658853.7427507499</v>
      </c>
      <c r="I78" s="7">
        <v>1651386.63017356</v>
      </c>
      <c r="J78" s="7">
        <v>1651702.6594152099</v>
      </c>
      <c r="K78" s="7">
        <v>1215172.1428155999</v>
      </c>
      <c r="L78" s="7">
        <v>760959.780363717</v>
      </c>
      <c r="M78" s="7">
        <v>1659017.1714957601</v>
      </c>
      <c r="N78" s="7">
        <v>1605849.20392817</v>
      </c>
    </row>
    <row r="79" spans="1:14" x14ac:dyDescent="0.3">
      <c r="A79" s="2">
        <v>12</v>
      </c>
      <c r="B79" s="2">
        <v>1572380</v>
      </c>
      <c r="C79" s="17">
        <v>4540000</v>
      </c>
      <c r="D79" s="7">
        <v>668217.78388273099</v>
      </c>
      <c r="E79" s="7">
        <v>1561851.0686550899</v>
      </c>
      <c r="F79" s="7">
        <v>1561646.0415516</v>
      </c>
      <c r="G79" s="7">
        <v>1568480.72526361</v>
      </c>
      <c r="H79" s="7">
        <v>1568999.16501842</v>
      </c>
      <c r="I79" s="7">
        <v>1561936.52103916</v>
      </c>
      <c r="J79" s="7">
        <v>1562235.4320302201</v>
      </c>
      <c r="K79" s="7">
        <v>1149350.31893111</v>
      </c>
      <c r="L79" s="7">
        <v>719741.12559401605</v>
      </c>
      <c r="M79" s="7">
        <v>1569153.76441512</v>
      </c>
      <c r="N79" s="7">
        <v>1549668.86575827</v>
      </c>
    </row>
    <row r="80" spans="1:14" x14ac:dyDescent="0.3">
      <c r="A80" s="2">
        <v>12.5</v>
      </c>
      <c r="B80" s="2">
        <v>1423750</v>
      </c>
      <c r="C80" s="17">
        <v>4160000</v>
      </c>
      <c r="D80" s="7">
        <v>612287.66100267903</v>
      </c>
      <c r="E80" s="7">
        <v>1431122.69864665</v>
      </c>
      <c r="F80" s="7">
        <v>1430930.67871388</v>
      </c>
      <c r="G80" s="7">
        <v>1437198.11122829</v>
      </c>
      <c r="H80" s="7">
        <v>1437673.24371732</v>
      </c>
      <c r="I80" s="7">
        <v>1431201.74615042</v>
      </c>
      <c r="J80" s="7">
        <v>1431475.6381598499</v>
      </c>
      <c r="K80" s="7">
        <v>1053149.19172077</v>
      </c>
      <c r="L80" s="7">
        <v>659498.47631522105</v>
      </c>
      <c r="M80" s="7">
        <v>1437814.77251393</v>
      </c>
      <c r="N80" s="7">
        <v>1459578.8897567899</v>
      </c>
    </row>
    <row r="81" spans="1:14" x14ac:dyDescent="0.3">
      <c r="A81" s="2">
        <v>13</v>
      </c>
      <c r="B81" s="2">
        <v>1342750</v>
      </c>
      <c r="C81" s="17">
        <v>3880000</v>
      </c>
      <c r="D81" s="7">
        <v>571075.99151211395</v>
      </c>
      <c r="E81" s="7">
        <v>1334796.2913637401</v>
      </c>
      <c r="F81" s="7">
        <v>1334613.9869469199</v>
      </c>
      <c r="G81" s="7">
        <v>1340463.6171591601</v>
      </c>
      <c r="H81" s="7">
        <v>1340906.7753901901</v>
      </c>
      <c r="I81" s="7">
        <v>1334870.8593903</v>
      </c>
      <c r="J81" s="7">
        <v>1335126.3163606301</v>
      </c>
      <c r="K81" s="7">
        <v>982264.150650859</v>
      </c>
      <c r="L81" s="7">
        <v>615109.15579400398</v>
      </c>
      <c r="M81" s="7">
        <v>1341038.8687714699</v>
      </c>
      <c r="N81" s="7">
        <v>1393822.4179537301</v>
      </c>
    </row>
    <row r="82" spans="1:14" x14ac:dyDescent="0.3">
      <c r="A82" s="2">
        <v>13.5</v>
      </c>
      <c r="B82" s="2">
        <v>1224660</v>
      </c>
      <c r="C82" s="17">
        <v>3590000</v>
      </c>
      <c r="D82" s="7">
        <v>528392.47668259998</v>
      </c>
      <c r="E82" s="7">
        <v>1235029.8426164601</v>
      </c>
      <c r="F82" s="7">
        <v>1234858.4083918801</v>
      </c>
      <c r="G82" s="7">
        <v>1240274.3197304299</v>
      </c>
      <c r="H82" s="7">
        <v>1240684.3617656699</v>
      </c>
      <c r="I82" s="7">
        <v>1235099.5838173099</v>
      </c>
      <c r="J82" s="7">
        <v>1235335.9473542899</v>
      </c>
      <c r="K82" s="7">
        <v>908847.501035647</v>
      </c>
      <c r="L82" s="7">
        <v>569134.50239703001</v>
      </c>
      <c r="M82" s="7">
        <v>1240806.58708739</v>
      </c>
      <c r="N82" s="7">
        <v>1318175.0121539501</v>
      </c>
    </row>
    <row r="83" spans="1:14" x14ac:dyDescent="0.3">
      <c r="A83" s="2">
        <v>14</v>
      </c>
      <c r="B83" s="2">
        <v>1146520</v>
      </c>
      <c r="C83" s="17">
        <v>3320000</v>
      </c>
      <c r="D83" s="7">
        <v>488652.65253098402</v>
      </c>
      <c r="E83" s="7">
        <v>1142144.0788310601</v>
      </c>
      <c r="F83" s="7">
        <v>1141983.35518442</v>
      </c>
      <c r="G83" s="7">
        <v>1146994.62902092</v>
      </c>
      <c r="H83" s="7">
        <v>1147373.8387359399</v>
      </c>
      <c r="I83" s="7">
        <v>1142209.0858700499</v>
      </c>
      <c r="J83" s="7">
        <v>1142427.67276219</v>
      </c>
      <c r="K83" s="7">
        <v>840494.06870856904</v>
      </c>
      <c r="L83" s="7">
        <v>526330.514751571</v>
      </c>
      <c r="M83" s="7">
        <v>1147486.8884722199</v>
      </c>
      <c r="N83" s="7">
        <v>1240971.60508409</v>
      </c>
    </row>
    <row r="84" spans="1:14" x14ac:dyDescent="0.3">
      <c r="A84" s="2">
        <v>14.5</v>
      </c>
      <c r="B84" s="2">
        <v>1035030</v>
      </c>
      <c r="C84" s="17">
        <v>3010000</v>
      </c>
      <c r="D84" s="7">
        <v>443025.44702357199</v>
      </c>
      <c r="E84" s="7">
        <v>1035497.63316144</v>
      </c>
      <c r="F84" s="7">
        <v>1035349.83106458</v>
      </c>
      <c r="G84" s="7">
        <v>1039895.72487297</v>
      </c>
      <c r="H84" s="7">
        <v>1040239.53451662</v>
      </c>
      <c r="I84" s="7">
        <v>1035557.03267134</v>
      </c>
      <c r="J84" s="7">
        <v>1035755.20934162</v>
      </c>
      <c r="K84" s="7">
        <v>762014.20191584202</v>
      </c>
      <c r="L84" s="7">
        <v>477185.19560308103</v>
      </c>
      <c r="M84" s="7">
        <v>1040342.02371928</v>
      </c>
      <c r="N84" s="7">
        <v>1145721.45751827</v>
      </c>
    </row>
    <row r="85" spans="1:14" x14ac:dyDescent="0.3">
      <c r="A85" s="2">
        <v>15</v>
      </c>
      <c r="B85" s="2">
        <v>970224</v>
      </c>
      <c r="C85" s="17">
        <v>2840000</v>
      </c>
      <c r="D85" s="7">
        <v>418004.07626144402</v>
      </c>
      <c r="E85" s="7">
        <v>977014.17612075596</v>
      </c>
      <c r="F85" s="7">
        <v>976875.16878524597</v>
      </c>
      <c r="G85" s="7">
        <v>981164.06775957602</v>
      </c>
      <c r="H85" s="7">
        <v>981488.46446086396</v>
      </c>
      <c r="I85" s="7">
        <v>977070.42285269301</v>
      </c>
      <c r="J85" s="7">
        <v>977257.40682067105</v>
      </c>
      <c r="K85" s="7">
        <v>718976.85583190597</v>
      </c>
      <c r="L85" s="7">
        <v>450234.53671519901</v>
      </c>
      <c r="M85" s="7">
        <v>981585.32685558498</v>
      </c>
      <c r="N85" s="7">
        <v>1079143.73947568</v>
      </c>
    </row>
    <row r="86" spans="1:14" x14ac:dyDescent="0.3">
      <c r="A86" s="2">
        <v>15.5</v>
      </c>
      <c r="B86" s="2">
        <v>939203</v>
      </c>
      <c r="C86" s="17">
        <v>2720000</v>
      </c>
      <c r="D86" s="7">
        <v>400341.93219405803</v>
      </c>
      <c r="E86" s="7">
        <v>935732.04446277395</v>
      </c>
      <c r="F86" s="7">
        <v>935599.06810459495</v>
      </c>
      <c r="G86" s="7">
        <v>939706.51381432405</v>
      </c>
      <c r="H86" s="7">
        <v>940017.12089209503</v>
      </c>
      <c r="I86" s="7">
        <v>935785.75709835405</v>
      </c>
      <c r="J86" s="7">
        <v>935964.840335291</v>
      </c>
      <c r="K86" s="7">
        <v>688597.55259298603</v>
      </c>
      <c r="L86" s="7">
        <v>431210.54220610601</v>
      </c>
      <c r="M86" s="7">
        <v>940110.00125680596</v>
      </c>
      <c r="N86" s="7">
        <v>1028901.41650343</v>
      </c>
    </row>
    <row r="87" spans="1:14" x14ac:dyDescent="0.3">
      <c r="A87" s="2">
        <v>16</v>
      </c>
      <c r="B87" s="2">
        <v>880151</v>
      </c>
      <c r="C87" s="17">
        <v>2540000</v>
      </c>
      <c r="D87" s="7">
        <v>373848.71609298099</v>
      </c>
      <c r="E87" s="7">
        <v>873808.88997794595</v>
      </c>
      <c r="F87" s="7">
        <v>873684.65910781606</v>
      </c>
      <c r="G87" s="7">
        <v>877520.05334131804</v>
      </c>
      <c r="H87" s="7">
        <v>877810.10553894204</v>
      </c>
      <c r="I87" s="7">
        <v>873858.75846684503</v>
      </c>
      <c r="J87" s="7">
        <v>874025.99060721998</v>
      </c>
      <c r="K87" s="7">
        <v>643028.597576575</v>
      </c>
      <c r="L87" s="7">
        <v>402674.55044246698</v>
      </c>
      <c r="M87" s="7">
        <v>877896.84004422498</v>
      </c>
      <c r="N87" s="7">
        <v>956712.06086392899</v>
      </c>
    </row>
    <row r="88" spans="1:14" x14ac:dyDescent="0.3">
      <c r="A88" s="2">
        <v>16.5</v>
      </c>
      <c r="B88" s="2">
        <v>852110</v>
      </c>
      <c r="C88" s="17">
        <v>2500000</v>
      </c>
      <c r="D88" s="7">
        <v>367961.33473718498</v>
      </c>
      <c r="E88" s="7">
        <v>860048.20809317997</v>
      </c>
      <c r="F88" s="7">
        <v>859927.99404553196</v>
      </c>
      <c r="G88" s="7">
        <v>863700.83990287199</v>
      </c>
      <c r="H88" s="7">
        <v>863986.32434935204</v>
      </c>
      <c r="I88" s="7">
        <v>860097.20321539894</v>
      </c>
      <c r="J88" s="7">
        <v>860261.80177876004</v>
      </c>
      <c r="K88" s="7">
        <v>632902.16318994097</v>
      </c>
      <c r="L88" s="7">
        <v>396333.21893943602</v>
      </c>
      <c r="M88" s="7">
        <v>864071.84672088397</v>
      </c>
      <c r="N88" s="7">
        <v>924739.02805800596</v>
      </c>
    </row>
    <row r="89" spans="1:14" x14ac:dyDescent="0.3">
      <c r="A89" s="2">
        <v>17</v>
      </c>
      <c r="B89" s="2">
        <v>804578</v>
      </c>
      <c r="C89" s="17">
        <v>2340000</v>
      </c>
      <c r="D89" s="7">
        <v>344411.80931400502</v>
      </c>
      <c r="E89" s="7">
        <v>805005.22254072595</v>
      </c>
      <c r="F89" s="7">
        <v>804893.68043245398</v>
      </c>
      <c r="G89" s="7">
        <v>808423.98614908895</v>
      </c>
      <c r="H89" s="7">
        <v>808691.19959099405</v>
      </c>
      <c r="I89" s="7">
        <v>805050.98220961296</v>
      </c>
      <c r="J89" s="7">
        <v>805205.046464919</v>
      </c>
      <c r="K89" s="7">
        <v>592396.42532733898</v>
      </c>
      <c r="L89" s="7">
        <v>370967.892927312</v>
      </c>
      <c r="M89" s="7">
        <v>808771.26857719105</v>
      </c>
      <c r="N89" s="7">
        <v>857013.03467527905</v>
      </c>
    </row>
    <row r="90" spans="1:14" x14ac:dyDescent="0.3">
      <c r="A90" s="2">
        <v>17.5</v>
      </c>
      <c r="B90" s="2">
        <v>770140</v>
      </c>
      <c r="C90" s="17">
        <v>2260000</v>
      </c>
      <c r="D90" s="7">
        <v>332637.04660241498</v>
      </c>
      <c r="E90" s="7">
        <v>777484.11678659695</v>
      </c>
      <c r="F90" s="7">
        <v>777378.11449163698</v>
      </c>
      <c r="G90" s="7">
        <v>780785.55927219696</v>
      </c>
      <c r="H90" s="7">
        <v>781043.63721181406</v>
      </c>
      <c r="I90" s="7">
        <v>777527.87170672102</v>
      </c>
      <c r="J90" s="7">
        <v>777676.668807999</v>
      </c>
      <c r="K90" s="7">
        <v>572143.55647505296</v>
      </c>
      <c r="L90" s="7">
        <v>358285.22992125002</v>
      </c>
      <c r="M90" s="7">
        <v>781121.02270893997</v>
      </c>
      <c r="N90" s="7">
        <v>809372.37345258496</v>
      </c>
    </row>
    <row r="91" spans="1:14" x14ac:dyDescent="0.3">
      <c r="A91" s="2">
        <v>18</v>
      </c>
      <c r="B91" s="2">
        <v>739453</v>
      </c>
      <c r="C91" s="17">
        <v>2150000</v>
      </c>
      <c r="D91" s="7">
        <v>316446.74787397898</v>
      </c>
      <c r="E91" s="7">
        <v>739642.112596925</v>
      </c>
      <c r="F91" s="7">
        <v>739542.448470445</v>
      </c>
      <c r="G91" s="7">
        <v>742782.72231647104</v>
      </c>
      <c r="H91" s="7">
        <v>743028.23894044303</v>
      </c>
      <c r="I91" s="7">
        <v>739683.594765243</v>
      </c>
      <c r="J91" s="7">
        <v>739825.149529733</v>
      </c>
      <c r="K91" s="7">
        <v>544295.86177353095</v>
      </c>
      <c r="L91" s="7">
        <v>340846.56828791503</v>
      </c>
      <c r="M91" s="7">
        <v>743101.902237389</v>
      </c>
      <c r="N91" s="7">
        <v>758844.97343333601</v>
      </c>
    </row>
    <row r="92" spans="1:14" x14ac:dyDescent="0.3">
      <c r="A92" s="2">
        <v>18.5</v>
      </c>
      <c r="B92" s="2">
        <v>681563</v>
      </c>
      <c r="C92" s="17">
        <v>1970000</v>
      </c>
      <c r="D92" s="7">
        <v>289953.531772902</v>
      </c>
      <c r="E92" s="7">
        <v>677718.48508558096</v>
      </c>
      <c r="F92" s="7">
        <v>677627.17954555503</v>
      </c>
      <c r="G92" s="7">
        <v>680596.26184346399</v>
      </c>
      <c r="H92" s="7">
        <v>680821.22358728899</v>
      </c>
      <c r="I92" s="7">
        <v>677756.59613373398</v>
      </c>
      <c r="J92" s="7">
        <v>677886.29980166303</v>
      </c>
      <c r="K92" s="7">
        <v>498726.87511201302</v>
      </c>
      <c r="L92" s="7">
        <v>312310.57652427501</v>
      </c>
      <c r="M92" s="7">
        <v>680888.74102489604</v>
      </c>
      <c r="N92" s="7">
        <v>696950.421597632</v>
      </c>
    </row>
    <row r="93" spans="1:14" x14ac:dyDescent="0.3">
      <c r="A93" s="2">
        <v>19</v>
      </c>
      <c r="B93" s="2">
        <v>673981</v>
      </c>
      <c r="C93" s="17">
        <v>1950000</v>
      </c>
      <c r="D93" s="7">
        <v>287009.841095004</v>
      </c>
      <c r="E93" s="7">
        <v>670838.44516029803</v>
      </c>
      <c r="F93" s="7">
        <v>670749.448962942</v>
      </c>
      <c r="G93" s="7">
        <v>673686.65512424102</v>
      </c>
      <c r="H93" s="7">
        <v>673909.33299249504</v>
      </c>
      <c r="I93" s="7">
        <v>670875.81850801106</v>
      </c>
      <c r="J93" s="7">
        <v>671004.20538743294</v>
      </c>
      <c r="K93" s="7">
        <v>493663.65787918802</v>
      </c>
      <c r="L93" s="7">
        <v>309139.91077275999</v>
      </c>
      <c r="M93" s="7">
        <v>673976.20115960902</v>
      </c>
      <c r="N93" s="7">
        <v>674957.50480532402</v>
      </c>
    </row>
    <row r="94" spans="1:14" x14ac:dyDescent="0.3">
      <c r="A94" s="2">
        <v>19.5</v>
      </c>
      <c r="B94" s="2">
        <v>634246</v>
      </c>
      <c r="C94" s="17">
        <v>1850000</v>
      </c>
      <c r="D94" s="7">
        <v>272291.387705517</v>
      </c>
      <c r="E94" s="7">
        <v>636436.43943220901</v>
      </c>
      <c r="F94" s="7">
        <v>636353.40067134297</v>
      </c>
      <c r="G94" s="7">
        <v>639138.62152812595</v>
      </c>
      <c r="H94" s="7">
        <v>639349.88001852098</v>
      </c>
      <c r="I94" s="7">
        <v>636471.93037939502</v>
      </c>
      <c r="J94" s="7">
        <v>636593.73331628204</v>
      </c>
      <c r="K94" s="7">
        <v>468347.571794077</v>
      </c>
      <c r="L94" s="7">
        <v>293286.58201518201</v>
      </c>
      <c r="M94" s="7">
        <v>639413.32901889598</v>
      </c>
      <c r="N94" s="7">
        <v>631164.98806163506</v>
      </c>
    </row>
    <row r="95" spans="1:14" x14ac:dyDescent="0.3">
      <c r="A95" s="2">
        <v>20</v>
      </c>
      <c r="B95" s="2">
        <v>579579</v>
      </c>
      <c r="C95" s="17">
        <v>1660000</v>
      </c>
      <c r="D95" s="7">
        <v>244326.32626549099</v>
      </c>
      <c r="E95" s="7">
        <v>571072.641449444</v>
      </c>
      <c r="F95" s="7">
        <v>570998.55701458897</v>
      </c>
      <c r="G95" s="7">
        <v>573497.35769550805</v>
      </c>
      <c r="H95" s="7">
        <v>573686.91936796997</v>
      </c>
      <c r="I95" s="7">
        <v>571104.54293502495</v>
      </c>
      <c r="J95" s="7">
        <v>571213.83638109604</v>
      </c>
      <c r="K95" s="7">
        <v>420247.008161253</v>
      </c>
      <c r="L95" s="7">
        <v>263165.25737578498</v>
      </c>
      <c r="M95" s="7">
        <v>573743.833068365</v>
      </c>
      <c r="N95" s="7">
        <v>564438.89803060796</v>
      </c>
    </row>
    <row r="96" spans="1:14" x14ac:dyDescent="0.3">
      <c r="A96" s="2">
        <v>20.5</v>
      </c>
      <c r="B96" s="2">
        <v>537126</v>
      </c>
      <c r="C96" s="17">
        <v>1570000</v>
      </c>
      <c r="D96" s="7">
        <v>231079.71821495201</v>
      </c>
      <c r="E96" s="7">
        <v>540110.806192438</v>
      </c>
      <c r="F96" s="7">
        <v>540040.83655918704</v>
      </c>
      <c r="G96" s="7">
        <v>542404.12745900499</v>
      </c>
      <c r="H96" s="7">
        <v>542583.411691393</v>
      </c>
      <c r="I96" s="7">
        <v>540141.04361926997</v>
      </c>
      <c r="J96" s="7">
        <v>540244.41151706094</v>
      </c>
      <c r="K96" s="7">
        <v>397462.53061353997</v>
      </c>
      <c r="L96" s="7">
        <v>248897.26149396499</v>
      </c>
      <c r="M96" s="7">
        <v>542637.25246213097</v>
      </c>
      <c r="N96" s="7">
        <v>534095.83669892605</v>
      </c>
    </row>
    <row r="97" spans="1:14" x14ac:dyDescent="0.3">
      <c r="A97" s="2">
        <v>21</v>
      </c>
      <c r="B97" s="2">
        <v>521783</v>
      </c>
      <c r="C97" s="17">
        <v>1520000</v>
      </c>
      <c r="D97" s="7">
        <v>223720.49152020799</v>
      </c>
      <c r="E97" s="7">
        <v>522910.08284413099</v>
      </c>
      <c r="F97" s="7">
        <v>522854.57192630699</v>
      </c>
      <c r="G97" s="7">
        <v>525130.11066094902</v>
      </c>
      <c r="H97" s="7">
        <v>525303.68520440604</v>
      </c>
      <c r="I97" s="7">
        <v>522939.09955496201</v>
      </c>
      <c r="J97" s="7">
        <v>523039.17548148602</v>
      </c>
      <c r="K97" s="7">
        <v>384804.509694712</v>
      </c>
      <c r="L97" s="7">
        <v>240970.59711517699</v>
      </c>
      <c r="M97" s="7">
        <v>525356.31323299604</v>
      </c>
      <c r="N97" s="7">
        <v>424668.14812558499</v>
      </c>
    </row>
    <row r="98" spans="1:14" x14ac:dyDescent="0.3">
      <c r="A98" s="2">
        <v>21.5</v>
      </c>
      <c r="B98" s="2">
        <v>501763</v>
      </c>
      <c r="C98" s="17">
        <v>1450000</v>
      </c>
      <c r="D98" s="7">
        <v>213417.57414756701</v>
      </c>
      <c r="E98" s="7">
        <v>498828.71753674297</v>
      </c>
      <c r="F98" s="7">
        <v>498775.74295601703</v>
      </c>
      <c r="G98" s="7">
        <v>500946.487143668</v>
      </c>
      <c r="H98" s="7">
        <v>501112.06812262401</v>
      </c>
      <c r="I98" s="7">
        <v>498856.37786493101</v>
      </c>
      <c r="J98" s="7">
        <v>498951.845031681</v>
      </c>
      <c r="K98" s="7">
        <v>367083.24937982397</v>
      </c>
      <c r="L98" s="7">
        <v>229873.266984872</v>
      </c>
      <c r="M98" s="7">
        <v>501162.27249200299</v>
      </c>
      <c r="N98" s="7">
        <v>405081.02756633202</v>
      </c>
    </row>
    <row r="99" spans="1:14" x14ac:dyDescent="0.3">
      <c r="A99" s="2">
        <v>22</v>
      </c>
      <c r="B99" s="2">
        <v>495514</v>
      </c>
      <c r="C99" s="17">
        <v>1440000</v>
      </c>
      <c r="D99" s="7">
        <v>211945.72880861801</v>
      </c>
      <c r="E99" s="7">
        <v>495388.59006795101</v>
      </c>
      <c r="F99" s="7">
        <v>495335.91024597501</v>
      </c>
      <c r="G99" s="7">
        <v>497491.68378405698</v>
      </c>
      <c r="H99" s="7">
        <v>497656.12282522698</v>
      </c>
      <c r="I99" s="7">
        <v>495415.98905207001</v>
      </c>
      <c r="J99" s="7">
        <v>495510.79782456497</v>
      </c>
      <c r="K99" s="7">
        <v>364551.64076341101</v>
      </c>
      <c r="L99" s="7">
        <v>228287.93410911501</v>
      </c>
      <c r="M99" s="7">
        <v>497705.98095757503</v>
      </c>
      <c r="N99" s="7">
        <v>401630.29028034903</v>
      </c>
    </row>
    <row r="100" spans="1:14" x14ac:dyDescent="0.3">
      <c r="A100" s="2">
        <v>22.5</v>
      </c>
      <c r="B100" s="2">
        <v>487176</v>
      </c>
      <c r="C100" s="17">
        <v>1390000</v>
      </c>
      <c r="D100" s="7">
        <v>204586.502113875</v>
      </c>
      <c r="E100" s="7">
        <v>478187.56570275</v>
      </c>
      <c r="F100" s="7">
        <v>478136.74669576797</v>
      </c>
      <c r="G100" s="7">
        <v>480217.66698599898</v>
      </c>
      <c r="H100" s="7">
        <v>480376.39633824001</v>
      </c>
      <c r="I100" s="7">
        <v>478214.044987762</v>
      </c>
      <c r="J100" s="7">
        <v>478305.56178898999</v>
      </c>
      <c r="K100" s="7">
        <v>351893.59768134903</v>
      </c>
      <c r="L100" s="7">
        <v>220361.26973032599</v>
      </c>
      <c r="M100" s="7">
        <v>480424.52328543703</v>
      </c>
      <c r="N100" s="7">
        <v>387988.99565734598</v>
      </c>
    </row>
    <row r="101" spans="1:14" x14ac:dyDescent="0.3">
      <c r="A101" s="2">
        <v>23</v>
      </c>
      <c r="B101" s="2">
        <v>422981</v>
      </c>
      <c r="C101" s="17">
        <v>1210000</v>
      </c>
      <c r="D101" s="7">
        <v>178093.28601279701</v>
      </c>
      <c r="E101" s="7">
        <v>416263.80918397597</v>
      </c>
      <c r="F101" s="7">
        <v>416219.75791502098</v>
      </c>
      <c r="G101" s="7">
        <v>418031.20651299198</v>
      </c>
      <c r="H101" s="7">
        <v>418169.38098508603</v>
      </c>
      <c r="I101" s="7">
        <v>416287.04635625298</v>
      </c>
      <c r="J101" s="7">
        <v>416366.71206091897</v>
      </c>
      <c r="K101" s="7">
        <v>306324.64258592197</v>
      </c>
      <c r="L101" s="7">
        <v>191825.27796668699</v>
      </c>
      <c r="M101" s="7">
        <v>418211.27566574002</v>
      </c>
      <c r="N101" s="7">
        <v>339164.59498432803</v>
      </c>
    </row>
    <row r="102" spans="1:14" x14ac:dyDescent="0.3">
      <c r="A102" s="2">
        <v>23.5</v>
      </c>
      <c r="B102" s="2">
        <v>395596</v>
      </c>
      <c r="C102" s="17">
        <v>1160000</v>
      </c>
      <c r="D102" s="7">
        <v>170734.05931805301</v>
      </c>
      <c r="E102" s="7">
        <v>399062.78481863701</v>
      </c>
      <c r="F102" s="7">
        <v>399020.59436481301</v>
      </c>
      <c r="G102" s="7">
        <v>400757.18971493398</v>
      </c>
      <c r="H102" s="7">
        <v>400889.654498099</v>
      </c>
      <c r="I102" s="7">
        <v>399085.10229194502</v>
      </c>
      <c r="J102" s="7">
        <v>399161.47602534399</v>
      </c>
      <c r="K102" s="7">
        <v>293666.599503859</v>
      </c>
      <c r="L102" s="7">
        <v>183898.613587898</v>
      </c>
      <c r="M102" s="7">
        <v>400929.81799360202</v>
      </c>
      <c r="N102" s="7">
        <v>325343.00079296099</v>
      </c>
    </row>
    <row r="103" spans="1:14" x14ac:dyDescent="0.3">
      <c r="A103" s="2">
        <v>24</v>
      </c>
      <c r="B103" s="2">
        <v>370159</v>
      </c>
      <c r="C103" s="17">
        <v>1090000</v>
      </c>
      <c r="D103" s="7">
        <v>160431.141945412</v>
      </c>
      <c r="E103" s="7">
        <v>374981.37650889799</v>
      </c>
      <c r="F103" s="7">
        <v>374941.76539452298</v>
      </c>
      <c r="G103" s="7">
        <v>376573.566197654</v>
      </c>
      <c r="H103" s="7">
        <v>376698.03741631698</v>
      </c>
      <c r="I103" s="7">
        <v>375002.38060191402</v>
      </c>
      <c r="J103" s="7">
        <v>375074.14557553898</v>
      </c>
      <c r="K103" s="7">
        <v>275945.33918897097</v>
      </c>
      <c r="L103" s="7">
        <v>172801.28345759399</v>
      </c>
      <c r="M103" s="7">
        <v>376735.77725260903</v>
      </c>
      <c r="N103" s="7">
        <v>306168.09439958399</v>
      </c>
    </row>
    <row r="104" spans="1:14" x14ac:dyDescent="0.3">
      <c r="A104" s="2">
        <v>24.5</v>
      </c>
      <c r="B104" s="2">
        <v>299582</v>
      </c>
      <c r="C104" s="17">
        <v>883000</v>
      </c>
      <c r="D104" s="7">
        <v>129963.943429173</v>
      </c>
      <c r="E104" s="7">
        <v>303768.97910791601</v>
      </c>
      <c r="F104" s="7">
        <v>303737.22829666402</v>
      </c>
      <c r="G104" s="7">
        <v>305059.13665369601</v>
      </c>
      <c r="H104" s="7">
        <v>305159.96976019099</v>
      </c>
      <c r="I104" s="7">
        <v>303786.33217567898</v>
      </c>
      <c r="J104" s="7">
        <v>303844.46838825801</v>
      </c>
      <c r="K104" s="7">
        <v>223541.040829231</v>
      </c>
      <c r="L104" s="7">
        <v>139984.892929408</v>
      </c>
      <c r="M104" s="7">
        <v>305190.542489958</v>
      </c>
      <c r="N104" s="7">
        <v>250555.07404818901</v>
      </c>
    </row>
    <row r="105" spans="1:14" x14ac:dyDescent="0.3">
      <c r="A105" s="2">
        <v>25</v>
      </c>
      <c r="B105" s="2">
        <v>295215</v>
      </c>
      <c r="C105" s="17">
        <v>860000</v>
      </c>
      <c r="D105" s="7">
        <v>126578.699149591</v>
      </c>
      <c r="E105" s="7">
        <v>295856.57412356901</v>
      </c>
      <c r="F105" s="7">
        <v>295825.61306356802</v>
      </c>
      <c r="G105" s="7">
        <v>297113.088926589</v>
      </c>
      <c r="H105" s="7">
        <v>297211.29557617701</v>
      </c>
      <c r="I105" s="7">
        <v>295873.43790609698</v>
      </c>
      <c r="J105" s="7">
        <v>295930.05981189298</v>
      </c>
      <c r="K105" s="7">
        <v>217718.341011482</v>
      </c>
      <c r="L105" s="7">
        <v>136338.627315166</v>
      </c>
      <c r="M105" s="7">
        <v>297241.07196077402</v>
      </c>
      <c r="N105" s="7">
        <v>243676.849278329</v>
      </c>
    </row>
    <row r="106" spans="1:14" x14ac:dyDescent="0.3">
      <c r="A106" s="2">
        <v>25.5</v>
      </c>
      <c r="B106" s="2">
        <v>258609</v>
      </c>
      <c r="C106" s="17">
        <v>749000</v>
      </c>
      <c r="D106" s="7">
        <v>110241.21588726</v>
      </c>
      <c r="E106" s="7">
        <v>257670.26907096599</v>
      </c>
      <c r="F106" s="7">
        <v>257643.46998210801</v>
      </c>
      <c r="G106" s="7">
        <v>258764.771634901</v>
      </c>
      <c r="H106" s="7">
        <v>258850.302775066</v>
      </c>
      <c r="I106" s="7">
        <v>257685.122083333</v>
      </c>
      <c r="J106" s="7">
        <v>257734.435812916</v>
      </c>
      <c r="K106" s="7">
        <v>189617.48536930201</v>
      </c>
      <c r="L106" s="7">
        <v>118741.432394255</v>
      </c>
      <c r="M106" s="7">
        <v>258876.23592862801</v>
      </c>
      <c r="N106" s="7">
        <v>213476.119654618</v>
      </c>
    </row>
    <row r="107" spans="1:14" x14ac:dyDescent="0.3">
      <c r="A107" s="2">
        <v>26</v>
      </c>
      <c r="B107" s="2">
        <v>203024</v>
      </c>
      <c r="C107" s="17">
        <v>598000</v>
      </c>
      <c r="D107" s="7">
        <v>88016.351269134699</v>
      </c>
      <c r="E107" s="7">
        <v>205723.11012428501</v>
      </c>
      <c r="F107" s="7">
        <v>205701.996060481</v>
      </c>
      <c r="G107" s="7">
        <v>206597.240904768</v>
      </c>
      <c r="H107" s="7">
        <v>206665.52878436499</v>
      </c>
      <c r="I107" s="7">
        <v>205735.25100912299</v>
      </c>
      <c r="J107" s="7">
        <v>205774.62298547901</v>
      </c>
      <c r="K107" s="7">
        <v>151390.19526147199</v>
      </c>
      <c r="L107" s="7">
        <v>94802.905970313106</v>
      </c>
      <c r="M107" s="7">
        <v>206686.23375877101</v>
      </c>
      <c r="N107" s="7">
        <v>172646.09553055599</v>
      </c>
    </row>
    <row r="108" spans="1:14" x14ac:dyDescent="0.3">
      <c r="A108" s="2">
        <v>26.5</v>
      </c>
      <c r="B108" s="2">
        <v>147693</v>
      </c>
      <c r="C108" s="17">
        <v>437000</v>
      </c>
      <c r="D108" s="7">
        <v>64319.641312059903</v>
      </c>
      <c r="E108" s="7">
        <v>150335.68395091299</v>
      </c>
      <c r="F108" s="7">
        <v>150320.689428813</v>
      </c>
      <c r="G108" s="7">
        <v>150974.906815022</v>
      </c>
      <c r="H108" s="7">
        <v>151024.80949626601</v>
      </c>
      <c r="I108" s="7">
        <v>150344.991122051</v>
      </c>
      <c r="J108" s="7">
        <v>150373.76295092699</v>
      </c>
      <c r="K108" s="7">
        <v>110631.29653722901</v>
      </c>
      <c r="L108" s="7">
        <v>69279.046670613403</v>
      </c>
      <c r="M108" s="7">
        <v>151039.94005448601</v>
      </c>
      <c r="N108" s="7">
        <v>129371.37217816801</v>
      </c>
    </row>
    <row r="109" spans="1:14" x14ac:dyDescent="0.3">
      <c r="A109" s="2">
        <v>27</v>
      </c>
      <c r="B109" s="2">
        <v>105314</v>
      </c>
      <c r="C109" s="17">
        <v>318000</v>
      </c>
      <c r="D109" s="7">
        <v>46804.681778569902</v>
      </c>
      <c r="E109" s="7">
        <v>109397.17586771899</v>
      </c>
      <c r="F109" s="7">
        <v>109386.680179319</v>
      </c>
      <c r="G109" s="7">
        <v>109862.746835645</v>
      </c>
      <c r="H109" s="7">
        <v>109899.06045723701</v>
      </c>
      <c r="I109" s="7">
        <v>109404.364248998</v>
      </c>
      <c r="J109" s="7">
        <v>109425.301186258</v>
      </c>
      <c r="K109" s="7">
        <v>80505.154001920106</v>
      </c>
      <c r="L109" s="7">
        <v>50413.585449096201</v>
      </c>
      <c r="M109" s="7">
        <v>109910.070794798</v>
      </c>
      <c r="N109" s="7">
        <v>97338.581256088903</v>
      </c>
    </row>
    <row r="110" spans="1:14" x14ac:dyDescent="0.3">
      <c r="A110" s="2">
        <v>27.5</v>
      </c>
      <c r="B110" s="2">
        <v>77604.100000000006</v>
      </c>
      <c r="C110" s="17">
        <v>225000</v>
      </c>
      <c r="D110" s="7">
        <v>33116.520126346601</v>
      </c>
      <c r="E110" s="7">
        <v>77403.206689733895</v>
      </c>
      <c r="F110" s="7">
        <v>77396.235975933596</v>
      </c>
      <c r="G110" s="7">
        <v>77733.075591258894</v>
      </c>
      <c r="H110" s="7">
        <v>77758.769191441694</v>
      </c>
      <c r="I110" s="7">
        <v>77408.748289385898</v>
      </c>
      <c r="J110" s="7">
        <v>77423.562160088404</v>
      </c>
      <c r="K110" s="7">
        <v>56961.193869283103</v>
      </c>
      <c r="L110" s="7">
        <v>35669.989704549203</v>
      </c>
      <c r="M110" s="7">
        <v>77766.559524621203</v>
      </c>
      <c r="N110" s="7">
        <v>72290.893853935806</v>
      </c>
    </row>
    <row r="111" spans="1:14" x14ac:dyDescent="0.3">
      <c r="A111" s="2">
        <v>28</v>
      </c>
      <c r="B111" s="2">
        <v>56235.9</v>
      </c>
      <c r="C111" s="17">
        <v>163000</v>
      </c>
      <c r="D111" s="7">
        <v>23991.079024864401</v>
      </c>
      <c r="E111" s="7">
        <v>56073.904655037302</v>
      </c>
      <c r="F111" s="7">
        <v>56069.273173676404</v>
      </c>
      <c r="G111" s="7">
        <v>56313.294761667501</v>
      </c>
      <c r="H111" s="7">
        <v>56331.908347577701</v>
      </c>
      <c r="I111" s="7">
        <v>56078.337649644003</v>
      </c>
      <c r="J111" s="7">
        <v>56089.069475975099</v>
      </c>
      <c r="K111" s="7">
        <v>41265.220447525098</v>
      </c>
      <c r="L111" s="7">
        <v>25840.9258748512</v>
      </c>
      <c r="M111" s="7">
        <v>56337.552011170003</v>
      </c>
      <c r="N111" s="7">
        <v>55540.791993642502</v>
      </c>
    </row>
    <row r="112" spans="1:14" x14ac:dyDescent="0.3">
      <c r="A112" s="2">
        <v>28.5</v>
      </c>
      <c r="B112" s="2">
        <v>6450.58</v>
      </c>
      <c r="C112" s="17">
        <v>19400</v>
      </c>
      <c r="D112" s="7">
        <v>2855.3799575605699</v>
      </c>
      <c r="E112" s="7">
        <v>6672.4479099443197</v>
      </c>
      <c r="F112" s="7">
        <v>6673.2754574805003</v>
      </c>
      <c r="G112" s="7">
        <v>6702.3185176463203</v>
      </c>
      <c r="H112" s="7">
        <v>6704.5338769509299</v>
      </c>
      <c r="I112" s="7">
        <v>6674.3542969514901</v>
      </c>
      <c r="J112" s="7">
        <v>6675.6315818031599</v>
      </c>
      <c r="K112" s="7">
        <v>4911.3207158404102</v>
      </c>
      <c r="L112" s="7">
        <v>3075.5457789700199</v>
      </c>
      <c r="M112" s="7">
        <v>6705.2055767895599</v>
      </c>
      <c r="N112" s="7">
        <v>17026.638067199499</v>
      </c>
    </row>
    <row r="113" spans="1:14" x14ac:dyDescent="0.3">
      <c r="A113" s="2">
        <v>29</v>
      </c>
      <c r="B113" s="2">
        <v>0</v>
      </c>
      <c r="C113" s="1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</row>
    <row r="114" spans="1:14" x14ac:dyDescent="0.3">
      <c r="A114" s="2">
        <v>29.5</v>
      </c>
      <c r="B114" s="2">
        <v>0</v>
      </c>
      <c r="C114" s="1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</row>
    <row r="115" spans="1:14" x14ac:dyDescent="0.3">
      <c r="A115" s="2">
        <v>30</v>
      </c>
      <c r="B115" s="2">
        <v>0</v>
      </c>
      <c r="C115" s="1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</row>
    <row r="117" spans="1:14" x14ac:dyDescent="0.3">
      <c r="B117" s="16"/>
      <c r="C117" s="16"/>
      <c r="D117" s="16"/>
      <c r="I117" s="16"/>
      <c r="J117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workbookViewId="0">
      <selection activeCell="C134" sqref="C134:C136"/>
    </sheetView>
  </sheetViews>
  <sheetFormatPr defaultRowHeight="14.5" x14ac:dyDescent="0.3"/>
  <cols>
    <col min="1" max="2" width="19.796875" customWidth="1"/>
    <col min="3" max="5" width="22" customWidth="1"/>
    <col min="6" max="6" width="21.3984375" customWidth="1"/>
    <col min="7" max="7" width="16.69921875" customWidth="1"/>
    <col min="8" max="8" width="16.5" customWidth="1"/>
    <col min="9" max="9" width="18.5" customWidth="1"/>
    <col min="10" max="12" width="21.796875" customWidth="1"/>
    <col min="13" max="13" width="22.296875" customWidth="1"/>
  </cols>
  <sheetData>
    <row r="1" spans="1:13" x14ac:dyDescent="0.3">
      <c r="A1" s="8" t="s">
        <v>12</v>
      </c>
      <c r="B1" t="s">
        <v>13</v>
      </c>
      <c r="C1" s="18" t="s">
        <v>14</v>
      </c>
      <c r="D1" s="18" t="s">
        <v>2</v>
      </c>
      <c r="E1" s="18" t="s">
        <v>3</v>
      </c>
      <c r="F1" s="18" t="s">
        <v>16</v>
      </c>
      <c r="G1" s="18" t="s">
        <v>5</v>
      </c>
      <c r="H1" s="18" t="s">
        <v>6</v>
      </c>
      <c r="I1" s="18" t="s">
        <v>7</v>
      </c>
      <c r="J1" s="18" t="s">
        <v>15</v>
      </c>
      <c r="K1" s="18" t="s">
        <v>9</v>
      </c>
      <c r="L1" s="18" t="s">
        <v>10</v>
      </c>
      <c r="M1" s="18" t="s">
        <v>18</v>
      </c>
    </row>
    <row r="2" spans="1:13" ht="45.5" customHeight="1" x14ac:dyDescent="0.3">
      <c r="A2" s="8" t="s">
        <v>24</v>
      </c>
      <c r="B2" s="8"/>
      <c r="C2" s="19" t="s">
        <v>25</v>
      </c>
      <c r="D2" s="19"/>
      <c r="E2" s="19"/>
      <c r="F2" s="19" t="s">
        <v>26</v>
      </c>
      <c r="G2" s="8"/>
      <c r="H2" s="8"/>
      <c r="I2" s="8"/>
      <c r="J2" s="19" t="s">
        <v>26</v>
      </c>
      <c r="K2" s="19"/>
      <c r="L2" s="19"/>
      <c r="M2" s="19" t="s">
        <v>27</v>
      </c>
    </row>
    <row r="3" spans="1:13" x14ac:dyDescent="0.3">
      <c r="A3" s="2">
        <v>9.9999999999999994E-12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</row>
    <row r="4" spans="1:13" hidden="1" x14ac:dyDescent="0.3">
      <c r="A4" s="2">
        <v>1.5849E-11</v>
      </c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idden="1" x14ac:dyDescent="0.3">
      <c r="A5" s="2">
        <v>2.5119000000000001E-11</v>
      </c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hidden="1" x14ac:dyDescent="0.3">
      <c r="A6" s="2">
        <v>3.9810999999999998E-11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13" hidden="1" x14ac:dyDescent="0.3">
      <c r="A7" s="2">
        <v>6.3095999999999999E-11</v>
      </c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3" hidden="1" x14ac:dyDescent="0.3">
      <c r="A8" s="2">
        <v>1E-10</v>
      </c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3" hidden="1" x14ac:dyDescent="0.3">
      <c r="A9" s="2">
        <v>1.5848999999999999E-10</v>
      </c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1:13" hidden="1" x14ac:dyDescent="0.3">
      <c r="A10" s="2">
        <v>2.5118999999999999E-10</v>
      </c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spans="1:13" hidden="1" x14ac:dyDescent="0.3">
      <c r="A11" s="2">
        <v>3.9810999999999998E-10</v>
      </c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 x14ac:dyDescent="0.3">
      <c r="A12" s="14">
        <v>6.3095999999999996E-10</v>
      </c>
      <c r="B12" s="30">
        <f>ABS((SUM('Flux Calculation Summary'!C11:C21)-SUM('Flux Calculation Summary'!B11:B21))/SUM('Flux Calculation Summary'!B11:B21))</f>
        <v>15.991380673316051</v>
      </c>
      <c r="C12" s="27">
        <f>ABS((SUM('Flux Calculation Summary'!D11:D21)-SUM('Flux Calculation Summary'!B11:B21))/SUM('Flux Calculation Summary'!B11:B21))</f>
        <v>1.5008685735498306</v>
      </c>
      <c r="D12" s="27">
        <f>ABS((SUM('Flux Calculation Summary'!E11:E21)-SUM('Flux Calculation Summary'!B11:B21))/SUM('Flux Calculation Summary'!B11:B21))</f>
        <v>4.845397672628974</v>
      </c>
      <c r="E12" s="27">
        <f>ABS((SUM('Flux Calculation Summary'!F11:F21)-SUM('Flux Calculation Summary'!B11:B21))/SUM('Flux Calculation Summary'!B11:B21))</f>
        <v>4.8447507028839345</v>
      </c>
      <c r="F12" s="27">
        <f>ABS((SUM('Flux Calculation Summary'!G11:G21)-SUM('Flux Calculation Summary'!B11:B21))/SUM('Flux Calculation Summary'!B11:B21))</f>
        <v>4.8701879034610194</v>
      </c>
      <c r="G12" s="27">
        <f>ABS((SUM('Flux Calculation Summary'!H11:H21)-SUM('Flux Calculation Summary'!B11:B21))/SUM('Flux Calculation Summary'!B11:B21))</f>
        <v>4.8721282134235757</v>
      </c>
      <c r="H12" s="27">
        <f>ABS((SUM('Flux Calculation Summary'!I11:I21)-SUM('Flux Calculation Summary'!B11:B21))/SUM('Flux Calculation Summary'!B11:B21))</f>
        <v>4.845695598354915</v>
      </c>
      <c r="I12" s="27">
        <f>ABS((SUM('Flux Calculation Summary'!J11:J21)-SUM('Flux Calculation Summary'!B11:B21))/SUM('Flux Calculation Summary'!B11:B21))</f>
        <v>4.8468143010942599</v>
      </c>
      <c r="J12" s="27">
        <f>ABS((SUM('Flux Calculation Summary'!K11:K21)-SUM('Flux Calculation Summary'!B11:B21))/SUM('Flux Calculation Summary'!B11:B21))</f>
        <v>3.2885168089773087</v>
      </c>
      <c r="K12" s="27">
        <f>ABS((SUM('Flux Calculation Summary'!L11:L21)-SUM('Flux Calculation Summary'!B11:B21))/SUM('Flux Calculation Summary'!B11:B21))</f>
        <v>1.6936915830234078</v>
      </c>
      <c r="L12" s="27">
        <f>ABS((SUM('Flux Calculation Summary'!M11:M21)-SUM('Flux Calculation Summary'!B11:B21))/SUM('Flux Calculation Summary'!B11:B21))</f>
        <v>4.8727165179419059</v>
      </c>
      <c r="M12" s="27">
        <f>ABS((SUM('Flux Calculation Summary'!N11:N21)-SUM('Flux Calculation Summary'!B11:B21))/SUM('Flux Calculation Summary'!B11:B21))</f>
        <v>2.2006072154507716</v>
      </c>
    </row>
    <row r="13" spans="1:13" hidden="1" x14ac:dyDescent="0.3">
      <c r="A13" s="14">
        <v>1.0000000000000001E-9</v>
      </c>
      <c r="B13" s="30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 hidden="1" x14ac:dyDescent="0.3">
      <c r="A14" s="14">
        <v>1.5849E-9</v>
      </c>
      <c r="B14" s="30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3" hidden="1" x14ac:dyDescent="0.3">
      <c r="A15" s="14">
        <v>2.5119E-9</v>
      </c>
      <c r="B15" s="30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 hidden="1" x14ac:dyDescent="0.3">
      <c r="A16" s="14">
        <v>3.9810999999999998E-9</v>
      </c>
      <c r="B16" s="30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3" hidden="1" x14ac:dyDescent="0.3">
      <c r="A17" s="14">
        <v>6.3095999999999998E-9</v>
      </c>
      <c r="B17" s="30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1:13" hidden="1" x14ac:dyDescent="0.3">
      <c r="A18" s="14">
        <v>1E-8</v>
      </c>
      <c r="B18" s="30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13" hidden="1" x14ac:dyDescent="0.3">
      <c r="A19" s="14">
        <v>1.5848999999999999E-8</v>
      </c>
      <c r="B19" s="3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13" hidden="1" x14ac:dyDescent="0.3">
      <c r="A20" s="14">
        <v>2.5119000000000001E-8</v>
      </c>
      <c r="B20" s="30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 hidden="1" x14ac:dyDescent="0.3">
      <c r="A21" s="14">
        <v>3.9810999999999998E-8</v>
      </c>
      <c r="B21" s="30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3" hidden="1" x14ac:dyDescent="0.3">
      <c r="A22" s="14">
        <v>6.3095999999999998E-8</v>
      </c>
      <c r="B22" s="30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spans="1:13" x14ac:dyDescent="0.3">
      <c r="A23" s="13">
        <v>9.9999999999999995E-8</v>
      </c>
      <c r="B23" s="31">
        <f>ABS(SUM('Flux Calculation Summary'!C22:C31)-SUM('Flux Calculation Summary'!B22:B31))/SUM('Flux Calculation Summary'!B22:B31)</f>
        <v>9.2651128700589087</v>
      </c>
      <c r="C23" s="32">
        <f>ABS(SUM('Flux Calculation Summary'!D22:D31)-SUM('Flux Calculation Summary'!B22:B31))/SUM('Flux Calculation Summary'!B22:B31)</f>
        <v>0.5108659259665298</v>
      </c>
      <c r="D23" s="32">
        <f>ABS(SUM('Flux Calculation Summary'!E22:E31)-SUM('Flux Calculation Summary'!B22:B31))/SUM('Flux Calculation Summary'!B22:B31)</f>
        <v>2.5314179602925551</v>
      </c>
      <c r="E23" s="32">
        <f>ABS(SUM('Flux Calculation Summary'!F22:F31)-SUM('Flux Calculation Summary'!B22:B31))/SUM('Flux Calculation Summary'!B22:B31)</f>
        <v>2.5310271022696562</v>
      </c>
      <c r="F23" s="32">
        <f>ABS(SUM('Flux Calculation Summary'!G22:G31)-SUM('Flux Calculation Summary'!B22:B31))/SUM('Flux Calculation Summary'!B22:B31)</f>
        <v>2.5463946430270803</v>
      </c>
      <c r="G23" s="32">
        <f>ABS(SUM('Flux Calculation Summary'!H22:H31)-SUM('Flux Calculation Summary'!B22:B31))/SUM('Flux Calculation Summary'!B22:B31)</f>
        <v>2.5475668550533701</v>
      </c>
      <c r="H23" s="32">
        <f>ABS(SUM('Flux Calculation Summary'!I22:I31)-SUM('Flux Calculation Summary'!B22:B31))/SUM('Flux Calculation Summary'!B22:B31)</f>
        <v>2.5315979480912243</v>
      </c>
      <c r="I23" s="32">
        <f>ABS(SUM('Flux Calculation Summary'!J22:J31)-SUM('Flux Calculation Summary'!B22:B31))/SUM('Flux Calculation Summary'!B22:B31)</f>
        <v>2.5322737972236844</v>
      </c>
      <c r="J23" s="32">
        <f>ABS(SUM('Flux Calculation Summary'!K22:K31)-SUM('Flux Calculation Summary'!B22:B31))/SUM('Flux Calculation Summary'!B22:B31)</f>
        <v>1.598419897399433</v>
      </c>
      <c r="K23" s="32">
        <f>ABS(SUM('Flux Calculation Summary'!L22:L31)-SUM('Flux Calculation Summary'!B22:B31))/SUM('Flux Calculation Summary'!B22:B31)</f>
        <v>0.62736192589359985</v>
      </c>
      <c r="L23" s="32">
        <f>ABS(SUM('Flux Calculation Summary'!M22:M31)-SUM('Flux Calculation Summary'!B22:B31))/SUM('Flux Calculation Summary'!B22:B31)</f>
        <v>2.547922271272848</v>
      </c>
      <c r="M23" s="32">
        <f>ABS(SUM('Flux Calculation Summary'!N22:N31)-SUM('Flux Calculation Summary'!B22:B31))/SUM('Flux Calculation Summary'!B22:B31)</f>
        <v>1.4271692666810427</v>
      </c>
    </row>
    <row r="24" spans="1:13" hidden="1" x14ac:dyDescent="0.3">
      <c r="A24" s="13">
        <v>1.5849000000000001E-7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1:13" hidden="1" x14ac:dyDescent="0.3">
      <c r="A25" s="13">
        <v>2.5119000000000001E-7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13" hidden="1" x14ac:dyDescent="0.3">
      <c r="A26" s="13">
        <v>3.9811000000000001E-7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1:13" hidden="1" x14ac:dyDescent="0.3">
      <c r="A27" s="13">
        <v>6.3096000000000003E-7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</row>
    <row r="28" spans="1:13" hidden="1" x14ac:dyDescent="0.3">
      <c r="A28" s="13">
        <v>0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</row>
    <row r="29" spans="1:13" hidden="1" x14ac:dyDescent="0.3">
      <c r="A29" s="13">
        <v>5849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</row>
    <row r="30" spans="1:13" hidden="1" x14ac:dyDescent="0.3">
      <c r="A30" s="13">
        <v>2.5119E-6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</row>
    <row r="31" spans="1:13" hidden="1" x14ac:dyDescent="0.3">
      <c r="A31" s="13">
        <v>3.9810999999999999E-6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</row>
    <row r="32" spans="1:13" hidden="1" x14ac:dyDescent="0.3">
      <c r="A32" s="13">
        <v>6.3095999999999997E-6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</row>
    <row r="33" spans="1:13" x14ac:dyDescent="0.3">
      <c r="A33" s="15">
        <v>1.0000000000000001E-5</v>
      </c>
      <c r="B33" s="33">
        <f>ABS((SUM('Flux Calculation Summary'!C32:C41)-SUM('Flux Calculation Summary'!B32:B41))/SUM('Flux Calculation Summary'!B32:B41))</f>
        <v>5.0890299992555637</v>
      </c>
      <c r="C33" s="34">
        <f>ABS((SUM('Flux Calculation Summary'!D32:D41)-SUM('Flux Calculation Summary'!B32:B41))/SUM('Flux Calculation Summary'!B32:B41))</f>
        <v>0.10378895631890869</v>
      </c>
      <c r="D33" s="34">
        <f>ABS((SUM('Flux Calculation Summary'!E32:E41)-SUM('Flux Calculation Summary'!B32:B41))/SUM('Flux Calculation Summary'!B32:B41))</f>
        <v>1.0947563044192619</v>
      </c>
      <c r="E33" s="34">
        <f>ABS((SUM('Flux Calculation Summary'!F32:F41)-SUM('Flux Calculation Summary'!B32:B41))/SUM('Flux Calculation Summary'!B32:B41))</f>
        <v>1.0945244563863188</v>
      </c>
      <c r="F33" s="34">
        <f>ABS((SUM('Flux Calculation Summary'!G32:G41)-SUM('Flux Calculation Summary'!B32:B41))/SUM('Flux Calculation Summary'!B32:B41))</f>
        <v>1.1036401298203318</v>
      </c>
      <c r="G33" s="34">
        <f>ABS((SUM('Flux Calculation Summary'!H32:H41)-SUM('Flux Calculation Summary'!B32:B41))/SUM('Flux Calculation Summary'!B32:B41))</f>
        <v>1.1043354591638983</v>
      </c>
      <c r="H33" s="34">
        <f>ABS((SUM('Flux Calculation Summary'!I32:I41)-SUM('Flux Calculation Summary'!B32:B41))/SUM('Flux Calculation Summary'!B32:B41))</f>
        <v>1.094863069061744</v>
      </c>
      <c r="I33" s="34">
        <f>ABS((SUM('Flux Calculation Summary'!J32:J41)-SUM('Flux Calculation Summary'!B32:B41))/SUM('Flux Calculation Summary'!B32:B41))</f>
        <v>1.0952639672978011</v>
      </c>
      <c r="J33" s="34">
        <f>ABS((SUM('Flux Calculation Summary'!K32:K41)-SUM('Flux Calculation Summary'!B32:B41))/SUM('Flux Calculation Summary'!B32:B41))</f>
        <v>0.54149735342067318</v>
      </c>
      <c r="K33" s="34">
        <f>ABS((SUM('Flux Calculation Summary'!L32:L41)-SUM('Flux Calculation Summary'!B32:B41))/SUM('Flux Calculation Summary'!B32:B41))</f>
        <v>3.4686139717118557E-2</v>
      </c>
      <c r="L33" s="34">
        <f>ABS((SUM('Flux Calculation Summary'!M32:M41)-SUM('Flux Calculation Summary'!B32:B41))/SUM('Flux Calculation Summary'!B32:B41))</f>
        <v>1.1045462839302689</v>
      </c>
      <c r="M33" s="34">
        <f>ABS((SUM('Flux Calculation Summary'!N32:N41)-SUM('Flux Calculation Summary'!B32:B41))/SUM('Flux Calculation Summary'!B32:B41))</f>
        <v>0.61995233332610356</v>
      </c>
    </row>
    <row r="34" spans="1:13" hidden="1" x14ac:dyDescent="0.3">
      <c r="A34" s="15">
        <v>1.5849E-5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</row>
    <row r="35" spans="1:13" hidden="1" x14ac:dyDescent="0.3">
      <c r="A35" s="15">
        <v>2.5119000000000001E-5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</row>
    <row r="36" spans="1:13" hidden="1" x14ac:dyDescent="0.3">
      <c r="A36" s="15">
        <v>3.9811000000000002E-5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</row>
    <row r="37" spans="1:13" hidden="1" x14ac:dyDescent="0.3">
      <c r="A37" s="15">
        <v>6.3095999999999994E-5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spans="1:13" hidden="1" x14ac:dyDescent="0.3">
      <c r="A38" s="15">
        <v>1E-4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spans="1:13" hidden="1" x14ac:dyDescent="0.3">
      <c r="A39" s="15">
        <v>1.5849000000000001E-4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</row>
    <row r="40" spans="1:13" hidden="1" x14ac:dyDescent="0.3">
      <c r="A40" s="15">
        <v>2.5118999999999999E-4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</row>
    <row r="41" spans="1:13" hidden="1" x14ac:dyDescent="0.3">
      <c r="A41" s="15">
        <v>3.9811000000000002E-4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pans="1:13" hidden="1" x14ac:dyDescent="0.3">
      <c r="A42" s="15">
        <v>6.3095999999999996E-4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</row>
    <row r="43" spans="1:13" x14ac:dyDescent="0.3">
      <c r="A43" s="26">
        <v>1E-3</v>
      </c>
      <c r="B43" s="35">
        <f>ABS((SUM('Flux Calculation Summary'!C42:C51)-SUM('Flux Calculation Summary'!B42:B51))/SUM('Flux Calculation Summary'!B42:B51))</f>
        <v>2.8292397342337434</v>
      </c>
      <c r="C43" s="36">
        <f>ABS((SUM('Flux Calculation Summary'!D42:D51)-SUM('Flux Calculation Summary'!B42:B51))/SUM('Flux Calculation Summary'!B42:B51))</f>
        <v>0.43639513452323175</v>
      </c>
      <c r="D43" s="36">
        <f>ABS((SUM('Flux Calculation Summary'!E42:E51)-SUM('Flux Calculation Summary'!B42:B51))/SUM('Flux Calculation Summary'!B42:B51))</f>
        <v>0.31734021271032858</v>
      </c>
      <c r="E43" s="36">
        <f>ABS((SUM('Flux Calculation Summary'!F42:F51)-SUM('Flux Calculation Summary'!B42:B51))/SUM('Flux Calculation Summary'!B42:B51))</f>
        <v>0.31719440924078124</v>
      </c>
      <c r="F43" s="36">
        <f>ABS((SUM('Flux Calculation Summary'!G42:G51)-SUM('Flux Calculation Summary'!B42:B51))/SUM('Flux Calculation Summary'!B42:B51))</f>
        <v>0.32292702985885768</v>
      </c>
      <c r="G43" s="36">
        <f>ABS((SUM('Flux Calculation Summary'!H42:H51)-SUM('Flux Calculation Summary'!B42:B51))/SUM('Flux Calculation Summary'!B42:B51))</f>
        <v>0.32336430521323856</v>
      </c>
      <c r="H43" s="36">
        <f>ABS((SUM('Flux Calculation Summary'!I42:I51)-SUM('Flux Calculation Summary'!B42:B51))/SUM('Flux Calculation Summary'!B42:B51))</f>
        <v>0.31740735434228634</v>
      </c>
      <c r="I43" s="36">
        <f>ABS((SUM('Flux Calculation Summary'!J42:J51)-SUM('Flux Calculation Summary'!B42:B51))/SUM('Flux Calculation Summary'!B42:B51))</f>
        <v>0.31765946928589484</v>
      </c>
      <c r="J43" s="36">
        <f>ABS((SUM('Flux Calculation Summary'!K42:K51)-SUM('Flux Calculation Summary'!B42:B51))/SUM('Flux Calculation Summary'!B42:B51))</f>
        <v>3.0589197054263322E-2</v>
      </c>
      <c r="K43" s="36">
        <f>ABS((SUM('Flux Calculation Summary'!L42:L51)-SUM('Flux Calculation Summary'!B42:B51))/SUM('Flux Calculation Summary'!B42:B51))</f>
        <v>0.39293803601614008</v>
      </c>
      <c r="L43" s="36">
        <f>ABS((SUM('Flux Calculation Summary'!M42:M51)-SUM('Flux Calculation Summary'!B42:B51))/SUM('Flux Calculation Summary'!B42:B51))</f>
        <v>0.32349688767258827</v>
      </c>
      <c r="M43" s="36">
        <f>ABS((SUM('Flux Calculation Summary'!N42:N51)-SUM('Flux Calculation Summary'!B42:B51))/SUM('Flux Calculation Summary'!B42:B51))</f>
        <v>2.4239197491278598E-2</v>
      </c>
    </row>
    <row r="44" spans="1:13" hidden="1" x14ac:dyDescent="0.3">
      <c r="A44" s="26">
        <v>1.5849E-3</v>
      </c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idden="1" x14ac:dyDescent="0.3">
      <c r="A45" s="26">
        <v>2.5119000000000001E-3</v>
      </c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</row>
    <row r="46" spans="1:13" hidden="1" x14ac:dyDescent="0.3">
      <c r="A46" s="26">
        <v>3.9810999999999996E-3</v>
      </c>
      <c r="B46" s="35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</row>
    <row r="47" spans="1:13" hidden="1" x14ac:dyDescent="0.3">
      <c r="A47" s="26">
        <v>6.3096000000000003E-3</v>
      </c>
      <c r="B47" s="35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</row>
    <row r="48" spans="1:13" hidden="1" x14ac:dyDescent="0.3">
      <c r="A48" s="26">
        <v>0.01</v>
      </c>
      <c r="B48" s="3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</row>
    <row r="49" spans="1:13" hidden="1" x14ac:dyDescent="0.3">
      <c r="A49" s="26">
        <v>1.5848999999999999E-2</v>
      </c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</row>
    <row r="50" spans="1:13" hidden="1" x14ac:dyDescent="0.3">
      <c r="A50" s="26">
        <v>2.5118999999999999E-2</v>
      </c>
      <c r="B50" s="35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3" hidden="1" x14ac:dyDescent="0.3">
      <c r="A51" s="26">
        <v>3.9810999999999999E-2</v>
      </c>
      <c r="B51" s="35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</row>
    <row r="52" spans="1:13" hidden="1" x14ac:dyDescent="0.3">
      <c r="A52" s="26">
        <v>6.3095999999999999E-2</v>
      </c>
      <c r="B52" s="35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3" x14ac:dyDescent="0.3">
      <c r="A53" s="2">
        <v>0.1</v>
      </c>
      <c r="B53" s="28">
        <f>ABS((SUM('Flux Calculation Summary'!C52:C57)-SUM('Flux Calculation Summary'!B52:B57))/SUM('Flux Calculation Summary'!B52:B57))</f>
        <v>1.8433448266627135</v>
      </c>
      <c r="C53" s="29">
        <f>ABS((SUM('Flux Calculation Summary'!D52:D57)-SUM('Flux Calculation Summary'!B52:B57))/SUM('Flux Calculation Summary'!B52:B57))</f>
        <v>0.5815036169851634</v>
      </c>
      <c r="D53" s="29">
        <f>ABS((SUM('Flux Calculation Summary'!E52:E57)-SUM('Flux Calculation Summary'!B52:B57))/SUM('Flux Calculation Summary'!B52:B57))</f>
        <v>2.1828681741128588E-2</v>
      </c>
      <c r="E53" s="29">
        <f>ABS((SUM('Flux Calculation Summary'!F52:F57)-SUM('Flux Calculation Summary'!B52:B57))/SUM('Flux Calculation Summary'!B52:B57))</f>
        <v>2.1936945931833648E-2</v>
      </c>
      <c r="F53" s="29">
        <f>ABS((SUM('Flux Calculation Summary'!G52:G57)-SUM('Flux Calculation Summary'!B52:B57))/SUM('Flux Calculation Summary'!B52:B57))</f>
        <v>1.7680274031167037E-2</v>
      </c>
      <c r="G53" s="29">
        <f>ABS((SUM('Flux Calculation Summary'!H52:H57)-SUM('Flux Calculation Summary'!B52:B57))/SUM('Flux Calculation Summary'!B52:B57))</f>
        <v>1.7355581741574748E-2</v>
      </c>
      <c r="H53" s="29">
        <f>ABS((SUM('Flux Calculation Summary'!I52:I57)-SUM('Flux Calculation Summary'!B52:B57))/SUM('Flux Calculation Summary'!B52:B57))</f>
        <v>2.1778826724171384E-2</v>
      </c>
      <c r="I53" s="29">
        <f>ABS((SUM('Flux Calculation Summary'!J52:J57)-SUM('Flux Calculation Summary'!B52:B57))/SUM('Flux Calculation Summary'!B52:B57))</f>
        <v>2.1591622534727992E-2</v>
      </c>
      <c r="J53" s="29">
        <f>ABS((SUM('Flux Calculation Summary'!K52:K57)-SUM('Flux Calculation Summary'!B52:B57))/SUM('Flux Calculation Summary'!B52:B57))</f>
        <v>0.28017646572442417</v>
      </c>
      <c r="K53" s="29">
        <f>ABS((SUM('Flux Calculation Summary'!L52:L57)-SUM('Flux Calculation Summary'!B52:B57))/SUM('Flux Calculation Summary'!B52:B57))</f>
        <v>0.54923519691759004</v>
      </c>
      <c r="L53" s="29">
        <f>ABS((SUM('Flux Calculation Summary'!M52:M57)-SUM('Flux Calculation Summary'!B52:B57))/SUM('Flux Calculation Summary'!B52:B57))</f>
        <v>1.7257134614713197E-2</v>
      </c>
      <c r="M53" s="29">
        <f>ABS((SUM('Flux Calculation Summary'!N52:N57)-SUM('Flux Calculation Summary'!B52:B57))/SUM('Flux Calculation Summary'!B52:B57))</f>
        <v>0.23895397526653506</v>
      </c>
    </row>
    <row r="54" spans="1:13" hidden="1" x14ac:dyDescent="0.3">
      <c r="A54" s="2">
        <v>0.15848999999999999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1:13" hidden="1" x14ac:dyDescent="0.3">
      <c r="A55" s="2">
        <v>0.25119000000000002</v>
      </c>
      <c r="B55" s="28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</row>
    <row r="56" spans="1:13" hidden="1" x14ac:dyDescent="0.3">
      <c r="A56" s="2">
        <v>0.39811000000000002</v>
      </c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</row>
    <row r="57" spans="1:13" hidden="1" x14ac:dyDescent="0.3">
      <c r="A57" s="2">
        <v>0.63095999999999997</v>
      </c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spans="1:13" hidden="1" x14ac:dyDescent="0.3">
      <c r="A58" s="2">
        <v>1</v>
      </c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 spans="1:13" x14ac:dyDescent="0.3">
      <c r="A59" s="14">
        <v>1.5</v>
      </c>
      <c r="B59" s="30"/>
      <c r="C59" s="27">
        <f>ABS((SUM('Flux Calculation Summary'!D58:D115)-SUM('Flux Calculation Summary'!B58:B115))/SUM('Flux Calculation Summary'!B58:B115))</f>
        <v>0.57802488735239843</v>
      </c>
      <c r="D59" s="27">
        <f>ABS((SUM('Flux Calculation Summary'!E58:E115)-SUM('Flux Calculation Summary'!B58:B115))/SUM('Flux Calculation Summary'!B58:B115))</f>
        <v>1.3699177076675263E-2</v>
      </c>
      <c r="E59" s="27">
        <f>ABS((SUM('Flux Calculation Summary'!F58:F115)-SUM('Flux Calculation Summary'!B58:B115))/SUM('Flux Calculation Summary'!B58:B115))</f>
        <v>1.3814060256753599E-2</v>
      </c>
      <c r="F59" s="27">
        <f>ABS((SUM('Flux Calculation Summary'!G58:G115)-SUM('Flux Calculation Summary'!B58:B115))/SUM('Flux Calculation Summary'!B58:B115))</f>
        <v>9.5147969290463978E-3</v>
      </c>
      <c r="G59" s="27">
        <f>ABS((SUM('Flux Calculation Summary'!H58:H115)-SUM('Flux Calculation Summary'!B58:B115))/SUM('Flux Calculation Summary'!B58:B115))</f>
        <v>9.1874006172373585E-3</v>
      </c>
      <c r="H59" s="27">
        <f>ABS((SUM('Flux Calculation Summary'!I58:I115)-SUM('Flux Calculation Summary'!B58:B115))/SUM('Flux Calculation Summary'!B58:B115))</f>
        <v>1.3647413595971065E-2</v>
      </c>
      <c r="I59" s="27">
        <f>ABS((SUM('Flux Calculation Summary'!J58:J115)-SUM('Flux Calculation Summary'!B58:B115))/SUM('Flux Calculation Summary'!B58:B115))</f>
        <v>1.3458653281344464E-2</v>
      </c>
      <c r="J59" s="27">
        <f>ABS((SUM('Flux Calculation Summary'!K58:K115)-SUM('Flux Calculation Summary'!B58:B115))/SUM('Flux Calculation Summary'!B58:B115))</f>
        <v>0.2741928755573449</v>
      </c>
      <c r="K59" s="27">
        <f>ABS((SUM('Flux Calculation Summary'!L58:L115)-SUM('Flux Calculation Summary'!B58:B115))/SUM('Flux Calculation Summary'!B58:B115))</f>
        <v>0.54548823770463395</v>
      </c>
      <c r="L59" s="27">
        <f>ABS((SUM('Flux Calculation Summary'!M58:M115)-SUM('Flux Calculation Summary'!B58:B115))/SUM('Flux Calculation Summary'!B58:B115))</f>
        <v>9.0887428839238008E-3</v>
      </c>
      <c r="M59" s="27">
        <f>ABS((SUM('Flux Calculation Summary'!N58:N115)-SUM('Flux Calculation Summary'!B59:B116))/SUM('Flux Calculation Summary'!B59:B116))</f>
        <v>7.6909810219073671E-2</v>
      </c>
    </row>
    <row r="60" spans="1:13" ht="14" hidden="1" customHeight="1" x14ac:dyDescent="0.3">
      <c r="A60" s="14">
        <v>2</v>
      </c>
      <c r="B60" s="30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 hidden="1" x14ac:dyDescent="0.3">
      <c r="A61" s="14">
        <v>2.5</v>
      </c>
      <c r="B61" s="3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 hidden="1" x14ac:dyDescent="0.3">
      <c r="A62" s="14">
        <v>3</v>
      </c>
      <c r="B62" s="30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1:13" hidden="1" x14ac:dyDescent="0.3">
      <c r="A63" s="14">
        <v>3.5</v>
      </c>
      <c r="B63" s="30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</row>
    <row r="64" spans="1:13" hidden="1" x14ac:dyDescent="0.3">
      <c r="A64" s="14">
        <v>4</v>
      </c>
      <c r="B64" s="30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1:13" hidden="1" x14ac:dyDescent="0.3">
      <c r="A65" s="14">
        <v>4.5</v>
      </c>
      <c r="B65" s="30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</row>
    <row r="66" spans="1:13" hidden="1" x14ac:dyDescent="0.3">
      <c r="A66" s="14">
        <v>5</v>
      </c>
      <c r="B66" s="30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</row>
    <row r="67" spans="1:13" hidden="1" x14ac:dyDescent="0.3">
      <c r="A67" s="14">
        <v>5.5</v>
      </c>
      <c r="B67" s="30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spans="1:13" hidden="1" x14ac:dyDescent="0.3">
      <c r="A68" s="14">
        <v>6</v>
      </c>
      <c r="B68" s="30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1:13" hidden="1" x14ac:dyDescent="0.3">
      <c r="A69" s="14">
        <v>6.5</v>
      </c>
      <c r="B69" s="30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</row>
    <row r="70" spans="1:13" hidden="1" x14ac:dyDescent="0.3">
      <c r="A70" s="14">
        <v>7</v>
      </c>
      <c r="B70" s="30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1:13" hidden="1" x14ac:dyDescent="0.3">
      <c r="A71" s="14">
        <v>7.5</v>
      </c>
      <c r="B71" s="30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</row>
    <row r="72" spans="1:13" hidden="1" x14ac:dyDescent="0.3">
      <c r="A72" s="14">
        <v>8</v>
      </c>
      <c r="B72" s="30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1:13" hidden="1" x14ac:dyDescent="0.3">
      <c r="A73" s="14">
        <v>8.5</v>
      </c>
      <c r="B73" s="30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</row>
    <row r="74" spans="1:13" hidden="1" x14ac:dyDescent="0.3">
      <c r="A74" s="14">
        <v>9</v>
      </c>
      <c r="B74" s="30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</row>
    <row r="75" spans="1:13" hidden="1" x14ac:dyDescent="0.3">
      <c r="A75" s="14">
        <v>9.5</v>
      </c>
      <c r="B75" s="30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</row>
    <row r="76" spans="1:13" hidden="1" x14ac:dyDescent="0.3">
      <c r="A76" s="14">
        <v>10</v>
      </c>
      <c r="B76" s="30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</row>
    <row r="77" spans="1:13" hidden="1" x14ac:dyDescent="0.3">
      <c r="A77" s="14">
        <v>10.5</v>
      </c>
      <c r="B77" s="30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</row>
    <row r="78" spans="1:13" hidden="1" x14ac:dyDescent="0.3">
      <c r="A78" s="14">
        <v>11</v>
      </c>
      <c r="B78" s="30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</row>
    <row r="79" spans="1:13" hidden="1" x14ac:dyDescent="0.3">
      <c r="A79" s="14">
        <v>11.5</v>
      </c>
      <c r="B79" s="30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</row>
    <row r="80" spans="1:13" hidden="1" x14ac:dyDescent="0.3">
      <c r="A80" s="14">
        <v>12</v>
      </c>
      <c r="B80" s="30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spans="1:13" hidden="1" x14ac:dyDescent="0.3">
      <c r="A81" s="14">
        <v>12.5</v>
      </c>
      <c r="B81" s="30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</row>
    <row r="82" spans="1:13" hidden="1" x14ac:dyDescent="0.3">
      <c r="A82" s="14">
        <v>13</v>
      </c>
      <c r="B82" s="30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spans="1:13" hidden="1" x14ac:dyDescent="0.3">
      <c r="A83" s="14">
        <v>13.5</v>
      </c>
      <c r="B83" s="30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</row>
    <row r="84" spans="1:13" hidden="1" x14ac:dyDescent="0.3">
      <c r="A84" s="14">
        <v>14</v>
      </c>
      <c r="B84" s="30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spans="1:13" hidden="1" x14ac:dyDescent="0.3">
      <c r="A85" s="14">
        <v>14.5</v>
      </c>
      <c r="B85" s="30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</row>
    <row r="86" spans="1:13" hidden="1" x14ac:dyDescent="0.3">
      <c r="A86" s="14">
        <v>15</v>
      </c>
      <c r="B86" s="30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</row>
    <row r="87" spans="1:13" hidden="1" x14ac:dyDescent="0.3">
      <c r="A87" s="14">
        <v>15.5</v>
      </c>
      <c r="B87" s="30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</row>
    <row r="88" spans="1:13" hidden="1" x14ac:dyDescent="0.3">
      <c r="A88" s="14">
        <v>16</v>
      </c>
      <c r="B88" s="30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</row>
    <row r="89" spans="1:13" hidden="1" x14ac:dyDescent="0.3">
      <c r="A89" s="14">
        <v>16.5</v>
      </c>
      <c r="B89" s="30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</row>
    <row r="90" spans="1:13" hidden="1" x14ac:dyDescent="0.3">
      <c r="A90" s="14">
        <v>17</v>
      </c>
      <c r="B90" s="30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</row>
    <row r="91" spans="1:13" hidden="1" x14ac:dyDescent="0.3">
      <c r="A91" s="14">
        <v>17.5</v>
      </c>
      <c r="B91" s="30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</row>
    <row r="92" spans="1:13" hidden="1" x14ac:dyDescent="0.3">
      <c r="A92" s="14">
        <v>18</v>
      </c>
      <c r="B92" s="30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</row>
    <row r="93" spans="1:13" hidden="1" x14ac:dyDescent="0.3">
      <c r="A93" s="14">
        <v>18.5</v>
      </c>
      <c r="B93" s="30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</row>
    <row r="94" spans="1:13" hidden="1" x14ac:dyDescent="0.3">
      <c r="A94" s="14">
        <v>19</v>
      </c>
      <c r="B94" s="30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</row>
    <row r="95" spans="1:13" hidden="1" x14ac:dyDescent="0.3">
      <c r="A95" s="14">
        <v>19.5</v>
      </c>
      <c r="B95" s="30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</row>
    <row r="96" spans="1:13" hidden="1" x14ac:dyDescent="0.3">
      <c r="A96" s="14">
        <v>20</v>
      </c>
      <c r="B96" s="30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</row>
    <row r="97" spans="1:13" hidden="1" x14ac:dyDescent="0.3">
      <c r="A97" s="14">
        <v>20.5</v>
      </c>
      <c r="B97" s="30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</row>
    <row r="98" spans="1:13" hidden="1" x14ac:dyDescent="0.3">
      <c r="A98" s="14">
        <v>21</v>
      </c>
      <c r="B98" s="30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</row>
    <row r="99" spans="1:13" hidden="1" x14ac:dyDescent="0.3">
      <c r="A99" s="14">
        <v>21.5</v>
      </c>
      <c r="B99" s="30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</row>
    <row r="100" spans="1:13" hidden="1" x14ac:dyDescent="0.3">
      <c r="A100" s="14">
        <v>22</v>
      </c>
      <c r="B100" s="30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</row>
    <row r="101" spans="1:13" hidden="1" x14ac:dyDescent="0.3">
      <c r="A101" s="14">
        <v>22.5</v>
      </c>
      <c r="B101" s="30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</row>
    <row r="102" spans="1:13" hidden="1" x14ac:dyDescent="0.3">
      <c r="A102" s="14">
        <v>23</v>
      </c>
      <c r="B102" s="30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</row>
    <row r="103" spans="1:13" hidden="1" x14ac:dyDescent="0.3">
      <c r="A103" s="14">
        <v>23.5</v>
      </c>
      <c r="B103" s="30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</row>
    <row r="104" spans="1:13" hidden="1" x14ac:dyDescent="0.3">
      <c r="A104" s="14">
        <v>24</v>
      </c>
      <c r="B104" s="30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</row>
    <row r="105" spans="1:13" hidden="1" x14ac:dyDescent="0.3">
      <c r="A105" s="14">
        <v>24.5</v>
      </c>
      <c r="B105" s="30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</row>
    <row r="106" spans="1:13" hidden="1" x14ac:dyDescent="0.3">
      <c r="A106" s="14">
        <v>25</v>
      </c>
      <c r="B106" s="30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</row>
    <row r="107" spans="1:13" hidden="1" x14ac:dyDescent="0.3">
      <c r="A107" s="14">
        <v>25.5</v>
      </c>
      <c r="B107" s="30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</row>
    <row r="108" spans="1:13" hidden="1" x14ac:dyDescent="0.3">
      <c r="A108" s="14">
        <v>26</v>
      </c>
      <c r="B108" s="30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idden="1" x14ac:dyDescent="0.3">
      <c r="A109" s="14">
        <v>26.5</v>
      </c>
      <c r="B109" s="30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idden="1" x14ac:dyDescent="0.3">
      <c r="A110" s="14">
        <v>27</v>
      </c>
      <c r="B110" s="30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</row>
    <row r="111" spans="1:13" hidden="1" x14ac:dyDescent="0.3">
      <c r="A111" s="14">
        <v>27.5</v>
      </c>
      <c r="B111" s="30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</row>
    <row r="112" spans="1:13" hidden="1" x14ac:dyDescent="0.3">
      <c r="A112" s="14">
        <v>28</v>
      </c>
      <c r="B112" s="30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</row>
    <row r="113" spans="1:13" hidden="1" x14ac:dyDescent="0.3">
      <c r="A113" s="14">
        <v>28.5</v>
      </c>
      <c r="B113" s="30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</row>
    <row r="114" spans="1:13" hidden="1" x14ac:dyDescent="0.3">
      <c r="A114" s="14">
        <v>29</v>
      </c>
      <c r="B114" s="30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</row>
    <row r="115" spans="1:13" hidden="1" x14ac:dyDescent="0.3">
      <c r="A115" s="14">
        <v>29.5</v>
      </c>
      <c r="B115" s="30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</row>
    <row r="116" spans="1:13" x14ac:dyDescent="0.3">
      <c r="A116" s="14">
        <v>30</v>
      </c>
      <c r="B116" s="30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</row>
    <row r="120" spans="1:13" x14ac:dyDescent="0.3">
      <c r="A120" s="37" t="s">
        <v>28</v>
      </c>
      <c r="B120" s="37"/>
      <c r="C120" s="37"/>
      <c r="D120" s="37"/>
      <c r="E120" s="37"/>
      <c r="F120" s="37"/>
      <c r="G120" s="37"/>
      <c r="H120" s="38"/>
    </row>
    <row r="121" spans="1:13" x14ac:dyDescent="0.3">
      <c r="A121" s="18" t="s">
        <v>22</v>
      </c>
      <c r="B121" s="21"/>
      <c r="C121" s="18" t="s">
        <v>13</v>
      </c>
      <c r="D121" s="18" t="s">
        <v>20</v>
      </c>
      <c r="E121" s="18" t="s">
        <v>2</v>
      </c>
      <c r="F121" s="18" t="s">
        <v>3</v>
      </c>
      <c r="G121" s="18" t="s">
        <v>4</v>
      </c>
      <c r="H121" s="18" t="s">
        <v>5</v>
      </c>
    </row>
    <row r="122" spans="1:13" x14ac:dyDescent="0.3">
      <c r="A122" s="18" t="str">
        <f>"1E-11~2.5E-8"</f>
        <v>1E-11~2.5E-8</v>
      </c>
      <c r="B122" s="21"/>
      <c r="C122" s="18">
        <v>13.104787336005099</v>
      </c>
      <c r="D122" s="20">
        <v>1.0760068435127763</v>
      </c>
      <c r="E122" s="20">
        <v>3.8523479434658601</v>
      </c>
      <c r="F122" s="20">
        <v>3.8518108846569268</v>
      </c>
      <c r="G122" s="20">
        <v>3.8729266675036129</v>
      </c>
      <c r="H122" s="20">
        <v>3.8745373464657225</v>
      </c>
    </row>
    <row r="123" spans="1:13" x14ac:dyDescent="0.3">
      <c r="A123" s="18" t="str">
        <f>"2.5E-8~1"</f>
        <v>2.5E-8~1</v>
      </c>
      <c r="B123" s="21"/>
      <c r="C123" s="18">
        <v>2.0707572538992189</v>
      </c>
      <c r="D123" s="20">
        <v>0.54803202452380417</v>
      </c>
      <c r="E123" s="20">
        <v>5.6406047881684504E-2</v>
      </c>
      <c r="F123" s="20">
        <v>5.6289124655972446E-2</v>
      </c>
      <c r="G123" s="20">
        <v>6.0886247732241036E-2</v>
      </c>
      <c r="H123" s="20">
        <v>6.1236909106197973E-2</v>
      </c>
    </row>
    <row r="124" spans="1:13" x14ac:dyDescent="0.3">
      <c r="A124" s="18" t="str">
        <f>"1~30"</f>
        <v>1~30</v>
      </c>
      <c r="B124" s="21"/>
      <c r="C124" s="18">
        <v>1.8669799841129451</v>
      </c>
      <c r="D124" s="20">
        <v>0.57802488735239843</v>
      </c>
      <c r="E124" s="20">
        <v>1.3699177076675263E-2</v>
      </c>
      <c r="F124" s="20">
        <v>1.3814060256753599E-2</v>
      </c>
      <c r="G124" s="20">
        <v>9.5147969290463978E-3</v>
      </c>
      <c r="H124" s="20">
        <v>9.1874006172373585E-3</v>
      </c>
    </row>
    <row r="126" spans="1:13" x14ac:dyDescent="0.3">
      <c r="A126" s="37" t="s">
        <v>29</v>
      </c>
      <c r="B126" s="37"/>
      <c r="C126" s="37"/>
      <c r="D126" s="37"/>
      <c r="E126" s="37"/>
      <c r="F126" s="37"/>
      <c r="G126" s="37"/>
      <c r="H126" s="37"/>
    </row>
    <row r="127" spans="1:13" ht="43.5" x14ac:dyDescent="0.3">
      <c r="A127" s="22" t="s">
        <v>23</v>
      </c>
      <c r="B127" s="22"/>
      <c r="C127" s="22" t="s">
        <v>6</v>
      </c>
      <c r="D127" s="22" t="s">
        <v>7</v>
      </c>
      <c r="E127" s="22" t="s">
        <v>8</v>
      </c>
      <c r="F127" s="22" t="s">
        <v>9</v>
      </c>
      <c r="G127" s="22" t="s">
        <v>10</v>
      </c>
      <c r="H127" s="24" t="s">
        <v>17</v>
      </c>
    </row>
    <row r="128" spans="1:13" x14ac:dyDescent="0.3">
      <c r="A128" s="22" t="str">
        <f>"1E-11~2.5E-8"</f>
        <v>1E-11~2.5E-8</v>
      </c>
      <c r="B128" s="22"/>
      <c r="C128" s="23">
        <v>3.8525952558583683</v>
      </c>
      <c r="D128" s="23">
        <v>3.8535239069511764</v>
      </c>
      <c r="E128" s="23">
        <v>2.5410362709333683</v>
      </c>
      <c r="F128" s="23">
        <v>1.2360604860117606</v>
      </c>
      <c r="G128" s="23">
        <v>3.8750257064335987</v>
      </c>
      <c r="H128" s="23">
        <v>0.22729447692507102</v>
      </c>
    </row>
    <row r="129" spans="1:8" x14ac:dyDescent="0.3">
      <c r="A129" s="22" t="str">
        <f>"2.5E-8~1"</f>
        <v>2.5E-8~1</v>
      </c>
      <c r="B129" s="22"/>
      <c r="C129" s="23">
        <v>5.6459890332845722E-2</v>
      </c>
      <c r="D129" s="23">
        <v>5.6662067225814738E-2</v>
      </c>
      <c r="E129" s="23">
        <v>0.22260722052888868</v>
      </c>
      <c r="F129" s="23">
        <v>0.51318276021600451</v>
      </c>
      <c r="G129" s="23">
        <v>6.1343230093403242E-2</v>
      </c>
      <c r="H129" s="23">
        <v>0.18001207911568393</v>
      </c>
    </row>
    <row r="130" spans="1:8" x14ac:dyDescent="0.3">
      <c r="A130" s="22" t="str">
        <f>"1~30"</f>
        <v>1~30</v>
      </c>
      <c r="B130" s="22"/>
      <c r="C130" s="23">
        <v>1.3806847161405147E-2</v>
      </c>
      <c r="D130" s="23">
        <v>1.3458653281344464E-2</v>
      </c>
      <c r="E130" s="23">
        <v>0.2741928755573449</v>
      </c>
      <c r="F130" s="23">
        <v>0.54548823770463395</v>
      </c>
      <c r="G130" s="23">
        <v>9.0887428839238008E-3</v>
      </c>
      <c r="H130" s="23">
        <v>7.6909810219073671E-2</v>
      </c>
    </row>
  </sheetData>
  <mergeCells count="2">
    <mergeCell ref="A126:H126"/>
    <mergeCell ref="A120:H12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E36" sqref="E36"/>
    </sheetView>
  </sheetViews>
  <sheetFormatPr defaultRowHeight="14.5" x14ac:dyDescent="0.3"/>
  <cols>
    <col min="1" max="1" width="17.796875" customWidth="1"/>
    <col min="2" max="2" width="14.5" customWidth="1"/>
    <col min="3" max="3" width="16.5" customWidth="1"/>
    <col min="4" max="4" width="9.3984375" bestFit="1" customWidth="1"/>
    <col min="7" max="7" width="9.3984375" bestFit="1" customWidth="1"/>
    <col min="10" max="10" width="9.3984375" bestFit="1" customWidth="1"/>
    <col min="13" max="13" width="9.3984375" bestFit="1" customWidth="1"/>
    <col min="14" max="14" width="32" customWidth="1"/>
  </cols>
  <sheetData>
    <row r="1" spans="1:14" x14ac:dyDescent="0.3">
      <c r="A1" s="1"/>
      <c r="B1" s="1" t="s">
        <v>11</v>
      </c>
      <c r="C1" s="8" t="s">
        <v>13</v>
      </c>
      <c r="D1" s="9" t="s">
        <v>1</v>
      </c>
      <c r="E1" s="9" t="s">
        <v>2</v>
      </c>
      <c r="F1" s="10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17</v>
      </c>
    </row>
    <row r="2" spans="1:14" x14ac:dyDescent="0.3">
      <c r="A2" s="8" t="s">
        <v>21</v>
      </c>
      <c r="B2" s="12">
        <f>SUM('Flux Calculation Summary'!B2:B116)</f>
        <v>134075599.63500001</v>
      </c>
      <c r="C2" s="12">
        <f>SUM('Flux Calculation Summary'!C2:C116)</f>
        <v>390823740</v>
      </c>
      <c r="D2" s="12">
        <f>SUM('Flux Calculation Summary'!D2:D115)</f>
        <v>57523210.020363368</v>
      </c>
      <c r="E2" s="12">
        <f>SUM('Flux Calculation Summary'!E2:E116)</f>
        <v>134451555.81771114</v>
      </c>
      <c r="F2" s="12">
        <f>SUM('Flux Calculation Summary'!F2:F116)</f>
        <v>134436085.96661085</v>
      </c>
      <c r="G2" s="12">
        <f>SUM('Flux Calculation Summary'!G2:G115)</f>
        <v>135021916.4785724</v>
      </c>
      <c r="H2" s="12">
        <f>SUM('Flux Calculation Summary'!H2:H116)</f>
        <v>135066546.63642663</v>
      </c>
      <c r="I2" s="12">
        <f>SUM('Flux Calculation Summary'!I2:I115)</f>
        <v>134458562.28967282</v>
      </c>
      <c r="J2" s="12">
        <f>SUM('Flux Calculation Summary'!J2:J115)</f>
        <v>134484293.90012524</v>
      </c>
      <c r="K2" s="12">
        <f>SUM('Flux Calculation Summary'!K2:K116)</f>
        <v>98940955.066045269</v>
      </c>
      <c r="L2" s="12">
        <f>SUM('Flux Calculation Summary'!L2:L116)</f>
        <v>61958572.130814366</v>
      </c>
      <c r="M2" s="12">
        <f>SUM('Flux Calculation Summary'!M2:M115)</f>
        <v>135080015.84274268</v>
      </c>
      <c r="N2" s="12">
        <f>SUM('Flux Calculation Summary'!N2:N116)</f>
        <v>111513605.7732617</v>
      </c>
    </row>
    <row r="3" spans="1:14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3">
      <c r="A4" s="8" t="s">
        <v>19</v>
      </c>
      <c r="B4" s="8"/>
      <c r="C4" s="25">
        <f>ABS((C2-B2)/B2)</f>
        <v>1.9149505283881403</v>
      </c>
      <c r="D4" s="25">
        <f>ABS((D2-B2)/B2)</f>
        <v>0.57096436505254211</v>
      </c>
      <c r="E4" s="25">
        <f>ABS((E2-B2)/B2)</f>
        <v>2.8040611694791716E-3</v>
      </c>
      <c r="F4" s="25">
        <f>ABS((F2-B2)/B2)</f>
        <v>2.688679615024744E-3</v>
      </c>
      <c r="G4" s="25">
        <f>ABS((G2-B2)/B2)</f>
        <v>7.058083992528049E-3</v>
      </c>
      <c r="H4" s="25">
        <f>ABS((H2-B2)/B2)</f>
        <v>7.3909570729075351E-3</v>
      </c>
      <c r="I4" s="25">
        <f>ABS((I2-B2)/B2)</f>
        <v>2.8563187911549359E-3</v>
      </c>
      <c r="J4" s="25">
        <f>ABS((J2-B2)/B2)</f>
        <v>3.0482374588503545E-3</v>
      </c>
      <c r="K4" s="25">
        <f>ABS((K2-B2)/B2)</f>
        <v>0.26205099708375984</v>
      </c>
      <c r="L4" s="25">
        <f>ABS((L2-B2)/B2)</f>
        <v>0.53788331135950951</v>
      </c>
      <c r="M4" s="25">
        <f>ABS((M2-B2)/B2)</f>
        <v>7.491416860913121E-3</v>
      </c>
      <c r="N4" s="25">
        <f>ABS((N2-B2)/B2)</f>
        <v>0.16827814996285553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Flux Calculation Summary</vt:lpstr>
      <vt:lpstr>error</vt:lpstr>
      <vt:lpstr>total flux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2025-08-19T06:25:45Z</dcterms:modified>
</cp:coreProperties>
</file>