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前川由紀子\OneDrive - 東京都公立大学法人\デスクトップ\"/>
    </mc:Choice>
  </mc:AlternateContent>
  <xr:revisionPtr revIDLastSave="0" documentId="13_ncr:1_{4AD8A703-1A66-4FCC-A5E5-57642D3B2A56}" xr6:coauthVersionLast="45" xr6:coauthVersionMax="45" xr10:uidLastSave="{00000000-0000-0000-0000-000000000000}"/>
  <bookViews>
    <workbookView xWindow="2580" yWindow="975" windowWidth="24075" windowHeight="13320" xr2:uid="{00000000-000D-0000-FFFF-FFFF00000000}"/>
  </bookViews>
  <sheets>
    <sheet name="雇用予定調書" sheetId="1" r:id="rId1"/>
    <sheet name="Sheet2" sheetId="2" state="hidden" r:id="rId2"/>
    <sheet name="【参考】月額早見表" sheetId="4" r:id="rId3"/>
    <sheet name="【参考】社会保険・雇用保険適用早見表" sheetId="5" r:id="rId4"/>
  </sheets>
  <externalReferences>
    <externalReference r:id="rId5"/>
  </externalReferences>
  <definedNames>
    <definedName name="_xlnm.Print_Area" localSheetId="0">雇用予定調書!$A$1:$T$42</definedName>
    <definedName name="リサーチ・アシスタント">Sheet2!$E$5:$E$6</definedName>
    <definedName name="学部" localSheetId="2">[1]Sheet2!$B$4:$B$5</definedName>
    <definedName name="学部" localSheetId="3">[1]Sheet2!$B$4:$B$5</definedName>
    <definedName name="学部">Sheet2!$B$4:$B$5</definedName>
    <definedName name="教授相当">Sheet2!$F$14:$G$14</definedName>
    <definedName name="雇用財源補助金名">Sheet2!$H$4:$H$18</definedName>
    <definedName name="准教授相当">Sheet2!$F$11:$G$11</definedName>
    <definedName name="助教相当">Sheet2!$F$9:$G$9</definedName>
    <definedName name="職位" localSheetId="2">[1]Sheet2!$A$4:$A$6</definedName>
    <definedName name="職位" localSheetId="3">[1]Sheet2!$A$4:$A$6</definedName>
    <definedName name="職位">Sheet2!$A$4:$A$6</definedName>
    <definedName name="職種" localSheetId="2">[1]Sheet2!$D$4:$D$8</definedName>
    <definedName name="職種" localSheetId="3">[1]Sheet2!$D$4:$D$8</definedName>
    <definedName name="職種">Sheet2!$D$4:$D$8</definedName>
    <definedName name="大学院博士後期課程相当">Sheet2!$F$6</definedName>
    <definedName name="大学院博士前期課程相当">Sheet2!$F$5</definedName>
    <definedName name="都市環境学部" localSheetId="1">Sheet2!$B$14:$B$19</definedName>
    <definedName name="都市環境学部">Sheet2!$B$14:$B$19</definedName>
    <definedName name="特任教授">Sheet2!$E$25:$E$26</definedName>
    <definedName name="特任研究員">Sheet2!$E$9:$E$14</definedName>
    <definedName name="特任准教授">Sheet2!$E$21:$E$22</definedName>
    <definedName name="特任助教">Sheet2!$E$17:$E$18</definedName>
    <definedName name="理学部">Sheet2!$B$8:$B$11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5" l="1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G4" i="4" l="1"/>
  <c r="I4" i="4" l="1"/>
  <c r="R17" i="4" s="1"/>
  <c r="Q8" i="4" l="1"/>
  <c r="I8" i="4"/>
  <c r="C9" i="4"/>
  <c r="K9" i="4"/>
  <c r="C10" i="4"/>
  <c r="K10" i="4"/>
  <c r="C11" i="4"/>
  <c r="K11" i="4"/>
  <c r="L8" i="4"/>
  <c r="P8" i="4"/>
  <c r="H8" i="4"/>
  <c r="D9" i="4"/>
  <c r="L9" i="4"/>
  <c r="D10" i="4"/>
  <c r="L10" i="4"/>
  <c r="D11" i="4"/>
  <c r="L11" i="4"/>
  <c r="P9" i="4"/>
  <c r="H11" i="4"/>
  <c r="O8" i="4"/>
  <c r="G8" i="4"/>
  <c r="E9" i="4"/>
  <c r="M9" i="4"/>
  <c r="E10" i="4"/>
  <c r="M10" i="4"/>
  <c r="E11" i="4"/>
  <c r="M11" i="4"/>
  <c r="D8" i="4"/>
  <c r="N8" i="4"/>
  <c r="F8" i="4"/>
  <c r="F9" i="4"/>
  <c r="N9" i="4"/>
  <c r="F10" i="4"/>
  <c r="N10" i="4"/>
  <c r="F11" i="4"/>
  <c r="N11" i="4"/>
  <c r="H10" i="4"/>
  <c r="P10" i="4"/>
  <c r="R11" i="4"/>
  <c r="M8" i="4"/>
  <c r="E8" i="4"/>
  <c r="G9" i="4"/>
  <c r="O9" i="4"/>
  <c r="G10" i="4"/>
  <c r="O10" i="4"/>
  <c r="G11" i="4"/>
  <c r="O11" i="4"/>
  <c r="H9" i="4"/>
  <c r="P11" i="4"/>
  <c r="K8" i="4"/>
  <c r="C8" i="4"/>
  <c r="I9" i="4"/>
  <c r="Q9" i="4"/>
  <c r="I10" i="4"/>
  <c r="Q10" i="4"/>
  <c r="I11" i="4"/>
  <c r="Q11" i="4"/>
  <c r="J8" i="4"/>
  <c r="R8" i="4"/>
  <c r="J9" i="4"/>
  <c r="R9" i="4"/>
  <c r="J10" i="4"/>
  <c r="R10" i="4"/>
  <c r="J11" i="4"/>
  <c r="F12" i="4"/>
  <c r="N12" i="4"/>
  <c r="F13" i="4"/>
  <c r="N13" i="4"/>
  <c r="G12" i="4"/>
  <c r="O12" i="4"/>
  <c r="G13" i="4"/>
  <c r="O13" i="4"/>
  <c r="R12" i="4"/>
  <c r="R13" i="4"/>
  <c r="C12" i="4"/>
  <c r="K13" i="4"/>
  <c r="L12" i="4"/>
  <c r="L13" i="4"/>
  <c r="M12" i="4"/>
  <c r="E13" i="4"/>
  <c r="H12" i="4"/>
  <c r="P12" i="4"/>
  <c r="H13" i="4"/>
  <c r="P13" i="4"/>
  <c r="I12" i="4"/>
  <c r="Q12" i="4"/>
  <c r="I13" i="4"/>
  <c r="Q13" i="4"/>
  <c r="J12" i="4"/>
  <c r="J13" i="4"/>
  <c r="K12" i="4"/>
  <c r="C13" i="4"/>
  <c r="D12" i="4"/>
  <c r="E12" i="4"/>
  <c r="M13" i="4"/>
  <c r="D13" i="4"/>
  <c r="F14" i="4"/>
  <c r="N14" i="4"/>
  <c r="P14" i="4"/>
  <c r="K14" i="4"/>
  <c r="L14" i="4"/>
  <c r="M14" i="4"/>
  <c r="G14" i="4"/>
  <c r="O14" i="4"/>
  <c r="H14" i="4"/>
  <c r="D14" i="4"/>
  <c r="I14" i="4"/>
  <c r="Q14" i="4"/>
  <c r="J14" i="4"/>
  <c r="R14" i="4"/>
  <c r="C14" i="4"/>
  <c r="E14" i="4"/>
  <c r="F15" i="4"/>
  <c r="N15" i="4"/>
  <c r="F16" i="4"/>
  <c r="N16" i="4"/>
  <c r="F17" i="4"/>
  <c r="N17" i="4"/>
  <c r="H15" i="4"/>
  <c r="H16" i="4"/>
  <c r="P16" i="4"/>
  <c r="H17" i="4"/>
  <c r="P17" i="4"/>
  <c r="K15" i="4"/>
  <c r="C17" i="4"/>
  <c r="D15" i="4"/>
  <c r="D17" i="4"/>
  <c r="M15" i="4"/>
  <c r="M16" i="4"/>
  <c r="G15" i="4"/>
  <c r="O15" i="4"/>
  <c r="G16" i="4"/>
  <c r="O16" i="4"/>
  <c r="G17" i="4"/>
  <c r="O17" i="4"/>
  <c r="P15" i="4"/>
  <c r="C15" i="4"/>
  <c r="D16" i="4"/>
  <c r="E16" i="4"/>
  <c r="M17" i="4"/>
  <c r="I15" i="4"/>
  <c r="Q15" i="4"/>
  <c r="I16" i="4"/>
  <c r="Q16" i="4"/>
  <c r="I17" i="4"/>
  <c r="Q17" i="4"/>
  <c r="J15" i="4"/>
  <c r="R15" i="4"/>
  <c r="J16" i="4"/>
  <c r="R16" i="4"/>
  <c r="J17" i="4"/>
  <c r="C16" i="4"/>
  <c r="K16" i="4"/>
  <c r="K17" i="4"/>
  <c r="L15" i="4"/>
  <c r="L16" i="4"/>
  <c r="L17" i="4"/>
  <c r="E15" i="4"/>
  <c r="E17" i="4"/>
  <c r="F18" i="4"/>
  <c r="N18" i="4"/>
  <c r="O18" i="4"/>
  <c r="H18" i="4"/>
  <c r="P18" i="4"/>
  <c r="I18" i="4"/>
  <c r="J18" i="4"/>
  <c r="C18" i="4"/>
  <c r="G18" i="4"/>
  <c r="Q18" i="4"/>
  <c r="R18" i="4"/>
  <c r="K18" i="4"/>
  <c r="D18" i="4"/>
  <c r="L18" i="4"/>
  <c r="E18" i="4"/>
  <c r="M18" i="4"/>
  <c r="N23" i="4"/>
  <c r="F23" i="4"/>
  <c r="F22" i="4"/>
  <c r="N22" i="4"/>
  <c r="F19" i="4"/>
  <c r="N19" i="4"/>
  <c r="F21" i="4"/>
  <c r="N21" i="4"/>
  <c r="F20" i="4"/>
  <c r="N20" i="4"/>
  <c r="D23" i="4"/>
  <c r="H22" i="4"/>
  <c r="P22" i="4"/>
  <c r="H19" i="4"/>
  <c r="H21" i="4"/>
  <c r="Q21" i="4"/>
  <c r="Q20" i="4"/>
  <c r="J22" i="4"/>
  <c r="J19" i="4"/>
  <c r="P21" i="4"/>
  <c r="I23" i="4"/>
  <c r="C19" i="4"/>
  <c r="C21" i="4"/>
  <c r="K20" i="4"/>
  <c r="P23" i="4"/>
  <c r="D19" i="4"/>
  <c r="L21" i="4"/>
  <c r="O23" i="4"/>
  <c r="E22" i="4"/>
  <c r="M22" i="4"/>
  <c r="E19" i="4"/>
  <c r="E21" i="4"/>
  <c r="M21" i="4"/>
  <c r="M20" i="4"/>
  <c r="M23" i="4"/>
  <c r="E23" i="4"/>
  <c r="G22" i="4"/>
  <c r="O22" i="4"/>
  <c r="G19" i="4"/>
  <c r="O19" i="4"/>
  <c r="G21" i="4"/>
  <c r="O21" i="4"/>
  <c r="G20" i="4"/>
  <c r="O20" i="4"/>
  <c r="L23" i="4"/>
  <c r="P19" i="4"/>
  <c r="H20" i="4"/>
  <c r="J23" i="4"/>
  <c r="R22" i="4"/>
  <c r="R19" i="4"/>
  <c r="J20" i="4"/>
  <c r="Q23" i="4"/>
  <c r="K21" i="4"/>
  <c r="D22" i="4"/>
  <c r="D21" i="4"/>
  <c r="L20" i="4"/>
  <c r="G23" i="4"/>
  <c r="M19" i="4"/>
  <c r="E20" i="4"/>
  <c r="K23" i="4"/>
  <c r="C23" i="4"/>
  <c r="I22" i="4"/>
  <c r="Q22" i="4"/>
  <c r="I19" i="4"/>
  <c r="Q19" i="4"/>
  <c r="I21" i="4"/>
  <c r="R21" i="4"/>
  <c r="I20" i="4"/>
  <c r="R20" i="4"/>
  <c r="R23" i="4"/>
  <c r="J21" i="4"/>
  <c r="P20" i="4"/>
  <c r="C22" i="4"/>
  <c r="K22" i="4"/>
  <c r="K19" i="4"/>
  <c r="C20" i="4"/>
  <c r="H23" i="4"/>
  <c r="L22" i="4"/>
  <c r="L19" i="4"/>
  <c r="D20" i="4"/>
  <c r="B33" i="2"/>
  <c r="C32" i="2" s="1"/>
  <c r="E32" i="2" l="1"/>
  <c r="D30" i="2"/>
  <c r="C30" i="2"/>
  <c r="B31" i="2"/>
  <c r="E30" i="2" l="1"/>
  <c r="M16" i="1" s="1"/>
  <c r="D32" i="2" s="1"/>
  <c r="F32" i="2" l="1"/>
  <c r="M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前川由紀子</author>
  </authors>
  <commentList>
    <comment ref="C3" authorId="0" shapeId="0" xr:uid="{4F1A6295-1936-4C9C-8F4B-7C60628691D6}">
      <text>
        <r>
          <rPr>
            <b/>
            <sz val="9"/>
            <color indexed="81"/>
            <rFont val="MS P ゴシック"/>
            <family val="3"/>
            <charset val="128"/>
          </rPr>
          <t>①職種を選んでください。</t>
        </r>
      </text>
    </comment>
    <comment ref="C4" authorId="0" shapeId="0" xr:uid="{8569167B-1CD9-477F-8637-6B9D1BED2E4D}">
      <text>
        <r>
          <rPr>
            <b/>
            <sz val="9"/>
            <color indexed="81"/>
            <rFont val="MS P ゴシック"/>
            <family val="3"/>
            <charset val="128"/>
          </rPr>
          <t>②給与水準を選んでください。</t>
        </r>
      </text>
    </comment>
  </commentList>
</comments>
</file>

<file path=xl/sharedStrings.xml><?xml version="1.0" encoding="utf-8"?>
<sst xmlns="http://schemas.openxmlformats.org/spreadsheetml/2006/main" count="187" uniqueCount="157">
  <si>
    <t>名前</t>
    <rPh sb="0" eb="2">
      <t>ナマエ</t>
    </rPh>
    <phoneticPr fontId="2"/>
  </si>
  <si>
    <t>業務内容</t>
    <rPh sb="0" eb="2">
      <t>ギョウム</t>
    </rPh>
    <rPh sb="2" eb="4">
      <t>ナイヨウ</t>
    </rPh>
    <phoneticPr fontId="2"/>
  </si>
  <si>
    <t>日</t>
    <rPh sb="0" eb="1">
      <t>ニチ</t>
    </rPh>
    <phoneticPr fontId="2"/>
  </si>
  <si>
    <t>月</t>
    <rPh sb="0" eb="1">
      <t>ガツ</t>
    </rPh>
    <phoneticPr fontId="2"/>
  </si>
  <si>
    <t>年</t>
    <rPh sb="0" eb="1">
      <t>ネン</t>
    </rPh>
    <phoneticPr fontId="2"/>
  </si>
  <si>
    <t>申請日</t>
    <rPh sb="0" eb="2">
      <t>シンセイ</t>
    </rPh>
    <rPh sb="2" eb="3">
      <t>ビ</t>
    </rPh>
    <phoneticPr fontId="2"/>
  </si>
  <si>
    <t>学部</t>
    <rPh sb="0" eb="2">
      <t>ガクブ</t>
    </rPh>
    <phoneticPr fontId="2"/>
  </si>
  <si>
    <t>学科</t>
    <rPh sb="0" eb="2">
      <t>ガッカ</t>
    </rPh>
    <phoneticPr fontId="2"/>
  </si>
  <si>
    <t>職種</t>
    <rPh sb="0" eb="2">
      <t>ショクシュ</t>
    </rPh>
    <phoneticPr fontId="2"/>
  </si>
  <si>
    <t>フリガナ</t>
    <phoneticPr fontId="2"/>
  </si>
  <si>
    <t>休憩時間</t>
    <rPh sb="0" eb="2">
      <t>キュウケイ</t>
    </rPh>
    <rPh sb="2" eb="4">
      <t>ジカン</t>
    </rPh>
    <phoneticPr fontId="2"/>
  </si>
  <si>
    <t>備考</t>
    <rPh sb="0" eb="2">
      <t>ビコウ</t>
    </rPh>
    <phoneticPr fontId="2"/>
  </si>
  <si>
    <t>雇用予定期間</t>
    <rPh sb="0" eb="2">
      <t>コヨウ</t>
    </rPh>
    <rPh sb="2" eb="4">
      <t>ヨテイ</t>
    </rPh>
    <rPh sb="4" eb="6">
      <t>キカン</t>
    </rPh>
    <phoneticPr fontId="2"/>
  </si>
  <si>
    <t>雇用財源補助金名</t>
    <rPh sb="0" eb="2">
      <t>コヨウ</t>
    </rPh>
    <rPh sb="2" eb="4">
      <t>ザイゲン</t>
    </rPh>
    <rPh sb="4" eb="7">
      <t>ホジョキン</t>
    </rPh>
    <rPh sb="7" eb="8">
      <t>メイ</t>
    </rPh>
    <phoneticPr fontId="2"/>
  </si>
  <si>
    <t>外部資金研究費</t>
    <rPh sb="0" eb="2">
      <t>ガイブ</t>
    </rPh>
    <rPh sb="2" eb="4">
      <t>シキン</t>
    </rPh>
    <rPh sb="4" eb="7">
      <t>ケンキュウヒ</t>
    </rPh>
    <phoneticPr fontId="2"/>
  </si>
  <si>
    <t>職種</t>
    <rPh sb="0" eb="2">
      <t>ショクシュ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</si>
  <si>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</si>
  <si>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</si>
  <si>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</si>
  <si>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</si>
  <si>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傾斜的研究費（部局共通）</t>
    <rPh sb="0" eb="3">
      <t>ケイシャテキ</t>
    </rPh>
    <rPh sb="3" eb="6">
      <t>ケンキュウヒ</t>
    </rPh>
    <rPh sb="7" eb="9">
      <t>ブキョク</t>
    </rPh>
    <rPh sb="9" eb="11">
      <t>キョウツウ</t>
    </rPh>
    <phoneticPr fontId="2"/>
  </si>
  <si>
    <t>傾斜的研究費（個人）</t>
    <rPh sb="0" eb="3">
      <t>ケイシャテキ</t>
    </rPh>
    <rPh sb="3" eb="6">
      <t>ケンキュウヒ</t>
    </rPh>
    <rPh sb="7" eb="9">
      <t>コジン</t>
    </rPh>
    <phoneticPr fontId="2"/>
  </si>
  <si>
    <t>改革推進費</t>
    <rPh sb="0" eb="2">
      <t>カイカク</t>
    </rPh>
    <rPh sb="2" eb="4">
      <t>スイシン</t>
    </rPh>
    <rPh sb="4" eb="5">
      <t>ヒ</t>
    </rPh>
    <phoneticPr fontId="2"/>
  </si>
  <si>
    <t>産学共同研究費</t>
    <rPh sb="0" eb="2">
      <t>サンガク</t>
    </rPh>
    <rPh sb="2" eb="4">
      <t>キョウドウ</t>
    </rPh>
    <rPh sb="4" eb="7">
      <t>ケンキュウヒ</t>
    </rPh>
    <phoneticPr fontId="2"/>
  </si>
  <si>
    <t>受託研究費</t>
    <rPh sb="0" eb="2">
      <t>ジュタク</t>
    </rPh>
    <rPh sb="2" eb="5">
      <t>ケンキュウヒ</t>
    </rPh>
    <phoneticPr fontId="2"/>
  </si>
  <si>
    <t>提案公募型研究費</t>
    <rPh sb="0" eb="2">
      <t>テイアン</t>
    </rPh>
    <rPh sb="2" eb="5">
      <t>コウボガタ</t>
    </rPh>
    <rPh sb="5" eb="8">
      <t>ケンキュウヒ</t>
    </rPh>
    <phoneticPr fontId="2"/>
  </si>
  <si>
    <t>特定研究寄付金</t>
    <rPh sb="0" eb="2">
      <t>トクテイ</t>
    </rPh>
    <rPh sb="2" eb="4">
      <t>ケンキュウ</t>
    </rPh>
    <rPh sb="4" eb="7">
      <t>キフキン</t>
    </rPh>
    <phoneticPr fontId="2"/>
  </si>
  <si>
    <t>科研費</t>
    <rPh sb="0" eb="2">
      <t>カケン</t>
    </rPh>
    <rPh sb="2" eb="3">
      <t>ヒ</t>
    </rPh>
    <phoneticPr fontId="2"/>
  </si>
  <si>
    <t>学部</t>
    <rPh sb="0" eb="2">
      <t>ガクブ</t>
    </rPh>
    <phoneticPr fontId="2"/>
  </si>
  <si>
    <t>物理学科</t>
    <rPh sb="0" eb="2">
      <t>ブツリ</t>
    </rPh>
    <rPh sb="2" eb="4">
      <t>ガッカ</t>
    </rPh>
    <phoneticPr fontId="2"/>
  </si>
  <si>
    <t>化学科</t>
    <rPh sb="0" eb="2">
      <t>カガク</t>
    </rPh>
    <rPh sb="2" eb="3">
      <t>カ</t>
    </rPh>
    <phoneticPr fontId="2"/>
  </si>
  <si>
    <t>生命科学科</t>
    <rPh sb="0" eb="2">
      <t>セイメイ</t>
    </rPh>
    <rPh sb="2" eb="4">
      <t>カガク</t>
    </rPh>
    <rPh sb="4" eb="5">
      <t>カ</t>
    </rPh>
    <phoneticPr fontId="2"/>
  </si>
  <si>
    <t>数理科学科</t>
    <rPh sb="0" eb="2">
      <t>スウリ</t>
    </rPh>
    <rPh sb="2" eb="3">
      <t>カ</t>
    </rPh>
    <rPh sb="3" eb="5">
      <t>ガッカ</t>
    </rPh>
    <phoneticPr fontId="2"/>
  </si>
  <si>
    <t>地理環境学科</t>
    <rPh sb="0" eb="2">
      <t>チリ</t>
    </rPh>
    <rPh sb="2" eb="4">
      <t>カンキョウ</t>
    </rPh>
    <rPh sb="4" eb="6">
      <t>ガッカ</t>
    </rPh>
    <phoneticPr fontId="2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</si>
  <si>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2"/>
  </si>
  <si>
    <t>建築学科</t>
    <rPh sb="0" eb="2">
      <t>ケンチク</t>
    </rPh>
    <rPh sb="2" eb="4">
      <t>ガッカ</t>
    </rPh>
    <phoneticPr fontId="2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</si>
  <si>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2"/>
  </si>
  <si>
    <t>観光学科</t>
    <rPh sb="0" eb="2">
      <t>カンコウ</t>
    </rPh>
    <rPh sb="2" eb="4">
      <t>ガッカ</t>
    </rPh>
    <phoneticPr fontId="2"/>
  </si>
  <si>
    <t>給与水準</t>
    <rPh sb="0" eb="2">
      <t>キュウヨ</t>
    </rPh>
    <rPh sb="2" eb="4">
      <t>スイジュン</t>
    </rPh>
    <phoneticPr fontId="2"/>
  </si>
  <si>
    <t>報酬月額計算式</t>
    <rPh sb="0" eb="2">
      <t>ホウシュウ</t>
    </rPh>
    <rPh sb="2" eb="4">
      <t>ゲツガク</t>
    </rPh>
    <rPh sb="4" eb="6">
      <t>ケイサン</t>
    </rPh>
    <rPh sb="6" eb="7">
      <t>シキ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</si>
  <si>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</si>
  <si>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</si>
  <si>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</si>
  <si>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</si>
  <si>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</si>
  <si>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</si>
  <si>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</si>
  <si>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～</t>
    <phoneticPr fontId="2"/>
  </si>
  <si>
    <t>分</t>
    <rPh sb="0" eb="1">
      <t>フン</t>
    </rPh>
    <phoneticPr fontId="2"/>
  </si>
  <si>
    <t>職位</t>
    <rPh sb="0" eb="2">
      <t>ショクイ</t>
    </rPh>
    <phoneticPr fontId="2"/>
  </si>
  <si>
    <t>受入教員</t>
    <rPh sb="0" eb="2">
      <t>ウケイレ</t>
    </rPh>
    <rPh sb="2" eb="4">
      <t>キョウイン</t>
    </rPh>
    <phoneticPr fontId="2"/>
  </si>
  <si>
    <t>名前</t>
    <rPh sb="0" eb="2">
      <t>ナマエ</t>
    </rPh>
    <phoneticPr fontId="2"/>
  </si>
  <si>
    <t>その他、
事前に調整等が必要な事項</t>
    <rPh sb="2" eb="3">
      <t>タ</t>
    </rPh>
    <rPh sb="5" eb="7">
      <t>ジゼン</t>
    </rPh>
    <rPh sb="8" eb="10">
      <t>チョウセイ</t>
    </rPh>
    <rPh sb="10" eb="11">
      <t>トウ</t>
    </rPh>
    <rPh sb="12" eb="14">
      <t>ヒツヨウ</t>
    </rPh>
    <rPh sb="15" eb="17">
      <t>ジコウ</t>
    </rPh>
    <phoneticPr fontId="1"/>
  </si>
  <si>
    <t>職員番号</t>
    <rPh sb="0" eb="2">
      <t>ショクイン</t>
    </rPh>
    <rPh sb="2" eb="4">
      <t>バンゴウ</t>
    </rPh>
    <phoneticPr fontId="2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</si>
  <si>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2"/>
  </si>
  <si>
    <t>教授</t>
    <rPh sb="0" eb="2">
      <t>キョウジュ</t>
    </rPh>
    <phoneticPr fontId="2"/>
  </si>
  <si>
    <t>准教授</t>
    <rPh sb="0" eb="1">
      <t>ジュン</t>
    </rPh>
    <rPh sb="1" eb="3">
      <t>キョウジュ</t>
    </rPh>
    <phoneticPr fontId="2"/>
  </si>
  <si>
    <t>助教</t>
    <rPh sb="0" eb="2">
      <t>ジョキョウ</t>
    </rPh>
    <phoneticPr fontId="2"/>
  </si>
  <si>
    <t>職位</t>
    <rPh sb="0" eb="2">
      <t>ショクイ</t>
    </rPh>
    <phoneticPr fontId="2"/>
  </si>
  <si>
    <t>本務先</t>
    <rPh sb="0" eb="2">
      <t>ホンム</t>
    </rPh>
    <rPh sb="2" eb="3">
      <t>サキ</t>
    </rPh>
    <phoneticPr fontId="1"/>
  </si>
  <si>
    <t>時</t>
    <rPh sb="0" eb="1">
      <t>ジ</t>
    </rPh>
    <phoneticPr fontId="2"/>
  </si>
  <si>
    <t>分</t>
    <rPh sb="0" eb="1">
      <t>フン</t>
    </rPh>
    <phoneticPr fontId="2"/>
  </si>
  <si>
    <t>勤務時間計算</t>
    <rPh sb="0" eb="2">
      <t>キンム</t>
    </rPh>
    <rPh sb="2" eb="4">
      <t>ジカン</t>
    </rPh>
    <rPh sb="4" eb="6">
      <t>ケイサン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</si>
  <si>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</si>
  <si>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</si>
  <si>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労働時間</t>
    <rPh sb="0" eb="2">
      <t>ロウドウ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</si>
  <si>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</si>
  <si>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</si>
  <si>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月額給与計算</t>
    <rPh sb="0" eb="2">
      <t>ゲツガク</t>
    </rPh>
    <rPh sb="2" eb="4">
      <t>キュウヨ</t>
    </rPh>
    <rPh sb="4" eb="6">
      <t>ケイサン</t>
    </rPh>
    <phoneticPr fontId="2"/>
  </si>
  <si>
    <t>月額報酬</t>
    <rPh sb="0" eb="2">
      <t>ゲツガク</t>
    </rPh>
    <rPh sb="2" eb="4">
      <t>ホウシュウ</t>
    </rPh>
    <phoneticPr fontId="2"/>
  </si>
  <si>
    <t>勤務日数</t>
    <rPh sb="0" eb="2">
      <t>キンム</t>
    </rPh>
    <rPh sb="2" eb="4">
      <t>ニッスウ</t>
    </rPh>
    <phoneticPr fontId="2"/>
  </si>
  <si>
    <t>一時間の単価</t>
    <rPh sb="0" eb="3">
      <t>イチジカン</t>
    </rPh>
    <rPh sb="4" eb="6">
      <t>タンカ</t>
    </rPh>
    <phoneticPr fontId="2"/>
  </si>
  <si>
    <t>勤務日数</t>
    <rPh sb="0" eb="2">
      <t>キンム</t>
    </rPh>
    <rPh sb="2" eb="4">
      <t>ニッスウ</t>
    </rPh>
    <phoneticPr fontId="2"/>
  </si>
  <si>
    <t>月額給与</t>
    <rPh sb="0" eb="2">
      <t>ゲツガク</t>
    </rPh>
    <rPh sb="2" eb="4">
      <t>キュウヨ</t>
    </rPh>
    <phoneticPr fontId="2"/>
  </si>
  <si>
    <t>採択期間
（科研費及びＣＯＥの場合）</t>
    <phoneticPr fontId="2"/>
  </si>
  <si>
    <t>団体名</t>
    <rPh sb="0" eb="2">
      <t>ダンタイ</t>
    </rPh>
    <rPh sb="2" eb="3">
      <t>メイ</t>
    </rPh>
    <phoneticPr fontId="2"/>
  </si>
  <si>
    <t>送付先
住所</t>
    <rPh sb="0" eb="2">
      <t>ソウフ</t>
    </rPh>
    <rPh sb="2" eb="3">
      <t>サキ</t>
    </rPh>
    <rPh sb="4" eb="6">
      <t>ジュウショ</t>
    </rPh>
    <phoneticPr fontId="2"/>
  </si>
  <si>
    <t>印</t>
    <rPh sb="0" eb="1">
      <t>イン</t>
    </rPh>
    <phoneticPr fontId="2"/>
  </si>
  <si>
    <t>担当部署名</t>
    <rPh sb="0" eb="3">
      <t>タントウブ</t>
    </rPh>
    <rPh sb="3" eb="5">
      <t>ショメイ</t>
    </rPh>
    <phoneticPr fontId="2"/>
  </si>
  <si>
    <t>申請内容</t>
    <rPh sb="0" eb="2">
      <t>シンセイ</t>
    </rPh>
    <rPh sb="2" eb="4">
      <t>ナイヨウ</t>
    </rPh>
    <phoneticPr fontId="2"/>
  </si>
  <si>
    <t>更新有無
（予定）</t>
    <rPh sb="0" eb="2">
      <t>コウシン</t>
    </rPh>
    <rPh sb="2" eb="4">
      <t>ウム</t>
    </rPh>
    <rPh sb="6" eb="8">
      <t>ヨテイ</t>
    </rPh>
    <phoneticPr fontId="2"/>
  </si>
  <si>
    <t>申請</t>
    <rPh sb="0" eb="2">
      <t>シンセイ</t>
    </rPh>
    <phoneticPr fontId="2"/>
  </si>
  <si>
    <t>新規採用</t>
    <rPh sb="0" eb="2">
      <t>シンキ</t>
    </rPh>
    <rPh sb="2" eb="4">
      <t>サイヨウ</t>
    </rPh>
    <phoneticPr fontId="2"/>
  </si>
  <si>
    <t>更新</t>
    <rPh sb="0" eb="2">
      <t>コウシン</t>
    </rPh>
    <phoneticPr fontId="2"/>
  </si>
  <si>
    <t>変更</t>
    <rPh sb="0" eb="2">
      <t>ヘンコウ</t>
    </rPh>
    <phoneticPr fontId="2"/>
  </si>
  <si>
    <t>予定なし</t>
    <rPh sb="0" eb="2">
      <t>ヨテイ</t>
    </rPh>
    <phoneticPr fontId="2"/>
  </si>
  <si>
    <t>予定あり</t>
    <rPh sb="0" eb="2">
      <t>ヨテイ</t>
    </rPh>
    <phoneticPr fontId="2"/>
  </si>
  <si>
    <t>更新の有無（予定）</t>
    <rPh sb="0" eb="2">
      <t>コウシン</t>
    </rPh>
    <rPh sb="3" eb="5">
      <t>ウム</t>
    </rPh>
    <rPh sb="6" eb="8">
      <t>ヨテイ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</si>
  <si>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</si>
  <si>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</si>
  <si>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</si>
  <si>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研究課題</t>
    <rPh sb="0" eb="2">
      <t>ケンキュウ</t>
    </rPh>
    <rPh sb="2" eb="4">
      <t>カダイ</t>
    </rPh>
    <phoneticPr fontId="2"/>
  </si>
  <si>
    <t>本務先</t>
    <rPh sb="0" eb="2">
      <t>ホンム</t>
    </rPh>
    <rPh sb="2" eb="3">
      <t>サキ</t>
    </rPh>
    <phoneticPr fontId="2"/>
  </si>
  <si>
    <t>なし</t>
    <phoneticPr fontId="2"/>
  </si>
  <si>
    <t>あり</t>
    <phoneticPr fontId="2"/>
  </si>
  <si>
    <t>大学院博士前期課程相当（154,000円）</t>
    <rPh sb="0" eb="3">
      <t>ダイガクイン</t>
    </rPh>
    <rPh sb="3" eb="5">
      <t>ハカセ</t>
    </rPh>
    <rPh sb="5" eb="7">
      <t>ゼンキ</t>
    </rPh>
    <rPh sb="7" eb="9">
      <t>カテイ</t>
    </rPh>
    <rPh sb="9" eb="11">
      <t>ソウトウ</t>
    </rPh>
    <rPh sb="19" eb="20">
      <t>エン</t>
    </rPh>
    <phoneticPr fontId="2"/>
  </si>
  <si>
    <t>金額</t>
    <rPh sb="0" eb="2">
      <t>キンガク</t>
    </rPh>
    <phoneticPr fontId="2"/>
  </si>
  <si>
    <t>所属長名</t>
    <rPh sb="0" eb="2">
      <t>ショゾク</t>
    </rPh>
    <rPh sb="2" eb="3">
      <t>チョウ</t>
    </rPh>
    <rPh sb="3" eb="4">
      <t>メイ</t>
    </rPh>
    <phoneticPr fontId="2"/>
  </si>
  <si>
    <t>「本務先あり」の場合の
委嘱依頼送付先
※送付が必要な場合のみ</t>
    <rPh sb="1" eb="3">
      <t>ホンム</t>
    </rPh>
    <rPh sb="3" eb="4">
      <t>サキ</t>
    </rPh>
    <rPh sb="8" eb="10">
      <t>バアイ</t>
    </rPh>
    <rPh sb="12" eb="14">
      <t>イショク</t>
    </rPh>
    <rPh sb="14" eb="16">
      <t>イライ</t>
    </rPh>
    <rPh sb="16" eb="18">
      <t>ソウフ</t>
    </rPh>
    <rPh sb="18" eb="19">
      <t>サキ</t>
    </rPh>
    <rPh sb="21" eb="23">
      <t>ソウフ</t>
    </rPh>
    <rPh sb="24" eb="26">
      <t>ヒツヨウ</t>
    </rPh>
    <rPh sb="27" eb="29">
      <t>バアイ</t>
    </rPh>
    <phoneticPr fontId="2"/>
  </si>
  <si>
    <t>原則として、雇用予定日の２ヶ月前までに理系管理課庶務係に提出してください。</t>
    <phoneticPr fontId="2"/>
  </si>
  <si>
    <t>雇用者の受入年月日
※継続雇用している場合に、初めて雇用した日付を記載ください。</t>
    <rPh sb="0" eb="3">
      <t>コヨウシャ</t>
    </rPh>
    <rPh sb="4" eb="6">
      <t>ウケイレ</t>
    </rPh>
    <rPh sb="6" eb="9">
      <t>ネンガッピ</t>
    </rPh>
    <rPh sb="11" eb="13">
      <t>ケイゾク</t>
    </rPh>
    <rPh sb="13" eb="15">
      <t>コヨウ</t>
    </rPh>
    <rPh sb="19" eb="21">
      <t>バアイ</t>
    </rPh>
    <rPh sb="23" eb="24">
      <t>ハジ</t>
    </rPh>
    <rPh sb="26" eb="28">
      <t>コヨウ</t>
    </rPh>
    <rPh sb="30" eb="32">
      <t>ヒヅケ</t>
    </rPh>
    <rPh sb="33" eb="35">
      <t>キサイ</t>
    </rPh>
    <phoneticPr fontId="1"/>
  </si>
  <si>
    <t>始業・終業時間</t>
    <rPh sb="0" eb="2">
      <t>シギョウ</t>
    </rPh>
    <rPh sb="3" eb="5">
      <t>シュウギョウ</t>
    </rPh>
    <rPh sb="5" eb="7">
      <t>ジカン</t>
    </rPh>
    <phoneticPr fontId="2"/>
  </si>
  <si>
    <t>大学院博士後期課程相当（179,700円）</t>
    <rPh sb="0" eb="3">
      <t>ダイガクイン</t>
    </rPh>
    <rPh sb="3" eb="5">
      <t>ハカセ</t>
    </rPh>
    <rPh sb="5" eb="7">
      <t>コウキ</t>
    </rPh>
    <rPh sb="7" eb="9">
      <t>カテイ</t>
    </rPh>
    <rPh sb="9" eb="11">
      <t>ソウトウ</t>
    </rPh>
    <rPh sb="19" eb="20">
      <t>エン</t>
    </rPh>
    <phoneticPr fontId="2"/>
  </si>
  <si>
    <t>助教相当下位（256,700円）</t>
    <rPh sb="0" eb="2">
      <t>ジョキョウ</t>
    </rPh>
    <rPh sb="2" eb="4">
      <t>ソウトウ</t>
    </rPh>
    <rPh sb="4" eb="6">
      <t>カイ</t>
    </rPh>
    <rPh sb="14" eb="15">
      <t>エン</t>
    </rPh>
    <phoneticPr fontId="2"/>
  </si>
  <si>
    <t>助教相当上位（320,900円）</t>
    <rPh sb="4" eb="6">
      <t>ジョウイ</t>
    </rPh>
    <phoneticPr fontId="2"/>
  </si>
  <si>
    <t>准教授相当下位（359,400円）</t>
    <rPh sb="0" eb="1">
      <t>ジュン</t>
    </rPh>
    <rPh sb="1" eb="3">
      <t>キョウジュ</t>
    </rPh>
    <rPh sb="3" eb="5">
      <t>ソウトウ</t>
    </rPh>
    <rPh sb="5" eb="7">
      <t>カイ</t>
    </rPh>
    <rPh sb="15" eb="16">
      <t>エン</t>
    </rPh>
    <phoneticPr fontId="2"/>
  </si>
  <si>
    <t>准教授相当上位（397,900円）</t>
    <rPh sb="0" eb="1">
      <t>ジュン</t>
    </rPh>
    <rPh sb="1" eb="3">
      <t>キョウジュ</t>
    </rPh>
    <rPh sb="3" eb="5">
      <t>ソウトウ</t>
    </rPh>
    <rPh sb="5" eb="7">
      <t>ジョウイ</t>
    </rPh>
    <rPh sb="15" eb="16">
      <t>エン</t>
    </rPh>
    <phoneticPr fontId="2"/>
  </si>
  <si>
    <t>教授相当下位（449,200円）</t>
    <rPh sb="0" eb="2">
      <t>キョウジュ</t>
    </rPh>
    <rPh sb="2" eb="4">
      <t>ソウトウ</t>
    </rPh>
    <rPh sb="4" eb="6">
      <t>カイ</t>
    </rPh>
    <rPh sb="14" eb="15">
      <t>エン</t>
    </rPh>
    <phoneticPr fontId="2"/>
  </si>
  <si>
    <t>教授相当上位（513,500円）</t>
    <rPh sb="0" eb="2">
      <t>キョウジュ</t>
    </rPh>
    <rPh sb="2" eb="4">
      <t>ソウトウ</t>
    </rPh>
    <rPh sb="4" eb="6">
      <t>ジョウイ</t>
    </rPh>
    <rPh sb="14" eb="15">
      <t>エン</t>
    </rPh>
    <phoneticPr fontId="2"/>
  </si>
  <si>
    <t>教授相当下位（449,200円）</t>
    <rPh sb="0" eb="2">
      <t>キョウジュ</t>
    </rPh>
    <rPh sb="2" eb="4">
      <t>ソウトウ</t>
    </rPh>
    <rPh sb="4" eb="5">
      <t>シタ</t>
    </rPh>
    <rPh sb="14" eb="15">
      <t>エン</t>
    </rPh>
    <phoneticPr fontId="2"/>
  </si>
  <si>
    <t>教授相当上位（513,500円）</t>
    <rPh sb="0" eb="2">
      <t>キョウジュ</t>
    </rPh>
    <rPh sb="2" eb="4">
      <t>ソウトウ</t>
    </rPh>
    <rPh sb="4" eb="5">
      <t>ウエ</t>
    </rPh>
    <rPh sb="14" eb="15">
      <t>エン</t>
    </rPh>
    <phoneticPr fontId="2"/>
  </si>
  <si>
    <t>リサーチ・アシスタント</t>
    <phoneticPr fontId="2"/>
  </si>
  <si>
    <t>理学部</t>
    <rPh sb="0" eb="1">
      <t>リ</t>
    </rPh>
    <rPh sb="1" eb="3">
      <t>ガクブ</t>
    </rPh>
    <phoneticPr fontId="2"/>
  </si>
  <si>
    <t>都市環境学部</t>
    <rPh sb="0" eb="2">
      <t>トシ</t>
    </rPh>
    <rPh sb="2" eb="4">
      <t>カンキョウ</t>
    </rPh>
    <rPh sb="4" eb="6">
      <t>ガクブ</t>
    </rPh>
    <phoneticPr fontId="2"/>
  </si>
  <si>
    <t>理学部</t>
    <phoneticPr fontId="2"/>
  </si>
  <si>
    <t>1日あたりの勤務時間（時間）</t>
    <rPh sb="1" eb="2">
      <t>ニチ</t>
    </rPh>
    <rPh sb="6" eb="8">
      <t>キンム</t>
    </rPh>
    <rPh sb="8" eb="10">
      <t>ジカン</t>
    </rPh>
    <rPh sb="11" eb="13">
      <t>ジカン</t>
    </rPh>
    <phoneticPr fontId="2"/>
  </si>
  <si>
    <t>月の勤務日数（日）</t>
    <rPh sb="0" eb="1">
      <t>ツキ</t>
    </rPh>
    <rPh sb="2" eb="4">
      <t>キンム</t>
    </rPh>
    <rPh sb="4" eb="6">
      <t>ニッスウ</t>
    </rPh>
    <rPh sb="7" eb="8">
      <t>ニチ</t>
    </rPh>
    <phoneticPr fontId="2"/>
  </si>
  <si>
    <t>財源</t>
    <rPh sb="0" eb="2">
      <t>ザイゲン</t>
    </rPh>
    <phoneticPr fontId="2"/>
  </si>
  <si>
    <t>目的</t>
    <rPh sb="0" eb="2">
      <t>モクテキ</t>
    </rPh>
    <phoneticPr fontId="2"/>
  </si>
  <si>
    <t>所管</t>
    <rPh sb="0" eb="2">
      <t>ショカン</t>
    </rPh>
    <phoneticPr fontId="2"/>
  </si>
  <si>
    <t>プロジェクト</t>
    <phoneticPr fontId="2"/>
  </si>
  <si>
    <r>
      <t xml:space="preserve">雇用財源
</t>
    </r>
    <r>
      <rPr>
        <sz val="8"/>
        <color theme="1"/>
        <rFont val="ＭＳ Ｐゴシック"/>
        <family val="3"/>
        <charset val="128"/>
        <scheme val="minor"/>
      </rPr>
      <t>(コード又は名称を記入）</t>
    </r>
    <rPh sb="0" eb="2">
      <t>コヨウ</t>
    </rPh>
    <rPh sb="2" eb="4">
      <t>ザイゲン</t>
    </rPh>
    <rPh sb="9" eb="10">
      <t>マタ</t>
    </rPh>
    <rPh sb="11" eb="13">
      <t>メイショウ</t>
    </rPh>
    <rPh sb="14" eb="16">
      <t>キニュウ</t>
    </rPh>
    <phoneticPr fontId="2"/>
  </si>
  <si>
    <t>給与水準</t>
    <rPh sb="0" eb="4">
      <t>キュウヨスイジュン</t>
    </rPh>
    <phoneticPr fontId="2"/>
  </si>
  <si>
    <t>【社会保険適用条件】</t>
    <phoneticPr fontId="2"/>
  </si>
  <si>
    <t>＜原則＞常勤の3/4以上の勤務条件を満たしていること。</t>
    <rPh sb="1" eb="3">
      <t>ゲンソク</t>
    </rPh>
    <rPh sb="13" eb="15">
      <t>キンム</t>
    </rPh>
    <rPh sb="15" eb="17">
      <t>ジョウケン</t>
    </rPh>
    <rPh sb="18" eb="19">
      <t>ミ</t>
    </rPh>
    <phoneticPr fontId="2"/>
  </si>
  <si>
    <t>　常勤：月21日、週37.55時間</t>
    <phoneticPr fontId="2"/>
  </si>
  <si>
    <t>　⇒この3/4以上となると、「月15.75日、週28.16時間以上」となる</t>
    <rPh sb="7" eb="9">
      <t>イジョウ</t>
    </rPh>
    <rPh sb="23" eb="24">
      <t>シュウ</t>
    </rPh>
    <phoneticPr fontId="2"/>
  </si>
  <si>
    <t>＜例外＞上記要件は満たしていないが、下記４要件すべて該当する場合は適用できる。</t>
    <rPh sb="1" eb="3">
      <t>レイガイ</t>
    </rPh>
    <rPh sb="4" eb="6">
      <t>ジョウキ</t>
    </rPh>
    <rPh sb="6" eb="8">
      <t>ヨウケン</t>
    </rPh>
    <rPh sb="9" eb="10">
      <t>ミ</t>
    </rPh>
    <rPh sb="30" eb="32">
      <t>バアイ</t>
    </rPh>
    <phoneticPr fontId="2"/>
  </si>
  <si>
    <t>①週の所定労働時間が20時間以上（早見表の黄色部分）</t>
    <rPh sb="17" eb="20">
      <t>ハヤミヒョウ</t>
    </rPh>
    <rPh sb="21" eb="23">
      <t>キイロ</t>
    </rPh>
    <rPh sb="23" eb="25">
      <t>ブブン</t>
    </rPh>
    <phoneticPr fontId="2"/>
  </si>
  <si>
    <t>③月額8.8万円以上</t>
    <phoneticPr fontId="2"/>
  </si>
  <si>
    <t xml:space="preserve">【雇用保険適用条件】 </t>
    <phoneticPr fontId="2"/>
  </si>
  <si>
    <t>★週の所定労働時間が20時間以上（大学院生でも該当すれば対象）（早見表の黄色部分）</t>
    <rPh sb="23" eb="25">
      <t>ガイトウ</t>
    </rPh>
    <phoneticPr fontId="2"/>
  </si>
  <si>
    <t>★31日以上の雇用見込がある</t>
    <phoneticPr fontId="2"/>
  </si>
  <si>
    <t>1週間の所定労働時間＝月の所定労働時間÷12/52</t>
    <phoneticPr fontId="2"/>
  </si>
  <si>
    <t>(例)月13日勤務、１日7時間45分(7.75時間)勤務</t>
    <phoneticPr fontId="2"/>
  </si>
  <si>
    <t xml:space="preserve">13日×7.75時間×12÷52＝23.25 </t>
    <phoneticPr fontId="2"/>
  </si>
  <si>
    <t>②雇用期間が1年以上見込まれる←4/1～3/31の雇用期間に限る（年度をまたぐ雇用は不可のため）</t>
    <rPh sb="25" eb="27">
      <t>コヨウ</t>
    </rPh>
    <rPh sb="27" eb="29">
      <t>キカン</t>
    </rPh>
    <rPh sb="30" eb="31">
      <t>カギ</t>
    </rPh>
    <rPh sb="33" eb="35">
      <t>ネンド</t>
    </rPh>
    <rPh sb="39" eb="41">
      <t>コヨウ</t>
    </rPh>
    <rPh sb="42" eb="44">
      <t>フカ</t>
    </rPh>
    <phoneticPr fontId="2"/>
  </si>
  <si>
    <t>＜月額早見表＞※黄色部分は4/1時点における社保・雇保加入対象エリア。橙色は年度途中でも加入対象。</t>
    <rPh sb="1" eb="3">
      <t>ゲツガク</t>
    </rPh>
    <rPh sb="3" eb="6">
      <t>ハヤミヒョウ</t>
    </rPh>
    <rPh sb="8" eb="10">
      <t>キイロ</t>
    </rPh>
    <rPh sb="10" eb="12">
      <t>ブブン</t>
    </rPh>
    <rPh sb="16" eb="18">
      <t>ジテン</t>
    </rPh>
    <rPh sb="22" eb="24">
      <t>シャホ</t>
    </rPh>
    <rPh sb="25" eb="27">
      <t>コホ</t>
    </rPh>
    <rPh sb="27" eb="29">
      <t>カニュウ</t>
    </rPh>
    <rPh sb="29" eb="31">
      <t>タイショウ</t>
    </rPh>
    <rPh sb="35" eb="37">
      <t>ダイダイイロ</t>
    </rPh>
    <rPh sb="38" eb="42">
      <t>ネンドトチュウ</t>
    </rPh>
    <rPh sb="44" eb="46">
      <t>カニュウ</t>
    </rPh>
    <rPh sb="46" eb="48">
      <t>タイショウ</t>
    </rPh>
    <phoneticPr fontId="2"/>
  </si>
  <si>
    <t>④学生でないこと（※本学院生なら加入対象外）</t>
    <phoneticPr fontId="2"/>
  </si>
  <si>
    <t>2021年度　特任教員・ＲＡ雇用予定調書</t>
    <rPh sb="4" eb="6">
      <t>ネンド</t>
    </rPh>
    <rPh sb="7" eb="8">
      <t>トク</t>
    </rPh>
    <rPh sb="8" eb="9">
      <t>ニン</t>
    </rPh>
    <rPh sb="9" eb="11">
      <t>キョウイン</t>
    </rPh>
    <rPh sb="14" eb="16">
      <t>コヨウ</t>
    </rPh>
    <rPh sb="16" eb="18">
      <t>ヨテイ</t>
    </rPh>
    <rPh sb="18" eb="20">
      <t>チョウショ</t>
    </rPh>
    <phoneticPr fontId="2"/>
  </si>
  <si>
    <t>←給与水準を選択してください。</t>
    <rPh sb="1" eb="5">
      <t>キュウヨスイジュン</t>
    </rPh>
    <rPh sb="6" eb="8">
      <t>センタク</t>
    </rPh>
    <phoneticPr fontId="2"/>
  </si>
  <si>
    <t>←勤務時間は「始業・終業時間」「休憩時間」を入力すれば自動で表示されます。</t>
    <rPh sb="1" eb="3">
      <t>キンム</t>
    </rPh>
    <rPh sb="3" eb="5">
      <t>ジカン</t>
    </rPh>
    <rPh sb="7" eb="9">
      <t>シギョウ</t>
    </rPh>
    <rPh sb="10" eb="12">
      <t>シュウギョウ</t>
    </rPh>
    <rPh sb="12" eb="14">
      <t>ジカン</t>
    </rPh>
    <rPh sb="16" eb="18">
      <t>キュウケイ</t>
    </rPh>
    <rPh sb="18" eb="20">
      <t>ジカン</t>
    </rPh>
    <rPh sb="22" eb="24">
      <t>ニュウリョク</t>
    </rPh>
    <rPh sb="27" eb="29">
      <t>ジドウ</t>
    </rPh>
    <rPh sb="30" eb="32">
      <t>ヒョウジ</t>
    </rPh>
    <phoneticPr fontId="2"/>
  </si>
  <si>
    <t>←職種を選択してください。</t>
    <rPh sb="1" eb="3">
      <t>ショクシュ</t>
    </rPh>
    <rPh sb="4" eb="6">
      <t>センタク</t>
    </rPh>
    <phoneticPr fontId="2"/>
  </si>
  <si>
    <t>←月額報酬は「給与水準」「勤務時間」「勤務日数」が入力されると自動で表示されます。</t>
    <rPh sb="1" eb="5">
      <t>ゲツガクホウシュウ</t>
    </rPh>
    <rPh sb="7" eb="11">
      <t>キュウヨスイジュン</t>
    </rPh>
    <rPh sb="13" eb="15">
      <t>キンム</t>
    </rPh>
    <rPh sb="15" eb="17">
      <t>ジカン</t>
    </rPh>
    <rPh sb="19" eb="21">
      <t>キンム</t>
    </rPh>
    <rPh sb="21" eb="23">
      <t>ニッスウ</t>
    </rPh>
    <rPh sb="25" eb="27">
      <t>ニュウリョク</t>
    </rPh>
    <rPh sb="31" eb="33">
      <t>ジドウ</t>
    </rPh>
    <rPh sb="34" eb="36">
      <t>ヒョウジ</t>
    </rPh>
    <phoneticPr fontId="2"/>
  </si>
  <si>
    <t>※</t>
    <phoneticPr fontId="1"/>
  </si>
  <si>
    <t>【注意事項】</t>
    <rPh sb="1" eb="3">
      <t>チュウイ</t>
    </rPh>
    <rPh sb="3" eb="5">
      <t>ジコウ</t>
    </rPh>
    <phoneticPr fontId="2"/>
  </si>
  <si>
    <t>背景が白色の箇所についてはすべてご記入ください。</t>
    <rPh sb="4" eb="5">
      <t>イロ</t>
    </rPh>
    <phoneticPr fontId="2"/>
  </si>
  <si>
    <t>１日の最大勤務時間は７時間４５分、１月の最大雇用日数は１６日までです。</t>
    <phoneticPr fontId="2"/>
  </si>
  <si>
    <t>報酬以外に通勤手当・社会保険料等の経費が必要となりますので、人件費に充てる予算は多めに</t>
    <rPh sb="2" eb="4">
      <t>イガイ</t>
    </rPh>
    <rPh sb="5" eb="7">
      <t>ツウキン</t>
    </rPh>
    <rPh sb="40" eb="41">
      <t>オオ</t>
    </rPh>
    <phoneticPr fontId="2"/>
  </si>
  <si>
    <t>確保しておいてください。（概ね、報酬＋通勤手当の約２割増ぐらい）</t>
    <rPh sb="13" eb="14">
      <t>オオム</t>
    </rPh>
    <phoneticPr fontId="2"/>
  </si>
  <si>
    <t>雇用財源となる予算については、特任教員・RAの人件費として執行可能かどうかを確認の上、</t>
    <rPh sb="0" eb="4">
      <t>コヨウザイゲン</t>
    </rPh>
    <rPh sb="29" eb="31">
      <t>シッコウ</t>
    </rPh>
    <rPh sb="38" eb="40">
      <t>カクニン</t>
    </rPh>
    <rPh sb="41" eb="42">
      <t>ウエ</t>
    </rPh>
    <phoneticPr fontId="2"/>
  </si>
  <si>
    <t>申請してください。</t>
    <rPh sb="0" eb="2">
      <t>シンセイ</t>
    </rPh>
    <phoneticPr fontId="2"/>
  </si>
  <si>
    <t>財務会計システム上では人件費の執行管理ができませんので、必ずお手元で予算管理を</t>
    <rPh sb="8" eb="9">
      <t>ジョウ</t>
    </rPh>
    <rPh sb="15" eb="17">
      <t>シッコウ</t>
    </rPh>
    <rPh sb="17" eb="19">
      <t>カンリ</t>
    </rPh>
    <rPh sb="28" eb="29">
      <t>カナラ</t>
    </rPh>
    <rPh sb="31" eb="33">
      <t>テモト</t>
    </rPh>
    <rPh sb="34" eb="36">
      <t>ヨサン</t>
    </rPh>
    <rPh sb="36" eb="38">
      <t>カンリ</t>
    </rPh>
    <phoneticPr fontId="2"/>
  </si>
  <si>
    <t>してください。</t>
    <phoneticPr fontId="2"/>
  </si>
  <si>
    <t>雇用手続きにおいて、別途、理由書等の必要書類を提出して頂く場合があります。</t>
    <rPh sb="29" eb="31">
      <t>バアイ</t>
    </rPh>
    <phoneticPr fontId="2"/>
  </si>
  <si>
    <t>＜週の所定労働時間早見表＞※20時間以上で社保・雇保加入（黄色及び橙色部分。橙色は年度途中でも加入対象となる。）</t>
    <rPh sb="1" eb="2">
      <t>シュウ</t>
    </rPh>
    <rPh sb="3" eb="9">
      <t>ショテイロウドウジカン</t>
    </rPh>
    <rPh sb="9" eb="12">
      <t>ハヤミヒョウ</t>
    </rPh>
    <rPh sb="16" eb="18">
      <t>ジカン</t>
    </rPh>
    <rPh sb="18" eb="20">
      <t>イジョウ</t>
    </rPh>
    <rPh sb="21" eb="23">
      <t>シャホ</t>
    </rPh>
    <rPh sb="24" eb="26">
      <t>コホ</t>
    </rPh>
    <rPh sb="26" eb="28">
      <t>カニュウ</t>
    </rPh>
    <rPh sb="29" eb="31">
      <t>キイロ</t>
    </rPh>
    <rPh sb="31" eb="32">
      <t>オヨ</t>
    </rPh>
    <rPh sb="33" eb="35">
      <t>ダイダイイロ</t>
    </rPh>
    <rPh sb="35" eb="37">
      <t>ブブン</t>
    </rPh>
    <rPh sb="38" eb="40">
      <t>ダイダイイロ</t>
    </rPh>
    <rPh sb="41" eb="43">
      <t>ネンド</t>
    </rPh>
    <rPh sb="43" eb="45">
      <t>トチュウ</t>
    </rPh>
    <rPh sb="47" eb="49">
      <t>カニュウ</t>
    </rPh>
    <rPh sb="49" eb="51">
      <t>タイショウ</t>
    </rPh>
    <phoneticPr fontId="2"/>
  </si>
  <si>
    <t>　⇒この条件を満たす雇用条件は「月16日・１日7時間45分勤務（週31時間）」のみ！</t>
    <rPh sb="4" eb="6">
      <t>ジョウケン</t>
    </rPh>
    <rPh sb="10" eb="14">
      <t>コヨウジョウケン</t>
    </rPh>
    <rPh sb="22" eb="23">
      <t>ニチ</t>
    </rPh>
    <rPh sb="24" eb="26">
      <t>ジカン</t>
    </rPh>
    <rPh sb="28" eb="29">
      <t>フン</t>
    </rPh>
    <rPh sb="29" eb="31">
      <t>キンム</t>
    </rPh>
    <rPh sb="32" eb="33">
      <t>シュウ</t>
    </rPh>
    <rPh sb="35" eb="37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</si>
</sst>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h:mm;@"/>
  </numFmts>
  <fonts count="20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メイリオ"/>
      <family val="3"/>
      <charset val="128"/>
    </font>
    <font>
      <u/>
      <sz val="10"/>
      <name val="メイリオ"/>
      <family val="3"/>
      <charset val="128"/>
    </font>
    <font>
      <b/>
      <sz val="9"/>
      <color indexed="81"/>
      <name val="MS P ゴシック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メイリオ"/>
      <family val="3"/>
      <charset val="128"/>
    </font>
    <font>
      <b/>
      <sz val="16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45" xfId="0" applyBorder="1">
      <alignment vertical="center"/>
    </xf>
    <xf numFmtId="1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8" fontId="0" fillId="0" borderId="45" xfId="0" applyNumberFormat="1" applyBorder="1">
      <alignment vertical="center"/>
    </xf>
    <xf numFmtId="0" fontId="7" fillId="0" borderId="0" xfId="0" applyFont="1">
      <alignment vertical="center"/>
    </xf>
    <xf numFmtId="0" fontId="0" fillId="5" borderId="33" xfId="0" applyFill="1" applyBorder="1" applyAlignment="1">
      <alignment vertical="center"/>
    </xf>
    <xf numFmtId="0" fontId="0" fillId="5" borderId="34" xfId="0" applyFill="1" applyBorder="1" applyAlignment="1">
      <alignment vertical="center"/>
    </xf>
    <xf numFmtId="0" fontId="0" fillId="5" borderId="33" xfId="0" applyFill="1" applyBorder="1">
      <alignment vertical="center"/>
    </xf>
    <xf numFmtId="0" fontId="0" fillId="5" borderId="34" xfId="0" applyFill="1" applyBorder="1">
      <alignment vertical="center"/>
    </xf>
    <xf numFmtId="0" fontId="6" fillId="0" borderId="0" xfId="0" applyFont="1" applyAlignment="1">
      <alignment vertical="center"/>
    </xf>
    <xf numFmtId="0" fontId="0" fillId="0" borderId="33" xfId="0" applyBorder="1" applyAlignment="1" applyProtection="1">
      <alignment vertical="center"/>
      <protection locked="0"/>
    </xf>
    <xf numFmtId="0" fontId="0" fillId="0" borderId="3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4" borderId="18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38" fontId="12" fillId="0" borderId="0" xfId="1" applyFont="1" applyAlignment="1">
      <alignment vertical="center"/>
    </xf>
    <xf numFmtId="0" fontId="14" fillId="0" borderId="0" xfId="0" applyFont="1">
      <alignment vertical="center"/>
    </xf>
    <xf numFmtId="2" fontId="12" fillId="0" borderId="47" xfId="0" applyNumberFormat="1" applyFont="1" applyBorder="1">
      <alignment vertical="center"/>
    </xf>
    <xf numFmtId="2" fontId="12" fillId="0" borderId="48" xfId="0" applyNumberFormat="1" applyFont="1" applyBorder="1">
      <alignment vertical="center"/>
    </xf>
    <xf numFmtId="2" fontId="12" fillId="0" borderId="49" xfId="0" applyNumberFormat="1" applyFont="1" applyBorder="1">
      <alignment vertical="center"/>
    </xf>
    <xf numFmtId="2" fontId="12" fillId="10" borderId="49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2" xfId="0" applyFont="1" applyFill="1" applyBorder="1" applyAlignment="1" applyProtection="1">
      <alignment horizontal="center" vertical="center" shrinkToFit="1"/>
      <protection locked="0"/>
    </xf>
    <xf numFmtId="0" fontId="13" fillId="4" borderId="3" xfId="0" applyFont="1" applyFill="1" applyBorder="1" applyAlignment="1" applyProtection="1">
      <alignment horizontal="center" vertical="center" shrinkToFit="1"/>
      <protection locked="0"/>
    </xf>
    <xf numFmtId="0" fontId="13" fillId="4" borderId="4" xfId="0" applyFont="1" applyFill="1" applyBorder="1" applyAlignment="1" applyProtection="1">
      <alignment horizontal="center" vertical="center" shrinkToFit="1"/>
      <protection locked="0"/>
    </xf>
    <xf numFmtId="0" fontId="0" fillId="4" borderId="2" xfId="0" applyFill="1" applyBorder="1" applyAlignment="1" applyProtection="1">
      <alignment horizontal="center" vertical="center" shrinkToFit="1"/>
      <protection locked="0"/>
    </xf>
    <xf numFmtId="0" fontId="0" fillId="4" borderId="3" xfId="0" applyFill="1" applyBorder="1" applyAlignment="1" applyProtection="1">
      <alignment horizontal="center" vertical="center" shrinkToFit="1"/>
      <protection locked="0"/>
    </xf>
    <xf numFmtId="0" fontId="0" fillId="4" borderId="4" xfId="0" applyFill="1" applyBorder="1" applyAlignment="1" applyProtection="1">
      <alignment horizontal="center" vertical="center" shrinkToFit="1"/>
      <protection locked="0"/>
    </xf>
    <xf numFmtId="0" fontId="7" fillId="7" borderId="3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8" fillId="4" borderId="29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33" xfId="0" applyBorder="1" applyAlignment="1" applyProtection="1">
      <alignment horizontal="right" vertical="center"/>
      <protection locked="0"/>
    </xf>
    <xf numFmtId="0" fontId="8" fillId="4" borderId="1" xfId="0" applyFont="1" applyFill="1" applyBorder="1" applyAlignment="1">
      <alignment horizontal="center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32" xfId="0" applyBorder="1" applyAlignment="1" applyProtection="1">
      <alignment horizontal="right" vertical="center"/>
      <protection locked="0"/>
    </xf>
    <xf numFmtId="0" fontId="0" fillId="4" borderId="2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4" borderId="2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3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0" fillId="5" borderId="44" xfId="0" applyFill="1" applyBorder="1" applyAlignment="1">
      <alignment horizontal="left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4" borderId="2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4" borderId="3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shrinkToFit="1"/>
      <protection locked="0"/>
    </xf>
    <xf numFmtId="0" fontId="7" fillId="7" borderId="30" xfId="0" applyFont="1" applyFill="1" applyBorder="1" applyAlignment="1" applyProtection="1">
      <alignment horizontal="center" vertical="center" shrinkToFit="1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176" fontId="0" fillId="5" borderId="1" xfId="0" applyNumberFormat="1" applyFill="1" applyBorder="1" applyAlignment="1">
      <alignment horizontal="center" vertical="center"/>
    </xf>
    <xf numFmtId="176" fontId="0" fillId="5" borderId="31" xfId="0" applyNumberFormat="1" applyFill="1" applyBorder="1" applyAlignment="1">
      <alignment horizontal="center" vertical="center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7" fillId="4" borderId="41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6" fontId="0" fillId="5" borderId="1" xfId="1" applyNumberFormat="1" applyFont="1" applyFill="1" applyBorder="1" applyAlignment="1">
      <alignment horizontal="center" vertical="center"/>
    </xf>
    <xf numFmtId="6" fontId="0" fillId="5" borderId="31" xfId="1" applyNumberFormat="1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 shrinkToFit="1"/>
    </xf>
    <xf numFmtId="0" fontId="0" fillId="4" borderId="15" xfId="0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39" xfId="0" applyFill="1" applyBorder="1" applyAlignment="1">
      <alignment horizontal="center" vertical="center" shrinkToFit="1"/>
    </xf>
    <xf numFmtId="0" fontId="13" fillId="4" borderId="2" xfId="0" applyFont="1" applyFill="1" applyBorder="1" applyAlignment="1" applyProtection="1">
      <alignment horizontal="center" vertical="center" shrinkToFit="1"/>
      <protection locked="0"/>
    </xf>
    <xf numFmtId="0" fontId="12" fillId="0" borderId="46" xfId="0" applyFont="1" applyBorder="1" applyAlignment="1">
      <alignment horizontal="center" vertical="center" textRotation="255"/>
    </xf>
    <xf numFmtId="0" fontId="12" fillId="0" borderId="16" xfId="0" applyFont="1" applyBorder="1" applyAlignment="1">
      <alignment horizontal="center" vertical="center" textRotation="255"/>
    </xf>
    <xf numFmtId="0" fontId="12" fillId="0" borderId="42" xfId="0" applyFont="1" applyBorder="1" applyAlignment="1">
      <alignment horizontal="center" vertical="center" textRotation="255"/>
    </xf>
    <xf numFmtId="0" fontId="12" fillId="0" borderId="39" xfId="0" applyFont="1" applyBorder="1" applyAlignment="1">
      <alignment horizontal="center" vertical="center" textRotation="255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8" borderId="50" xfId="0" applyFont="1" applyFill="1" applyBorder="1" applyAlignment="1">
      <alignment horizontal="center" vertical="center" textRotation="255"/>
    </xf>
    <xf numFmtId="0" fontId="12" fillId="8" borderId="51" xfId="0" applyFont="1" applyFill="1" applyBorder="1" applyAlignment="1">
      <alignment horizontal="center" vertical="center" textRotation="255"/>
    </xf>
    <xf numFmtId="0" fontId="12" fillId="8" borderId="41" xfId="0" applyFont="1" applyFill="1" applyBorder="1" applyAlignment="1">
      <alignment horizontal="center" vertical="center" textRotation="255"/>
    </xf>
    <xf numFmtId="38" fontId="12" fillId="0" borderId="0" xfId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0" fillId="4" borderId="52" xfId="0" applyFont="1" applyFill="1" applyBorder="1" applyAlignment="1">
      <alignment horizontal="left" vertical="center" wrapText="1"/>
    </xf>
    <xf numFmtId="0" fontId="11" fillId="4" borderId="53" xfId="0" applyFont="1" applyFill="1" applyBorder="1" applyAlignment="1">
      <alignment horizontal="left" vertical="center" wrapText="1"/>
    </xf>
    <xf numFmtId="0" fontId="0" fillId="0" borderId="53" xfId="0" applyBorder="1" applyAlignment="1" applyProtection="1">
      <alignment horizontal="center" vertical="center"/>
      <protection locked="0"/>
    </xf>
    <xf numFmtId="0" fontId="0" fillId="5" borderId="53" xfId="0" applyFill="1" applyBorder="1" applyAlignment="1">
      <alignment vertical="center"/>
    </xf>
    <xf numFmtId="0" fontId="0" fillId="0" borderId="53" xfId="0" applyBorder="1" applyAlignment="1" applyProtection="1">
      <alignment vertical="center"/>
      <protection locked="0"/>
    </xf>
    <xf numFmtId="0" fontId="0" fillId="5" borderId="54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4" borderId="5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38" fontId="12" fillId="0" borderId="47" xfId="1" applyFont="1" applyBorder="1" applyProtection="1">
      <alignment vertical="center"/>
    </xf>
    <xf numFmtId="38" fontId="12" fillId="0" borderId="47" xfId="1" applyFont="1" applyFill="1" applyBorder="1" applyProtection="1">
      <alignment vertical="center"/>
    </xf>
    <xf numFmtId="38" fontId="12" fillId="0" borderId="48" xfId="1" applyFont="1" applyFill="1" applyBorder="1" applyProtection="1">
      <alignment vertical="center"/>
    </xf>
    <xf numFmtId="38" fontId="12" fillId="2" borderId="48" xfId="1" applyFont="1" applyFill="1" applyBorder="1" applyProtection="1">
      <alignment vertical="center"/>
    </xf>
    <xf numFmtId="38" fontId="12" fillId="0" borderId="49" xfId="1" applyFont="1" applyFill="1" applyBorder="1" applyProtection="1">
      <alignment vertical="center"/>
    </xf>
    <xf numFmtId="38" fontId="12" fillId="2" borderId="49" xfId="1" applyFont="1" applyFill="1" applyBorder="1" applyProtection="1">
      <alignment vertical="center"/>
    </xf>
    <xf numFmtId="38" fontId="12" fillId="10" borderId="49" xfId="1" applyFont="1" applyFill="1" applyBorder="1" applyProtection="1">
      <alignment vertical="center"/>
    </xf>
    <xf numFmtId="0" fontId="12" fillId="0" borderId="46" xfId="0" applyFont="1" applyBorder="1" applyAlignment="1" applyProtection="1">
      <alignment horizontal="center" vertical="center" textRotation="255"/>
    </xf>
    <xf numFmtId="0" fontId="12" fillId="0" borderId="16" xfId="0" applyFont="1" applyBorder="1" applyAlignment="1" applyProtection="1">
      <alignment horizontal="center" vertical="center" textRotation="255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3" xfId="0" applyFont="1" applyFill="1" applyBorder="1" applyAlignment="1" applyProtection="1">
      <alignment horizontal="center" vertical="center"/>
    </xf>
    <xf numFmtId="0" fontId="12" fillId="9" borderId="4" xfId="0" applyFont="1" applyFill="1" applyBorder="1" applyAlignment="1" applyProtection="1">
      <alignment horizontal="center" vertical="center"/>
    </xf>
    <xf numFmtId="0" fontId="12" fillId="0" borderId="42" xfId="0" applyFont="1" applyBorder="1" applyAlignment="1" applyProtection="1">
      <alignment horizontal="center" vertical="center" textRotation="255"/>
    </xf>
    <xf numFmtId="0" fontId="12" fillId="0" borderId="39" xfId="0" applyFont="1" applyBorder="1" applyAlignment="1" applyProtection="1">
      <alignment horizontal="center" vertical="center" textRotation="255"/>
    </xf>
    <xf numFmtId="0" fontId="12" fillId="0" borderId="1" xfId="0" applyFont="1" applyBorder="1" applyAlignment="1" applyProtection="1">
      <alignment horizontal="center" vertical="center"/>
    </xf>
    <xf numFmtId="0" fontId="12" fillId="8" borderId="50" xfId="0" applyFont="1" applyFill="1" applyBorder="1" applyAlignment="1" applyProtection="1">
      <alignment horizontal="center" vertical="center" textRotation="255"/>
    </xf>
    <xf numFmtId="0" fontId="12" fillId="0" borderId="47" xfId="0" applyFont="1" applyBorder="1" applyAlignment="1" applyProtection="1">
      <alignment horizontal="center" vertical="center"/>
    </xf>
    <xf numFmtId="0" fontId="12" fillId="8" borderId="51" xfId="0" applyFont="1" applyFill="1" applyBorder="1" applyAlignment="1" applyProtection="1">
      <alignment horizontal="center" vertical="center" textRotation="255"/>
    </xf>
    <xf numFmtId="0" fontId="12" fillId="0" borderId="48" xfId="0" applyFont="1" applyBorder="1" applyAlignment="1" applyProtection="1">
      <alignment horizontal="center" vertical="center"/>
    </xf>
    <xf numFmtId="0" fontId="12" fillId="8" borderId="41" xfId="0" applyFont="1" applyFill="1" applyBorder="1" applyAlignment="1" applyProtection="1">
      <alignment horizontal="center" vertical="center" textRotation="255"/>
    </xf>
    <xf numFmtId="0" fontId="12" fillId="0" borderId="49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</cellXfs>
  <cellStyles count="2">
    <cellStyle name="桁区切り" xfId="1" builtinId="6"/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1069;&#24029;&#30001;&#32000;&#23376;\Desktop\01_2020koyou_yotei_chos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雇用予定調書"/>
      <sheetName val="Sheet2"/>
    </sheetNames>
    <sheetDataSet>
      <sheetData sheetId="0"/>
      <sheetData sheetId="1">
        <row r="4">
          <cell r="A4" t="str">
            <v>教授</v>
          </cell>
          <cell r="B4" t="str">
            <v>理学部</v>
          </cell>
          <cell r="D4" t="str">
            <v>リサーチ・アシスタント</v>
          </cell>
        </row>
        <row r="5">
          <cell r="A5" t="str">
            <v>准教授</v>
          </cell>
          <cell r="B5" t="str">
            <v>都市環境学部</v>
          </cell>
          <cell r="D5" t="str">
            <v>特任研究員</v>
          </cell>
        </row>
        <row r="6">
          <cell r="A6" t="str">
            <v>助教</v>
          </cell>
          <cell r="D6" t="str">
            <v>特任助教</v>
          </cell>
        </row>
        <row r="7">
          <cell r="D7" t="str">
            <v>特任准教授</v>
          </cell>
        </row>
        <row r="8">
          <cell r="D8" t="str">
            <v>特任教授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V42"/>
  <sheetViews>
    <sheetView tabSelected="1" view="pageBreakPreview" zoomScaleNormal="100" zoomScaleSheetLayoutView="100" workbookViewId="0">
      <selection activeCell="E14" sqref="E14:S14"/>
    </sheetView>
  </sheetViews>
  <sheetFormatPr defaultColWidth="4.375" defaultRowHeight="20.25" customHeight="1"/>
  <cols>
    <col min="1" max="1" width="2" customWidth="1"/>
    <col min="11" max="11" width="5.25" bestFit="1" customWidth="1"/>
    <col min="20" max="20" width="2.625" customWidth="1"/>
    <col min="22" max="22" width="4.375" style="142"/>
  </cols>
  <sheetData>
    <row r="1" spans="1:22" ht="9" customHeight="1"/>
    <row r="2" spans="1:22" ht="24" customHeight="1">
      <c r="A2" s="153" t="s">
        <v>139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1:22" ht="9" customHeight="1">
      <c r="C3" s="141"/>
      <c r="D3" s="141"/>
      <c r="E3" s="141"/>
      <c r="F3" s="140"/>
      <c r="J3" s="18"/>
      <c r="K3" s="18"/>
      <c r="L3" s="18"/>
      <c r="M3" s="18"/>
      <c r="N3" s="18"/>
      <c r="O3" s="1"/>
      <c r="P3" s="1"/>
      <c r="Q3" s="1"/>
      <c r="R3" s="1"/>
      <c r="S3" s="1"/>
    </row>
    <row r="4" spans="1:22" ht="17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85" t="s">
        <v>5</v>
      </c>
      <c r="L4" s="85"/>
      <c r="M4" s="81"/>
      <c r="N4" s="84"/>
      <c r="O4" t="s">
        <v>4</v>
      </c>
      <c r="P4" s="31"/>
      <c r="Q4" t="s">
        <v>3</v>
      </c>
      <c r="R4" s="31"/>
      <c r="S4" t="s">
        <v>2</v>
      </c>
    </row>
    <row r="5" spans="1:22" ht="10.5" customHeight="1" thickBot="1"/>
    <row r="6" spans="1:22" ht="24.75" customHeight="1">
      <c r="B6" s="95" t="s">
        <v>6</v>
      </c>
      <c r="C6" s="79"/>
      <c r="D6" s="79"/>
      <c r="E6" s="72"/>
      <c r="F6" s="73"/>
      <c r="G6" s="73"/>
      <c r="H6" s="73"/>
      <c r="I6" s="73"/>
      <c r="J6" s="74"/>
      <c r="K6" s="32" t="s">
        <v>7</v>
      </c>
      <c r="L6" s="72"/>
      <c r="M6" s="73"/>
      <c r="N6" s="73"/>
      <c r="O6" s="73"/>
      <c r="P6" s="73"/>
      <c r="Q6" s="73"/>
      <c r="R6" s="73"/>
      <c r="S6" s="88"/>
    </row>
    <row r="7" spans="1:22" ht="24.75" customHeight="1" thickBot="1">
      <c r="B7" s="91" t="s">
        <v>50</v>
      </c>
      <c r="C7" s="92"/>
      <c r="D7" s="92"/>
      <c r="E7" s="16" t="s">
        <v>49</v>
      </c>
      <c r="F7" s="69"/>
      <c r="G7" s="89"/>
      <c r="H7" s="90" t="s">
        <v>51</v>
      </c>
      <c r="I7" s="68"/>
      <c r="J7" s="69"/>
      <c r="K7" s="70"/>
      <c r="L7" s="70"/>
      <c r="M7" s="70"/>
      <c r="N7" s="17" t="s">
        <v>77</v>
      </c>
      <c r="O7" s="67" t="s">
        <v>53</v>
      </c>
      <c r="P7" s="68"/>
      <c r="Q7" s="69"/>
      <c r="R7" s="70"/>
      <c r="S7" s="71"/>
    </row>
    <row r="8" spans="1:22" ht="12" customHeight="1" thickBot="1"/>
    <row r="9" spans="1:22" ht="24.75" customHeight="1">
      <c r="B9" s="95" t="s">
        <v>0</v>
      </c>
      <c r="C9" s="79"/>
      <c r="D9" s="79"/>
      <c r="E9" s="72"/>
      <c r="F9" s="73"/>
      <c r="G9" s="73"/>
      <c r="H9" s="73"/>
      <c r="I9" s="73"/>
      <c r="J9" s="74"/>
      <c r="K9" s="79" t="s">
        <v>9</v>
      </c>
      <c r="L9" s="79"/>
      <c r="M9" s="72"/>
      <c r="N9" s="73"/>
      <c r="O9" s="73"/>
      <c r="P9" s="73"/>
      <c r="Q9" s="73"/>
      <c r="R9" s="73"/>
      <c r="S9" s="88"/>
    </row>
    <row r="10" spans="1:22" ht="24.75" customHeight="1">
      <c r="B10" s="93" t="s">
        <v>79</v>
      </c>
      <c r="C10" s="94"/>
      <c r="D10" s="94"/>
      <c r="E10" s="114"/>
      <c r="F10" s="115"/>
      <c r="G10" s="115"/>
      <c r="H10" s="115"/>
      <c r="I10" s="115"/>
      <c r="J10" s="116"/>
      <c r="K10" s="117" t="s">
        <v>80</v>
      </c>
      <c r="L10" s="118"/>
      <c r="M10" s="114"/>
      <c r="N10" s="115"/>
      <c r="O10" s="115"/>
      <c r="P10" s="115"/>
      <c r="Q10" s="115"/>
      <c r="R10" s="115"/>
      <c r="S10" s="119"/>
    </row>
    <row r="11" spans="1:22" ht="24.75" customHeight="1">
      <c r="B11" s="75" t="s">
        <v>91</v>
      </c>
      <c r="C11" s="58"/>
      <c r="D11" s="58"/>
      <c r="E11" s="81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3"/>
    </row>
    <row r="12" spans="1:22" ht="24.75" customHeight="1">
      <c r="B12" s="75" t="s">
        <v>1</v>
      </c>
      <c r="C12" s="58"/>
      <c r="D12" s="58"/>
      <c r="E12" s="81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3"/>
    </row>
    <row r="13" spans="1:22" ht="24.75" customHeight="1">
      <c r="B13" s="75" t="s">
        <v>8</v>
      </c>
      <c r="C13" s="58"/>
      <c r="D13" s="58"/>
      <c r="E13" s="81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V13" s="142" t="s">
        <v>142</v>
      </c>
    </row>
    <row r="14" spans="1:22" ht="24.75" customHeight="1">
      <c r="B14" s="57" t="s">
        <v>38</v>
      </c>
      <c r="C14" s="58"/>
      <c r="D14" s="58"/>
      <c r="E14" s="109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1"/>
      <c r="V14" s="142" t="s">
        <v>140</v>
      </c>
    </row>
    <row r="15" spans="1:22" ht="24.75" customHeight="1">
      <c r="B15" s="75" t="s">
        <v>101</v>
      </c>
      <c r="C15" s="58"/>
      <c r="D15" s="76"/>
      <c r="E15" s="86"/>
      <c r="F15" s="87"/>
      <c r="G15" s="87"/>
      <c r="H15" s="24" t="s">
        <v>60</v>
      </c>
      <c r="I15" s="87"/>
      <c r="J15" s="87"/>
      <c r="K15" s="24" t="s">
        <v>61</v>
      </c>
      <c r="L15" s="24" t="s">
        <v>47</v>
      </c>
      <c r="M15" s="87"/>
      <c r="N15" s="87"/>
      <c r="O15" s="24" t="s">
        <v>60</v>
      </c>
      <c r="P15" s="87"/>
      <c r="Q15" s="87"/>
      <c r="R15" s="77" t="s">
        <v>61</v>
      </c>
      <c r="S15" s="78"/>
    </row>
    <row r="16" spans="1:22" ht="24.75" customHeight="1">
      <c r="B16" s="75" t="s">
        <v>10</v>
      </c>
      <c r="C16" s="58"/>
      <c r="D16" s="58"/>
      <c r="E16" s="86"/>
      <c r="F16" s="87"/>
      <c r="G16" s="87"/>
      <c r="H16" s="87"/>
      <c r="I16" s="77" t="s">
        <v>48</v>
      </c>
      <c r="J16" s="80"/>
      <c r="K16" s="58" t="s">
        <v>66</v>
      </c>
      <c r="L16" s="58"/>
      <c r="M16" s="112">
        <f>Sheet2!E30</f>
        <v>0</v>
      </c>
      <c r="N16" s="112"/>
      <c r="O16" s="112"/>
      <c r="P16" s="112"/>
      <c r="Q16" s="112"/>
      <c r="R16" s="112"/>
      <c r="S16" s="113"/>
      <c r="V16" s="142" t="s">
        <v>141</v>
      </c>
    </row>
    <row r="17" spans="2:22" ht="24.75" customHeight="1">
      <c r="B17" s="75" t="s">
        <v>70</v>
      </c>
      <c r="C17" s="58"/>
      <c r="D17" s="58"/>
      <c r="E17" s="86"/>
      <c r="F17" s="87"/>
      <c r="G17" s="87"/>
      <c r="H17" s="87"/>
      <c r="I17" s="77" t="s">
        <v>2</v>
      </c>
      <c r="J17" s="80"/>
      <c r="K17" s="58" t="s">
        <v>69</v>
      </c>
      <c r="L17" s="58"/>
      <c r="M17" s="120" t="e">
        <f>Sheet2!F32</f>
        <v>#N/A</v>
      </c>
      <c r="N17" s="120"/>
      <c r="O17" s="120"/>
      <c r="P17" s="120"/>
      <c r="Q17" s="120"/>
      <c r="R17" s="120"/>
      <c r="S17" s="121"/>
      <c r="V17" s="142" t="s">
        <v>143</v>
      </c>
    </row>
    <row r="18" spans="2:22" ht="24.75" customHeight="1">
      <c r="B18" s="75" t="s">
        <v>12</v>
      </c>
      <c r="C18" s="58"/>
      <c r="D18" s="58"/>
      <c r="E18" s="86"/>
      <c r="F18" s="87"/>
      <c r="G18" s="24" t="s">
        <v>44</v>
      </c>
      <c r="H18" s="29"/>
      <c r="I18" s="24" t="s">
        <v>45</v>
      </c>
      <c r="J18" s="30"/>
      <c r="K18" s="24" t="s">
        <v>46</v>
      </c>
      <c r="L18" s="24" t="s">
        <v>47</v>
      </c>
      <c r="M18" s="87"/>
      <c r="N18" s="87"/>
      <c r="O18" s="24" t="s">
        <v>44</v>
      </c>
      <c r="P18" s="29"/>
      <c r="Q18" s="24" t="s">
        <v>45</v>
      </c>
      <c r="R18" s="29"/>
      <c r="S18" s="25" t="s">
        <v>46</v>
      </c>
    </row>
    <row r="19" spans="2:22" ht="24.75" customHeight="1">
      <c r="B19" s="122" t="s">
        <v>121</v>
      </c>
      <c r="C19" s="123"/>
      <c r="D19" s="123"/>
      <c r="E19" s="124"/>
      <c r="F19" s="47" t="s">
        <v>117</v>
      </c>
      <c r="G19" s="48"/>
      <c r="H19" s="49"/>
      <c r="I19" s="53"/>
      <c r="J19" s="53"/>
      <c r="K19" s="53"/>
      <c r="L19" s="54"/>
      <c r="M19" s="47" t="s">
        <v>118</v>
      </c>
      <c r="N19" s="48"/>
      <c r="O19" s="49"/>
      <c r="P19" s="53"/>
      <c r="Q19" s="53"/>
      <c r="R19" s="53"/>
      <c r="S19" s="108"/>
    </row>
    <row r="20" spans="2:22" ht="24.75" customHeight="1">
      <c r="B20" s="125"/>
      <c r="C20" s="126"/>
      <c r="D20" s="126"/>
      <c r="E20" s="127"/>
      <c r="F20" s="50" t="s">
        <v>119</v>
      </c>
      <c r="G20" s="51"/>
      <c r="H20" s="52"/>
      <c r="I20" s="53"/>
      <c r="J20" s="53"/>
      <c r="K20" s="53"/>
      <c r="L20" s="54"/>
      <c r="M20" s="128" t="s">
        <v>120</v>
      </c>
      <c r="N20" s="48"/>
      <c r="O20" s="49"/>
      <c r="P20" s="107"/>
      <c r="Q20" s="53"/>
      <c r="R20" s="53"/>
      <c r="S20" s="108"/>
    </row>
    <row r="21" spans="2:22" ht="40.5" customHeight="1">
      <c r="B21" s="64" t="s">
        <v>74</v>
      </c>
      <c r="C21" s="65"/>
      <c r="D21" s="65"/>
      <c r="E21" s="65"/>
      <c r="F21" s="65"/>
      <c r="G21" s="66"/>
      <c r="H21" s="59"/>
      <c r="I21" s="59"/>
      <c r="J21" s="26" t="s">
        <v>44</v>
      </c>
      <c r="K21" s="30"/>
      <c r="L21" s="26" t="s">
        <v>45</v>
      </c>
      <c r="M21" s="26" t="s">
        <v>47</v>
      </c>
      <c r="N21" s="59"/>
      <c r="O21" s="59"/>
      <c r="P21" s="26" t="s">
        <v>44</v>
      </c>
      <c r="Q21" s="59"/>
      <c r="R21" s="59"/>
      <c r="S21" s="27" t="s">
        <v>45</v>
      </c>
    </row>
    <row r="22" spans="2:22" ht="23.25" customHeight="1">
      <c r="B22" s="57" t="s">
        <v>59</v>
      </c>
      <c r="C22" s="58"/>
      <c r="D22" s="58"/>
      <c r="E22" s="58"/>
      <c r="F22" s="58"/>
      <c r="G22" s="81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3"/>
    </row>
    <row r="23" spans="2:22" ht="21.75" hidden="1" customHeight="1">
      <c r="B23" s="98" t="s">
        <v>98</v>
      </c>
      <c r="C23" s="99"/>
      <c r="D23" s="99"/>
      <c r="E23" s="99"/>
      <c r="F23" s="100"/>
      <c r="G23" s="60" t="s">
        <v>75</v>
      </c>
      <c r="H23" s="56"/>
      <c r="I23" s="61"/>
      <c r="J23" s="62"/>
      <c r="K23" s="62"/>
      <c r="L23" s="62"/>
      <c r="M23" s="62"/>
      <c r="N23" s="62"/>
      <c r="O23" s="62"/>
      <c r="P23" s="62"/>
      <c r="Q23" s="62"/>
      <c r="R23" s="62"/>
      <c r="S23" s="63"/>
    </row>
    <row r="24" spans="2:22" ht="21.75" hidden="1" customHeight="1">
      <c r="B24" s="101"/>
      <c r="C24" s="102"/>
      <c r="D24" s="102"/>
      <c r="E24" s="102"/>
      <c r="F24" s="103"/>
      <c r="G24" s="60" t="s">
        <v>78</v>
      </c>
      <c r="H24" s="56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3"/>
    </row>
    <row r="25" spans="2:22" ht="21.75" hidden="1" customHeight="1">
      <c r="B25" s="101"/>
      <c r="C25" s="102"/>
      <c r="D25" s="102"/>
      <c r="E25" s="102"/>
      <c r="F25" s="103"/>
      <c r="G25" s="60" t="s">
        <v>97</v>
      </c>
      <c r="H25" s="56"/>
      <c r="I25" s="61"/>
      <c r="J25" s="62"/>
      <c r="K25" s="62"/>
      <c r="L25" s="62"/>
      <c r="M25" s="62"/>
      <c r="N25" s="62"/>
      <c r="O25" s="62"/>
      <c r="P25" s="62"/>
      <c r="Q25" s="62"/>
      <c r="R25" s="62"/>
      <c r="S25" s="63"/>
    </row>
    <row r="26" spans="2:22" ht="21.75" hidden="1" customHeight="1">
      <c r="B26" s="104"/>
      <c r="C26" s="105"/>
      <c r="D26" s="105"/>
      <c r="E26" s="105"/>
      <c r="F26" s="106"/>
      <c r="G26" s="60" t="s">
        <v>76</v>
      </c>
      <c r="H26" s="56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3"/>
    </row>
    <row r="27" spans="2:22" ht="29.25" customHeight="1">
      <c r="B27" s="55" t="s">
        <v>52</v>
      </c>
      <c r="C27" s="56"/>
      <c r="D27" s="56"/>
      <c r="E27" s="56"/>
      <c r="F27" s="56"/>
      <c r="G27" s="61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3"/>
    </row>
    <row r="28" spans="2:22" ht="25.5" customHeight="1">
      <c r="B28" s="150" t="s">
        <v>11</v>
      </c>
      <c r="C28" s="151"/>
      <c r="D28" s="151"/>
      <c r="E28" s="151"/>
      <c r="F28" s="152"/>
      <c r="G28" s="61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3"/>
    </row>
    <row r="29" spans="2:22" ht="33.75" customHeight="1" thickBot="1">
      <c r="B29" s="143" t="s">
        <v>100</v>
      </c>
      <c r="C29" s="144"/>
      <c r="D29" s="144"/>
      <c r="E29" s="144"/>
      <c r="F29" s="144"/>
      <c r="G29" s="144"/>
      <c r="H29" s="144"/>
      <c r="I29" s="144"/>
      <c r="J29" s="144"/>
      <c r="K29" s="144"/>
      <c r="L29" s="145"/>
      <c r="M29" s="145"/>
      <c r="N29" s="146" t="s">
        <v>88</v>
      </c>
      <c r="O29" s="147"/>
      <c r="P29" s="146" t="s">
        <v>89</v>
      </c>
      <c r="Q29" s="147"/>
      <c r="R29" s="148" t="s">
        <v>90</v>
      </c>
      <c r="S29" s="149"/>
    </row>
    <row r="30" spans="2:22" ht="9" customHeight="1"/>
    <row r="31" spans="2:22" ht="18" customHeight="1">
      <c r="B31" t="s">
        <v>145</v>
      </c>
    </row>
    <row r="32" spans="2:22" ht="18" customHeight="1">
      <c r="B32" s="46" t="s">
        <v>144</v>
      </c>
      <c r="C32" s="97" t="s">
        <v>99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22" s="23" customFormat="1" ht="18" customHeight="1">
      <c r="B33" s="154" t="s">
        <v>144</v>
      </c>
      <c r="C33" s="97" t="s">
        <v>146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V33" s="142"/>
    </row>
    <row r="34" spans="2:22" s="23" customFormat="1" ht="18" customHeight="1">
      <c r="B34" s="154" t="s">
        <v>144</v>
      </c>
      <c r="C34" s="96" t="s">
        <v>147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V34" s="142"/>
    </row>
    <row r="35" spans="2:22" s="23" customFormat="1" ht="18" customHeight="1">
      <c r="B35" s="154" t="s">
        <v>144</v>
      </c>
      <c r="C35" s="96" t="s">
        <v>148</v>
      </c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V35" s="142"/>
    </row>
    <row r="36" spans="2:22" s="23" customFormat="1" ht="18" customHeight="1">
      <c r="B36" s="154"/>
      <c r="C36" s="96" t="s">
        <v>149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V36" s="142"/>
    </row>
    <row r="37" spans="2:22" s="23" customFormat="1" ht="18" customHeight="1">
      <c r="B37" s="154" t="s">
        <v>144</v>
      </c>
      <c r="C37" s="96" t="s">
        <v>150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V37" s="142"/>
    </row>
    <row r="38" spans="2:22" s="23" customFormat="1" ht="18" customHeight="1">
      <c r="B38" s="154"/>
      <c r="C38" s="96" t="s">
        <v>151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V38" s="142"/>
    </row>
    <row r="39" spans="2:22" s="23" customFormat="1" ht="18" customHeight="1">
      <c r="B39" s="154" t="s">
        <v>144</v>
      </c>
      <c r="C39" s="96" t="s">
        <v>152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V39" s="142"/>
    </row>
    <row r="40" spans="2:22" s="23" customFormat="1" ht="18" customHeight="1">
      <c r="B40" s="154"/>
      <c r="C40" s="155" t="s">
        <v>153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V40" s="142"/>
    </row>
    <row r="41" spans="2:22" s="23" customFormat="1" ht="18" customHeight="1">
      <c r="B41" s="154" t="s">
        <v>144</v>
      </c>
      <c r="C41" s="28" t="s">
        <v>154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V41" s="142"/>
    </row>
    <row r="42" spans="2:22" ht="9.75" customHeight="1"/>
  </sheetData>
  <sheetProtection algorithmName="SHA-512" hashValue="JLYop9GoG3oMGIME2FaU1mJdKNyW3eVNSbBcBO9HoW41uQqPFoSm+TsQ/p0+Mod7K7PleaR+BOyxXhynH5LiEQ==" saltValue="CDiNqixgZOf9cOLpbeduJg==" spinCount="100000" sheet="1" selectLockedCells="1"/>
  <mergeCells count="85">
    <mergeCell ref="A2:T2"/>
    <mergeCell ref="C34:S34"/>
    <mergeCell ref="C38:S38"/>
    <mergeCell ref="C37:S37"/>
    <mergeCell ref="I26:S26"/>
    <mergeCell ref="B11:D11"/>
    <mergeCell ref="E11:S11"/>
    <mergeCell ref="M18:N18"/>
    <mergeCell ref="B16:D16"/>
    <mergeCell ref="E18:F18"/>
    <mergeCell ref="E17:H17"/>
    <mergeCell ref="I17:J17"/>
    <mergeCell ref="G28:S28"/>
    <mergeCell ref="B17:D17"/>
    <mergeCell ref="B18:D18"/>
    <mergeCell ref="I23:S23"/>
    <mergeCell ref="B29:K29"/>
    <mergeCell ref="L29:M29"/>
    <mergeCell ref="M20:O20"/>
    <mergeCell ref="P20:S20"/>
    <mergeCell ref="E14:S14"/>
    <mergeCell ref="B9:D9"/>
    <mergeCell ref="I15:J15"/>
    <mergeCell ref="M16:S16"/>
    <mergeCell ref="M19:O19"/>
    <mergeCell ref="E10:J10"/>
    <mergeCell ref="K10:L10"/>
    <mergeCell ref="M10:S10"/>
    <mergeCell ref="E16:H16"/>
    <mergeCell ref="K16:L16"/>
    <mergeCell ref="P19:S19"/>
    <mergeCell ref="K17:L17"/>
    <mergeCell ref="M17:S17"/>
    <mergeCell ref="B19:E20"/>
    <mergeCell ref="B6:D6"/>
    <mergeCell ref="C39:S39"/>
    <mergeCell ref="N21:O21"/>
    <mergeCell ref="C32:S32"/>
    <mergeCell ref="C33:S33"/>
    <mergeCell ref="C35:S35"/>
    <mergeCell ref="C36:S36"/>
    <mergeCell ref="G27:S27"/>
    <mergeCell ref="G22:S22"/>
    <mergeCell ref="B23:F26"/>
    <mergeCell ref="G23:H23"/>
    <mergeCell ref="B28:F28"/>
    <mergeCell ref="G24:H24"/>
    <mergeCell ref="G26:H26"/>
    <mergeCell ref="M15:N15"/>
    <mergeCell ref="P15:Q15"/>
    <mergeCell ref="I16:J16"/>
    <mergeCell ref="E12:S12"/>
    <mergeCell ref="M4:N4"/>
    <mergeCell ref="K4:L4"/>
    <mergeCell ref="E15:G15"/>
    <mergeCell ref="M9:S9"/>
    <mergeCell ref="E13:S13"/>
    <mergeCell ref="F7:G7"/>
    <mergeCell ref="E6:J6"/>
    <mergeCell ref="L6:S6"/>
    <mergeCell ref="H7:I7"/>
    <mergeCell ref="B7:D7"/>
    <mergeCell ref="B13:D13"/>
    <mergeCell ref="J7:M7"/>
    <mergeCell ref="B10:D10"/>
    <mergeCell ref="O7:P7"/>
    <mergeCell ref="Q7:S7"/>
    <mergeCell ref="E9:J9"/>
    <mergeCell ref="B12:D12"/>
    <mergeCell ref="B15:D15"/>
    <mergeCell ref="R15:S15"/>
    <mergeCell ref="B14:D14"/>
    <mergeCell ref="K9:L9"/>
    <mergeCell ref="Q21:R21"/>
    <mergeCell ref="G25:H25"/>
    <mergeCell ref="I25:S25"/>
    <mergeCell ref="B21:F21"/>
    <mergeCell ref="G21:I21"/>
    <mergeCell ref="I24:S24"/>
    <mergeCell ref="F19:H19"/>
    <mergeCell ref="F20:H20"/>
    <mergeCell ref="I19:L19"/>
    <mergeCell ref="B27:F27"/>
    <mergeCell ref="B22:F22"/>
    <mergeCell ref="I20:L20"/>
  </mergeCells>
  <phoneticPr fontId="2"/>
  <dataValidations count="5">
    <dataValidation type="list" allowBlank="1" showInputMessage="1" showErrorMessage="1" sqref="F7:G8" xr:uid="{00000000-0002-0000-0000-000001000000}">
      <formula1>職位</formula1>
    </dataValidation>
    <dataValidation type="list" allowBlank="1" showInputMessage="1" showErrorMessage="1" sqref="E13:S13" xr:uid="{00000000-0002-0000-0000-000002000000}">
      <formula1>職種</formula1>
    </dataValidation>
    <dataValidation type="list" allowBlank="1" showInputMessage="1" showErrorMessage="1" sqref="E14:S14" xr:uid="{00000000-0002-0000-0000-000003000000}">
      <formula1>INDIRECT($E$13)</formula1>
    </dataValidation>
    <dataValidation type="list" allowBlank="1" showInputMessage="1" showErrorMessage="1" sqref="L6:S6" xr:uid="{64B96E02-8380-4F41-8F63-6D26431E952C}">
      <formula1>INDIRECT(E6)</formula1>
    </dataValidation>
    <dataValidation type="list" allowBlank="1" showInputMessage="1" showErrorMessage="1" sqref="E6:J6" xr:uid="{00000000-0002-0000-0000-000004000000}">
      <formula1>学部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Sheet2!$A$11:$A$13</xm:f>
          </x14:formula1>
          <xm:sqref>E10:J10</xm:sqref>
        </x14:dataValidation>
        <x14:dataValidation type="list" allowBlank="1" showInputMessage="1" showErrorMessage="1" xr:uid="{00000000-0002-0000-0000-000006000000}">
          <x14:formula1>
            <xm:f>Sheet2!$A$16:$A$17</xm:f>
          </x14:formula1>
          <xm:sqref>M10:S10</xm:sqref>
        </x14:dataValidation>
        <x14:dataValidation type="list" allowBlank="1" showInputMessage="1" showErrorMessage="1" xr:uid="{00000000-0002-0000-0000-000007000000}">
          <x14:formula1>
            <xm:f>Sheet2!$A$20:$A$21</xm:f>
          </x14:formula1>
          <xm:sqref>G22:S22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3"/>
  <sheetViews>
    <sheetView workbookViewId="0">
      <selection activeCell="C18" sqref="C18"/>
    </sheetView>
  </sheetViews>
  <sheetFormatPr defaultRowHeight="13.5"/>
  <cols>
    <col min="1" max="1" width="15.125" bestFit="1" customWidth="1"/>
    <col min="2" max="2" width="17.25" bestFit="1" customWidth="1"/>
    <col min="3" max="3" width="11" bestFit="1" customWidth="1"/>
    <col min="4" max="4" width="22.5" bestFit="1" customWidth="1"/>
    <col min="5" max="5" width="34.875" bestFit="1" customWidth="1"/>
    <col min="6" max="6" width="11" bestFit="1" customWidth="1"/>
    <col min="8" max="8" width="23.625" bestFit="1" customWidth="1"/>
    <col min="10" max="10" width="23.625" bestFit="1" customWidth="1"/>
  </cols>
  <sheetData>
    <row r="3" spans="1:8" ht="14.25" thickBot="1">
      <c r="A3" s="7" t="s">
        <v>58</v>
      </c>
      <c r="B3" s="7" t="s">
        <v>28</v>
      </c>
      <c r="D3" s="7" t="s">
        <v>15</v>
      </c>
      <c r="E3" s="7" t="s">
        <v>38</v>
      </c>
      <c r="F3" s="7" t="s">
        <v>96</v>
      </c>
      <c r="H3" s="7" t="s">
        <v>13</v>
      </c>
    </row>
    <row r="4" spans="1:8" ht="14.25" thickBot="1">
      <c r="A4" s="8" t="s">
        <v>55</v>
      </c>
      <c r="B4" s="8" t="s">
        <v>112</v>
      </c>
      <c r="D4" s="8" t="s">
        <v>111</v>
      </c>
      <c r="E4" s="6" t="s">
        <v>111</v>
      </c>
      <c r="H4" s="8" t="s">
        <v>14</v>
      </c>
    </row>
    <row r="5" spans="1:8" ht="14.25" thickBot="1">
      <c r="A5" s="10" t="s">
        <v>56</v>
      </c>
      <c r="B5" s="9" t="s">
        <v>113</v>
      </c>
      <c r="D5" s="10" t="s">
        <v>16</v>
      </c>
      <c r="E5" s="11" t="s">
        <v>95</v>
      </c>
      <c r="F5" s="3">
        <v>154000</v>
      </c>
      <c r="G5" s="14"/>
      <c r="H5" s="10" t="s">
        <v>20</v>
      </c>
    </row>
    <row r="6" spans="1:8" ht="14.25" thickBot="1">
      <c r="A6" s="9" t="s">
        <v>57</v>
      </c>
      <c r="D6" s="10" t="s">
        <v>17</v>
      </c>
      <c r="E6" s="12" t="s">
        <v>102</v>
      </c>
      <c r="F6" s="5">
        <v>179700</v>
      </c>
      <c r="G6" s="14"/>
      <c r="H6" s="10" t="s">
        <v>21</v>
      </c>
    </row>
    <row r="7" spans="1:8" ht="14.25" thickBot="1">
      <c r="B7" s="6" t="s">
        <v>114</v>
      </c>
      <c r="D7" s="10" t="s">
        <v>18</v>
      </c>
      <c r="E7" s="14"/>
      <c r="F7" s="14"/>
      <c r="G7" s="14"/>
      <c r="H7" s="10" t="s">
        <v>22</v>
      </c>
    </row>
    <row r="8" spans="1:8" ht="14.25" thickBot="1">
      <c r="B8" s="8" t="s">
        <v>32</v>
      </c>
      <c r="D8" s="9" t="s">
        <v>19</v>
      </c>
      <c r="E8" s="15" t="s">
        <v>40</v>
      </c>
      <c r="F8" s="14"/>
      <c r="G8" s="14"/>
      <c r="H8" s="10" t="s">
        <v>23</v>
      </c>
    </row>
    <row r="9" spans="1:8">
      <c r="B9" s="10" t="s">
        <v>29</v>
      </c>
      <c r="E9" s="2" t="s">
        <v>103</v>
      </c>
      <c r="F9" s="3">
        <v>256700</v>
      </c>
      <c r="H9" s="10" t="s">
        <v>24</v>
      </c>
    </row>
    <row r="10" spans="1:8" ht="14.25" thickBot="1">
      <c r="A10" s="7" t="s">
        <v>81</v>
      </c>
      <c r="B10" s="10" t="s">
        <v>30</v>
      </c>
      <c r="E10" s="13" t="s">
        <v>104</v>
      </c>
      <c r="F10" s="19">
        <v>320900</v>
      </c>
      <c r="G10" s="14"/>
      <c r="H10" s="10" t="s">
        <v>25</v>
      </c>
    </row>
    <row r="11" spans="1:8" ht="14.25" thickBot="1">
      <c r="A11" s="2" t="s">
        <v>82</v>
      </c>
      <c r="B11" s="9" t="s">
        <v>31</v>
      </c>
      <c r="E11" s="13" t="s">
        <v>105</v>
      </c>
      <c r="F11" s="19">
        <v>359400</v>
      </c>
      <c r="H11" s="10" t="s">
        <v>26</v>
      </c>
    </row>
    <row r="12" spans="1:8">
      <c r="A12" s="10" t="s">
        <v>83</v>
      </c>
      <c r="B12" s="13"/>
      <c r="E12" s="13" t="s">
        <v>106</v>
      </c>
      <c r="F12" s="19">
        <v>397900</v>
      </c>
      <c r="G12" s="14"/>
      <c r="H12" s="10" t="s">
        <v>27</v>
      </c>
    </row>
    <row r="13" spans="1:8" ht="14.25" thickBot="1">
      <c r="A13" s="9" t="s">
        <v>84</v>
      </c>
      <c r="B13" s="6" t="s">
        <v>113</v>
      </c>
      <c r="E13" s="13" t="s">
        <v>107</v>
      </c>
      <c r="F13" s="19">
        <v>449200</v>
      </c>
      <c r="H13" s="10"/>
    </row>
    <row r="14" spans="1:8" ht="14.25" thickBot="1">
      <c r="B14" s="8" t="s">
        <v>33</v>
      </c>
      <c r="E14" s="4" t="s">
        <v>108</v>
      </c>
      <c r="F14" s="5">
        <v>513500</v>
      </c>
      <c r="G14" s="14"/>
      <c r="H14" s="10"/>
    </row>
    <row r="15" spans="1:8" ht="14.25" thickBot="1">
      <c r="A15" s="7" t="s">
        <v>87</v>
      </c>
      <c r="B15" s="10" t="s">
        <v>34</v>
      </c>
      <c r="E15" s="14"/>
      <c r="F15" s="14"/>
      <c r="G15" s="14"/>
      <c r="H15" s="10"/>
    </row>
    <row r="16" spans="1:8" ht="14.25" thickBot="1">
      <c r="A16" s="8" t="s">
        <v>86</v>
      </c>
      <c r="B16" s="10" t="s">
        <v>35</v>
      </c>
      <c r="E16" s="15" t="s">
        <v>41</v>
      </c>
      <c r="F16" s="14"/>
      <c r="G16" s="14"/>
      <c r="H16" s="10"/>
    </row>
    <row r="17" spans="1:8" ht="14.25" thickBot="1">
      <c r="A17" s="9" t="s">
        <v>85</v>
      </c>
      <c r="B17" s="10" t="s">
        <v>36</v>
      </c>
      <c r="E17" s="2" t="s">
        <v>103</v>
      </c>
      <c r="F17" s="3">
        <v>256700</v>
      </c>
      <c r="G17" s="14"/>
      <c r="H17" s="10"/>
    </row>
    <row r="18" spans="1:8" ht="14.25" thickBot="1">
      <c r="B18" s="10" t="s">
        <v>37</v>
      </c>
      <c r="E18" s="4" t="s">
        <v>104</v>
      </c>
      <c r="F18" s="5">
        <v>320900</v>
      </c>
      <c r="G18" s="14"/>
      <c r="H18" s="9"/>
    </row>
    <row r="19" spans="1:8" ht="14.25" thickBot="1">
      <c r="A19" s="7" t="s">
        <v>92</v>
      </c>
      <c r="B19" s="9" t="s">
        <v>54</v>
      </c>
      <c r="E19" s="14"/>
      <c r="F19" s="14"/>
      <c r="G19" s="14"/>
    </row>
    <row r="20" spans="1:8" ht="14.25" thickBot="1">
      <c r="A20" s="8" t="s">
        <v>94</v>
      </c>
      <c r="E20" s="15" t="s">
        <v>42</v>
      </c>
      <c r="F20" s="14"/>
      <c r="G20" s="14"/>
    </row>
    <row r="21" spans="1:8" ht="14.25" thickBot="1">
      <c r="A21" s="9" t="s">
        <v>93</v>
      </c>
      <c r="E21" s="2" t="s">
        <v>105</v>
      </c>
      <c r="F21" s="3">
        <v>359400</v>
      </c>
      <c r="G21" s="14"/>
    </row>
    <row r="22" spans="1:8" ht="14.25" thickBot="1">
      <c r="E22" s="4" t="s">
        <v>106</v>
      </c>
      <c r="F22" s="5">
        <v>397900</v>
      </c>
      <c r="G22" s="14"/>
    </row>
    <row r="23" spans="1:8">
      <c r="E23" s="14"/>
      <c r="F23" s="14"/>
      <c r="G23" s="14"/>
    </row>
    <row r="24" spans="1:8" ht="14.25" thickBot="1">
      <c r="E24" s="15" t="s">
        <v>43</v>
      </c>
      <c r="F24" s="14"/>
      <c r="G24" s="14"/>
    </row>
    <row r="25" spans="1:8">
      <c r="E25" s="2" t="s">
        <v>109</v>
      </c>
      <c r="F25" s="3">
        <v>449200</v>
      </c>
      <c r="G25" s="14"/>
      <c r="H25" s="14"/>
    </row>
    <row r="26" spans="1:8" ht="14.25" thickBot="1">
      <c r="E26" s="4" t="s">
        <v>110</v>
      </c>
      <c r="F26" s="5">
        <v>513500</v>
      </c>
      <c r="G26" s="14"/>
    </row>
    <row r="28" spans="1:8" ht="14.25" thickBot="1">
      <c r="A28" t="s">
        <v>39</v>
      </c>
    </row>
    <row r="29" spans="1:8" ht="14.25" thickBot="1">
      <c r="A29" s="2"/>
      <c r="C29" s="11" t="s">
        <v>64</v>
      </c>
      <c r="D29" s="11" t="s">
        <v>67</v>
      </c>
      <c r="E29" s="3" t="s">
        <v>65</v>
      </c>
    </row>
    <row r="30" spans="1:8" ht="14.25" thickBot="1">
      <c r="A30" s="13" t="s">
        <v>62</v>
      </c>
      <c r="B30" s="11" t="s">
        <v>63</v>
      </c>
      <c r="C30" s="20">
        <f>TIME(雇用予定調書!M15,雇用予定調書!P15,0)</f>
        <v>0</v>
      </c>
      <c r="D30" s="21">
        <f>雇用予定調書!E16/24/60</f>
        <v>0</v>
      </c>
      <c r="E30" s="22">
        <f>C30-B31-D30</f>
        <v>0</v>
      </c>
    </row>
    <row r="31" spans="1:8" ht="14.25" thickBot="1">
      <c r="A31" s="2"/>
      <c r="B31" s="20">
        <f>TIME(雇用予定調書!E15,雇用予定調書!I15,0)</f>
        <v>0</v>
      </c>
      <c r="C31" s="11" t="s">
        <v>71</v>
      </c>
      <c r="D31" s="11" t="s">
        <v>65</v>
      </c>
      <c r="E31" s="11" t="s">
        <v>72</v>
      </c>
      <c r="F31" s="3" t="s">
        <v>73</v>
      </c>
    </row>
    <row r="32" spans="1:8" ht="14.25" thickBot="1">
      <c r="A32" s="4" t="s">
        <v>68</v>
      </c>
      <c r="B32" s="11" t="s">
        <v>96</v>
      </c>
      <c r="C32" s="12" t="e">
        <f>((B33/16)/7.75)</f>
        <v>#N/A</v>
      </c>
      <c r="D32" s="12">
        <f>雇用予定調書!M16*24</f>
        <v>0</v>
      </c>
      <c r="E32" s="12">
        <f>雇用予定調書!E17</f>
        <v>0</v>
      </c>
      <c r="F32" s="5" t="e">
        <f>ROUNDUP(C32*D32*E32,0)</f>
        <v>#N/A</v>
      </c>
    </row>
    <row r="33" spans="2:2" ht="14.25" thickBot="1">
      <c r="B33" s="12" t="e">
        <f>VLOOKUP(雇用予定調書!E14,Sheet2!E4:F26,2,FALSE)</f>
        <v>#N/A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3AAE-1BB4-465B-AB07-A5267F9DAA8B}">
  <sheetPr>
    <pageSetUpPr fitToPage="1"/>
  </sheetPr>
  <dimension ref="A1:R24"/>
  <sheetViews>
    <sheetView topLeftCell="A4" workbookViewId="0">
      <selection activeCell="C4" sqref="C4:F4"/>
    </sheetView>
  </sheetViews>
  <sheetFormatPr defaultRowHeight="15" customHeight="1"/>
  <cols>
    <col min="1" max="1" width="3.375" style="33" customWidth="1"/>
    <col min="2" max="2" width="8" style="33" bestFit="1" customWidth="1"/>
    <col min="3" max="18" width="8.125" style="33" customWidth="1"/>
    <col min="19" max="16384" width="9" style="33"/>
  </cols>
  <sheetData>
    <row r="1" spans="1:18" ht="21" customHeight="1">
      <c r="A1" s="33" t="s">
        <v>137</v>
      </c>
    </row>
    <row r="2" spans="1:18" ht="21" customHeight="1"/>
    <row r="3" spans="1:18" ht="21" customHeight="1">
      <c r="B3" s="33" t="s">
        <v>8</v>
      </c>
      <c r="C3" s="177"/>
      <c r="D3" s="177"/>
      <c r="E3" s="177"/>
      <c r="F3" s="177"/>
    </row>
    <row r="4" spans="1:18" ht="21" customHeight="1">
      <c r="B4" s="33" t="s">
        <v>122</v>
      </c>
      <c r="C4" s="177"/>
      <c r="D4" s="177"/>
      <c r="E4" s="177"/>
      <c r="F4" s="177"/>
      <c r="G4" s="139" t="e">
        <f>VLOOKUP(C4,Sheet2!E3:F26,2,FALSE)</f>
        <v>#N/A</v>
      </c>
      <c r="H4" s="139"/>
      <c r="I4" s="38" t="e">
        <f>((G4/16)/7.75)</f>
        <v>#N/A</v>
      </c>
    </row>
    <row r="5" spans="1:18" ht="16.5" customHeight="1"/>
    <row r="6" spans="1:18" ht="16.5" customHeight="1">
      <c r="A6" s="163"/>
      <c r="B6" s="164"/>
      <c r="C6" s="165" t="s">
        <v>115</v>
      </c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7"/>
    </row>
    <row r="7" spans="1:18" ht="16.5" customHeight="1">
      <c r="A7" s="168"/>
      <c r="B7" s="169"/>
      <c r="C7" s="170">
        <v>0.5</v>
      </c>
      <c r="D7" s="170">
        <v>1</v>
      </c>
      <c r="E7" s="170">
        <v>1.5</v>
      </c>
      <c r="F7" s="170">
        <v>2</v>
      </c>
      <c r="G7" s="170">
        <v>2.5</v>
      </c>
      <c r="H7" s="170">
        <v>3</v>
      </c>
      <c r="I7" s="170">
        <v>3.5</v>
      </c>
      <c r="J7" s="170">
        <v>4</v>
      </c>
      <c r="K7" s="170">
        <v>4.5</v>
      </c>
      <c r="L7" s="170">
        <v>5</v>
      </c>
      <c r="M7" s="170">
        <v>5.5</v>
      </c>
      <c r="N7" s="170">
        <v>6</v>
      </c>
      <c r="O7" s="170">
        <v>6.5</v>
      </c>
      <c r="P7" s="170">
        <v>7</v>
      </c>
      <c r="Q7" s="170">
        <v>7.5</v>
      </c>
      <c r="R7" s="170">
        <v>7.75</v>
      </c>
    </row>
    <row r="8" spans="1:18" ht="16.5" customHeight="1">
      <c r="A8" s="171" t="s">
        <v>116</v>
      </c>
      <c r="B8" s="172">
        <v>1</v>
      </c>
      <c r="C8" s="156" t="e">
        <f t="shared" ref="C8:Q8" si="0">ROUNDUP($I$4*C7*$B$8,0)</f>
        <v>#N/A</v>
      </c>
      <c r="D8" s="156" t="e">
        <f t="shared" si="0"/>
        <v>#N/A</v>
      </c>
      <c r="E8" s="156" t="e">
        <f t="shared" si="0"/>
        <v>#N/A</v>
      </c>
      <c r="F8" s="156" t="e">
        <f t="shared" si="0"/>
        <v>#N/A</v>
      </c>
      <c r="G8" s="156" t="e">
        <f t="shared" si="0"/>
        <v>#N/A</v>
      </c>
      <c r="H8" s="156" t="e">
        <f t="shared" si="0"/>
        <v>#N/A</v>
      </c>
      <c r="I8" s="156" t="e">
        <f t="shared" si="0"/>
        <v>#N/A</v>
      </c>
      <c r="J8" s="156" t="e">
        <f t="shared" si="0"/>
        <v>#N/A</v>
      </c>
      <c r="K8" s="156" t="e">
        <f t="shared" si="0"/>
        <v>#N/A</v>
      </c>
      <c r="L8" s="156" t="e">
        <f t="shared" si="0"/>
        <v>#N/A</v>
      </c>
      <c r="M8" s="156" t="e">
        <f t="shared" si="0"/>
        <v>#N/A</v>
      </c>
      <c r="N8" s="156" t="e">
        <f t="shared" si="0"/>
        <v>#N/A</v>
      </c>
      <c r="O8" s="156" t="e">
        <f t="shared" si="0"/>
        <v>#N/A</v>
      </c>
      <c r="P8" s="156" t="e">
        <f t="shared" si="0"/>
        <v>#N/A</v>
      </c>
      <c r="Q8" s="156" t="e">
        <f t="shared" si="0"/>
        <v>#N/A</v>
      </c>
      <c r="R8" s="157" t="e">
        <f>ROUNDUP($I$4*R7*$B$8,0)</f>
        <v>#N/A</v>
      </c>
    </row>
    <row r="9" spans="1:18" ht="16.5" customHeight="1">
      <c r="A9" s="173"/>
      <c r="B9" s="174">
        <v>2</v>
      </c>
      <c r="C9" s="158" t="e">
        <f t="shared" ref="C9:Q9" si="1">ROUNDUP($I$4*C7*$B$9,0)</f>
        <v>#N/A</v>
      </c>
      <c r="D9" s="158" t="e">
        <f t="shared" si="1"/>
        <v>#N/A</v>
      </c>
      <c r="E9" s="158" t="e">
        <f t="shared" si="1"/>
        <v>#N/A</v>
      </c>
      <c r="F9" s="158" t="e">
        <f t="shared" si="1"/>
        <v>#N/A</v>
      </c>
      <c r="G9" s="158" t="e">
        <f t="shared" si="1"/>
        <v>#N/A</v>
      </c>
      <c r="H9" s="158" t="e">
        <f t="shared" si="1"/>
        <v>#N/A</v>
      </c>
      <c r="I9" s="158" t="e">
        <f t="shared" si="1"/>
        <v>#N/A</v>
      </c>
      <c r="J9" s="158" t="e">
        <f t="shared" si="1"/>
        <v>#N/A</v>
      </c>
      <c r="K9" s="158" t="e">
        <f t="shared" si="1"/>
        <v>#N/A</v>
      </c>
      <c r="L9" s="158" t="e">
        <f t="shared" si="1"/>
        <v>#N/A</v>
      </c>
      <c r="M9" s="158" t="e">
        <f t="shared" si="1"/>
        <v>#N/A</v>
      </c>
      <c r="N9" s="158" t="e">
        <f t="shared" si="1"/>
        <v>#N/A</v>
      </c>
      <c r="O9" s="158" t="e">
        <f t="shared" si="1"/>
        <v>#N/A</v>
      </c>
      <c r="P9" s="158" t="e">
        <f t="shared" si="1"/>
        <v>#N/A</v>
      </c>
      <c r="Q9" s="158" t="e">
        <f t="shared" si="1"/>
        <v>#N/A</v>
      </c>
      <c r="R9" s="158" t="e">
        <f>ROUNDUP($I$4*R7*$B$9,0)</f>
        <v>#N/A</v>
      </c>
    </row>
    <row r="10" spans="1:18" ht="16.5" customHeight="1">
      <c r="A10" s="173"/>
      <c r="B10" s="174">
        <v>3</v>
      </c>
      <c r="C10" s="158" t="e">
        <f t="shared" ref="C10:Q10" si="2">ROUNDUP($I$4*C7*$B$10,0)</f>
        <v>#N/A</v>
      </c>
      <c r="D10" s="158" t="e">
        <f t="shared" si="2"/>
        <v>#N/A</v>
      </c>
      <c r="E10" s="158" t="e">
        <f t="shared" si="2"/>
        <v>#N/A</v>
      </c>
      <c r="F10" s="158" t="e">
        <f t="shared" si="2"/>
        <v>#N/A</v>
      </c>
      <c r="G10" s="158" t="e">
        <f t="shared" si="2"/>
        <v>#N/A</v>
      </c>
      <c r="H10" s="158" t="e">
        <f t="shared" si="2"/>
        <v>#N/A</v>
      </c>
      <c r="I10" s="158" t="e">
        <f t="shared" si="2"/>
        <v>#N/A</v>
      </c>
      <c r="J10" s="158" t="e">
        <f t="shared" si="2"/>
        <v>#N/A</v>
      </c>
      <c r="K10" s="158" t="e">
        <f t="shared" si="2"/>
        <v>#N/A</v>
      </c>
      <c r="L10" s="158" t="e">
        <f t="shared" si="2"/>
        <v>#N/A</v>
      </c>
      <c r="M10" s="158" t="e">
        <f t="shared" si="2"/>
        <v>#N/A</v>
      </c>
      <c r="N10" s="158" t="e">
        <f t="shared" si="2"/>
        <v>#N/A</v>
      </c>
      <c r="O10" s="158" t="e">
        <f t="shared" si="2"/>
        <v>#N/A</v>
      </c>
      <c r="P10" s="158" t="e">
        <f t="shared" si="2"/>
        <v>#N/A</v>
      </c>
      <c r="Q10" s="158" t="e">
        <f t="shared" si="2"/>
        <v>#N/A</v>
      </c>
      <c r="R10" s="158" t="e">
        <f>ROUNDUP($I$4*R7*$B$10,0)</f>
        <v>#N/A</v>
      </c>
    </row>
    <row r="11" spans="1:18" ht="16.5" customHeight="1">
      <c r="A11" s="173"/>
      <c r="B11" s="174">
        <v>4</v>
      </c>
      <c r="C11" s="158" t="e">
        <f t="shared" ref="C11:Q11" si="3">ROUNDUP($I$4*C7*$B$11,0)</f>
        <v>#N/A</v>
      </c>
      <c r="D11" s="158" t="e">
        <f t="shared" si="3"/>
        <v>#N/A</v>
      </c>
      <c r="E11" s="158" t="e">
        <f t="shared" si="3"/>
        <v>#N/A</v>
      </c>
      <c r="F11" s="158" t="e">
        <f t="shared" si="3"/>
        <v>#N/A</v>
      </c>
      <c r="G11" s="158" t="e">
        <f t="shared" si="3"/>
        <v>#N/A</v>
      </c>
      <c r="H11" s="158" t="e">
        <f t="shared" si="3"/>
        <v>#N/A</v>
      </c>
      <c r="I11" s="158" t="e">
        <f t="shared" si="3"/>
        <v>#N/A</v>
      </c>
      <c r="J11" s="158" t="e">
        <f t="shared" si="3"/>
        <v>#N/A</v>
      </c>
      <c r="K11" s="158" t="e">
        <f t="shared" si="3"/>
        <v>#N/A</v>
      </c>
      <c r="L11" s="158" t="e">
        <f t="shared" si="3"/>
        <v>#N/A</v>
      </c>
      <c r="M11" s="158" t="e">
        <f t="shared" si="3"/>
        <v>#N/A</v>
      </c>
      <c r="N11" s="158" t="e">
        <f t="shared" si="3"/>
        <v>#N/A</v>
      </c>
      <c r="O11" s="158" t="e">
        <f t="shared" si="3"/>
        <v>#N/A</v>
      </c>
      <c r="P11" s="158" t="e">
        <f t="shared" si="3"/>
        <v>#N/A</v>
      </c>
      <c r="Q11" s="158" t="e">
        <f t="shared" si="3"/>
        <v>#N/A</v>
      </c>
      <c r="R11" s="158" t="e">
        <f>ROUNDUP($I$4*R7*$B$11,0)</f>
        <v>#N/A</v>
      </c>
    </row>
    <row r="12" spans="1:18" ht="16.5" customHeight="1">
      <c r="A12" s="173"/>
      <c r="B12" s="174">
        <v>5</v>
      </c>
      <c r="C12" s="158" t="e">
        <f t="shared" ref="C12:Q12" si="4">ROUNDUP($I$4*C7*$B$12,0)</f>
        <v>#N/A</v>
      </c>
      <c r="D12" s="158" t="e">
        <f t="shared" si="4"/>
        <v>#N/A</v>
      </c>
      <c r="E12" s="158" t="e">
        <f t="shared" si="4"/>
        <v>#N/A</v>
      </c>
      <c r="F12" s="158" t="e">
        <f t="shared" si="4"/>
        <v>#N/A</v>
      </c>
      <c r="G12" s="158" t="e">
        <f t="shared" si="4"/>
        <v>#N/A</v>
      </c>
      <c r="H12" s="158" t="e">
        <f t="shared" si="4"/>
        <v>#N/A</v>
      </c>
      <c r="I12" s="158" t="e">
        <f t="shared" si="4"/>
        <v>#N/A</v>
      </c>
      <c r="J12" s="158" t="e">
        <f t="shared" si="4"/>
        <v>#N/A</v>
      </c>
      <c r="K12" s="158" t="e">
        <f t="shared" si="4"/>
        <v>#N/A</v>
      </c>
      <c r="L12" s="158" t="e">
        <f t="shared" si="4"/>
        <v>#N/A</v>
      </c>
      <c r="M12" s="158" t="e">
        <f t="shared" si="4"/>
        <v>#N/A</v>
      </c>
      <c r="N12" s="158" t="e">
        <f t="shared" si="4"/>
        <v>#N/A</v>
      </c>
      <c r="O12" s="158" t="e">
        <f t="shared" si="4"/>
        <v>#N/A</v>
      </c>
      <c r="P12" s="158" t="e">
        <f t="shared" si="4"/>
        <v>#N/A</v>
      </c>
      <c r="Q12" s="158" t="e">
        <f t="shared" si="4"/>
        <v>#N/A</v>
      </c>
      <c r="R12" s="158" t="e">
        <f>ROUNDUP($I$4*R7*$B$12,0)</f>
        <v>#N/A</v>
      </c>
    </row>
    <row r="13" spans="1:18" ht="16.5" customHeight="1">
      <c r="A13" s="173"/>
      <c r="B13" s="174">
        <v>6</v>
      </c>
      <c r="C13" s="158" t="e">
        <f t="shared" ref="C13:Q13" si="5">ROUNDUP($I$4*C7*$B$13,0)</f>
        <v>#N/A</v>
      </c>
      <c r="D13" s="158" t="e">
        <f t="shared" si="5"/>
        <v>#N/A</v>
      </c>
      <c r="E13" s="158" t="e">
        <f t="shared" si="5"/>
        <v>#N/A</v>
      </c>
      <c r="F13" s="158" t="e">
        <f t="shared" si="5"/>
        <v>#N/A</v>
      </c>
      <c r="G13" s="158" t="e">
        <f t="shared" si="5"/>
        <v>#N/A</v>
      </c>
      <c r="H13" s="158" t="e">
        <f t="shared" si="5"/>
        <v>#N/A</v>
      </c>
      <c r="I13" s="158" t="e">
        <f t="shared" si="5"/>
        <v>#N/A</v>
      </c>
      <c r="J13" s="158" t="e">
        <f t="shared" si="5"/>
        <v>#N/A</v>
      </c>
      <c r="K13" s="158" t="e">
        <f t="shared" si="5"/>
        <v>#N/A</v>
      </c>
      <c r="L13" s="158" t="e">
        <f t="shared" si="5"/>
        <v>#N/A</v>
      </c>
      <c r="M13" s="158" t="e">
        <f t="shared" si="5"/>
        <v>#N/A</v>
      </c>
      <c r="N13" s="158" t="e">
        <f t="shared" si="5"/>
        <v>#N/A</v>
      </c>
      <c r="O13" s="158" t="e">
        <f t="shared" si="5"/>
        <v>#N/A</v>
      </c>
      <c r="P13" s="158" t="e">
        <f t="shared" si="5"/>
        <v>#N/A</v>
      </c>
      <c r="Q13" s="158" t="e">
        <f t="shared" si="5"/>
        <v>#N/A</v>
      </c>
      <c r="R13" s="158" t="e">
        <f>ROUNDUP($I$4*R7*$B$13,0)</f>
        <v>#N/A</v>
      </c>
    </row>
    <row r="14" spans="1:18" ht="16.5" customHeight="1">
      <c r="A14" s="173"/>
      <c r="B14" s="174">
        <v>7</v>
      </c>
      <c r="C14" s="158" t="e">
        <f t="shared" ref="C14:Q14" si="6">ROUNDUP($I$4*C7*$B$14,0)</f>
        <v>#N/A</v>
      </c>
      <c r="D14" s="158" t="e">
        <f t="shared" si="6"/>
        <v>#N/A</v>
      </c>
      <c r="E14" s="158" t="e">
        <f t="shared" si="6"/>
        <v>#N/A</v>
      </c>
      <c r="F14" s="158" t="e">
        <f t="shared" si="6"/>
        <v>#N/A</v>
      </c>
      <c r="G14" s="158" t="e">
        <f t="shared" si="6"/>
        <v>#N/A</v>
      </c>
      <c r="H14" s="158" t="e">
        <f t="shared" si="6"/>
        <v>#N/A</v>
      </c>
      <c r="I14" s="158" t="e">
        <f t="shared" si="6"/>
        <v>#N/A</v>
      </c>
      <c r="J14" s="158" t="e">
        <f t="shared" si="6"/>
        <v>#N/A</v>
      </c>
      <c r="K14" s="158" t="e">
        <f t="shared" si="6"/>
        <v>#N/A</v>
      </c>
      <c r="L14" s="158" t="e">
        <f t="shared" si="6"/>
        <v>#N/A</v>
      </c>
      <c r="M14" s="158" t="e">
        <f t="shared" si="6"/>
        <v>#N/A</v>
      </c>
      <c r="N14" s="158" t="e">
        <f t="shared" si="6"/>
        <v>#N/A</v>
      </c>
      <c r="O14" s="158" t="e">
        <f t="shared" si="6"/>
        <v>#N/A</v>
      </c>
      <c r="P14" s="158" t="e">
        <f t="shared" si="6"/>
        <v>#N/A</v>
      </c>
      <c r="Q14" s="158" t="e">
        <f t="shared" si="6"/>
        <v>#N/A</v>
      </c>
      <c r="R14" s="158" t="e">
        <f>ROUNDUP($I$4*R7*$B$14,0)</f>
        <v>#N/A</v>
      </c>
    </row>
    <row r="15" spans="1:18" ht="16.5" customHeight="1">
      <c r="A15" s="173"/>
      <c r="B15" s="174">
        <v>8</v>
      </c>
      <c r="C15" s="158" t="e">
        <f t="shared" ref="C15:Q15" si="7">ROUNDUP($I$4*C7*$B$15,0)</f>
        <v>#N/A</v>
      </c>
      <c r="D15" s="158" t="e">
        <f t="shared" si="7"/>
        <v>#N/A</v>
      </c>
      <c r="E15" s="158" t="e">
        <f t="shared" si="7"/>
        <v>#N/A</v>
      </c>
      <c r="F15" s="158" t="e">
        <f t="shared" si="7"/>
        <v>#N/A</v>
      </c>
      <c r="G15" s="158" t="e">
        <f t="shared" si="7"/>
        <v>#N/A</v>
      </c>
      <c r="H15" s="158" t="e">
        <f t="shared" si="7"/>
        <v>#N/A</v>
      </c>
      <c r="I15" s="158" t="e">
        <f t="shared" si="7"/>
        <v>#N/A</v>
      </c>
      <c r="J15" s="158" t="e">
        <f t="shared" si="7"/>
        <v>#N/A</v>
      </c>
      <c r="K15" s="158" t="e">
        <f t="shared" si="7"/>
        <v>#N/A</v>
      </c>
      <c r="L15" s="158" t="e">
        <f t="shared" si="7"/>
        <v>#N/A</v>
      </c>
      <c r="M15" s="158" t="e">
        <f t="shared" si="7"/>
        <v>#N/A</v>
      </c>
      <c r="N15" s="158" t="e">
        <f t="shared" si="7"/>
        <v>#N/A</v>
      </c>
      <c r="O15" s="158" t="e">
        <f t="shared" si="7"/>
        <v>#N/A</v>
      </c>
      <c r="P15" s="158" t="e">
        <f t="shared" si="7"/>
        <v>#N/A</v>
      </c>
      <c r="Q15" s="158" t="e">
        <f t="shared" si="7"/>
        <v>#N/A</v>
      </c>
      <c r="R15" s="158" t="e">
        <f>ROUNDUP($I$4*R7*$B$15,0)</f>
        <v>#N/A</v>
      </c>
    </row>
    <row r="16" spans="1:18" ht="16.5" customHeight="1">
      <c r="A16" s="173"/>
      <c r="B16" s="174">
        <v>9</v>
      </c>
      <c r="C16" s="158" t="e">
        <f t="shared" ref="C16:Q16" si="8">ROUNDUP($I$4*C7*$B$16,0)</f>
        <v>#N/A</v>
      </c>
      <c r="D16" s="158" t="e">
        <f t="shared" si="8"/>
        <v>#N/A</v>
      </c>
      <c r="E16" s="158" t="e">
        <f t="shared" si="8"/>
        <v>#N/A</v>
      </c>
      <c r="F16" s="158" t="e">
        <f t="shared" si="8"/>
        <v>#N/A</v>
      </c>
      <c r="G16" s="158" t="e">
        <f t="shared" si="8"/>
        <v>#N/A</v>
      </c>
      <c r="H16" s="158" t="e">
        <f t="shared" si="8"/>
        <v>#N/A</v>
      </c>
      <c r="I16" s="158" t="e">
        <f t="shared" si="8"/>
        <v>#N/A</v>
      </c>
      <c r="J16" s="158" t="e">
        <f t="shared" si="8"/>
        <v>#N/A</v>
      </c>
      <c r="K16" s="158" t="e">
        <f t="shared" si="8"/>
        <v>#N/A</v>
      </c>
      <c r="L16" s="158" t="e">
        <f t="shared" si="8"/>
        <v>#N/A</v>
      </c>
      <c r="M16" s="158" t="e">
        <f t="shared" si="8"/>
        <v>#N/A</v>
      </c>
      <c r="N16" s="158" t="e">
        <f t="shared" si="8"/>
        <v>#N/A</v>
      </c>
      <c r="O16" s="158" t="e">
        <f t="shared" si="8"/>
        <v>#N/A</v>
      </c>
      <c r="P16" s="158" t="e">
        <f t="shared" si="8"/>
        <v>#N/A</v>
      </c>
      <c r="Q16" s="158" t="e">
        <f t="shared" si="8"/>
        <v>#N/A</v>
      </c>
      <c r="R16" s="158" t="e">
        <f>ROUNDUP($I$4*R7*$B$16,0)</f>
        <v>#N/A</v>
      </c>
    </row>
    <row r="17" spans="1:18" ht="16.5" customHeight="1">
      <c r="A17" s="173"/>
      <c r="B17" s="174">
        <v>10</v>
      </c>
      <c r="C17" s="158" t="e">
        <f t="shared" ref="C17:Q17" si="9">ROUNDUP($I$4*C7*$B$17,0)</f>
        <v>#N/A</v>
      </c>
      <c r="D17" s="158" t="e">
        <f t="shared" si="9"/>
        <v>#N/A</v>
      </c>
      <c r="E17" s="158" t="e">
        <f t="shared" si="9"/>
        <v>#N/A</v>
      </c>
      <c r="F17" s="158" t="e">
        <f t="shared" si="9"/>
        <v>#N/A</v>
      </c>
      <c r="G17" s="158" t="e">
        <f t="shared" si="9"/>
        <v>#N/A</v>
      </c>
      <c r="H17" s="158" t="e">
        <f t="shared" si="9"/>
        <v>#N/A</v>
      </c>
      <c r="I17" s="158" t="e">
        <f t="shared" si="9"/>
        <v>#N/A</v>
      </c>
      <c r="J17" s="158" t="e">
        <f t="shared" si="9"/>
        <v>#N/A</v>
      </c>
      <c r="K17" s="158" t="e">
        <f t="shared" si="9"/>
        <v>#N/A</v>
      </c>
      <c r="L17" s="158" t="e">
        <f t="shared" si="9"/>
        <v>#N/A</v>
      </c>
      <c r="M17" s="158" t="e">
        <f t="shared" si="9"/>
        <v>#N/A</v>
      </c>
      <c r="N17" s="158" t="e">
        <f t="shared" si="9"/>
        <v>#N/A</v>
      </c>
      <c r="O17" s="158" t="e">
        <f t="shared" si="9"/>
        <v>#N/A</v>
      </c>
      <c r="P17" s="158" t="e">
        <f t="shared" si="9"/>
        <v>#N/A</v>
      </c>
      <c r="Q17" s="158" t="e">
        <f t="shared" si="9"/>
        <v>#N/A</v>
      </c>
      <c r="R17" s="158" t="e">
        <f>ROUNDUP($I$4*R7*$B$17,0)</f>
        <v>#N/A</v>
      </c>
    </row>
    <row r="18" spans="1:18" ht="16.5" customHeight="1">
      <c r="A18" s="173"/>
      <c r="B18" s="174">
        <v>11</v>
      </c>
      <c r="C18" s="158" t="e">
        <f t="shared" ref="C18:Q18" si="10">ROUNDUP($I$4*C7*$B$18,0)</f>
        <v>#N/A</v>
      </c>
      <c r="D18" s="158" t="e">
        <f t="shared" si="10"/>
        <v>#N/A</v>
      </c>
      <c r="E18" s="158" t="e">
        <f t="shared" si="10"/>
        <v>#N/A</v>
      </c>
      <c r="F18" s="158" t="e">
        <f t="shared" si="10"/>
        <v>#N/A</v>
      </c>
      <c r="G18" s="158" t="e">
        <f t="shared" si="10"/>
        <v>#N/A</v>
      </c>
      <c r="H18" s="158" t="e">
        <f t="shared" si="10"/>
        <v>#N/A</v>
      </c>
      <c r="I18" s="158" t="e">
        <f t="shared" si="10"/>
        <v>#N/A</v>
      </c>
      <c r="J18" s="158" t="e">
        <f t="shared" si="10"/>
        <v>#N/A</v>
      </c>
      <c r="K18" s="158" t="e">
        <f t="shared" si="10"/>
        <v>#N/A</v>
      </c>
      <c r="L18" s="158" t="e">
        <f t="shared" si="10"/>
        <v>#N/A</v>
      </c>
      <c r="M18" s="158" t="e">
        <f t="shared" si="10"/>
        <v>#N/A</v>
      </c>
      <c r="N18" s="158" t="e">
        <f t="shared" si="10"/>
        <v>#N/A</v>
      </c>
      <c r="O18" s="158" t="e">
        <f t="shared" si="10"/>
        <v>#N/A</v>
      </c>
      <c r="P18" s="158" t="e">
        <f t="shared" si="10"/>
        <v>#N/A</v>
      </c>
      <c r="Q18" s="158" t="e">
        <f t="shared" si="10"/>
        <v>#N/A</v>
      </c>
      <c r="R18" s="158" t="e">
        <f>ROUNDUP($I$4*R7*$B$18,0)</f>
        <v>#N/A</v>
      </c>
    </row>
    <row r="19" spans="1:18" ht="16.5" customHeight="1">
      <c r="A19" s="173"/>
      <c r="B19" s="174">
        <v>12</v>
      </c>
      <c r="C19" s="158" t="e">
        <f t="shared" ref="C19:Q19" si="11">ROUNDUP($I$4*C7*$B$19,0)</f>
        <v>#N/A</v>
      </c>
      <c r="D19" s="158" t="e">
        <f t="shared" si="11"/>
        <v>#N/A</v>
      </c>
      <c r="E19" s="158" t="e">
        <f t="shared" si="11"/>
        <v>#N/A</v>
      </c>
      <c r="F19" s="158" t="e">
        <f t="shared" si="11"/>
        <v>#N/A</v>
      </c>
      <c r="G19" s="158" t="e">
        <f t="shared" si="11"/>
        <v>#N/A</v>
      </c>
      <c r="H19" s="158" t="e">
        <f t="shared" si="11"/>
        <v>#N/A</v>
      </c>
      <c r="I19" s="158" t="e">
        <f t="shared" si="11"/>
        <v>#N/A</v>
      </c>
      <c r="J19" s="158" t="e">
        <f t="shared" si="11"/>
        <v>#N/A</v>
      </c>
      <c r="K19" s="158" t="e">
        <f t="shared" si="11"/>
        <v>#N/A</v>
      </c>
      <c r="L19" s="158" t="e">
        <f t="shared" si="11"/>
        <v>#N/A</v>
      </c>
      <c r="M19" s="158" t="e">
        <f t="shared" si="11"/>
        <v>#N/A</v>
      </c>
      <c r="N19" s="158" t="e">
        <f t="shared" si="11"/>
        <v>#N/A</v>
      </c>
      <c r="O19" s="158" t="e">
        <f t="shared" si="11"/>
        <v>#N/A</v>
      </c>
      <c r="P19" s="158" t="e">
        <f t="shared" si="11"/>
        <v>#N/A</v>
      </c>
      <c r="Q19" s="159" t="e">
        <f t="shared" si="11"/>
        <v>#N/A</v>
      </c>
      <c r="R19" s="159" t="e">
        <f>ROUNDUP($I$4*R7*$B$19,0)</f>
        <v>#N/A</v>
      </c>
    </row>
    <row r="20" spans="1:18" ht="16.5" customHeight="1">
      <c r="A20" s="173"/>
      <c r="B20" s="174">
        <v>13</v>
      </c>
      <c r="C20" s="158" t="e">
        <f t="shared" ref="C20:R20" si="12">ROUNDUP($I$4*C7*$B$20,0)</f>
        <v>#N/A</v>
      </c>
      <c r="D20" s="158" t="e">
        <f t="shared" si="12"/>
        <v>#N/A</v>
      </c>
      <c r="E20" s="158" t="e">
        <f t="shared" si="12"/>
        <v>#N/A</v>
      </c>
      <c r="F20" s="158" t="e">
        <f t="shared" si="12"/>
        <v>#N/A</v>
      </c>
      <c r="G20" s="158" t="e">
        <f t="shared" si="12"/>
        <v>#N/A</v>
      </c>
      <c r="H20" s="158" t="e">
        <f t="shared" si="12"/>
        <v>#N/A</v>
      </c>
      <c r="I20" s="158" t="e">
        <f t="shared" si="12"/>
        <v>#N/A</v>
      </c>
      <c r="J20" s="158" t="e">
        <f t="shared" si="12"/>
        <v>#N/A</v>
      </c>
      <c r="K20" s="158" t="e">
        <f t="shared" si="12"/>
        <v>#N/A</v>
      </c>
      <c r="L20" s="158" t="e">
        <f t="shared" si="12"/>
        <v>#N/A</v>
      </c>
      <c r="M20" s="158" t="e">
        <f t="shared" si="12"/>
        <v>#N/A</v>
      </c>
      <c r="N20" s="158" t="e">
        <f t="shared" si="12"/>
        <v>#N/A</v>
      </c>
      <c r="O20" s="158" t="e">
        <f t="shared" si="12"/>
        <v>#N/A</v>
      </c>
      <c r="P20" s="159" t="e">
        <f t="shared" si="12"/>
        <v>#N/A</v>
      </c>
      <c r="Q20" s="159" t="e">
        <f t="shared" si="12"/>
        <v>#N/A</v>
      </c>
      <c r="R20" s="159" t="e">
        <f t="shared" si="12"/>
        <v>#N/A</v>
      </c>
    </row>
    <row r="21" spans="1:18" ht="16.5" customHeight="1">
      <c r="A21" s="173"/>
      <c r="B21" s="174">
        <v>14</v>
      </c>
      <c r="C21" s="158" t="e">
        <f t="shared" ref="C21:O21" si="13">ROUNDUP($I$4*C7*$B$21,0)</f>
        <v>#N/A</v>
      </c>
      <c r="D21" s="158" t="e">
        <f t="shared" si="13"/>
        <v>#N/A</v>
      </c>
      <c r="E21" s="158" t="e">
        <f t="shared" si="13"/>
        <v>#N/A</v>
      </c>
      <c r="F21" s="158" t="e">
        <f t="shared" si="13"/>
        <v>#N/A</v>
      </c>
      <c r="G21" s="158" t="e">
        <f t="shared" si="13"/>
        <v>#N/A</v>
      </c>
      <c r="H21" s="158" t="e">
        <f t="shared" si="13"/>
        <v>#N/A</v>
      </c>
      <c r="I21" s="158" t="e">
        <f t="shared" si="13"/>
        <v>#N/A</v>
      </c>
      <c r="J21" s="158" t="e">
        <f t="shared" si="13"/>
        <v>#N/A</v>
      </c>
      <c r="K21" s="158" t="e">
        <f t="shared" si="13"/>
        <v>#N/A</v>
      </c>
      <c r="L21" s="158" t="e">
        <f t="shared" si="13"/>
        <v>#N/A</v>
      </c>
      <c r="M21" s="158" t="e">
        <f t="shared" si="13"/>
        <v>#N/A</v>
      </c>
      <c r="N21" s="158" t="e">
        <f t="shared" si="13"/>
        <v>#N/A</v>
      </c>
      <c r="O21" s="159" t="e">
        <f t="shared" si="13"/>
        <v>#N/A</v>
      </c>
      <c r="P21" s="159" t="e">
        <f>ROUNDUP($I$4*P7*$B$21,0)</f>
        <v>#N/A</v>
      </c>
      <c r="Q21" s="159" t="e">
        <f>ROUNDUP($I$4*Q7*$B$21,0)</f>
        <v>#N/A</v>
      </c>
      <c r="R21" s="159" t="e">
        <f>ROUNDUP($I$4*R7*$B$21,0)</f>
        <v>#N/A</v>
      </c>
    </row>
    <row r="22" spans="1:18" ht="16.5" customHeight="1">
      <c r="A22" s="173"/>
      <c r="B22" s="174">
        <v>15</v>
      </c>
      <c r="C22" s="158" t="e">
        <f t="shared" ref="C22:Q22" si="14">ROUNDUP($I$4*C7*$B$22,0)</f>
        <v>#N/A</v>
      </c>
      <c r="D22" s="158" t="e">
        <f t="shared" si="14"/>
        <v>#N/A</v>
      </c>
      <c r="E22" s="158" t="e">
        <f t="shared" si="14"/>
        <v>#N/A</v>
      </c>
      <c r="F22" s="158" t="e">
        <f t="shared" si="14"/>
        <v>#N/A</v>
      </c>
      <c r="G22" s="158" t="e">
        <f t="shared" si="14"/>
        <v>#N/A</v>
      </c>
      <c r="H22" s="158" t="e">
        <f t="shared" si="14"/>
        <v>#N/A</v>
      </c>
      <c r="I22" s="158" t="e">
        <f t="shared" si="14"/>
        <v>#N/A</v>
      </c>
      <c r="J22" s="158" t="e">
        <f t="shared" si="14"/>
        <v>#N/A</v>
      </c>
      <c r="K22" s="158" t="e">
        <f t="shared" si="14"/>
        <v>#N/A</v>
      </c>
      <c r="L22" s="158" t="e">
        <f t="shared" si="14"/>
        <v>#N/A</v>
      </c>
      <c r="M22" s="158" t="e">
        <f t="shared" si="14"/>
        <v>#N/A</v>
      </c>
      <c r="N22" s="159" t="e">
        <f t="shared" si="14"/>
        <v>#N/A</v>
      </c>
      <c r="O22" s="159" t="e">
        <f t="shared" si="14"/>
        <v>#N/A</v>
      </c>
      <c r="P22" s="159" t="e">
        <f t="shared" si="14"/>
        <v>#N/A</v>
      </c>
      <c r="Q22" s="159" t="e">
        <f t="shared" si="14"/>
        <v>#N/A</v>
      </c>
      <c r="R22" s="159" t="e">
        <f>ROUNDUP($I$4*R7*$B$22,0)</f>
        <v>#N/A</v>
      </c>
    </row>
    <row r="23" spans="1:18" ht="16.5" customHeight="1">
      <c r="A23" s="175"/>
      <c r="B23" s="176">
        <v>16</v>
      </c>
      <c r="C23" s="160" t="e">
        <f t="shared" ref="C23:Q23" si="15">ROUNDUP($I$4*C7*$B$23,0)</f>
        <v>#N/A</v>
      </c>
      <c r="D23" s="160" t="e">
        <f t="shared" si="15"/>
        <v>#N/A</v>
      </c>
      <c r="E23" s="160" t="e">
        <f t="shared" si="15"/>
        <v>#N/A</v>
      </c>
      <c r="F23" s="160" t="e">
        <f t="shared" si="15"/>
        <v>#N/A</v>
      </c>
      <c r="G23" s="160" t="e">
        <f t="shared" si="15"/>
        <v>#N/A</v>
      </c>
      <c r="H23" s="160" t="e">
        <f t="shared" si="15"/>
        <v>#N/A</v>
      </c>
      <c r="I23" s="160" t="e">
        <f t="shared" si="15"/>
        <v>#N/A</v>
      </c>
      <c r="J23" s="160" t="e">
        <f t="shared" si="15"/>
        <v>#N/A</v>
      </c>
      <c r="K23" s="160" t="e">
        <f t="shared" si="15"/>
        <v>#N/A</v>
      </c>
      <c r="L23" s="160" t="e">
        <f t="shared" si="15"/>
        <v>#N/A</v>
      </c>
      <c r="M23" s="161" t="e">
        <f t="shared" si="15"/>
        <v>#N/A</v>
      </c>
      <c r="N23" s="161" t="e">
        <f t="shared" si="15"/>
        <v>#N/A</v>
      </c>
      <c r="O23" s="161" t="e">
        <f t="shared" si="15"/>
        <v>#N/A</v>
      </c>
      <c r="P23" s="161" t="e">
        <f t="shared" si="15"/>
        <v>#N/A</v>
      </c>
      <c r="Q23" s="161" t="e">
        <f t="shared" si="15"/>
        <v>#N/A</v>
      </c>
      <c r="R23" s="162" t="e">
        <f>ROUNDUP($I$4*R7*$B$23,0)</f>
        <v>#N/A</v>
      </c>
    </row>
    <row r="24" spans="1:18" ht="16.5" customHeight="1"/>
  </sheetData>
  <sheetProtection algorithmName="SHA-512" hashValue="lsgfwoSwKBjMZl4G5Q88zjL+G7N6ZDIrX7KHmX1PDAjK5sbcEnA2YwKNDfomQOq9bTck4v+yhlqgNbwXjN2/3Q==" saltValue="nQnE5LujEoMnOd0UFjVbgg==" spinCount="100000" sheet="1" selectLockedCells="1"/>
  <mergeCells count="6">
    <mergeCell ref="A6:B7"/>
    <mergeCell ref="C6:R6"/>
    <mergeCell ref="A8:A23"/>
    <mergeCell ref="C4:F4"/>
    <mergeCell ref="C3:F3"/>
    <mergeCell ref="G4:H4"/>
  </mergeCells>
  <phoneticPr fontId="2"/>
  <dataValidations count="1">
    <dataValidation type="list" allowBlank="1" showInputMessage="1" showErrorMessage="1" sqref="C4:F4" xr:uid="{57459888-5DE6-47EE-94B0-3C6583546E62}">
      <formula1>INDIRECT($C$3)</formula1>
    </dataValidation>
  </dataValidations>
  <pageMargins left="0.7" right="0.7" top="0.75" bottom="0.75" header="0.3" footer="0.3"/>
  <pageSetup paperSize="9" scale="94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B80E44-FC7F-4CC6-A57B-50A5127C9EB8}">
          <x14:formula1>
            <xm:f>Sheet2!$D$4:$D$8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5E3F-01C8-456F-8380-E596F1B53B19}">
  <dimension ref="A1:T24"/>
  <sheetViews>
    <sheetView workbookViewId="0">
      <selection activeCell="S5" sqref="S5"/>
    </sheetView>
  </sheetViews>
  <sheetFormatPr defaultRowHeight="15" customHeight="1"/>
  <cols>
    <col min="1" max="1" width="3.375" style="33" customWidth="1"/>
    <col min="2" max="2" width="4" style="33" bestFit="1" customWidth="1"/>
    <col min="3" max="18" width="6.375" style="33" customWidth="1"/>
    <col min="19" max="16384" width="9" style="33"/>
  </cols>
  <sheetData>
    <row r="1" spans="1:20" ht="21" customHeight="1">
      <c r="A1" s="33" t="s">
        <v>155</v>
      </c>
    </row>
    <row r="2" spans="1:20" ht="16.5" customHeight="1">
      <c r="T2" s="33" t="s">
        <v>123</v>
      </c>
    </row>
    <row r="3" spans="1:20" ht="16.5" customHeight="1">
      <c r="A3" s="129"/>
      <c r="B3" s="130"/>
      <c r="C3" s="133" t="s">
        <v>115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5"/>
      <c r="T3" s="39" t="s">
        <v>124</v>
      </c>
    </row>
    <row r="4" spans="1:20" ht="16.5" customHeight="1">
      <c r="A4" s="131"/>
      <c r="B4" s="132"/>
      <c r="C4" s="34">
        <v>0.5</v>
      </c>
      <c r="D4" s="34">
        <v>1</v>
      </c>
      <c r="E4" s="34">
        <v>1.5</v>
      </c>
      <c r="F4" s="34">
        <v>2</v>
      </c>
      <c r="G4" s="34">
        <v>2.5</v>
      </c>
      <c r="H4" s="34">
        <v>3</v>
      </c>
      <c r="I4" s="34">
        <v>3.5</v>
      </c>
      <c r="J4" s="34">
        <v>4</v>
      </c>
      <c r="K4" s="34">
        <v>4.5</v>
      </c>
      <c r="L4" s="34">
        <v>5</v>
      </c>
      <c r="M4" s="34">
        <v>5.5</v>
      </c>
      <c r="N4" s="34">
        <v>6</v>
      </c>
      <c r="O4" s="34">
        <v>6.5</v>
      </c>
      <c r="P4" s="34">
        <v>7</v>
      </c>
      <c r="Q4" s="34">
        <v>7.5</v>
      </c>
      <c r="R4" s="34">
        <v>7.75</v>
      </c>
      <c r="T4" s="33" t="s">
        <v>125</v>
      </c>
    </row>
    <row r="5" spans="1:20" ht="16.5" customHeight="1">
      <c r="A5" s="136" t="s">
        <v>116</v>
      </c>
      <c r="B5" s="35">
        <v>1</v>
      </c>
      <c r="C5" s="40">
        <f t="shared" ref="C5:R20" si="0">ROUNDUP($B5*C$4*12/52,2)</f>
        <v>0.12</v>
      </c>
      <c r="D5" s="40">
        <f t="shared" si="0"/>
        <v>0.24000000000000002</v>
      </c>
      <c r="E5" s="40">
        <f t="shared" si="0"/>
        <v>0.35000000000000003</v>
      </c>
      <c r="F5" s="40">
        <f t="shared" si="0"/>
        <v>0.47000000000000003</v>
      </c>
      <c r="G5" s="40">
        <f t="shared" si="0"/>
        <v>0.57999999999999996</v>
      </c>
      <c r="H5" s="40">
        <f t="shared" si="0"/>
        <v>0.7</v>
      </c>
      <c r="I5" s="40">
        <f t="shared" si="0"/>
        <v>0.81</v>
      </c>
      <c r="J5" s="40">
        <f t="shared" si="0"/>
        <v>0.93</v>
      </c>
      <c r="K5" s="40">
        <f t="shared" si="0"/>
        <v>1.04</v>
      </c>
      <c r="L5" s="40">
        <f t="shared" si="0"/>
        <v>1.1599999999999999</v>
      </c>
      <c r="M5" s="40">
        <f t="shared" si="0"/>
        <v>1.27</v>
      </c>
      <c r="N5" s="40">
        <f t="shared" si="0"/>
        <v>1.39</v>
      </c>
      <c r="O5" s="40">
        <f t="shared" si="0"/>
        <v>1.5</v>
      </c>
      <c r="P5" s="40">
        <f t="shared" si="0"/>
        <v>1.62</v>
      </c>
      <c r="Q5" s="40">
        <f t="shared" si="0"/>
        <v>1.74</v>
      </c>
      <c r="R5" s="40">
        <f t="shared" si="0"/>
        <v>1.79</v>
      </c>
      <c r="T5" s="33" t="s">
        <v>126</v>
      </c>
    </row>
    <row r="6" spans="1:20" ht="16.5" customHeight="1">
      <c r="A6" s="137"/>
      <c r="B6" s="36">
        <v>2</v>
      </c>
      <c r="C6" s="41">
        <f t="shared" si="0"/>
        <v>0.24000000000000002</v>
      </c>
      <c r="D6" s="41">
        <f t="shared" si="0"/>
        <v>0.47000000000000003</v>
      </c>
      <c r="E6" s="41">
        <f t="shared" si="0"/>
        <v>0.7</v>
      </c>
      <c r="F6" s="41">
        <f t="shared" si="0"/>
        <v>0.93</v>
      </c>
      <c r="G6" s="41">
        <f t="shared" si="0"/>
        <v>1.1599999999999999</v>
      </c>
      <c r="H6" s="41">
        <f t="shared" si="0"/>
        <v>1.39</v>
      </c>
      <c r="I6" s="41">
        <f t="shared" si="0"/>
        <v>1.62</v>
      </c>
      <c r="J6" s="41">
        <f t="shared" si="0"/>
        <v>1.85</v>
      </c>
      <c r="K6" s="41">
        <f t="shared" si="0"/>
        <v>2.0799999999999996</v>
      </c>
      <c r="L6" s="41">
        <f t="shared" si="0"/>
        <v>2.3099999999999996</v>
      </c>
      <c r="M6" s="41">
        <f t="shared" si="0"/>
        <v>2.5399999999999996</v>
      </c>
      <c r="N6" s="41">
        <f t="shared" si="0"/>
        <v>2.7699999999999996</v>
      </c>
      <c r="O6" s="41">
        <f t="shared" si="0"/>
        <v>3</v>
      </c>
      <c r="P6" s="41">
        <f t="shared" si="0"/>
        <v>3.2399999999999998</v>
      </c>
      <c r="Q6" s="41">
        <f t="shared" si="0"/>
        <v>3.4699999999999998</v>
      </c>
      <c r="R6" s="41">
        <f t="shared" si="0"/>
        <v>3.5799999999999996</v>
      </c>
      <c r="T6" s="33" t="s">
        <v>156</v>
      </c>
    </row>
    <row r="7" spans="1:20" ht="16.5" customHeight="1">
      <c r="A7" s="137"/>
      <c r="B7" s="36">
        <v>3</v>
      </c>
      <c r="C7" s="41">
        <f t="shared" si="0"/>
        <v>0.35000000000000003</v>
      </c>
      <c r="D7" s="41">
        <f t="shared" si="0"/>
        <v>0.7</v>
      </c>
      <c r="E7" s="41">
        <f t="shared" si="0"/>
        <v>1.04</v>
      </c>
      <c r="F7" s="41">
        <f t="shared" si="0"/>
        <v>1.39</v>
      </c>
      <c r="G7" s="41">
        <f t="shared" si="0"/>
        <v>1.74</v>
      </c>
      <c r="H7" s="41">
        <f t="shared" si="0"/>
        <v>2.0799999999999996</v>
      </c>
      <c r="I7" s="41">
        <f t="shared" si="0"/>
        <v>2.4299999999999997</v>
      </c>
      <c r="J7" s="41">
        <f t="shared" si="0"/>
        <v>2.7699999999999996</v>
      </c>
      <c r="K7" s="41">
        <f t="shared" si="0"/>
        <v>3.1199999999999997</v>
      </c>
      <c r="L7" s="41">
        <f t="shared" si="0"/>
        <v>3.4699999999999998</v>
      </c>
      <c r="M7" s="41">
        <f t="shared" si="0"/>
        <v>3.8099999999999996</v>
      </c>
      <c r="N7" s="41">
        <f t="shared" si="0"/>
        <v>4.16</v>
      </c>
      <c r="O7" s="41">
        <f t="shared" si="0"/>
        <v>4.5</v>
      </c>
      <c r="P7" s="41">
        <f t="shared" si="0"/>
        <v>4.8499999999999996</v>
      </c>
      <c r="Q7" s="41">
        <f t="shared" si="0"/>
        <v>5.2</v>
      </c>
      <c r="R7" s="41">
        <f t="shared" si="0"/>
        <v>5.37</v>
      </c>
    </row>
    <row r="8" spans="1:20" ht="16.5" customHeight="1">
      <c r="A8" s="137"/>
      <c r="B8" s="36">
        <v>4</v>
      </c>
      <c r="C8" s="41">
        <f t="shared" si="0"/>
        <v>0.47000000000000003</v>
      </c>
      <c r="D8" s="41">
        <f t="shared" si="0"/>
        <v>0.93</v>
      </c>
      <c r="E8" s="41">
        <f t="shared" si="0"/>
        <v>1.39</v>
      </c>
      <c r="F8" s="41">
        <f t="shared" si="0"/>
        <v>1.85</v>
      </c>
      <c r="G8" s="41">
        <f t="shared" si="0"/>
        <v>2.3099999999999996</v>
      </c>
      <c r="H8" s="41">
        <f t="shared" si="0"/>
        <v>2.7699999999999996</v>
      </c>
      <c r="I8" s="41">
        <f t="shared" si="0"/>
        <v>3.2399999999999998</v>
      </c>
      <c r="J8" s="41">
        <f t="shared" si="0"/>
        <v>3.6999999999999997</v>
      </c>
      <c r="K8" s="41">
        <f t="shared" si="0"/>
        <v>4.16</v>
      </c>
      <c r="L8" s="41">
        <f t="shared" si="0"/>
        <v>4.62</v>
      </c>
      <c r="M8" s="41">
        <f t="shared" si="0"/>
        <v>5.08</v>
      </c>
      <c r="N8" s="41">
        <f t="shared" si="0"/>
        <v>5.54</v>
      </c>
      <c r="O8" s="41">
        <f t="shared" si="0"/>
        <v>6</v>
      </c>
      <c r="P8" s="41">
        <f t="shared" si="0"/>
        <v>6.47</v>
      </c>
      <c r="Q8" s="41">
        <f t="shared" si="0"/>
        <v>6.93</v>
      </c>
      <c r="R8" s="41">
        <f t="shared" si="0"/>
        <v>7.16</v>
      </c>
      <c r="T8" s="39" t="s">
        <v>127</v>
      </c>
    </row>
    <row r="9" spans="1:20" ht="16.5" customHeight="1">
      <c r="A9" s="137"/>
      <c r="B9" s="36">
        <v>5</v>
      </c>
      <c r="C9" s="41">
        <f t="shared" si="0"/>
        <v>0.57999999999999996</v>
      </c>
      <c r="D9" s="41">
        <f t="shared" si="0"/>
        <v>1.1599999999999999</v>
      </c>
      <c r="E9" s="41">
        <f t="shared" si="0"/>
        <v>1.74</v>
      </c>
      <c r="F9" s="41">
        <f t="shared" si="0"/>
        <v>2.3099999999999996</v>
      </c>
      <c r="G9" s="41">
        <f t="shared" si="0"/>
        <v>2.8899999999999997</v>
      </c>
      <c r="H9" s="41">
        <f t="shared" si="0"/>
        <v>3.4699999999999998</v>
      </c>
      <c r="I9" s="41">
        <f t="shared" si="0"/>
        <v>4.04</v>
      </c>
      <c r="J9" s="41">
        <f t="shared" si="0"/>
        <v>4.62</v>
      </c>
      <c r="K9" s="41">
        <f t="shared" si="0"/>
        <v>5.2</v>
      </c>
      <c r="L9" s="41">
        <f t="shared" si="0"/>
        <v>5.77</v>
      </c>
      <c r="M9" s="41">
        <f t="shared" si="0"/>
        <v>6.35</v>
      </c>
      <c r="N9" s="41">
        <f t="shared" si="0"/>
        <v>6.93</v>
      </c>
      <c r="O9" s="41">
        <f t="shared" si="0"/>
        <v>7.5</v>
      </c>
      <c r="P9" s="41">
        <f t="shared" si="0"/>
        <v>8.08</v>
      </c>
      <c r="Q9" s="41">
        <f t="shared" si="0"/>
        <v>8.66</v>
      </c>
      <c r="R9" s="41">
        <f t="shared" si="0"/>
        <v>8.9499999999999993</v>
      </c>
      <c r="T9" s="33" t="s">
        <v>128</v>
      </c>
    </row>
    <row r="10" spans="1:20" ht="16.5" customHeight="1">
      <c r="A10" s="137"/>
      <c r="B10" s="36">
        <v>6</v>
      </c>
      <c r="C10" s="41">
        <f t="shared" si="0"/>
        <v>0.7</v>
      </c>
      <c r="D10" s="41">
        <f t="shared" si="0"/>
        <v>1.39</v>
      </c>
      <c r="E10" s="41">
        <f t="shared" si="0"/>
        <v>2.0799999999999996</v>
      </c>
      <c r="F10" s="41">
        <f t="shared" si="0"/>
        <v>2.7699999999999996</v>
      </c>
      <c r="G10" s="41">
        <f t="shared" si="0"/>
        <v>3.4699999999999998</v>
      </c>
      <c r="H10" s="41">
        <f t="shared" si="0"/>
        <v>4.16</v>
      </c>
      <c r="I10" s="41">
        <f t="shared" si="0"/>
        <v>4.8499999999999996</v>
      </c>
      <c r="J10" s="41">
        <f t="shared" si="0"/>
        <v>5.54</v>
      </c>
      <c r="K10" s="41">
        <f t="shared" si="0"/>
        <v>6.24</v>
      </c>
      <c r="L10" s="41">
        <f t="shared" si="0"/>
        <v>6.93</v>
      </c>
      <c r="M10" s="41">
        <f t="shared" si="0"/>
        <v>7.62</v>
      </c>
      <c r="N10" s="41">
        <f t="shared" si="0"/>
        <v>8.31</v>
      </c>
      <c r="O10" s="41">
        <f t="shared" si="0"/>
        <v>9</v>
      </c>
      <c r="P10" s="41">
        <f t="shared" si="0"/>
        <v>9.6999999999999993</v>
      </c>
      <c r="Q10" s="41">
        <f t="shared" si="0"/>
        <v>10.39</v>
      </c>
      <c r="R10" s="41">
        <f t="shared" si="0"/>
        <v>10.74</v>
      </c>
      <c r="T10" s="44" t="s">
        <v>136</v>
      </c>
    </row>
    <row r="11" spans="1:20" ht="16.5" customHeight="1">
      <c r="A11" s="137"/>
      <c r="B11" s="36">
        <v>7</v>
      </c>
      <c r="C11" s="41">
        <f t="shared" si="0"/>
        <v>0.81</v>
      </c>
      <c r="D11" s="41">
        <f t="shared" si="0"/>
        <v>1.62</v>
      </c>
      <c r="E11" s="41">
        <f t="shared" si="0"/>
        <v>2.4299999999999997</v>
      </c>
      <c r="F11" s="41">
        <f t="shared" si="0"/>
        <v>3.2399999999999998</v>
      </c>
      <c r="G11" s="41">
        <f t="shared" si="0"/>
        <v>4.04</v>
      </c>
      <c r="H11" s="41">
        <f t="shared" si="0"/>
        <v>4.8499999999999996</v>
      </c>
      <c r="I11" s="41">
        <f t="shared" si="0"/>
        <v>5.66</v>
      </c>
      <c r="J11" s="41">
        <f t="shared" si="0"/>
        <v>6.47</v>
      </c>
      <c r="K11" s="41">
        <f t="shared" si="0"/>
        <v>7.27</v>
      </c>
      <c r="L11" s="41">
        <f t="shared" si="0"/>
        <v>8.08</v>
      </c>
      <c r="M11" s="41">
        <f t="shared" si="0"/>
        <v>8.89</v>
      </c>
      <c r="N11" s="41">
        <f t="shared" si="0"/>
        <v>9.6999999999999993</v>
      </c>
      <c r="O11" s="41">
        <f t="shared" si="0"/>
        <v>10.5</v>
      </c>
      <c r="P11" s="41">
        <f t="shared" si="0"/>
        <v>11.31</v>
      </c>
      <c r="Q11" s="41">
        <f t="shared" si="0"/>
        <v>12.12</v>
      </c>
      <c r="R11" s="41">
        <f t="shared" si="0"/>
        <v>12.52</v>
      </c>
      <c r="T11" s="33" t="s">
        <v>129</v>
      </c>
    </row>
    <row r="12" spans="1:20" ht="16.5" customHeight="1">
      <c r="A12" s="137"/>
      <c r="B12" s="36">
        <v>8</v>
      </c>
      <c r="C12" s="41">
        <f t="shared" si="0"/>
        <v>0.93</v>
      </c>
      <c r="D12" s="41">
        <f t="shared" si="0"/>
        <v>1.85</v>
      </c>
      <c r="E12" s="41">
        <f t="shared" si="0"/>
        <v>2.7699999999999996</v>
      </c>
      <c r="F12" s="41">
        <f t="shared" si="0"/>
        <v>3.6999999999999997</v>
      </c>
      <c r="G12" s="41">
        <f t="shared" si="0"/>
        <v>4.62</v>
      </c>
      <c r="H12" s="41">
        <f t="shared" si="0"/>
        <v>5.54</v>
      </c>
      <c r="I12" s="41">
        <f t="shared" si="0"/>
        <v>6.47</v>
      </c>
      <c r="J12" s="41">
        <f t="shared" si="0"/>
        <v>7.39</v>
      </c>
      <c r="K12" s="41">
        <f t="shared" si="0"/>
        <v>8.31</v>
      </c>
      <c r="L12" s="41">
        <f t="shared" si="0"/>
        <v>9.24</v>
      </c>
      <c r="M12" s="41">
        <f t="shared" si="0"/>
        <v>10.16</v>
      </c>
      <c r="N12" s="41">
        <f t="shared" si="0"/>
        <v>11.08</v>
      </c>
      <c r="O12" s="41">
        <f t="shared" si="0"/>
        <v>12</v>
      </c>
      <c r="P12" s="41">
        <f t="shared" si="0"/>
        <v>12.93</v>
      </c>
      <c r="Q12" s="41">
        <f t="shared" si="0"/>
        <v>13.85</v>
      </c>
      <c r="R12" s="41">
        <f t="shared" si="0"/>
        <v>14.31</v>
      </c>
      <c r="T12" s="33" t="s">
        <v>138</v>
      </c>
    </row>
    <row r="13" spans="1:20" ht="16.5" customHeight="1">
      <c r="A13" s="137"/>
      <c r="B13" s="36">
        <v>9</v>
      </c>
      <c r="C13" s="41">
        <f t="shared" si="0"/>
        <v>1.04</v>
      </c>
      <c r="D13" s="41">
        <f t="shared" si="0"/>
        <v>2.0799999999999996</v>
      </c>
      <c r="E13" s="41">
        <f t="shared" si="0"/>
        <v>3.1199999999999997</v>
      </c>
      <c r="F13" s="41">
        <f t="shared" si="0"/>
        <v>4.16</v>
      </c>
      <c r="G13" s="41">
        <f t="shared" si="0"/>
        <v>5.2</v>
      </c>
      <c r="H13" s="41">
        <f t="shared" si="0"/>
        <v>6.24</v>
      </c>
      <c r="I13" s="41">
        <f t="shared" si="0"/>
        <v>7.27</v>
      </c>
      <c r="J13" s="41">
        <f t="shared" si="0"/>
        <v>8.31</v>
      </c>
      <c r="K13" s="41">
        <f t="shared" si="0"/>
        <v>9.35</v>
      </c>
      <c r="L13" s="41">
        <f t="shared" si="0"/>
        <v>10.39</v>
      </c>
      <c r="M13" s="41">
        <f t="shared" si="0"/>
        <v>11.43</v>
      </c>
      <c r="N13" s="41">
        <f t="shared" si="0"/>
        <v>12.47</v>
      </c>
      <c r="O13" s="41">
        <f t="shared" si="0"/>
        <v>13.5</v>
      </c>
      <c r="P13" s="41">
        <f t="shared" si="0"/>
        <v>14.54</v>
      </c>
      <c r="Q13" s="41">
        <f t="shared" si="0"/>
        <v>15.58</v>
      </c>
      <c r="R13" s="41">
        <f t="shared" si="0"/>
        <v>16.100000000000001</v>
      </c>
    </row>
    <row r="14" spans="1:20" ht="16.5" customHeight="1">
      <c r="A14" s="137"/>
      <c r="B14" s="36">
        <v>10</v>
      </c>
      <c r="C14" s="41">
        <f t="shared" si="0"/>
        <v>1.1599999999999999</v>
      </c>
      <c r="D14" s="41">
        <f t="shared" si="0"/>
        <v>2.3099999999999996</v>
      </c>
      <c r="E14" s="41">
        <f t="shared" si="0"/>
        <v>3.4699999999999998</v>
      </c>
      <c r="F14" s="41">
        <f t="shared" si="0"/>
        <v>4.62</v>
      </c>
      <c r="G14" s="41">
        <f t="shared" si="0"/>
        <v>5.77</v>
      </c>
      <c r="H14" s="41">
        <f t="shared" si="0"/>
        <v>6.93</v>
      </c>
      <c r="I14" s="41">
        <f t="shared" si="0"/>
        <v>8.08</v>
      </c>
      <c r="J14" s="41">
        <f t="shared" si="0"/>
        <v>9.24</v>
      </c>
      <c r="K14" s="41">
        <f t="shared" si="0"/>
        <v>10.39</v>
      </c>
      <c r="L14" s="41">
        <f t="shared" si="0"/>
        <v>11.54</v>
      </c>
      <c r="M14" s="41">
        <f t="shared" si="0"/>
        <v>12.7</v>
      </c>
      <c r="N14" s="41">
        <f t="shared" si="0"/>
        <v>13.85</v>
      </c>
      <c r="O14" s="41">
        <f t="shared" si="0"/>
        <v>15</v>
      </c>
      <c r="P14" s="41">
        <f t="shared" si="0"/>
        <v>16.16</v>
      </c>
      <c r="Q14" s="41">
        <f t="shared" si="0"/>
        <v>17.310000000000002</v>
      </c>
      <c r="R14" s="41">
        <f t="shared" si="0"/>
        <v>17.89</v>
      </c>
    </row>
    <row r="15" spans="1:20" ht="16.5" customHeight="1">
      <c r="A15" s="137"/>
      <c r="B15" s="36">
        <v>11</v>
      </c>
      <c r="C15" s="41">
        <f t="shared" si="0"/>
        <v>1.27</v>
      </c>
      <c r="D15" s="41">
        <f t="shared" si="0"/>
        <v>2.5399999999999996</v>
      </c>
      <c r="E15" s="41">
        <f t="shared" si="0"/>
        <v>3.8099999999999996</v>
      </c>
      <c r="F15" s="41">
        <f t="shared" si="0"/>
        <v>5.08</v>
      </c>
      <c r="G15" s="41">
        <f t="shared" si="0"/>
        <v>6.35</v>
      </c>
      <c r="H15" s="41">
        <f t="shared" si="0"/>
        <v>7.62</v>
      </c>
      <c r="I15" s="41">
        <f t="shared" si="0"/>
        <v>8.89</v>
      </c>
      <c r="J15" s="41">
        <f t="shared" si="0"/>
        <v>10.16</v>
      </c>
      <c r="K15" s="41">
        <f t="shared" si="0"/>
        <v>11.43</v>
      </c>
      <c r="L15" s="41">
        <f t="shared" si="0"/>
        <v>12.7</v>
      </c>
      <c r="M15" s="41">
        <f t="shared" si="0"/>
        <v>13.97</v>
      </c>
      <c r="N15" s="41">
        <f t="shared" si="0"/>
        <v>15.24</v>
      </c>
      <c r="O15" s="41">
        <f t="shared" si="0"/>
        <v>16.5</v>
      </c>
      <c r="P15" s="41">
        <f t="shared" si="0"/>
        <v>17.770000000000003</v>
      </c>
      <c r="Q15" s="41">
        <f t="shared" si="0"/>
        <v>19.040000000000003</v>
      </c>
      <c r="R15" s="41">
        <f t="shared" si="0"/>
        <v>19.680000000000003</v>
      </c>
      <c r="T15" s="33" t="s">
        <v>130</v>
      </c>
    </row>
    <row r="16" spans="1:20" ht="16.5" customHeight="1">
      <c r="A16" s="137"/>
      <c r="B16" s="36">
        <v>12</v>
      </c>
      <c r="C16" s="41">
        <f t="shared" si="0"/>
        <v>1.39</v>
      </c>
      <c r="D16" s="41">
        <f t="shared" si="0"/>
        <v>2.7699999999999996</v>
      </c>
      <c r="E16" s="41">
        <f t="shared" si="0"/>
        <v>4.16</v>
      </c>
      <c r="F16" s="41">
        <f t="shared" si="0"/>
        <v>5.54</v>
      </c>
      <c r="G16" s="41">
        <f t="shared" si="0"/>
        <v>6.93</v>
      </c>
      <c r="H16" s="41">
        <f t="shared" si="0"/>
        <v>8.31</v>
      </c>
      <c r="I16" s="41">
        <f t="shared" si="0"/>
        <v>9.6999999999999993</v>
      </c>
      <c r="J16" s="41">
        <f t="shared" si="0"/>
        <v>11.08</v>
      </c>
      <c r="K16" s="41">
        <f t="shared" si="0"/>
        <v>12.47</v>
      </c>
      <c r="L16" s="41">
        <f t="shared" si="0"/>
        <v>13.85</v>
      </c>
      <c r="M16" s="41">
        <f t="shared" si="0"/>
        <v>15.24</v>
      </c>
      <c r="N16" s="41">
        <f t="shared" si="0"/>
        <v>16.62</v>
      </c>
      <c r="O16" s="41">
        <f t="shared" si="0"/>
        <v>18</v>
      </c>
      <c r="P16" s="41">
        <f t="shared" si="0"/>
        <v>19.39</v>
      </c>
      <c r="Q16" s="41">
        <f t="shared" si="0"/>
        <v>20.770000000000003</v>
      </c>
      <c r="R16" s="41">
        <f t="shared" si="0"/>
        <v>21.470000000000002</v>
      </c>
      <c r="T16" s="33" t="s">
        <v>131</v>
      </c>
    </row>
    <row r="17" spans="1:20" ht="16.5" customHeight="1">
      <c r="A17" s="137"/>
      <c r="B17" s="36">
        <v>13</v>
      </c>
      <c r="C17" s="41">
        <f t="shared" si="0"/>
        <v>1.5</v>
      </c>
      <c r="D17" s="41">
        <f t="shared" si="0"/>
        <v>3</v>
      </c>
      <c r="E17" s="41">
        <f t="shared" si="0"/>
        <v>4.5</v>
      </c>
      <c r="F17" s="41">
        <f t="shared" si="0"/>
        <v>6</v>
      </c>
      <c r="G17" s="41">
        <f t="shared" si="0"/>
        <v>7.5</v>
      </c>
      <c r="H17" s="41">
        <f t="shared" si="0"/>
        <v>9</v>
      </c>
      <c r="I17" s="41">
        <f t="shared" si="0"/>
        <v>10.5</v>
      </c>
      <c r="J17" s="41">
        <f t="shared" si="0"/>
        <v>12</v>
      </c>
      <c r="K17" s="41">
        <f t="shared" si="0"/>
        <v>13.5</v>
      </c>
      <c r="L17" s="41">
        <f t="shared" si="0"/>
        <v>15</v>
      </c>
      <c r="M17" s="41">
        <f t="shared" si="0"/>
        <v>16.5</v>
      </c>
      <c r="N17" s="41">
        <f t="shared" si="0"/>
        <v>18</v>
      </c>
      <c r="O17" s="41">
        <f t="shared" si="0"/>
        <v>19.5</v>
      </c>
      <c r="P17" s="41">
        <f t="shared" si="0"/>
        <v>21</v>
      </c>
      <c r="Q17" s="41">
        <f t="shared" si="0"/>
        <v>22.5</v>
      </c>
      <c r="R17" s="41">
        <f t="shared" si="0"/>
        <v>23.25</v>
      </c>
      <c r="T17" s="33" t="s">
        <v>132</v>
      </c>
    </row>
    <row r="18" spans="1:20" ht="16.5" customHeight="1">
      <c r="A18" s="137"/>
      <c r="B18" s="36">
        <v>14</v>
      </c>
      <c r="C18" s="41">
        <f t="shared" si="0"/>
        <v>1.62</v>
      </c>
      <c r="D18" s="41">
        <f t="shared" si="0"/>
        <v>3.2399999999999998</v>
      </c>
      <c r="E18" s="41">
        <f t="shared" si="0"/>
        <v>4.8499999999999996</v>
      </c>
      <c r="F18" s="41">
        <f t="shared" si="0"/>
        <v>6.47</v>
      </c>
      <c r="G18" s="41">
        <f t="shared" si="0"/>
        <v>8.08</v>
      </c>
      <c r="H18" s="41">
        <f t="shared" si="0"/>
        <v>9.6999999999999993</v>
      </c>
      <c r="I18" s="41">
        <f t="shared" si="0"/>
        <v>11.31</v>
      </c>
      <c r="J18" s="41">
        <f t="shared" si="0"/>
        <v>12.93</v>
      </c>
      <c r="K18" s="41">
        <f t="shared" si="0"/>
        <v>14.54</v>
      </c>
      <c r="L18" s="41">
        <f t="shared" si="0"/>
        <v>16.16</v>
      </c>
      <c r="M18" s="41">
        <f t="shared" si="0"/>
        <v>17.770000000000003</v>
      </c>
      <c r="N18" s="41">
        <f t="shared" si="0"/>
        <v>19.39</v>
      </c>
      <c r="O18" s="41">
        <f t="shared" si="0"/>
        <v>21</v>
      </c>
      <c r="P18" s="41">
        <f t="shared" si="0"/>
        <v>22.62</v>
      </c>
      <c r="Q18" s="41">
        <f t="shared" si="0"/>
        <v>24.240000000000002</v>
      </c>
      <c r="R18" s="41">
        <f t="shared" si="0"/>
        <v>25.040000000000003</v>
      </c>
    </row>
    <row r="19" spans="1:20" ht="16.5" customHeight="1">
      <c r="A19" s="137"/>
      <c r="B19" s="36">
        <v>15</v>
      </c>
      <c r="C19" s="41">
        <f t="shared" si="0"/>
        <v>1.74</v>
      </c>
      <c r="D19" s="41">
        <f t="shared" si="0"/>
        <v>3.4699999999999998</v>
      </c>
      <c r="E19" s="41">
        <f t="shared" si="0"/>
        <v>5.2</v>
      </c>
      <c r="F19" s="41">
        <f t="shared" si="0"/>
        <v>6.93</v>
      </c>
      <c r="G19" s="41">
        <f t="shared" si="0"/>
        <v>8.66</v>
      </c>
      <c r="H19" s="41">
        <f t="shared" si="0"/>
        <v>10.39</v>
      </c>
      <c r="I19" s="41">
        <f t="shared" si="0"/>
        <v>12.12</v>
      </c>
      <c r="J19" s="41">
        <f t="shared" si="0"/>
        <v>13.85</v>
      </c>
      <c r="K19" s="41">
        <f t="shared" si="0"/>
        <v>15.58</v>
      </c>
      <c r="L19" s="41">
        <f t="shared" si="0"/>
        <v>17.310000000000002</v>
      </c>
      <c r="M19" s="41">
        <f t="shared" si="0"/>
        <v>19.040000000000003</v>
      </c>
      <c r="N19" s="41">
        <f t="shared" si="0"/>
        <v>20.770000000000003</v>
      </c>
      <c r="O19" s="41">
        <f t="shared" si="0"/>
        <v>22.5</v>
      </c>
      <c r="P19" s="41">
        <f t="shared" si="0"/>
        <v>24.240000000000002</v>
      </c>
      <c r="Q19" s="41">
        <f t="shared" si="0"/>
        <v>25.970000000000002</v>
      </c>
      <c r="R19" s="41">
        <f t="shared" si="0"/>
        <v>26.830000000000002</v>
      </c>
    </row>
    <row r="20" spans="1:20" ht="16.5" customHeight="1">
      <c r="A20" s="138"/>
      <c r="B20" s="37">
        <v>16</v>
      </c>
      <c r="C20" s="42">
        <f t="shared" si="0"/>
        <v>1.85</v>
      </c>
      <c r="D20" s="42">
        <f t="shared" si="0"/>
        <v>3.6999999999999997</v>
      </c>
      <c r="E20" s="42">
        <f t="shared" si="0"/>
        <v>5.54</v>
      </c>
      <c r="F20" s="42">
        <f t="shared" si="0"/>
        <v>7.39</v>
      </c>
      <c r="G20" s="42">
        <f t="shared" si="0"/>
        <v>9.24</v>
      </c>
      <c r="H20" s="42">
        <f t="shared" si="0"/>
        <v>11.08</v>
      </c>
      <c r="I20" s="42">
        <f t="shared" si="0"/>
        <v>12.93</v>
      </c>
      <c r="J20" s="42">
        <f t="shared" si="0"/>
        <v>14.77</v>
      </c>
      <c r="K20" s="42">
        <f t="shared" si="0"/>
        <v>16.62</v>
      </c>
      <c r="L20" s="42">
        <f t="shared" si="0"/>
        <v>18.470000000000002</v>
      </c>
      <c r="M20" s="42">
        <f t="shared" si="0"/>
        <v>20.310000000000002</v>
      </c>
      <c r="N20" s="42">
        <f t="shared" si="0"/>
        <v>22.16</v>
      </c>
      <c r="O20" s="42">
        <f t="shared" si="0"/>
        <v>24</v>
      </c>
      <c r="P20" s="42">
        <f t="shared" si="0"/>
        <v>25.85</v>
      </c>
      <c r="Q20" s="42">
        <f t="shared" si="0"/>
        <v>27.700000000000003</v>
      </c>
      <c r="R20" s="43">
        <f t="shared" ref="R20" si="1">ROUNDUP($B20*R$4*12/52,2)</f>
        <v>28.62</v>
      </c>
    </row>
    <row r="21" spans="1:20" ht="16.5" customHeight="1"/>
    <row r="22" spans="1:20" ht="15" customHeight="1">
      <c r="C22" s="33" t="s">
        <v>133</v>
      </c>
    </row>
    <row r="23" spans="1:20" ht="15" customHeight="1">
      <c r="C23" s="33" t="s">
        <v>134</v>
      </c>
    </row>
    <row r="24" spans="1:20" ht="15" customHeight="1">
      <c r="C24" s="33" t="s">
        <v>135</v>
      </c>
    </row>
  </sheetData>
  <sheetProtection algorithmName="SHA-512" hashValue="wO/0tUlpLOmPg3Q13L/HoFFpIkRBzNB4ExfuOcQXzmY/c1zrntQ1FrAvkPz12xHazBXKiz/LCGhgFUBP0rYwbg==" saltValue="dwXRAHcta9LytWJlb+RNoA==" spinCount="100000" sheet="1" objects="1" scenarios="1" selectLockedCells="1" selectUnlockedCells="1"/>
  <mergeCells count="3">
    <mergeCell ref="A3:B4"/>
    <mergeCell ref="C3:R3"/>
    <mergeCell ref="A5:A20"/>
  </mergeCells>
  <phoneticPr fontId="2"/>
  <conditionalFormatting sqref="C5:R19 C20:Q20">
    <cfRule type="cellIs" dxfId="0" priority="1" operator="greaterThanOrEqual">
      <formula>20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18</vt:i4>
      </vt:variant>
    </vt:vector>
  </HeadingPairs>
  <TitlesOfParts>
    <vt:vector size="22" baseType="lpstr">
      <vt:lpstr>雇用予定調書</vt:lpstr>
      <vt:lpstr>Sheet2</vt:lpstr>
      <vt:lpstr>【参考】月額早見表</vt:lpstr>
      <vt:lpstr>【参考】社会保険・雇用保険適用早見表</vt:lpstr>
      <vt:lpstr>雇用予定調書!Print_Area</vt:lpstr>
      <vt:lpstr>リサーチ・アシスタント</vt:lpstr>
      <vt:lpstr>学部</vt:lpstr>
      <vt:lpstr>教授相当</vt:lpstr>
      <vt:lpstr>雇用財源補助金名</vt:lpstr>
      <vt:lpstr>准教授相当</vt:lpstr>
      <vt:lpstr>助教相当</vt:lpstr>
      <vt:lpstr>職位</vt:lpstr>
      <vt:lpstr>職種</vt:lpstr>
      <vt:lpstr>大学院博士後期課程相当</vt:lpstr>
      <vt:lpstr>大学院博士前期課程相当</vt:lpstr>
      <vt:lpstr>Sheet2!都市環境学部</vt:lpstr>
      <vt:lpstr>都市環境学部</vt:lpstr>
      <vt:lpstr>特任教授</vt:lpstr>
      <vt:lpstr>特任研究員</vt:lpstr>
      <vt:lpstr>特任准教授</vt:lpstr>
      <vt:lpstr>特任助教</vt:lpstr>
      <vt:lpstr>理学部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前川由紀子</cp:lastModifiedBy>
  <cp:lastPrinted>2020-12-08T10:01:25Z</cp:lastPrinted>
  <dcterms:created xsi:type="dcterms:W3CDTF">2018-09-10T02:50:45Z</dcterms:created>
  <dcterms:modified xsi:type="dcterms:W3CDTF">2020-12-08T10:08:16Z</dcterms:modified>
</cp:coreProperties>
</file>