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827"/>
  <workbookPr showInkAnnotation="0" codeName="ThisWorkbook"/>
  <mc:AlternateContent xmlns:mc="http://schemas.openxmlformats.org/markup-compatibility/2006">
    <mc:Choice Requires="x15">
      <x15ac:absPath xmlns:x15ac="http://schemas.microsoft.com/office/spreadsheetml/2010/11/ac" url="\\133.86.102.32\share\15 HP関係\2_rigaku\5-1_kaikei_zenpan\"/>
    </mc:Choice>
  </mc:AlternateContent>
  <xr:revisionPtr revIDLastSave="0" documentId="13_ncr:40009_{EA3C27EF-0BF8-4362-8E3F-D953D1A24F2D}" xr6:coauthVersionLast="45" xr6:coauthVersionMax="45" xr10:uidLastSave="{00000000-0000-0000-0000-000000000000}"/>
  <bookViews>
    <workbookView xWindow="43980" yWindow="0" windowWidth="22365" windowHeight="15540" tabRatio="721"/>
  </bookViews>
  <sheets>
    <sheet name="物品購入" sheetId="29" r:id="rId1"/>
    <sheet name="謝金" sheetId="31" r:id="rId2"/>
    <sheet name="謝金内訳書" sheetId="38" state="hidden" r:id="rId3"/>
    <sheet name="旅費支払通知書" sheetId="40" r:id="rId4"/>
    <sheet name="コード一覧" sheetId="39" r:id="rId5"/>
    <sheet name="提出書類一覧" sheetId="32" r:id="rId6"/>
    <sheet name="リスト" sheetId="37" r:id="rId7"/>
  </sheets>
  <definedNames>
    <definedName name="_xlnm._FilterDatabase" localSheetId="4" hidden="1">コード一覧!$A$8:$G$258</definedName>
    <definedName name="_xlnm._FilterDatabase" localSheetId="6" hidden="1">リスト!$I$1:$I$3</definedName>
    <definedName name="_xlnm.Print_Area" localSheetId="1">謝金!$A$1:$AF$33</definedName>
    <definedName name="_xlnm.Print_Area" localSheetId="2">謝金内訳書!$A$1:$K$47</definedName>
    <definedName name="_xlnm.Print_Area" localSheetId="5">提出書類一覧!$B$2:$E$20</definedName>
    <definedName name="_xlnm.Print_Area" localSheetId="0">物品購入!$A$5:$AF$49</definedName>
    <definedName name="_xlnm.Print_Area" localSheetId="3">旅費支払通知書!$A$1:$AF$54</definedName>
    <definedName name="コース" localSheetId="6">リスト!$A$1:$L$1</definedName>
    <definedName name="ヘルプロ" localSheetId="6">リスト!$L$2:$L$13</definedName>
    <definedName name="化学科">リスト!$C$2:$C$30</definedName>
    <definedName name="学術情報基盤センター" localSheetId="6">リスト!$J$2:$J$6</definedName>
    <definedName name="機械システム工学科">リスト!$F$2:$F$21</definedName>
    <definedName name="修繕">物品購入!$J$69</definedName>
    <definedName name="図書登録">物品購入!$L$69</definedName>
    <definedName name="数理科学科">リスト!$A$2:$A$26</definedName>
    <definedName name="生命科学科">リスト!$D$2:$D$33</definedName>
    <definedName name="大学教育センター・情報">#REF!</definedName>
    <definedName name="電子情報システム工学科">リスト!$E$2:$E$20</definedName>
    <definedName name="物理学科">リスト!$B$2:$B$32</definedName>
    <definedName name="無">物品購入!$K$69:$K$73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39" l="1"/>
  <c r="F3" i="39"/>
  <c r="G15" i="31"/>
  <c r="G14" i="31"/>
  <c r="W23" i="40"/>
  <c r="Y23" i="40"/>
  <c r="N23" i="40"/>
  <c r="AD40" i="40"/>
  <c r="Y36" i="40"/>
  <c r="Y34" i="40"/>
  <c r="I34" i="40"/>
  <c r="AF21" i="40"/>
  <c r="AB21" i="40"/>
  <c r="G21" i="40"/>
  <c r="E21" i="40"/>
  <c r="A21" i="40"/>
  <c r="A50" i="31"/>
  <c r="A51" i="31"/>
  <c r="A52" i="31"/>
  <c r="A53" i="31"/>
  <c r="A54" i="31"/>
  <c r="A55" i="31"/>
  <c r="A56" i="31"/>
  <c r="A57" i="31"/>
  <c r="A58" i="31"/>
  <c r="A59" i="31"/>
  <c r="A49" i="31"/>
  <c r="H35" i="38"/>
  <c r="H37" i="38"/>
  <c r="I30" i="38"/>
  <c r="I29" i="38"/>
  <c r="G23" i="38"/>
  <c r="G44" i="38"/>
  <c r="H20" i="38"/>
  <c r="D14" i="38"/>
  <c r="I9" i="38"/>
  <c r="F14" i="38"/>
  <c r="H8" i="38"/>
  <c r="I8" i="38"/>
  <c r="H14" i="38"/>
  <c r="H22" i="38"/>
  <c r="H23" i="38"/>
  <c r="G37" i="38"/>
  <c r="H39" i="38"/>
  <c r="H42" i="38"/>
  <c r="H44" i="38"/>
  <c r="H46" i="38"/>
  <c r="H24" i="38"/>
  <c r="N7" i="29"/>
  <c r="I30" i="29"/>
  <c r="O29" i="29"/>
  <c r="I29" i="29"/>
  <c r="G16" i="31"/>
  <c r="A11" i="40"/>
  <c r="A18" i="29"/>
  <c r="A12" i="31"/>
  <c r="C3" i="39"/>
  <c r="G3" i="39"/>
  <c r="D3" i="39"/>
  <c r="E3" i="39"/>
  <c r="B3" i="39"/>
  <c r="T11" i="40"/>
  <c r="T18" i="29"/>
  <c r="T12" i="31"/>
  <c r="I11" i="40"/>
  <c r="I12" i="31"/>
  <c r="I18" i="29"/>
  <c r="A5" i="29"/>
  <c r="AD37" i="29" s="1"/>
  <c r="A1" i="31"/>
  <c r="A1" i="40"/>
  <c r="Y11" i="40"/>
  <c r="Y18" i="29"/>
  <c r="G5" i="29"/>
  <c r="Y12" i="31"/>
  <c r="C29" i="31"/>
  <c r="Z21" i="31"/>
  <c r="C28" i="31"/>
  <c r="Z28" i="31"/>
  <c r="C31" i="31"/>
  <c r="AC20" i="31"/>
  <c r="C30" i="31"/>
  <c r="X36" i="29"/>
  <c r="C16" i="40"/>
  <c r="X39" i="40"/>
  <c r="A14" i="40"/>
  <c r="C17" i="40"/>
  <c r="J46" i="40"/>
</calcChain>
</file>

<file path=xl/comments1.xml><?xml version="1.0" encoding="utf-8"?>
<comments xmlns="http://schemas.openxmlformats.org/spreadsheetml/2006/main">
  <authors>
    <author>津村弘美</author>
    <author>jimu</author>
    <author>首都大学東京</author>
    <author>横田由美</author>
  </authors>
  <commentList>
    <comment ref="G5" authorId="0" shapeId="0">
      <text>
        <r>
          <rPr>
            <b/>
            <sz val="9"/>
            <color indexed="10"/>
            <rFont val="MS P ゴシック"/>
            <family val="3"/>
            <charset val="128"/>
          </rPr>
          <t>"購入等依頼書 "　"物品購入等支払通知書</t>
        </r>
        <r>
          <rPr>
            <sz val="9"/>
            <color indexed="81"/>
            <rFont val="MS P ゴシック"/>
            <family val="3"/>
            <charset val="128"/>
          </rPr>
          <t xml:space="preserve">
教育費、間接経費等の場合『購入等通知書』
それを選択する基準は？
→数式で対応する必要ある？？
</t>
        </r>
      </text>
    </comment>
    <comment ref="N7" authorId="0" shapeId="0">
      <text>
        <r>
          <rPr>
            <sz val="9"/>
            <color indexed="81"/>
            <rFont val="MS P ゴシック"/>
            <family val="3"/>
            <charset val="128"/>
          </rPr>
          <t>使い分け必要？
研究費特例の場合</t>
        </r>
        <r>
          <rPr>
            <b/>
            <sz val="9"/>
            <color indexed="10"/>
            <rFont val="MS P ゴシック"/>
            <family val="3"/>
            <charset val="128"/>
          </rPr>
          <t>「購入依頼NO」</t>
        </r>
        <r>
          <rPr>
            <sz val="9"/>
            <color indexed="81"/>
            <rFont val="MS P ゴシック"/>
            <family val="3"/>
            <charset val="128"/>
          </rPr>
          <t xml:space="preserve">
それ以外</t>
        </r>
        <r>
          <rPr>
            <b/>
            <sz val="9"/>
            <color indexed="10"/>
            <rFont val="MS P ゴシック"/>
            <family val="3"/>
            <charset val="128"/>
          </rPr>
          <t>「起案NO」</t>
        </r>
      </text>
    </comment>
    <comment ref="AD10" authorId="1" shapeId="0">
      <text>
        <r>
          <rPr>
            <b/>
            <sz val="12"/>
            <color indexed="81"/>
            <rFont val="ＭＳ Ｐゴシック"/>
            <family val="3"/>
            <charset val="128"/>
          </rPr>
          <t>物品・ソフトウェア・図書等は、『の購入』
送料・委託費等は、『の支払い』
に○をしてください。</t>
        </r>
      </text>
    </comment>
    <comment ref="E20" authorId="1" shapeId="0">
      <text>
        <r>
          <rPr>
            <b/>
            <sz val="12"/>
            <color indexed="81"/>
            <rFont val="ＭＳ Ｐゴシック"/>
            <family val="3"/>
            <charset val="128"/>
          </rPr>
          <t>金額の数値のみを入力</t>
        </r>
        <r>
          <rPr>
            <sz val="9"/>
            <color indexed="81"/>
            <rFont val="ＭＳ Ｐゴシック"/>
            <family val="3"/>
            <charset val="128"/>
          </rPr>
          <t xml:space="preserve">
</t>
        </r>
      </text>
    </comment>
    <comment ref="E35" authorId="2" shapeId="0">
      <text>
        <r>
          <rPr>
            <b/>
            <sz val="12"/>
            <color indexed="81"/>
            <rFont val="ＭＳ Ｐゴシック"/>
            <family val="3"/>
            <charset val="128"/>
          </rPr>
          <t>できるだけ具体的に記載して下さい。</t>
        </r>
      </text>
    </comment>
    <comment ref="Q40" authorId="3" shapeId="0">
      <text>
        <r>
          <rPr>
            <sz val="11"/>
            <color indexed="81"/>
            <rFont val="MS P ゴシック"/>
            <family val="3"/>
            <charset val="128"/>
          </rPr>
          <t xml:space="preserve">調達1次入力で→予定価格（積算内訳書の合計金額と合致）、
調達2次入力で→税抜金額の入力が必要となりますので、
中ほどの金額欄で、「税込金額」
こちらの欄で、「予定価格」および「税抜金額」
が読み取れるとよい。
加えて、引続き「積算内訳書」も必要となる旨、周知いただけると助かります。
</t>
        </r>
      </text>
    </comment>
  </commentList>
</comments>
</file>

<file path=xl/comments2.xml><?xml version="1.0" encoding="utf-8"?>
<comments xmlns="http://schemas.openxmlformats.org/spreadsheetml/2006/main">
  <authors>
    <author>津村弘美</author>
    <author>首都大学東京</author>
    <author>Makiko Horiuchi</author>
    <author>jimu</author>
  </authors>
  <commentList>
    <comment ref="I1" authorId="0" shapeId="0">
      <text>
        <r>
          <rPr>
            <b/>
            <sz val="9"/>
            <color indexed="10"/>
            <rFont val="Meiryo UI"/>
            <family val="3"/>
            <charset val="128"/>
          </rPr>
          <t xml:space="preserve">書類名称確認！
　謝金支払通知書？
　謝金支払い通知書兼支出決定書？
</t>
        </r>
      </text>
    </comment>
    <comment ref="E3" authorId="1" shapeId="0">
      <text>
        <r>
          <rPr>
            <b/>
            <sz val="12"/>
            <color indexed="81"/>
            <rFont val="ＭＳ Ｐゴシック"/>
            <family val="3"/>
            <charset val="128"/>
          </rPr>
          <t>プルダウンから選択</t>
        </r>
      </text>
    </comment>
    <comment ref="R3" authorId="2" shapeId="0">
      <text>
        <r>
          <rPr>
            <b/>
            <sz val="9"/>
            <color indexed="81"/>
            <rFont val="ＭＳ Ｐゴシック"/>
            <family val="3"/>
            <charset val="128"/>
          </rPr>
          <t>後で正式名称を確認すること。</t>
        </r>
      </text>
    </comment>
    <comment ref="G14" authorId="0" shapeId="0">
      <text>
        <r>
          <rPr>
            <b/>
            <sz val="11"/>
            <color indexed="81"/>
            <rFont val="Meiryo UI"/>
            <family val="3"/>
            <charset val="128"/>
          </rPr>
          <t xml:space="preserve">「謝金内訳書」で確定した≪総支給額≫を入力してください。
</t>
        </r>
        <r>
          <rPr>
            <b/>
            <sz val="9"/>
            <color indexed="81"/>
            <rFont val="Meiryo UI"/>
            <family val="3"/>
            <charset val="128"/>
          </rPr>
          <t xml:space="preserve"> </t>
        </r>
        <r>
          <rPr>
            <b/>
            <sz val="9"/>
            <color indexed="10"/>
            <rFont val="Meiryo UI"/>
            <family val="3"/>
            <charset val="128"/>
          </rPr>
          <t>※100円未満の端数は切り上げしてください。</t>
        </r>
        <r>
          <rPr>
            <b/>
            <sz val="9"/>
            <color indexed="81"/>
            <rFont val="Meiryo UI"/>
            <family val="3"/>
            <charset val="128"/>
          </rPr>
          <t xml:space="preserve">
 ※必須項目ではありませんがご提出のタイミングで確定していれば入力してください。</t>
        </r>
      </text>
    </comment>
    <comment ref="G15" authorId="0" shapeId="0">
      <text>
        <r>
          <rPr>
            <b/>
            <sz val="11"/>
            <color indexed="81"/>
            <rFont val="Meiryo UI"/>
            <family val="3"/>
            <charset val="128"/>
          </rPr>
          <t>「謝金内訳書」で確定した≪源泉税額≫を入力してください。</t>
        </r>
        <r>
          <rPr>
            <b/>
            <sz val="9"/>
            <color indexed="81"/>
            <rFont val="Meiryo UI"/>
            <family val="3"/>
            <charset val="128"/>
          </rPr>
          <t xml:space="preserve">
　　　※必須項目ではありませんが確定していれば入力してください。</t>
        </r>
        <r>
          <rPr>
            <sz val="9"/>
            <color indexed="81"/>
            <rFont val="Meiryo UI"/>
            <family val="3"/>
            <charset val="128"/>
          </rPr>
          <t xml:space="preserve">
</t>
        </r>
      </text>
    </comment>
    <comment ref="AC16" authorId="3" shapeId="0">
      <text>
        <r>
          <rPr>
            <b/>
            <sz val="12"/>
            <color indexed="81"/>
            <rFont val="ＭＳ Ｐゴシック"/>
            <family val="3"/>
            <charset val="128"/>
          </rPr>
          <t>例：4/30と入力すると
4月30日と表示されます</t>
        </r>
      </text>
    </comment>
  </commentList>
</comments>
</file>

<file path=xl/comments3.xml><?xml version="1.0" encoding="utf-8"?>
<comments xmlns="http://schemas.openxmlformats.org/spreadsheetml/2006/main">
  <authors>
    <author>JIMU</author>
  </authors>
  <commentList>
    <comment ref="D6" authorId="0" shapeId="0">
      <text>
        <r>
          <rPr>
            <b/>
            <sz val="11"/>
            <color indexed="81"/>
            <rFont val="Meiryo UI"/>
            <family val="3"/>
            <charset val="128"/>
          </rPr>
          <t>住所は源泉支払の際に必要となります。
必ず　個人の住所　をご記入ください。</t>
        </r>
        <r>
          <rPr>
            <sz val="11"/>
            <color indexed="81"/>
            <rFont val="Meiryo UI"/>
            <family val="3"/>
            <charset val="128"/>
          </rPr>
          <t xml:space="preserve">
</t>
        </r>
      </text>
    </comment>
    <comment ref="F27" authorId="0" shapeId="0">
      <text>
        <r>
          <rPr>
            <sz val="9"/>
            <color indexed="81"/>
            <rFont val="ＭＳ Ｐゴシック"/>
            <family val="3"/>
            <charset val="128"/>
          </rPr>
          <t xml:space="preserve">交通費の支払を含めるかどうかの選択になります。
必ず選択願います。
　　「有」　・・・　
</t>
        </r>
      </text>
    </comment>
  </commentList>
</comments>
</file>

<file path=xl/comments4.xml><?xml version="1.0" encoding="utf-8"?>
<comments xmlns="http://schemas.openxmlformats.org/spreadsheetml/2006/main">
  <authors>
    <author>首都大学東京</author>
    <author>JIMU</author>
    <author>jimu</author>
  </authors>
  <commentList>
    <comment ref="E3" authorId="0" shapeId="0">
      <text>
        <r>
          <rPr>
            <b/>
            <sz val="12"/>
            <color indexed="81"/>
            <rFont val="ＭＳ Ｐゴシック"/>
            <family val="3"/>
            <charset val="128"/>
          </rPr>
          <t>プルダウンから選択</t>
        </r>
      </text>
    </comment>
    <comment ref="E19" authorId="1" shapeId="0">
      <text>
        <r>
          <rPr>
            <sz val="14"/>
            <color indexed="81"/>
            <rFont val="Meiryo UI"/>
            <family val="3"/>
            <charset val="128"/>
          </rPr>
          <t xml:space="preserve">教員・学生：所属をプルダウンから選択してください。
</t>
        </r>
      </text>
    </comment>
    <comment ref="N19" authorId="1" shapeId="0">
      <text>
        <r>
          <rPr>
            <sz val="14"/>
            <color indexed="81"/>
            <rFont val="Meiryo UI"/>
            <family val="3"/>
            <charset val="128"/>
          </rPr>
          <t>教　員：プルダウンから選択してください。　
プルダウンに氏名がない場合、直接氏名を入力してください。
学生・その他：直接氏名を入力してください。</t>
        </r>
        <r>
          <rPr>
            <b/>
            <sz val="14"/>
            <color indexed="81"/>
            <rFont val="Meiryo UI"/>
            <family val="3"/>
            <charset val="128"/>
          </rPr>
          <t>　　　　</t>
        </r>
      </text>
    </comment>
    <comment ref="E20" authorId="1" shapeId="0">
      <text>
        <r>
          <rPr>
            <sz val="12"/>
            <color indexed="81"/>
            <rFont val="Meiryo UI"/>
            <family val="3"/>
            <charset val="128"/>
          </rPr>
          <t>教職員番号、学修番号、債主番号のいずれかを入力してください。(必須)</t>
        </r>
      </text>
    </comment>
    <comment ref="N20" authorId="1" shapeId="0">
      <text>
        <r>
          <rPr>
            <sz val="9"/>
            <color indexed="81"/>
            <rFont val="Meiryo UI"/>
            <family val="3"/>
            <charset val="128"/>
          </rPr>
          <t>プルダウンから選択</t>
        </r>
      </text>
    </comment>
    <comment ref="S20" authorId="1" shapeId="0">
      <text>
        <r>
          <rPr>
            <sz val="9"/>
            <color indexed="81"/>
            <rFont val="Meiryo UI"/>
            <family val="3"/>
            <charset val="128"/>
          </rPr>
          <t>プルダウンから選択</t>
        </r>
      </text>
    </comment>
    <comment ref="H21" authorId="1" shapeId="0">
      <text>
        <r>
          <rPr>
            <sz val="9"/>
            <color indexed="81"/>
            <rFont val="Meiryo UI"/>
            <family val="3"/>
            <charset val="128"/>
          </rPr>
          <t>学生・学外者など首都大に通勤していない旅行者の場合
記入不要</t>
        </r>
        <r>
          <rPr>
            <sz val="9"/>
            <color indexed="81"/>
            <rFont val="ＭＳ Ｐゴシック"/>
            <family val="3"/>
            <charset val="128"/>
          </rPr>
          <t xml:space="preserve">
</t>
        </r>
      </text>
    </comment>
    <comment ref="E23" authorId="1" shapeId="0">
      <text>
        <r>
          <rPr>
            <sz val="9"/>
            <color indexed="81"/>
            <rFont val="Meiryo UI"/>
            <family val="3"/>
            <charset val="128"/>
          </rPr>
          <t>日帰り出張の場合
旅行地①～③に入力した情報は旅行命令簿に反映されますが、件数が多い場合など旅行命令簿に直接入力してください。</t>
        </r>
      </text>
    </comment>
    <comment ref="G23" authorId="2" shapeId="0">
      <text>
        <r>
          <rPr>
            <sz val="9"/>
            <color indexed="81"/>
            <rFont val="Meiryo UI"/>
            <family val="3"/>
            <charset val="128"/>
          </rPr>
          <t>例：4/30と入力すると
４月３０日(火)と表示されます</t>
        </r>
      </text>
    </comment>
    <comment ref="H24" authorId="1" shapeId="0">
      <text>
        <r>
          <rPr>
            <sz val="9"/>
            <color indexed="81"/>
            <rFont val="Meiryo UI"/>
            <family val="3"/>
            <charset val="128"/>
          </rPr>
          <t>プルダウンから選択</t>
        </r>
      </text>
    </comment>
    <comment ref="Q24" authorId="1" shapeId="0">
      <text>
        <r>
          <rPr>
            <sz val="9"/>
            <color indexed="81"/>
            <rFont val="Meiryo UI"/>
            <family val="3"/>
            <charset val="128"/>
          </rPr>
          <t>プルダウンから選択</t>
        </r>
      </text>
    </comment>
    <comment ref="A25" authorId="1" shapeId="0">
      <text>
        <r>
          <rPr>
            <sz val="11"/>
            <color indexed="8"/>
            <rFont val="Meiryo UI"/>
            <family val="3"/>
            <charset val="128"/>
          </rPr>
          <t>日帰り出張の場合
旅行地①～③に入力した情報は旅行命令簿に反映されますが、件数が多い場合など旅行命令簿に直接入力してください。</t>
        </r>
      </text>
    </comment>
    <comment ref="H25" authorId="1" shapeId="0">
      <text>
        <r>
          <rPr>
            <sz val="9"/>
            <color indexed="81"/>
            <rFont val="Meiryo UI"/>
            <family val="3"/>
            <charset val="128"/>
          </rPr>
          <t>例：4/30と入力すると
４月３０日(火)と表示されます</t>
        </r>
      </text>
    </comment>
    <comment ref="P25" authorId="1" shapeId="0">
      <text>
        <r>
          <rPr>
            <sz val="9"/>
            <color indexed="81"/>
            <rFont val="Meiryo UI"/>
            <family val="3"/>
            <charset val="128"/>
          </rPr>
          <t>日帰り出張の場合　空欄
宿泊出張の場合　日付入力
例：4/30と入力すると
４月３０日(火)と表示されます</t>
        </r>
      </text>
    </comment>
    <comment ref="H26" authorId="1" shapeId="0">
      <text>
        <r>
          <rPr>
            <sz val="9"/>
            <color indexed="81"/>
            <rFont val="Meiryo UI"/>
            <family val="3"/>
            <charset val="128"/>
          </rPr>
          <t>概要をプルダウンから選択して
詳細を右欄に記載してください。</t>
        </r>
      </text>
    </comment>
    <comment ref="K26" authorId="1" shapeId="0">
      <text>
        <r>
          <rPr>
            <sz val="9"/>
            <color indexed="81"/>
            <rFont val="Meiryo UI"/>
            <family val="3"/>
            <charset val="128"/>
          </rPr>
          <t>【入力例】
○○学会名
○○調査詳細
○○打合せ詳細   など・・・）</t>
        </r>
      </text>
    </comment>
    <comment ref="Z26" authorId="0" shapeId="0">
      <text>
        <r>
          <rPr>
            <sz val="9"/>
            <color indexed="81"/>
            <rFont val="Meiryo UI"/>
            <family val="3"/>
            <charset val="128"/>
          </rPr>
          <t xml:space="preserve">
</t>
        </r>
      </text>
    </comment>
    <comment ref="H27" authorId="1" shapeId="0">
      <text>
        <r>
          <rPr>
            <sz val="9"/>
            <color indexed="81"/>
            <rFont val="Meiryo UI"/>
            <family val="3"/>
            <charset val="128"/>
          </rPr>
          <t>旅行地の住所記載</t>
        </r>
        <r>
          <rPr>
            <sz val="9"/>
            <color indexed="81"/>
            <rFont val="ＭＳ Ｐゴシック"/>
            <family val="3"/>
            <charset val="128"/>
          </rPr>
          <t xml:space="preserve">
</t>
        </r>
      </text>
    </comment>
    <comment ref="Z27" authorId="0" shapeId="0">
      <text>
        <r>
          <rPr>
            <sz val="10"/>
            <color indexed="81"/>
            <rFont val="Meiryo UI"/>
            <family val="3"/>
            <charset val="128"/>
          </rPr>
          <t>出張先最寄駅を入力してください。
【入力例】
国内＝○○駅、バス停名等
　　　　最寄り駅より先方送迎あり
国外＝駅名または空港名又は都市名等</t>
        </r>
      </text>
    </comment>
    <comment ref="H29" authorId="1" shapeId="0">
      <text>
        <r>
          <rPr>
            <sz val="9"/>
            <color indexed="81"/>
            <rFont val="Meiryo UI"/>
            <family val="3"/>
            <charset val="128"/>
          </rPr>
          <t>概要をプルダウンから選択して
詳細を右欄に記載してください。</t>
        </r>
      </text>
    </comment>
    <comment ref="K29" authorId="1" shapeId="0">
      <text>
        <r>
          <rPr>
            <sz val="9"/>
            <color indexed="81"/>
            <rFont val="Meiryo UI"/>
            <family val="3"/>
            <charset val="128"/>
          </rPr>
          <t>【入力例】
○○学会名
○○調査詳細
○○打合せ詳細   など・・・）</t>
        </r>
      </text>
    </comment>
    <comment ref="Z29" authorId="0" shapeId="0">
      <text>
        <r>
          <rPr>
            <sz val="10"/>
            <color indexed="81"/>
            <rFont val="Meiryo UI"/>
            <family val="3"/>
            <charset val="128"/>
          </rPr>
          <t>【入力例】
○○大学○○キャンパス
○○山周辺
○○株式会社○○工場　　など・・・</t>
        </r>
      </text>
    </comment>
    <comment ref="H30" authorId="1" shapeId="0">
      <text>
        <r>
          <rPr>
            <sz val="9"/>
            <color indexed="81"/>
            <rFont val="Meiryo UI"/>
            <family val="3"/>
            <charset val="128"/>
          </rPr>
          <t>旅行地の住所記載</t>
        </r>
      </text>
    </comment>
    <comment ref="Z30" authorId="0" shapeId="0">
      <text>
        <r>
          <rPr>
            <sz val="10"/>
            <color indexed="81"/>
            <rFont val="Meiryo UI"/>
            <family val="3"/>
            <charset val="128"/>
          </rPr>
          <t>出張先最寄駅を入力してください。
【入力例】
国内＝○○駅、バス停名等
　　　　　最寄り駅より先方送迎あり
国外＝駅名または空港名又は都市名等</t>
        </r>
      </text>
    </comment>
    <comment ref="H32" authorId="1" shapeId="0">
      <text>
        <r>
          <rPr>
            <sz val="9"/>
            <color indexed="81"/>
            <rFont val="Meiryo UI"/>
            <family val="3"/>
            <charset val="128"/>
          </rPr>
          <t>概要をプルダウンから選択して
詳細を右欄に記載してください。</t>
        </r>
      </text>
    </comment>
    <comment ref="K32" authorId="1" shapeId="0">
      <text>
        <r>
          <rPr>
            <sz val="9"/>
            <color indexed="81"/>
            <rFont val="Meiryo UI"/>
            <family val="3"/>
            <charset val="128"/>
          </rPr>
          <t>【入力例】
○○学会名
○○調査詳細
○○打合せ詳細   など・・・）</t>
        </r>
      </text>
    </comment>
    <comment ref="Z32" authorId="0" shapeId="0">
      <text>
        <r>
          <rPr>
            <sz val="10"/>
            <color indexed="81"/>
            <rFont val="Meiryo UI"/>
            <family val="3"/>
            <charset val="128"/>
          </rPr>
          <t>【入力例】
○○大学○○キャンパス
○○山周辺
○○株式会社○○工場　　など・・・</t>
        </r>
      </text>
    </comment>
    <comment ref="H33" authorId="1" shapeId="0">
      <text>
        <r>
          <rPr>
            <sz val="9"/>
            <color indexed="81"/>
            <rFont val="Meiryo UI"/>
            <family val="3"/>
            <charset val="128"/>
          </rPr>
          <t>旅行地の住所記載</t>
        </r>
      </text>
    </comment>
    <comment ref="Z33" authorId="0" shapeId="0">
      <text>
        <r>
          <rPr>
            <sz val="10"/>
            <color indexed="81"/>
            <rFont val="Meiryo UI"/>
            <family val="3"/>
            <charset val="128"/>
          </rPr>
          <t>出張先最寄駅を入力してください。
【入力例】
国内＝○○駅、バス停名等
　　　　　最寄り駅より先方送迎あり
国外＝駅名または空港名又は都市名等</t>
        </r>
      </text>
    </comment>
    <comment ref="E36" authorId="1" shapeId="0">
      <text>
        <r>
          <rPr>
            <sz val="9"/>
            <color indexed="81"/>
            <rFont val="Meiryo UI"/>
            <family val="3"/>
            <charset val="128"/>
          </rPr>
          <t>他機関からの旅費支給の有無について
選択してください。</t>
        </r>
      </text>
    </comment>
  </commentList>
</comments>
</file>

<file path=xl/sharedStrings.xml><?xml version="1.0" encoding="utf-8"?>
<sst xmlns="http://schemas.openxmlformats.org/spreadsheetml/2006/main" count="1134" uniqueCount="719">
  <si>
    <t>～</t>
    <phoneticPr fontId="3"/>
  </si>
  <si>
    <t>月</t>
    <rPh sb="0" eb="1">
      <t>ガツ</t>
    </rPh>
    <phoneticPr fontId="3"/>
  </si>
  <si>
    <t>泊</t>
    <rPh sb="0" eb="1">
      <t>ハク</t>
    </rPh>
    <phoneticPr fontId="3"/>
  </si>
  <si>
    <t>企画政策費</t>
    <rPh sb="0" eb="2">
      <t>キカク</t>
    </rPh>
    <rPh sb="2" eb="4">
      <t>セイサク</t>
    </rPh>
    <rPh sb="4" eb="5">
      <t>ヒ</t>
    </rPh>
    <phoneticPr fontId="3"/>
  </si>
  <si>
    <t>改革推進費</t>
    <rPh sb="0" eb="2">
      <t>カイカク</t>
    </rPh>
    <rPh sb="2" eb="4">
      <t>スイシン</t>
    </rPh>
    <rPh sb="4" eb="5">
      <t>ヒ</t>
    </rPh>
    <phoneticPr fontId="3"/>
  </si>
  <si>
    <t>線</t>
    <rPh sb="0" eb="1">
      <t>セン</t>
    </rPh>
    <phoneticPr fontId="3"/>
  </si>
  <si>
    <t>駅</t>
    <rPh sb="0" eb="1">
      <t>エキ</t>
    </rPh>
    <phoneticPr fontId="3"/>
  </si>
  <si>
    <t>財源</t>
    <rPh sb="0" eb="2">
      <t>ザイゲン</t>
    </rPh>
    <phoneticPr fontId="3"/>
  </si>
  <si>
    <t>うち
源泉税額</t>
    <rPh sb="3" eb="5">
      <t>ゲンセン</t>
    </rPh>
    <rPh sb="5" eb="7">
      <t>ゼイガク</t>
    </rPh>
    <phoneticPr fontId="3"/>
  </si>
  <si>
    <t>請求書番号</t>
    <rPh sb="0" eb="3">
      <t>セイキュウショ</t>
    </rPh>
    <rPh sb="3" eb="5">
      <t>バンゴウ</t>
    </rPh>
    <phoneticPr fontId="3"/>
  </si>
  <si>
    <t>備品管理番号</t>
    <rPh sb="0" eb="2">
      <t>ビヒン</t>
    </rPh>
    <rPh sb="2" eb="4">
      <t>カンリ</t>
    </rPh>
    <rPh sb="4" eb="6">
      <t>バンゴウ</t>
    </rPh>
    <phoneticPr fontId="3"/>
  </si>
  <si>
    <t>随意契約による。</t>
    <rPh sb="0" eb="2">
      <t>ズイイ</t>
    </rPh>
    <rPh sb="2" eb="4">
      <t>ケイヤク</t>
    </rPh>
    <phoneticPr fontId="3"/>
  </si>
  <si>
    <t>適正な請求書受理後60日以内とする。</t>
    <rPh sb="0" eb="2">
      <t>テキセイ</t>
    </rPh>
    <rPh sb="3" eb="6">
      <t>セイキュウショ</t>
    </rPh>
    <rPh sb="6" eb="8">
      <t>ジュリ</t>
    </rPh>
    <rPh sb="8" eb="9">
      <t>ゴ</t>
    </rPh>
    <rPh sb="11" eb="12">
      <t>ヒ</t>
    </rPh>
    <rPh sb="12" eb="14">
      <t>イナイ</t>
    </rPh>
    <phoneticPr fontId="3"/>
  </si>
  <si>
    <t>＜チェック欄＞</t>
    <rPh sb="5" eb="6">
      <t>ラン</t>
    </rPh>
    <phoneticPr fontId="3"/>
  </si>
  <si>
    <t>□</t>
    <phoneticPr fontId="3"/>
  </si>
  <si>
    <t>保管場所</t>
    <rPh sb="0" eb="1">
      <t>ホ</t>
    </rPh>
    <rPh sb="1" eb="2">
      <t>カン</t>
    </rPh>
    <rPh sb="2" eb="3">
      <t>バ</t>
    </rPh>
    <rPh sb="3" eb="4">
      <t>ショ</t>
    </rPh>
    <phoneticPr fontId="3"/>
  </si>
  <si>
    <t>備品名</t>
    <rPh sb="0" eb="1">
      <t>ソナエ</t>
    </rPh>
    <rPh sb="1" eb="2">
      <t>シナ</t>
    </rPh>
    <rPh sb="2" eb="3">
      <t>メイ</t>
    </rPh>
    <phoneticPr fontId="3"/>
  </si>
  <si>
    <t>基本研究費</t>
    <rPh sb="0" eb="2">
      <t>キホン</t>
    </rPh>
    <rPh sb="2" eb="4">
      <t>ケンキュウ</t>
    </rPh>
    <rPh sb="4" eb="5">
      <t>ヒ</t>
    </rPh>
    <phoneticPr fontId="3"/>
  </si>
  <si>
    <t>傾斜的研究費</t>
    <rPh sb="0" eb="3">
      <t>ケイシャテキ</t>
    </rPh>
    <rPh sb="3" eb="5">
      <t>ケンキュウ</t>
    </rPh>
    <rPh sb="5" eb="6">
      <t>ヒ</t>
    </rPh>
    <phoneticPr fontId="3"/>
  </si>
  <si>
    <t>受託研究費</t>
    <rPh sb="0" eb="2">
      <t>ジュタク</t>
    </rPh>
    <rPh sb="2" eb="4">
      <t>ケンキュウ</t>
    </rPh>
    <rPh sb="4" eb="5">
      <t>ヒ</t>
    </rPh>
    <phoneticPr fontId="3"/>
  </si>
  <si>
    <t>共同研究費</t>
    <rPh sb="0" eb="2">
      <t>キョウドウ</t>
    </rPh>
    <rPh sb="2" eb="4">
      <t>ケンキュウ</t>
    </rPh>
    <rPh sb="4" eb="5">
      <t>ヒ</t>
    </rPh>
    <phoneticPr fontId="3"/>
  </si>
  <si>
    <t>支 払 予 定 日</t>
    <rPh sb="0" eb="1">
      <t>ササ</t>
    </rPh>
    <rPh sb="2" eb="3">
      <t>バライ</t>
    </rPh>
    <rPh sb="4" eb="5">
      <t>ヨ</t>
    </rPh>
    <rPh sb="6" eb="7">
      <t>サダム</t>
    </rPh>
    <rPh sb="8" eb="9">
      <t>ヒ</t>
    </rPh>
    <phoneticPr fontId="3"/>
  </si>
  <si>
    <t>処 理 方 法</t>
    <rPh sb="0" eb="1">
      <t>トコロ</t>
    </rPh>
    <rPh sb="2" eb="3">
      <t>リ</t>
    </rPh>
    <rPh sb="4" eb="5">
      <t>ホウ</t>
    </rPh>
    <rPh sb="6" eb="7">
      <t>ホウ</t>
    </rPh>
    <phoneticPr fontId="3"/>
  </si>
  <si>
    <t>支 払 予 定</t>
    <rPh sb="0" eb="1">
      <t>ササ</t>
    </rPh>
    <rPh sb="2" eb="3">
      <t>バライ</t>
    </rPh>
    <rPh sb="4" eb="5">
      <t>ヨ</t>
    </rPh>
    <rPh sb="6" eb="7">
      <t>サダム</t>
    </rPh>
    <phoneticPr fontId="3"/>
  </si>
  <si>
    <t>（精算）
確定払</t>
    <rPh sb="1" eb="3">
      <t>セイサン</t>
    </rPh>
    <rPh sb="5" eb="7">
      <t>カクテイ</t>
    </rPh>
    <phoneticPr fontId="3"/>
  </si>
  <si>
    <t>支払先</t>
    <rPh sb="0" eb="2">
      <t>シハライ</t>
    </rPh>
    <rPh sb="2" eb="3">
      <t>サキ</t>
    </rPh>
    <phoneticPr fontId="3"/>
  </si>
  <si>
    <t>日　　程</t>
    <rPh sb="0" eb="1">
      <t>ヒ</t>
    </rPh>
    <rPh sb="3" eb="4">
      <t>ホド</t>
    </rPh>
    <phoneticPr fontId="3"/>
  </si>
  <si>
    <t>※ 詳細については、別紙「謝金内訳書」等を参照のこと。</t>
    <rPh sb="2" eb="4">
      <t>ショウサイ</t>
    </rPh>
    <rPh sb="10" eb="12">
      <t>ベッシ</t>
    </rPh>
    <rPh sb="13" eb="15">
      <t>シャキン</t>
    </rPh>
    <rPh sb="15" eb="18">
      <t>ウチワケショ</t>
    </rPh>
    <rPh sb="19" eb="20">
      <t>トウ</t>
    </rPh>
    <rPh sb="21" eb="23">
      <t>サンショウ</t>
    </rPh>
    <phoneticPr fontId="3"/>
  </si>
  <si>
    <t>〔摘　　　要〕</t>
    <rPh sb="1" eb="2">
      <t>テキ</t>
    </rPh>
    <rPh sb="5" eb="6">
      <t>ヨウ</t>
    </rPh>
    <phoneticPr fontId="3"/>
  </si>
  <si>
    <t>図書登録</t>
    <rPh sb="0" eb="2">
      <t>トショ</t>
    </rPh>
    <rPh sb="2" eb="4">
      <t>トウロク</t>
    </rPh>
    <phoneticPr fontId="3"/>
  </si>
  <si>
    <t>無</t>
    <rPh sb="0" eb="1">
      <t>ナシ</t>
    </rPh>
    <phoneticPr fontId="3"/>
  </si>
  <si>
    <t>件　　　　名</t>
    <rPh sb="0" eb="1">
      <t>ケン</t>
    </rPh>
    <rPh sb="5" eb="6">
      <t>メイ</t>
    </rPh>
    <phoneticPr fontId="3"/>
  </si>
  <si>
    <t>外国出張申請書</t>
    <rPh sb="0" eb="2">
      <t>ガイコク</t>
    </rPh>
    <rPh sb="2" eb="4">
      <t>シュッチョウ</t>
    </rPh>
    <rPh sb="4" eb="7">
      <t>シンセイショ</t>
    </rPh>
    <phoneticPr fontId="3"/>
  </si>
  <si>
    <t>旅行命令簿</t>
    <rPh sb="0" eb="2">
      <t>リョコウ</t>
    </rPh>
    <rPh sb="2" eb="4">
      <t>メイレイ</t>
    </rPh>
    <rPh sb="4" eb="5">
      <t>ボ</t>
    </rPh>
    <phoneticPr fontId="3"/>
  </si>
  <si>
    <t>（前渡金）
概算払</t>
    <rPh sb="1" eb="3">
      <t>マエワタ</t>
    </rPh>
    <rPh sb="3" eb="4">
      <t>キン</t>
    </rPh>
    <phoneticPr fontId="3"/>
  </si>
  <si>
    <t>行程表</t>
    <rPh sb="0" eb="2">
      <t>コウテイ</t>
    </rPh>
    <rPh sb="2" eb="3">
      <t>ヒョウ</t>
    </rPh>
    <phoneticPr fontId="3"/>
  </si>
  <si>
    <t>（用務地が複数ある場合）</t>
    <rPh sb="1" eb="3">
      <t>ヨウム</t>
    </rPh>
    <rPh sb="3" eb="4">
      <t>チ</t>
    </rPh>
    <rPh sb="5" eb="7">
      <t>フクスウ</t>
    </rPh>
    <rPh sb="9" eb="11">
      <t>バアイ</t>
    </rPh>
    <phoneticPr fontId="3"/>
  </si>
  <si>
    <t>学会等の案内の写し</t>
    <rPh sb="0" eb="2">
      <t>ガッカイ</t>
    </rPh>
    <rPh sb="2" eb="3">
      <t>トウ</t>
    </rPh>
    <rPh sb="4" eb="6">
      <t>アンナイ</t>
    </rPh>
    <rPh sb="7" eb="8">
      <t>ウツ</t>
    </rPh>
    <phoneticPr fontId="3"/>
  </si>
  <si>
    <t>（名称、日時、場所のわかるもの）</t>
    <rPh sb="1" eb="3">
      <t>メイショウ</t>
    </rPh>
    <rPh sb="4" eb="6">
      <t>ニチジ</t>
    </rPh>
    <rPh sb="7" eb="9">
      <t>バショ</t>
    </rPh>
    <phoneticPr fontId="3"/>
  </si>
  <si>
    <t>申請者の参加を示すもの</t>
    <rPh sb="0" eb="3">
      <t>シンセイシャ</t>
    </rPh>
    <rPh sb="4" eb="6">
      <t>サンカ</t>
    </rPh>
    <rPh sb="7" eb="8">
      <t>シメ</t>
    </rPh>
    <phoneticPr fontId="3"/>
  </si>
  <si>
    <t>（タイムテーブル・名簿・ネームプレート等）</t>
    <rPh sb="9" eb="11">
      <t>メイボ</t>
    </rPh>
    <rPh sb="19" eb="20">
      <t>トウ</t>
    </rPh>
    <phoneticPr fontId="3"/>
  </si>
  <si>
    <t>報告書</t>
    <rPh sb="0" eb="3">
      <t>ホウコクショ</t>
    </rPh>
    <phoneticPr fontId="3"/>
  </si>
  <si>
    <t>現地でのみ入手可能なもの</t>
    <rPh sb="0" eb="2">
      <t>ゲンチ</t>
    </rPh>
    <rPh sb="5" eb="7">
      <t>ニュウシュ</t>
    </rPh>
    <rPh sb="7" eb="9">
      <t>カノウ</t>
    </rPh>
    <phoneticPr fontId="3"/>
  </si>
  <si>
    <t>航空券の半券および領収書</t>
    <rPh sb="0" eb="3">
      <t>コウクウケン</t>
    </rPh>
    <rPh sb="4" eb="6">
      <t>ハンケン</t>
    </rPh>
    <rPh sb="9" eb="12">
      <t>リョウシュウショ</t>
    </rPh>
    <phoneticPr fontId="3"/>
  </si>
  <si>
    <t>（航空機・船舶利用の場合）</t>
    <rPh sb="1" eb="4">
      <t>コウクウキ</t>
    </rPh>
    <rPh sb="5" eb="7">
      <t>センパク</t>
    </rPh>
    <rPh sb="7" eb="9">
      <t>リヨウ</t>
    </rPh>
    <rPh sb="10" eb="12">
      <t>バアイ</t>
    </rPh>
    <phoneticPr fontId="3"/>
  </si>
  <si>
    <t>旅行期間</t>
    <rPh sb="0" eb="2">
      <t>リョコウ</t>
    </rPh>
    <rPh sb="2" eb="4">
      <t>キカン</t>
    </rPh>
    <phoneticPr fontId="3"/>
  </si>
  <si>
    <t>帰　着　地</t>
    <rPh sb="0" eb="1">
      <t>キ</t>
    </rPh>
    <rPh sb="2" eb="3">
      <t>キ</t>
    </rPh>
    <rPh sb="4" eb="5">
      <t>チ</t>
    </rPh>
    <phoneticPr fontId="3"/>
  </si>
  <si>
    <t>通勤手段</t>
    <rPh sb="0" eb="2">
      <t>ツウキン</t>
    </rPh>
    <rPh sb="2" eb="4">
      <t>シュダン</t>
    </rPh>
    <phoneticPr fontId="3"/>
  </si>
  <si>
    <t>その他</t>
    <rPh sb="2" eb="3">
      <t>タ</t>
    </rPh>
    <phoneticPr fontId="3"/>
  </si>
  <si>
    <t>日当・旅行雑費</t>
    <rPh sb="0" eb="2">
      <t>ニットウ</t>
    </rPh>
    <rPh sb="3" eb="5">
      <t>リョコウ</t>
    </rPh>
    <rPh sb="5" eb="7">
      <t>ザッピ</t>
    </rPh>
    <phoneticPr fontId="3"/>
  </si>
  <si>
    <t>宿泊料・食卓料</t>
    <rPh sb="0" eb="2">
      <t>シュクハク</t>
    </rPh>
    <rPh sb="2" eb="3">
      <t>リョウ</t>
    </rPh>
    <rPh sb="4" eb="6">
      <t>ショクタク</t>
    </rPh>
    <rPh sb="6" eb="7">
      <t>リョウ</t>
    </rPh>
    <phoneticPr fontId="3"/>
  </si>
  <si>
    <t>　</t>
    <phoneticPr fontId="3"/>
  </si>
  <si>
    <t>日</t>
    <rPh sb="0" eb="1">
      <t>ニチ</t>
    </rPh>
    <phoneticPr fontId="3"/>
  </si>
  <si>
    <t>月</t>
    <rPh sb="0" eb="1">
      <t>ツキ</t>
    </rPh>
    <phoneticPr fontId="3"/>
  </si>
  <si>
    <t>金　　　　額</t>
    <rPh sb="0" eb="1">
      <t>キン</t>
    </rPh>
    <rPh sb="5" eb="6">
      <t>ガク</t>
    </rPh>
    <phoneticPr fontId="3"/>
  </si>
  <si>
    <t>一般管理費</t>
    <rPh sb="0" eb="2">
      <t>イッパン</t>
    </rPh>
    <rPh sb="2" eb="5">
      <t>カンリヒ</t>
    </rPh>
    <phoneticPr fontId="3"/>
  </si>
  <si>
    <t>の購入</t>
    <rPh sb="1" eb="3">
      <t>コウニュウ</t>
    </rPh>
    <phoneticPr fontId="3"/>
  </si>
  <si>
    <t>の支払い</t>
    <rPh sb="1" eb="3">
      <t>シハラ</t>
    </rPh>
    <phoneticPr fontId="3"/>
  </si>
  <si>
    <t>総支給額</t>
    <rPh sb="0" eb="1">
      <t>ソウ</t>
    </rPh>
    <rPh sb="1" eb="3">
      <t>シキュウ</t>
    </rPh>
    <rPh sb="3" eb="4">
      <t>ガク</t>
    </rPh>
    <phoneticPr fontId="3"/>
  </si>
  <si>
    <t>差引支払額</t>
    <rPh sb="0" eb="2">
      <t>サシヒキ</t>
    </rPh>
    <rPh sb="2" eb="4">
      <t>シハライ</t>
    </rPh>
    <rPh sb="4" eb="5">
      <t>ガク</t>
    </rPh>
    <phoneticPr fontId="3"/>
  </si>
  <si>
    <t>学修番号又は
債主番号</t>
    <rPh sb="0" eb="2">
      <t>ガクシュウ</t>
    </rPh>
    <rPh sb="2" eb="4">
      <t>バンゴウ</t>
    </rPh>
    <rPh sb="4" eb="5">
      <t>マタ</t>
    </rPh>
    <rPh sb="7" eb="9">
      <t>サイシュ</t>
    </rPh>
    <rPh sb="9" eb="11">
      <t>バンゴウ</t>
    </rPh>
    <phoneticPr fontId="3"/>
  </si>
  <si>
    <t>本人支給額</t>
    <rPh sb="0" eb="2">
      <t>ホンニン</t>
    </rPh>
    <rPh sb="2" eb="5">
      <t>シキュウガク</t>
    </rPh>
    <phoneticPr fontId="3"/>
  </si>
  <si>
    <t>源泉分</t>
    <rPh sb="0" eb="2">
      <t>ゲンセン</t>
    </rPh>
    <rPh sb="2" eb="3">
      <t>ブン</t>
    </rPh>
    <phoneticPr fontId="3"/>
  </si>
  <si>
    <t>\</t>
    <phoneticPr fontId="3"/>
  </si>
  <si>
    <t>租税条約　≪　有　・　無　≫</t>
    <rPh sb="0" eb="2">
      <t>ソゼイ</t>
    </rPh>
    <rPh sb="2" eb="4">
      <t>ジョウヤク</t>
    </rPh>
    <rPh sb="7" eb="8">
      <t>アリ</t>
    </rPh>
    <rPh sb="11" eb="12">
      <t>ナシ</t>
    </rPh>
    <phoneticPr fontId="3"/>
  </si>
  <si>
    <t>受入備考欄：　　　　　　　　　　　　　</t>
    <rPh sb="0" eb="2">
      <t>ウケイ</t>
    </rPh>
    <rPh sb="2" eb="4">
      <t>ビコウ</t>
    </rPh>
    <rPh sb="4" eb="5">
      <t>ラン</t>
    </rPh>
    <phoneticPr fontId="3"/>
  </si>
  <si>
    <t>※租税条約有りの場合は「法定調書対象外」を選択すること</t>
    <phoneticPr fontId="3"/>
  </si>
  <si>
    <t>財源</t>
  </si>
  <si>
    <t>年</t>
    <rPh sb="0" eb="1">
      <t>ネン</t>
    </rPh>
    <phoneticPr fontId="3"/>
  </si>
  <si>
    <t>月</t>
    <rPh sb="0" eb="1">
      <t>ツキ</t>
    </rPh>
    <phoneticPr fontId="3"/>
  </si>
  <si>
    <t>日</t>
    <rPh sb="0" eb="1">
      <t>ニチ</t>
    </rPh>
    <phoneticPr fontId="3"/>
  </si>
  <si>
    <t>【件名】</t>
    <rPh sb="1" eb="3">
      <t>ケンメイ</t>
    </rPh>
    <phoneticPr fontId="3"/>
  </si>
  <si>
    <t>【仕訳】</t>
    <rPh sb="1" eb="3">
      <t>シワケ</t>
    </rPh>
    <phoneticPr fontId="3"/>
  </si>
  <si>
    <t>※注意事項</t>
    <rPh sb="1" eb="3">
      <t>チュウイ</t>
    </rPh>
    <rPh sb="3" eb="5">
      <t>ジコウ</t>
    </rPh>
    <phoneticPr fontId="3"/>
  </si>
  <si>
    <t>【内容】</t>
    <rPh sb="1" eb="3">
      <t>ナイヨウ</t>
    </rPh>
    <phoneticPr fontId="3"/>
  </si>
  <si>
    <t>区　　　分</t>
    <rPh sb="0" eb="1">
      <t>ク</t>
    </rPh>
    <rPh sb="4" eb="5">
      <t>ブン</t>
    </rPh>
    <phoneticPr fontId="3"/>
  </si>
  <si>
    <t>支払額</t>
    <rPh sb="0" eb="2">
      <t>シハライ</t>
    </rPh>
    <rPh sb="2" eb="3">
      <t>ガク</t>
    </rPh>
    <phoneticPr fontId="3"/>
  </si>
  <si>
    <t>精算額</t>
    <rPh sb="0" eb="3">
      <t>セイサンガク</t>
    </rPh>
    <phoneticPr fontId="3"/>
  </si>
  <si>
    <t>差額</t>
    <rPh sb="0" eb="2">
      <t>サガク</t>
    </rPh>
    <phoneticPr fontId="3"/>
  </si>
  <si>
    <t>学外者の
所属先</t>
    <rPh sb="0" eb="2">
      <t>ガクガイ</t>
    </rPh>
    <rPh sb="2" eb="3">
      <t>シャ</t>
    </rPh>
    <rPh sb="5" eb="6">
      <t>ショ</t>
    </rPh>
    <rPh sb="6" eb="7">
      <t>ゾク</t>
    </rPh>
    <rPh sb="7" eb="8">
      <t>サキ</t>
    </rPh>
    <phoneticPr fontId="3"/>
  </si>
  <si>
    <t>支払日</t>
    <rPh sb="0" eb="3">
      <t>シハライビ</t>
    </rPh>
    <phoneticPr fontId="3"/>
  </si>
  <si>
    <t>伝票日付：</t>
    <rPh sb="0" eb="2">
      <t>デンピョウ</t>
    </rPh>
    <rPh sb="2" eb="3">
      <t>ニチ</t>
    </rPh>
    <rPh sb="3" eb="4">
      <t>ツ</t>
    </rPh>
    <phoneticPr fontId="3"/>
  </si>
  <si>
    <t>契約日：</t>
    <rPh sb="0" eb="2">
      <t>ケイヤク</t>
    </rPh>
    <rPh sb="2" eb="3">
      <t>ニチ</t>
    </rPh>
    <phoneticPr fontId="3"/>
  </si>
  <si>
    <t>受入期日：</t>
    <rPh sb="0" eb="2">
      <t>ウケイレ</t>
    </rPh>
    <rPh sb="2" eb="4">
      <t>キジツ</t>
    </rPh>
    <phoneticPr fontId="3"/>
  </si>
  <si>
    <t>旅行最終日</t>
    <rPh sb="0" eb="2">
      <t>リョコウ</t>
    </rPh>
    <rPh sb="2" eb="5">
      <t>サイシュウビ</t>
    </rPh>
    <phoneticPr fontId="3"/>
  </si>
  <si>
    <t>内訳</t>
    <phoneticPr fontId="3"/>
  </si>
  <si>
    <t>＜例：単行本・全集・文庫・新書・参考図書・逐次刊行物・製本雑誌・電子的資料（DVD・CD-ROM）、ﾏｲｸﾛ資料、ﾋﾞﾃﾞｵﾃｰﾌﾟ、新聞縮刷版、ﾃﾞｰﾀﾍﾞｰｽ等＞</t>
    <rPh sb="1" eb="2">
      <t>レイ</t>
    </rPh>
    <rPh sb="3" eb="6">
      <t>タンコウボン</t>
    </rPh>
    <rPh sb="7" eb="9">
      <t>ゼンシュウ</t>
    </rPh>
    <rPh sb="10" eb="12">
      <t>ブンコ</t>
    </rPh>
    <rPh sb="13" eb="15">
      <t>シンショ</t>
    </rPh>
    <rPh sb="16" eb="18">
      <t>サンコウ</t>
    </rPh>
    <rPh sb="18" eb="20">
      <t>トショ</t>
    </rPh>
    <rPh sb="21" eb="23">
      <t>チクジ</t>
    </rPh>
    <rPh sb="23" eb="26">
      <t>カンコウブツ</t>
    </rPh>
    <rPh sb="27" eb="29">
      <t>セイホン</t>
    </rPh>
    <rPh sb="29" eb="31">
      <t>ザッシ</t>
    </rPh>
    <rPh sb="32" eb="35">
      <t>デンシテキ</t>
    </rPh>
    <rPh sb="35" eb="37">
      <t>シリョウ</t>
    </rPh>
    <rPh sb="54" eb="56">
      <t>シリョウ</t>
    </rPh>
    <rPh sb="67" eb="69">
      <t>シンブン</t>
    </rPh>
    <rPh sb="69" eb="71">
      <t>シュクサツ</t>
    </rPh>
    <rPh sb="71" eb="72">
      <t>バン</t>
    </rPh>
    <rPh sb="81" eb="82">
      <t>トウ</t>
    </rPh>
    <phoneticPr fontId="3"/>
  </si>
  <si>
    <t>少額資産
固定資産</t>
    <rPh sb="0" eb="2">
      <t>ショウガク</t>
    </rPh>
    <rPh sb="2" eb="4">
      <t>シサン</t>
    </rPh>
    <rPh sb="5" eb="7">
      <t>コテイ</t>
    </rPh>
    <rPh sb="7" eb="9">
      <t>シサン</t>
    </rPh>
    <phoneticPr fontId="3"/>
  </si>
  <si>
    <t>A</t>
    <phoneticPr fontId="3"/>
  </si>
  <si>
    <t>B</t>
    <phoneticPr fontId="3"/>
  </si>
  <si>
    <t>C</t>
    <phoneticPr fontId="3"/>
  </si>
  <si>
    <t>D</t>
    <phoneticPr fontId="3"/>
  </si>
  <si>
    <t>A</t>
    <phoneticPr fontId="3"/>
  </si>
  <si>
    <t>他</t>
    <rPh sb="0" eb="1">
      <t>ホカ</t>
    </rPh>
    <phoneticPr fontId="3"/>
  </si>
  <si>
    <t>E</t>
    <phoneticPr fontId="3"/>
  </si>
  <si>
    <t>　その他の理由は下記『その他』欄に理由詳細を記載</t>
    <rPh sb="3" eb="4">
      <t>タ</t>
    </rPh>
    <rPh sb="5" eb="7">
      <t>リユウ</t>
    </rPh>
    <rPh sb="8" eb="10">
      <t>カキ</t>
    </rPh>
    <rPh sb="13" eb="14">
      <t>タ</t>
    </rPh>
    <rPh sb="15" eb="16">
      <t>ラン</t>
    </rPh>
    <rPh sb="17" eb="19">
      <t>リユウ</t>
    </rPh>
    <rPh sb="19" eb="21">
      <t>ショウサイ</t>
    </rPh>
    <rPh sb="22" eb="24">
      <t>キサイ</t>
    </rPh>
    <phoneticPr fontId="3"/>
  </si>
  <si>
    <t>　・金券類</t>
    <phoneticPr fontId="3"/>
  </si>
  <si>
    <t>換）</t>
    <rPh sb="0" eb="1">
      <t>カン</t>
    </rPh>
    <phoneticPr fontId="3"/>
  </si>
  <si>
    <t>金）</t>
    <rPh sb="0" eb="1">
      <t>キン</t>
    </rPh>
    <phoneticPr fontId="3"/>
  </si>
  <si>
    <t>納品日・
履行完了日</t>
    <phoneticPr fontId="3"/>
  </si>
  <si>
    <t>所属</t>
    <rPh sb="0" eb="2">
      <t>ショゾク</t>
    </rPh>
    <phoneticPr fontId="3"/>
  </si>
  <si>
    <t>用務地・名称</t>
    <rPh sb="0" eb="2">
      <t>ヨウム</t>
    </rPh>
    <rPh sb="2" eb="3">
      <t>チ</t>
    </rPh>
    <rPh sb="4" eb="6">
      <t>メイショウ</t>
    </rPh>
    <phoneticPr fontId="3"/>
  </si>
  <si>
    <t>所　在　地</t>
    <rPh sb="0" eb="1">
      <t>ショ</t>
    </rPh>
    <rPh sb="2" eb="3">
      <t>ザイ</t>
    </rPh>
    <rPh sb="4" eb="5">
      <t>チ</t>
    </rPh>
    <phoneticPr fontId="3"/>
  </si>
  <si>
    <t>出　発　地</t>
    <phoneticPr fontId="3"/>
  </si>
  <si>
    <t>口座振替</t>
  </si>
  <si>
    <t>定額</t>
  </si>
  <si>
    <t>確定払(国内)</t>
  </si>
  <si>
    <t>債主コード</t>
    <phoneticPr fontId="3"/>
  </si>
  <si>
    <t xml:space="preserve">謝金支払通知書 </t>
    <rPh sb="4" eb="6">
      <t>ツウチ</t>
    </rPh>
    <phoneticPr fontId="3"/>
  </si>
  <si>
    <t>旅費支払通知書</t>
    <rPh sb="0" eb="1">
      <t>リョ</t>
    </rPh>
    <rPh sb="1" eb="2">
      <t>ヒ</t>
    </rPh>
    <rPh sb="2" eb="4">
      <t>シハライ</t>
    </rPh>
    <rPh sb="4" eb="7">
      <t>ツウチショ</t>
    </rPh>
    <phoneticPr fontId="3"/>
  </si>
  <si>
    <t>B</t>
    <phoneticPr fontId="3"/>
  </si>
  <si>
    <t>C</t>
    <phoneticPr fontId="3"/>
  </si>
  <si>
    <t>D</t>
    <phoneticPr fontId="3"/>
  </si>
  <si>
    <t>E</t>
    <phoneticPr fontId="3"/>
  </si>
  <si>
    <t>補助金間接経費</t>
    <rPh sb="0" eb="3">
      <t>ホジョキン</t>
    </rPh>
    <rPh sb="3" eb="5">
      <t>カンセツ</t>
    </rPh>
    <rPh sb="5" eb="7">
      <t>ケイヒ</t>
    </rPh>
    <phoneticPr fontId="3"/>
  </si>
  <si>
    <t>物理的減耗により１年以上の使用が見込めないもの
&lt;切り離し、書き込み、講義・実験で頻繁に使用、抜刷など&gt;</t>
    <rPh sb="25" eb="26">
      <t>キ</t>
    </rPh>
    <rPh sb="27" eb="28">
      <t>ハナ</t>
    </rPh>
    <rPh sb="30" eb="31">
      <t>カ</t>
    </rPh>
    <rPh sb="32" eb="33">
      <t>コ</t>
    </rPh>
    <rPh sb="35" eb="37">
      <t>コウギ</t>
    </rPh>
    <rPh sb="38" eb="40">
      <t>ジッケン</t>
    </rPh>
    <rPh sb="41" eb="43">
      <t>ヒンパン</t>
    </rPh>
    <rPh sb="44" eb="46">
      <t>シヨウ</t>
    </rPh>
    <rPh sb="47" eb="48">
      <t>ヌ</t>
    </rPh>
    <rPh sb="48" eb="49">
      <t>ズ</t>
    </rPh>
    <phoneticPr fontId="3"/>
  </si>
  <si>
    <t>□ 会計管理課完了</t>
    <rPh sb="2" eb="4">
      <t>カイケイ</t>
    </rPh>
    <rPh sb="4" eb="7">
      <t>カンリカ</t>
    </rPh>
    <rPh sb="7" eb="9">
      <t>カンリョウ</t>
    </rPh>
    <phoneticPr fontId="3"/>
  </si>
  <si>
    <t>会計係　担当</t>
    <rPh sb="0" eb="2">
      <t>カイケイ</t>
    </rPh>
    <rPh sb="2" eb="3">
      <t>カカリ</t>
    </rPh>
    <rPh sb="4" eb="6">
      <t>タントウ</t>
    </rPh>
    <phoneticPr fontId="3"/>
  </si>
  <si>
    <t>その他</t>
  </si>
  <si>
    <t xml:space="preserve"> 受入備考</t>
    <rPh sb="1" eb="3">
      <t>ウケイ</t>
    </rPh>
    <rPh sb="3" eb="5">
      <t>ビコウ</t>
    </rPh>
    <phoneticPr fontId="3"/>
  </si>
  <si>
    <t>　　</t>
  </si>
  <si>
    <t>事案決定日</t>
    <rPh sb="0" eb="2">
      <t>ジアン</t>
    </rPh>
    <rPh sb="2" eb="4">
      <t>ケッテイ</t>
    </rPh>
    <rPh sb="4" eb="5">
      <t>ビ</t>
    </rPh>
    <phoneticPr fontId="3"/>
  </si>
  <si>
    <t>□ 学科へ送付</t>
    <rPh sb="2" eb="4">
      <t>ガッカ</t>
    </rPh>
    <rPh sb="5" eb="7">
      <t>ソウフ</t>
    </rPh>
    <phoneticPr fontId="3"/>
  </si>
  <si>
    <t>単価が税込１０万円以上で、１年以上の使用が見込めないもの</t>
    <rPh sb="0" eb="2">
      <t>タンカ</t>
    </rPh>
    <rPh sb="3" eb="5">
      <t>ゼイコミ</t>
    </rPh>
    <rPh sb="7" eb="9">
      <t>マンエン</t>
    </rPh>
    <rPh sb="9" eb="11">
      <t>イジョウ</t>
    </rPh>
    <rPh sb="14" eb="17">
      <t>ネンイジョウ</t>
    </rPh>
    <rPh sb="18" eb="20">
      <t>シヨウ</t>
    </rPh>
    <rPh sb="21" eb="23">
      <t>ミコ</t>
    </rPh>
    <phoneticPr fontId="3"/>
  </si>
  <si>
    <t>年度</t>
    <rPh sb="0" eb="1">
      <t>ネン</t>
    </rPh>
    <rPh sb="1" eb="2">
      <t>ド</t>
    </rPh>
    <phoneticPr fontId="3"/>
  </si>
  <si>
    <t>目的</t>
    <rPh sb="0" eb="2">
      <t>モクテキ</t>
    </rPh>
    <phoneticPr fontId="3"/>
  </si>
  <si>
    <t>11　一般財源等</t>
    <rPh sb="3" eb="5">
      <t>イッパン</t>
    </rPh>
    <rPh sb="5" eb="7">
      <t>ザイゲン</t>
    </rPh>
    <rPh sb="7" eb="8">
      <t>トウ</t>
    </rPh>
    <phoneticPr fontId="3"/>
  </si>
  <si>
    <t>受託事業費</t>
    <rPh sb="0" eb="2">
      <t>ジュタク</t>
    </rPh>
    <rPh sb="2" eb="4">
      <t>ジギョウ</t>
    </rPh>
    <rPh sb="4" eb="5">
      <t>ヒ</t>
    </rPh>
    <phoneticPr fontId="3"/>
  </si>
  <si>
    <t>補助金</t>
    <rPh sb="0" eb="3">
      <t>ホジョキン</t>
    </rPh>
    <phoneticPr fontId="3"/>
  </si>
  <si>
    <t>間接経費</t>
    <rPh sb="0" eb="2">
      <t>カンセツ</t>
    </rPh>
    <rPh sb="2" eb="4">
      <t>ケイヒ</t>
    </rPh>
    <phoneticPr fontId="3"/>
  </si>
  <si>
    <t>科研費</t>
    <rPh sb="0" eb="3">
      <t>カケンヒ</t>
    </rPh>
    <phoneticPr fontId="3"/>
  </si>
  <si>
    <t>教育費</t>
    <rPh sb="0" eb="3">
      <t>キョウイクヒ</t>
    </rPh>
    <phoneticPr fontId="3"/>
  </si>
  <si>
    <t>科研費間接経費</t>
    <rPh sb="0" eb="3">
      <t>カケンヒ</t>
    </rPh>
    <rPh sb="3" eb="5">
      <t>カンセツ</t>
    </rPh>
    <rPh sb="5" eb="7">
      <t>ケイヒ</t>
    </rPh>
    <phoneticPr fontId="3"/>
  </si>
  <si>
    <t>受託研究費間接経費</t>
    <rPh sb="0" eb="2">
      <t>ジュタク</t>
    </rPh>
    <rPh sb="2" eb="4">
      <t>ケンキュウ</t>
    </rPh>
    <rPh sb="4" eb="5">
      <t>ヒ</t>
    </rPh>
    <rPh sb="5" eb="7">
      <t>カンセツ</t>
    </rPh>
    <rPh sb="7" eb="9">
      <t>ケイヒ</t>
    </rPh>
    <phoneticPr fontId="3"/>
  </si>
  <si>
    <t>勘定科目</t>
    <rPh sb="0" eb="2">
      <t>カンジョウ</t>
    </rPh>
    <rPh sb="2" eb="4">
      <t>カモク</t>
    </rPh>
    <phoneticPr fontId="3"/>
  </si>
  <si>
    <t>基盤B</t>
    <rPh sb="0" eb="2">
      <t>キバン</t>
    </rPh>
    <phoneticPr fontId="3"/>
  </si>
  <si>
    <t>税区分</t>
    <rPh sb="0" eb="3">
      <t>ゼイクブン</t>
    </rPh>
    <phoneticPr fontId="3"/>
  </si>
  <si>
    <t>＜内訳１行目＞</t>
    <phoneticPr fontId="3"/>
  </si>
  <si>
    <t>＜内訳２行目＞</t>
    <phoneticPr fontId="3"/>
  </si>
  <si>
    <t>＜内訳３行目＞</t>
    <phoneticPr fontId="3"/>
  </si>
  <si>
    <t>勘定科目</t>
    <rPh sb="0" eb="4">
      <t>カンジョウカモク</t>
    </rPh>
    <phoneticPr fontId="3"/>
  </si>
  <si>
    <t>目的コード</t>
  </si>
  <si>
    <t>所管コード</t>
    <rPh sb="0" eb="2">
      <t>ショカン</t>
    </rPh>
    <phoneticPr fontId="3"/>
  </si>
  <si>
    <t>所管名称</t>
    <rPh sb="0" eb="2">
      <t>ショカン</t>
    </rPh>
    <rPh sb="2" eb="4">
      <t>メイショウ</t>
    </rPh>
    <phoneticPr fontId="3"/>
  </si>
  <si>
    <t>理系管理課会計係</t>
    <rPh sb="0" eb="2">
      <t>リケイ</t>
    </rPh>
    <rPh sb="2" eb="5">
      <t>カンリカ</t>
    </rPh>
    <rPh sb="5" eb="7">
      <t>カイケイ</t>
    </rPh>
    <rPh sb="7" eb="8">
      <t>カカリ</t>
    </rPh>
    <phoneticPr fontId="3"/>
  </si>
  <si>
    <t>所管コード</t>
    <phoneticPr fontId="3"/>
  </si>
  <si>
    <t>【申請者】</t>
    <rPh sb="1" eb="4">
      <t>シンセイシャ</t>
    </rPh>
    <phoneticPr fontId="3"/>
  </si>
  <si>
    <t>【支出予算】</t>
    <rPh sb="1" eb="3">
      <t>シシュツ</t>
    </rPh>
    <rPh sb="3" eb="5">
      <t>ヨサン</t>
    </rPh>
    <phoneticPr fontId="3"/>
  </si>
  <si>
    <t>目的名称・プロジェクト名称</t>
    <rPh sb="0" eb="2">
      <t>モクテキ</t>
    </rPh>
    <rPh sb="2" eb="4">
      <t>メイショウ</t>
    </rPh>
    <rPh sb="11" eb="13">
      <t>メイショウ</t>
    </rPh>
    <phoneticPr fontId="3"/>
  </si>
  <si>
    <t>目的コード・
プロジェクトコード</t>
    <rPh sb="0" eb="2">
      <t>モクテキ</t>
    </rPh>
    <phoneticPr fontId="3"/>
  </si>
  <si>
    <t>【申請者】</t>
    <phoneticPr fontId="3"/>
  </si>
  <si>
    <t>所　属</t>
    <rPh sb="0" eb="1">
      <t>ショ</t>
    </rPh>
    <rPh sb="2" eb="3">
      <t>ゾク</t>
    </rPh>
    <phoneticPr fontId="3"/>
  </si>
  <si>
    <t>代　表　者　氏　名</t>
    <rPh sb="0" eb="1">
      <t>ダイ</t>
    </rPh>
    <rPh sb="2" eb="3">
      <t>オモテ</t>
    </rPh>
    <rPh sb="4" eb="5">
      <t>モノ</t>
    </rPh>
    <rPh sb="6" eb="7">
      <t>シ</t>
    </rPh>
    <rPh sb="8" eb="9">
      <t>ナ</t>
    </rPh>
    <phoneticPr fontId="3"/>
  </si>
  <si>
    <t>担　当　教　員　氏　名</t>
    <rPh sb="0" eb="1">
      <t>タン</t>
    </rPh>
    <rPh sb="2" eb="3">
      <t>トウ</t>
    </rPh>
    <rPh sb="4" eb="5">
      <t>キョウ</t>
    </rPh>
    <rPh sb="6" eb="7">
      <t>イン</t>
    </rPh>
    <rPh sb="8" eb="9">
      <t>シ</t>
    </rPh>
    <rPh sb="10" eb="11">
      <t>ナ</t>
    </rPh>
    <phoneticPr fontId="3"/>
  </si>
  <si>
    <t>←該当する支出予算の番号を入力してください。</t>
    <rPh sb="1" eb="3">
      <t>ガイトウ</t>
    </rPh>
    <rPh sb="5" eb="7">
      <t>シシュツ</t>
    </rPh>
    <rPh sb="7" eb="9">
      <t>ヨサン</t>
    </rPh>
    <rPh sb="10" eb="12">
      <t>バンゴウ</t>
    </rPh>
    <rPh sb="13" eb="15">
      <t>ニュウリョク</t>
    </rPh>
    <phoneticPr fontId="3"/>
  </si>
  <si>
    <t>所管コード</t>
  </si>
  <si>
    <t>所管</t>
  </si>
  <si>
    <t>財源コード</t>
  </si>
  <si>
    <t>目的</t>
  </si>
  <si>
    <t>現額予算</t>
  </si>
  <si>
    <t>依頼執行済額</t>
  </si>
  <si>
    <t>依頼予算残高</t>
  </si>
  <si>
    <t>依頼執行率</t>
  </si>
  <si>
    <t>契約執行済額</t>
  </si>
  <si>
    <t>契約予算残高</t>
  </si>
  <si>
    <t>契約執行率</t>
  </si>
  <si>
    <t>決定執行済額</t>
  </si>
  <si>
    <t>決定予算残高</t>
  </si>
  <si>
    <t>決定執行率</t>
  </si>
  <si>
    <t>11</t>
  </si>
  <si>
    <t>一般財源等</t>
  </si>
  <si>
    <t>1060101</t>
  </si>
  <si>
    <t>研）基本研究費共通</t>
  </si>
  <si>
    <t>No.</t>
    <phoneticPr fontId="3"/>
  </si>
  <si>
    <t>経費精算No</t>
    <rPh sb="0" eb="2">
      <t>ケイヒ</t>
    </rPh>
    <rPh sb="2" eb="4">
      <t>セイサン</t>
    </rPh>
    <phoneticPr fontId="3"/>
  </si>
  <si>
    <t>＜教育費・間接経費等＞</t>
    <rPh sb="1" eb="4">
      <t>キョウイクヒ</t>
    </rPh>
    <rPh sb="5" eb="7">
      <t>カンセツ</t>
    </rPh>
    <rPh sb="7" eb="9">
      <t>ケイヒ</t>
    </rPh>
    <rPh sb="9" eb="10">
      <t>トウ</t>
    </rPh>
    <phoneticPr fontId="3"/>
  </si>
  <si>
    <t>予定価格</t>
    <rPh sb="0" eb="2">
      <t>ヨテイ</t>
    </rPh>
    <rPh sb="2" eb="4">
      <t>カカク</t>
    </rPh>
    <phoneticPr fontId="3"/>
  </si>
  <si>
    <t>【図書・資産関係】</t>
    <rPh sb="1" eb="3">
      <t>トショ</t>
    </rPh>
    <rPh sb="4" eb="6">
      <t>シサン</t>
    </rPh>
    <rPh sb="6" eb="8">
      <t>カンケイ</t>
    </rPh>
    <phoneticPr fontId="3"/>
  </si>
  <si>
    <t>修繕</t>
    <rPh sb="0" eb="2">
      <t>シュウゼン</t>
    </rPh>
    <phoneticPr fontId="3"/>
  </si>
  <si>
    <t>文書番号等</t>
    <rPh sb="0" eb="2">
      <t>ブンショ</t>
    </rPh>
    <rPh sb="2" eb="4">
      <t>バンゴウ</t>
    </rPh>
    <rPh sb="4" eb="5">
      <t>トウ</t>
    </rPh>
    <phoneticPr fontId="3"/>
  </si>
  <si>
    <t>２都立大管理管契第</t>
    <rPh sb="1" eb="4">
      <t>トリツダイ</t>
    </rPh>
    <rPh sb="4" eb="6">
      <t>カンリ</t>
    </rPh>
    <rPh sb="6" eb="7">
      <t>カン</t>
    </rPh>
    <rPh sb="7" eb="8">
      <t>ケイ</t>
    </rPh>
    <rPh sb="8" eb="9">
      <t>ダイ</t>
    </rPh>
    <phoneticPr fontId="3"/>
  </si>
  <si>
    <t>号</t>
    <rPh sb="0" eb="1">
      <t>ゴウ</t>
    </rPh>
    <phoneticPr fontId="3"/>
  </si>
  <si>
    <t>円</t>
    <rPh sb="0" eb="1">
      <t>エン</t>
    </rPh>
    <phoneticPr fontId="3"/>
  </si>
  <si>
    <t>メモ</t>
    <phoneticPr fontId="3"/>
  </si>
  <si>
    <t>契約内容</t>
    <rPh sb="0" eb="2">
      <t>ケイヤク</t>
    </rPh>
    <rPh sb="2" eb="4">
      <t>ナイヨウ</t>
    </rPh>
    <phoneticPr fontId="3"/>
  </si>
  <si>
    <t>契約業者</t>
    <rPh sb="0" eb="2">
      <t>ケイヤク</t>
    </rPh>
    <rPh sb="2" eb="4">
      <t>ギョウシャ</t>
    </rPh>
    <phoneticPr fontId="3"/>
  </si>
  <si>
    <t>令和　　　年　　　　月　　　　日</t>
    <rPh sb="0" eb="2">
      <t>レイワ</t>
    </rPh>
    <rPh sb="5" eb="6">
      <t>ネン</t>
    </rPh>
    <rPh sb="10" eb="11">
      <t>ガツ</t>
    </rPh>
    <rPh sb="15" eb="16">
      <t>ニチ</t>
    </rPh>
    <phoneticPr fontId="3"/>
  </si>
  <si>
    <t>【仕訳等】</t>
    <rPh sb="1" eb="3">
      <t>シワケ</t>
    </rPh>
    <rPh sb="3" eb="4">
      <t>トウ</t>
    </rPh>
    <phoneticPr fontId="3"/>
  </si>
  <si>
    <t>物品調達　／　役　務　／　図書購入</t>
    <phoneticPr fontId="3"/>
  </si>
  <si>
    <t>※　別シート　"コード一覧"で該当する支出予算の番号を入力してください。</t>
    <phoneticPr fontId="3"/>
  </si>
  <si>
    <t>数理科学科</t>
    <rPh sb="0" eb="2">
      <t>スウリ</t>
    </rPh>
    <rPh sb="2" eb="4">
      <t>カガク</t>
    </rPh>
    <rPh sb="4" eb="5">
      <t>カ</t>
    </rPh>
    <phoneticPr fontId="3"/>
  </si>
  <si>
    <t>物理学科</t>
    <rPh sb="0" eb="2">
      <t>ブツリ</t>
    </rPh>
    <rPh sb="2" eb="4">
      <t>ガッカ</t>
    </rPh>
    <phoneticPr fontId="3"/>
  </si>
  <si>
    <t>化学科</t>
    <rPh sb="0" eb="2">
      <t>カガク</t>
    </rPh>
    <rPh sb="2" eb="3">
      <t>カ</t>
    </rPh>
    <phoneticPr fontId="3"/>
  </si>
  <si>
    <t>生命科学科</t>
    <rPh sb="0" eb="2">
      <t>セイメイ</t>
    </rPh>
    <rPh sb="2" eb="4">
      <t>カガク</t>
    </rPh>
    <rPh sb="4" eb="5">
      <t>カ</t>
    </rPh>
    <phoneticPr fontId="3"/>
  </si>
  <si>
    <t>電子情報システム工学科</t>
    <rPh sb="0" eb="2">
      <t>デンシ</t>
    </rPh>
    <rPh sb="2" eb="4">
      <t>ジョウホウ</t>
    </rPh>
    <rPh sb="8" eb="11">
      <t>コウガッカ</t>
    </rPh>
    <phoneticPr fontId="3"/>
  </si>
  <si>
    <t>機械システム工学科</t>
    <rPh sb="0" eb="2">
      <t>キカイ</t>
    </rPh>
    <rPh sb="6" eb="9">
      <t>コウガッカ</t>
    </rPh>
    <phoneticPr fontId="3"/>
  </si>
  <si>
    <t>学術情報基盤センター</t>
    <rPh sb="0" eb="2">
      <t>ガクジュツ</t>
    </rPh>
    <rPh sb="2" eb="4">
      <t>ジョウホウ</t>
    </rPh>
    <rPh sb="4" eb="6">
      <t>キバン</t>
    </rPh>
    <phoneticPr fontId="3"/>
  </si>
  <si>
    <t>システムデザイン研究科</t>
    <rPh sb="8" eb="10">
      <t>ケンキュウ</t>
    </rPh>
    <rPh sb="10" eb="11">
      <t>カ</t>
    </rPh>
    <phoneticPr fontId="3"/>
  </si>
  <si>
    <t>OU・ヘルプロ</t>
    <phoneticPr fontId="32"/>
  </si>
  <si>
    <t>大学教育センター・ヘルプロ</t>
    <rPh sb="0" eb="2">
      <t>ダイガク</t>
    </rPh>
    <rPh sb="2" eb="4">
      <t>キョウイク</t>
    </rPh>
    <phoneticPr fontId="32"/>
  </si>
  <si>
    <r>
      <t>分類記号：</t>
    </r>
    <r>
      <rPr>
        <b/>
        <sz val="11"/>
        <rFont val="ＭＳ Ｐゴシック"/>
        <family val="3"/>
        <charset val="128"/>
      </rPr>
      <t>D1620</t>
    </r>
    <r>
      <rPr>
        <sz val="11"/>
        <rFont val="ＭＳ Ｐゴシック"/>
        <family val="3"/>
        <charset val="128"/>
      </rPr>
      <t>　／保存期間：</t>
    </r>
    <r>
      <rPr>
        <b/>
        <sz val="11"/>
        <rFont val="ＭＳ Ｐゴシック"/>
        <family val="3"/>
        <charset val="128"/>
      </rPr>
      <t>３</t>
    </r>
    <r>
      <rPr>
        <sz val="11"/>
        <rFont val="ＭＳ Ｐゴシック"/>
        <family val="3"/>
        <charset val="128"/>
      </rPr>
      <t>年／廃棄年度：令和</t>
    </r>
    <r>
      <rPr>
        <b/>
        <sz val="11"/>
        <rFont val="ＭＳ Ｐゴシック"/>
        <family val="3"/>
        <charset val="128"/>
      </rPr>
      <t>６</t>
    </r>
    <r>
      <rPr>
        <sz val="11"/>
        <rFont val="ＭＳ Ｐゴシック"/>
        <family val="3"/>
        <charset val="128"/>
      </rPr>
      <t>年度</t>
    </r>
    <rPh sb="0" eb="2">
      <t>ブンルイ</t>
    </rPh>
    <rPh sb="2" eb="4">
      <t>キゴウ</t>
    </rPh>
    <rPh sb="12" eb="14">
      <t>ホゾン</t>
    </rPh>
    <rPh sb="14" eb="16">
      <t>キカン</t>
    </rPh>
    <rPh sb="18" eb="19">
      <t>ネン</t>
    </rPh>
    <rPh sb="20" eb="22">
      <t>ハイキ</t>
    </rPh>
    <rPh sb="22" eb="24">
      <t>ネンド</t>
    </rPh>
    <rPh sb="25" eb="27">
      <t>レイワ</t>
    </rPh>
    <rPh sb="28" eb="30">
      <t>ネンド</t>
    </rPh>
    <phoneticPr fontId="3"/>
  </si>
  <si>
    <t>excel</t>
  </si>
  <si>
    <t>立替払い</t>
    <rPh sb="0" eb="2">
      <t>タテカエ</t>
    </rPh>
    <rPh sb="2" eb="3">
      <t>バラ</t>
    </rPh>
    <phoneticPr fontId="3"/>
  </si>
  <si>
    <t>旅費</t>
    <rPh sb="0" eb="2">
      <t>リョヒ</t>
    </rPh>
    <phoneticPr fontId="3"/>
  </si>
  <si>
    <t>事案別　支払提出書類</t>
    <rPh sb="0" eb="2">
      <t>ジアン</t>
    </rPh>
    <rPh sb="2" eb="3">
      <t>ベツ</t>
    </rPh>
    <rPh sb="4" eb="6">
      <t>シハライ</t>
    </rPh>
    <rPh sb="6" eb="8">
      <t>テイシュツ</t>
    </rPh>
    <rPh sb="8" eb="10">
      <t>ショルイ</t>
    </rPh>
    <phoneticPr fontId="3"/>
  </si>
  <si>
    <t>以下の場合、「物品購入等支払通知書」の作成をお願いいたします。</t>
    <rPh sb="0" eb="2">
      <t>イカ</t>
    </rPh>
    <rPh sb="3" eb="5">
      <t>バアイ</t>
    </rPh>
    <rPh sb="7" eb="9">
      <t>ブッピン</t>
    </rPh>
    <rPh sb="9" eb="11">
      <t>コウニュウ</t>
    </rPh>
    <rPh sb="11" eb="12">
      <t>トウ</t>
    </rPh>
    <rPh sb="12" eb="14">
      <t>シハライ</t>
    </rPh>
    <rPh sb="14" eb="17">
      <t>ツウチショ</t>
    </rPh>
    <rPh sb="19" eb="21">
      <t>サクセイ</t>
    </rPh>
    <rPh sb="23" eb="24">
      <t>ネガ</t>
    </rPh>
    <phoneticPr fontId="3"/>
  </si>
  <si>
    <t>１.　財務会計システムで 「購入等依頼書（1次）」 を作成できない場合（教育費、間接経費など）</t>
    <rPh sb="3" eb="5">
      <t>ザイム</t>
    </rPh>
    <rPh sb="5" eb="7">
      <t>カイケイ</t>
    </rPh>
    <rPh sb="14" eb="16">
      <t>コウニュウ</t>
    </rPh>
    <rPh sb="16" eb="17">
      <t>トウ</t>
    </rPh>
    <rPh sb="17" eb="19">
      <t>イライ</t>
    </rPh>
    <rPh sb="19" eb="20">
      <t>ショ</t>
    </rPh>
    <rPh sb="22" eb="23">
      <t>ジ</t>
    </rPh>
    <rPh sb="27" eb="29">
      <t>サクセイ</t>
    </rPh>
    <rPh sb="33" eb="35">
      <t>バアイ</t>
    </rPh>
    <rPh sb="36" eb="39">
      <t>キョウイクヒ</t>
    </rPh>
    <rPh sb="40" eb="42">
      <t>カンセツ</t>
    </rPh>
    <rPh sb="42" eb="44">
      <t>ケイヒ</t>
    </rPh>
    <phoneticPr fontId="3"/>
  </si>
  <si>
    <t>２.　財務会計システムで 「購入等依頼書（1次）」 を作成し、以下の項目に該当する場合</t>
    <rPh sb="3" eb="5">
      <t>ザイム</t>
    </rPh>
    <rPh sb="5" eb="7">
      <t>カイケイ</t>
    </rPh>
    <rPh sb="14" eb="16">
      <t>コウニュウ</t>
    </rPh>
    <rPh sb="16" eb="17">
      <t>トウ</t>
    </rPh>
    <rPh sb="17" eb="19">
      <t>イライ</t>
    </rPh>
    <rPh sb="19" eb="20">
      <t>ショ</t>
    </rPh>
    <rPh sb="22" eb="23">
      <t>ジ</t>
    </rPh>
    <rPh sb="27" eb="29">
      <t>サクセイ</t>
    </rPh>
    <rPh sb="31" eb="33">
      <t>イカ</t>
    </rPh>
    <rPh sb="34" eb="36">
      <t>コウモク</t>
    </rPh>
    <rPh sb="37" eb="39">
      <t>ガイトウ</t>
    </rPh>
    <rPh sb="41" eb="43">
      <t>バアイ</t>
    </rPh>
    <phoneticPr fontId="3"/>
  </si>
  <si>
    <t>【固定資産の修繕】</t>
    <rPh sb="1" eb="3">
      <t>コテイ</t>
    </rPh>
    <rPh sb="3" eb="5">
      <t>シサン</t>
    </rPh>
    <rPh sb="6" eb="8">
      <t>シュウゼン</t>
    </rPh>
    <phoneticPr fontId="3"/>
  </si>
  <si>
    <t>購入年月日</t>
    <rPh sb="0" eb="1">
      <t>コウ</t>
    </rPh>
    <rPh sb="1" eb="2">
      <t>イリ</t>
    </rPh>
    <rPh sb="2" eb="3">
      <t>トシ</t>
    </rPh>
    <rPh sb="3" eb="4">
      <t>ツキ</t>
    </rPh>
    <rPh sb="4" eb="5">
      <t>ヒ</t>
    </rPh>
    <phoneticPr fontId="3"/>
  </si>
  <si>
    <t>OU・ヘルプロ</t>
    <phoneticPr fontId="3"/>
  </si>
  <si>
    <t>大学教育センター・ヘルプロ</t>
    <rPh sb="0" eb="2">
      <t>ダイガク</t>
    </rPh>
    <rPh sb="2" eb="4">
      <t>キョウイク</t>
    </rPh>
    <phoneticPr fontId="3"/>
  </si>
  <si>
    <t>学科名　所属のリスト</t>
    <rPh sb="0" eb="2">
      <t>ガッカ</t>
    </rPh>
    <rPh sb="2" eb="3">
      <t>メイ</t>
    </rPh>
    <rPh sb="4" eb="6">
      <t>ショゾク</t>
    </rPh>
    <phoneticPr fontId="3"/>
  </si>
  <si>
    <t>履行期限</t>
    <rPh sb="0" eb="2">
      <t>リコウ</t>
    </rPh>
    <rPh sb="2" eb="4">
      <t>キゲン</t>
    </rPh>
    <phoneticPr fontId="3"/>
  </si>
  <si>
    <t>履行場所</t>
    <rPh sb="0" eb="2">
      <t>リコウ</t>
    </rPh>
    <rPh sb="2" eb="4">
      <t>バショ</t>
    </rPh>
    <phoneticPr fontId="3"/>
  </si>
  <si>
    <t>※　別シート "コード一覧" で該当する支出予算の番号を入力してください。</t>
    <rPh sb="2" eb="3">
      <t>ベツ</t>
    </rPh>
    <rPh sb="11" eb="13">
      <t>イチラン</t>
    </rPh>
    <rPh sb="16" eb="18">
      <t>ガイトウ</t>
    </rPh>
    <rPh sb="20" eb="22">
      <t>シシュツ</t>
    </rPh>
    <rPh sb="22" eb="24">
      <t>ヨサン</t>
    </rPh>
    <rPh sb="25" eb="27">
      <t>バンゴウ</t>
    </rPh>
    <rPh sb="28" eb="30">
      <t>ニュウリョク</t>
    </rPh>
    <phoneticPr fontId="3"/>
  </si>
  <si>
    <r>
      <t xml:space="preserve">※↓研究費で換金性の高い物品の購入時は </t>
    </r>
    <r>
      <rPr>
        <sz val="12"/>
        <color indexed="56"/>
        <rFont val="Meiryo UI"/>
        <family val="3"/>
        <charset val="128"/>
      </rPr>
      <t>換）</t>
    </r>
    <r>
      <rPr>
        <sz val="9"/>
        <color indexed="10"/>
        <rFont val="Meiryo UI"/>
        <family val="3"/>
        <charset val="128"/>
      </rPr>
      <t xml:space="preserve">または </t>
    </r>
    <r>
      <rPr>
        <sz val="12"/>
        <color indexed="56"/>
        <rFont val="Meiryo UI"/>
        <family val="3"/>
        <charset val="128"/>
      </rPr>
      <t>金）</t>
    </r>
    <r>
      <rPr>
        <sz val="9"/>
        <color indexed="10"/>
        <rFont val="Meiryo UI"/>
        <family val="3"/>
        <charset val="128"/>
      </rPr>
      <t>を選んでください。（具体例は右表をご参照ください）</t>
    </r>
    <rPh sb="38" eb="40">
      <t>グタイ</t>
    </rPh>
    <rPh sb="40" eb="41">
      <t>レイ</t>
    </rPh>
    <rPh sb="42" eb="43">
      <t>ミギ</t>
    </rPh>
    <rPh sb="43" eb="44">
      <t>ヒョウ</t>
    </rPh>
    <rPh sb="46" eb="48">
      <t>サンショウ</t>
    </rPh>
    <phoneticPr fontId="3"/>
  </si>
  <si>
    <r>
      <t>↓必ず選択ください</t>
    </r>
    <r>
      <rPr>
        <sz val="9"/>
        <color indexed="10"/>
        <rFont val="Meiryo UI"/>
        <family val="3"/>
        <charset val="128"/>
      </rPr>
      <t>。</t>
    </r>
    <rPh sb="1" eb="2">
      <t>カナラ</t>
    </rPh>
    <rPh sb="3" eb="5">
      <t>センタク</t>
    </rPh>
    <phoneticPr fontId="3"/>
  </si>
  <si>
    <t>単価10万円以上の物品を購入し、資産登録をしない場合
図書を購入した場合　（図書登録有無の入力は必須）
固定資産の修繕を行った場合　　　　　　　　　　　　　　　　　　　　該当する水色のセルに入力してください。</t>
    <rPh sb="27" eb="29">
      <t>トショ</t>
    </rPh>
    <rPh sb="30" eb="32">
      <t>コウニュウ</t>
    </rPh>
    <rPh sb="34" eb="36">
      <t>バアイ</t>
    </rPh>
    <rPh sb="38" eb="40">
      <t>トショ</t>
    </rPh>
    <rPh sb="40" eb="42">
      <t>トウロク</t>
    </rPh>
    <rPh sb="42" eb="44">
      <t>ウム</t>
    </rPh>
    <rPh sb="45" eb="47">
      <t>ニュウリョク</t>
    </rPh>
    <rPh sb="48" eb="50">
      <t>ヒッス</t>
    </rPh>
    <rPh sb="85" eb="87">
      <t>ガイトウ</t>
    </rPh>
    <rPh sb="89" eb="91">
      <t>ミズイロ</t>
    </rPh>
    <rPh sb="95" eb="97">
      <t>ニュウリョク</t>
    </rPh>
    <phoneticPr fontId="3"/>
  </si>
  <si>
    <r>
      <t xml:space="preserve">内容的に一時的な利用価値のみを有するもの
 </t>
    </r>
    <r>
      <rPr>
        <sz val="10"/>
        <rFont val="Meiryo UI"/>
        <family val="3"/>
        <charset val="128"/>
      </rPr>
      <t>&lt;ﾏﾆｭｱﾙ本・未製本雑誌・速報雑報類、広告宣伝物など&gt;</t>
    </r>
    <rPh sb="8" eb="10">
      <t>リヨウ</t>
    </rPh>
    <phoneticPr fontId="3"/>
  </si>
  <si>
    <r>
      <t xml:space="preserve">単体では、独立した内容的価値を有さないもの
</t>
    </r>
    <r>
      <rPr>
        <sz val="10"/>
        <rFont val="Meiryo UI"/>
        <family val="3"/>
        <charset val="128"/>
      </rPr>
      <t xml:space="preserve"> &lt;ｺﾝﾋﾟｭｰﾀｿﾌﾄｳｪｱ・加除式資料の追録部分など&gt;</t>
    </r>
    <rPh sb="0" eb="2">
      <t>タンタイ</t>
    </rPh>
    <phoneticPr fontId="3"/>
  </si>
  <si>
    <r>
      <rPr>
        <b/>
        <sz val="11"/>
        <color indexed="12"/>
        <rFont val="Meiryo UI"/>
        <family val="3"/>
        <charset val="128"/>
      </rPr>
      <t>【 重要 】 図書を購入した場合</t>
    </r>
    <r>
      <rPr>
        <b/>
        <u/>
        <sz val="11"/>
        <color indexed="12"/>
        <rFont val="Meiryo UI"/>
        <family val="3"/>
        <charset val="128"/>
      </rPr>
      <t xml:space="preserve">
教育・研究の用で供され、物理的に1年以上使用できる図書は『図書登録』が必要です。</t>
    </r>
    <rPh sb="17" eb="19">
      <t>キョウイク</t>
    </rPh>
    <rPh sb="20" eb="22">
      <t>ケンキュウ</t>
    </rPh>
    <rPh sb="23" eb="24">
      <t>ヨウ</t>
    </rPh>
    <rPh sb="25" eb="26">
      <t>キョウ</t>
    </rPh>
    <rPh sb="29" eb="32">
      <t>ブツリテキ</t>
    </rPh>
    <rPh sb="34" eb="37">
      <t>ネンイジョウ</t>
    </rPh>
    <rPh sb="37" eb="39">
      <t>シヨウ</t>
    </rPh>
    <rPh sb="42" eb="44">
      <t>トショ</t>
    </rPh>
    <rPh sb="46" eb="48">
      <t>トショ</t>
    </rPh>
    <rPh sb="48" eb="50">
      <t>トウロク</t>
    </rPh>
    <rPh sb="52" eb="54">
      <t>ヒツヨウ</t>
    </rPh>
    <phoneticPr fontId="3"/>
  </si>
  <si>
    <t>【図書・資産登録をしない場合】下記から理由を選んでください</t>
    <rPh sb="1" eb="3">
      <t>トショ</t>
    </rPh>
    <rPh sb="4" eb="6">
      <t>シサン</t>
    </rPh>
    <rPh sb="6" eb="8">
      <t>トウロク</t>
    </rPh>
    <rPh sb="15" eb="17">
      <t>カキ</t>
    </rPh>
    <rPh sb="19" eb="21">
      <t>リユウ</t>
    </rPh>
    <rPh sb="22" eb="23">
      <t>エラ</t>
    </rPh>
    <phoneticPr fontId="3"/>
  </si>
  <si>
    <t>資産等登録のリスト</t>
    <rPh sb="0" eb="2">
      <t>シサン</t>
    </rPh>
    <rPh sb="2" eb="3">
      <t>トウ</t>
    </rPh>
    <rPh sb="3" eb="5">
      <t>トウロク</t>
    </rPh>
    <phoneticPr fontId="3"/>
  </si>
  <si>
    <t>図書登録・資産登録の有無
無の理由</t>
    <rPh sb="0" eb="2">
      <t>トショ</t>
    </rPh>
    <rPh sb="2" eb="4">
      <t>トウロク</t>
    </rPh>
    <rPh sb="5" eb="7">
      <t>シサン</t>
    </rPh>
    <rPh sb="7" eb="9">
      <t>トウロク</t>
    </rPh>
    <rPh sb="10" eb="12">
      <t>ウム</t>
    </rPh>
    <rPh sb="13" eb="14">
      <t>ナシ</t>
    </rPh>
    <rPh sb="15" eb="17">
      <t>リユウ</t>
    </rPh>
    <phoneticPr fontId="3"/>
  </si>
  <si>
    <t>会計係</t>
    <phoneticPr fontId="3"/>
  </si>
  <si>
    <t>担当</t>
    <phoneticPr fontId="3"/>
  </si>
  <si>
    <t>見積日・契約日</t>
    <rPh sb="0" eb="2">
      <t>ミツモリ</t>
    </rPh>
    <rPh sb="2" eb="3">
      <t>ビ</t>
    </rPh>
    <rPh sb="4" eb="6">
      <t>ケイヤク</t>
    </rPh>
    <rPh sb="6" eb="7">
      <t>ビ</t>
    </rPh>
    <phoneticPr fontId="3"/>
  </si>
  <si>
    <t>NO</t>
    <phoneticPr fontId="3"/>
  </si>
  <si>
    <t>財務会計システムで購入依頼書(1次)を作成した場合購入依頼NOを入力してください。</t>
    <rPh sb="0" eb="2">
      <t>ザイム</t>
    </rPh>
    <rPh sb="2" eb="4">
      <t>カイケイ</t>
    </rPh>
    <rPh sb="9" eb="11">
      <t>コウニュウ</t>
    </rPh>
    <rPh sb="11" eb="13">
      <t>イライ</t>
    </rPh>
    <rPh sb="13" eb="14">
      <t>ショ</t>
    </rPh>
    <rPh sb="16" eb="17">
      <t>ジ</t>
    </rPh>
    <rPh sb="19" eb="21">
      <t>サクセイ</t>
    </rPh>
    <rPh sb="23" eb="25">
      <t>バアイ</t>
    </rPh>
    <rPh sb="25" eb="27">
      <t>コウニュウ</t>
    </rPh>
    <rPh sb="27" eb="29">
      <t>イライ</t>
    </rPh>
    <rPh sb="32" eb="34">
      <t>ニュウリョク</t>
    </rPh>
    <phoneticPr fontId="3"/>
  </si>
  <si>
    <t>↓必ず選択して下さい。</t>
    <phoneticPr fontId="3"/>
  </si>
  <si>
    <t>日</t>
    <rPh sb="0" eb="1">
      <t>ヒ</t>
    </rPh>
    <phoneticPr fontId="3"/>
  </si>
  <si>
    <t>不要</t>
    <rPh sb="0" eb="2">
      <t>フヨウ</t>
    </rPh>
    <phoneticPr fontId="3"/>
  </si>
  <si>
    <t>Web財務会計システム　1次入力</t>
    <rPh sb="3" eb="5">
      <t>ザイム</t>
    </rPh>
    <rPh sb="5" eb="7">
      <t>カイケイ</t>
    </rPh>
    <rPh sb="13" eb="14">
      <t>ジ</t>
    </rPh>
    <rPh sb="14" eb="16">
      <t>ニュウリョク</t>
    </rPh>
    <phoneticPr fontId="3"/>
  </si>
  <si>
    <t>購入等依頼書（1次）</t>
    <rPh sb="0" eb="2">
      <t>コウニュウ</t>
    </rPh>
    <rPh sb="2" eb="3">
      <t>トウ</t>
    </rPh>
    <rPh sb="3" eb="5">
      <t>イライ</t>
    </rPh>
    <rPh sb="5" eb="6">
      <t>ショ</t>
    </rPh>
    <rPh sb="8" eb="9">
      <t>ジ</t>
    </rPh>
    <phoneticPr fontId="3"/>
  </si>
  <si>
    <t>立替払通知書</t>
    <rPh sb="0" eb="2">
      <t>タテカエ</t>
    </rPh>
    <rPh sb="2" eb="3">
      <t>バライ</t>
    </rPh>
    <rPh sb="3" eb="6">
      <t>ツウチショ</t>
    </rPh>
    <phoneticPr fontId="3"/>
  </si>
  <si>
    <t>謝金支払通知書</t>
    <phoneticPr fontId="3"/>
  </si>
  <si>
    <t>謝金</t>
    <phoneticPr fontId="3"/>
  </si>
  <si>
    <t>アルバイト賃金</t>
    <rPh sb="5" eb="7">
      <t>チンギン</t>
    </rPh>
    <phoneticPr fontId="3"/>
  </si>
  <si>
    <t>区分</t>
    <rPh sb="0" eb="2">
      <t>クブン</t>
    </rPh>
    <phoneticPr fontId="3"/>
  </si>
  <si>
    <t>購入等依頼書</t>
    <rPh sb="0" eb="2">
      <t>コウニュウ</t>
    </rPh>
    <rPh sb="2" eb="3">
      <t>トウ</t>
    </rPh>
    <rPh sb="3" eb="6">
      <t>イライショ</t>
    </rPh>
    <phoneticPr fontId="3"/>
  </si>
  <si>
    <t>物品購入等支払通知書
（概要通知のため）</t>
    <rPh sb="0" eb="2">
      <t>ブッピン</t>
    </rPh>
    <rPh sb="2" eb="4">
      <t>コウニュウ</t>
    </rPh>
    <rPh sb="4" eb="5">
      <t>トウ</t>
    </rPh>
    <rPh sb="5" eb="7">
      <t>シハライ</t>
    </rPh>
    <rPh sb="7" eb="10">
      <t>ツウチショ</t>
    </rPh>
    <rPh sb="12" eb="14">
      <t>ガイヨウ</t>
    </rPh>
    <rPh sb="14" eb="16">
      <t>ツウチ</t>
    </rPh>
    <phoneticPr fontId="3"/>
  </si>
  <si>
    <t>支払通知書等</t>
    <rPh sb="0" eb="2">
      <t>シハライ</t>
    </rPh>
    <rPh sb="2" eb="5">
      <t>ツウチショ</t>
    </rPh>
    <rPh sb="5" eb="6">
      <t>トウ</t>
    </rPh>
    <phoneticPr fontId="3"/>
  </si>
  <si>
    <t>←選択した予算が表示されます。</t>
    <rPh sb="1" eb="3">
      <t>センタク</t>
    </rPh>
    <rPh sb="5" eb="7">
      <t>ヨサン</t>
    </rPh>
    <rPh sb="8" eb="10">
      <t>ヒョウジ</t>
    </rPh>
    <phoneticPr fontId="3"/>
  </si>
  <si>
    <t>起工、買入れ等の目的・理由</t>
    <rPh sb="0" eb="2">
      <t>キコウ</t>
    </rPh>
    <rPh sb="3" eb="5">
      <t>カイイ</t>
    </rPh>
    <rPh sb="6" eb="7">
      <t>ナド</t>
    </rPh>
    <rPh sb="8" eb="10">
      <t>モクテキ</t>
    </rPh>
    <rPh sb="11" eb="13">
      <t>リユウ</t>
    </rPh>
    <phoneticPr fontId="3"/>
  </si>
  <si>
    <t>番号</t>
    <rPh sb="0" eb="2">
      <t>バンゴウ</t>
    </rPh>
    <phoneticPr fontId="3"/>
  </si>
  <si>
    <t>物理学科</t>
    <rPh sb="0" eb="3">
      <t>ブツリガク</t>
    </rPh>
    <rPh sb="3" eb="4">
      <t>カ</t>
    </rPh>
    <phoneticPr fontId="3"/>
  </si>
  <si>
    <t>ＯＵ・ヘルプロ</t>
    <phoneticPr fontId="3"/>
  </si>
  <si>
    <t>大学教育センター・情報</t>
    <rPh sb="0" eb="2">
      <t>ダイガク</t>
    </rPh>
    <rPh sb="2" eb="4">
      <t>キョウイク</t>
    </rPh>
    <phoneticPr fontId="3"/>
  </si>
  <si>
    <t>理系事務室</t>
    <rPh sb="0" eb="2">
      <t>リケイ</t>
    </rPh>
    <rPh sb="2" eb="5">
      <t>ジムシツ</t>
    </rPh>
    <phoneticPr fontId="3"/>
  </si>
  <si>
    <t>ヘルプロ</t>
    <phoneticPr fontId="3"/>
  </si>
  <si>
    <t>篠田粧子　（内線4663）</t>
    <phoneticPr fontId="3"/>
  </si>
  <si>
    <t>北一郎　（内線5045）</t>
  </si>
  <si>
    <t>永井正洋　（内線2622）</t>
  </si>
  <si>
    <t>大平裕己(内線3010）</t>
    <rPh sb="0" eb="2">
      <t>オオヒラ</t>
    </rPh>
    <rPh sb="2" eb="4">
      <t>ヒロミ</t>
    </rPh>
    <phoneticPr fontId="3"/>
  </si>
  <si>
    <t>樋口貴広　（内線5029）</t>
  </si>
  <si>
    <t>伏木田稚子（内線2621）</t>
    <rPh sb="0" eb="2">
      <t>フシキ</t>
    </rPh>
    <rPh sb="2" eb="3">
      <t>タ</t>
    </rPh>
    <rPh sb="3" eb="4">
      <t>チ</t>
    </rPh>
    <rPh sb="4" eb="5">
      <t>コ</t>
    </rPh>
    <phoneticPr fontId="3"/>
  </si>
  <si>
    <t>海野純子(内線3015）</t>
    <rPh sb="0" eb="2">
      <t>ウミノ</t>
    </rPh>
    <rPh sb="2" eb="4">
      <t>ジュンコ</t>
    </rPh>
    <rPh sb="5" eb="7">
      <t>ナイセン</t>
    </rPh>
    <phoneticPr fontId="3"/>
  </si>
  <si>
    <t>藤井宣晴　（内線5031）</t>
  </si>
  <si>
    <t>澄川靖信（内線2536）</t>
    <rPh sb="0" eb="2">
      <t>スミカワ</t>
    </rPh>
    <rPh sb="2" eb="3">
      <t>ヤス</t>
    </rPh>
    <rPh sb="3" eb="4">
      <t>ノブ</t>
    </rPh>
    <rPh sb="5" eb="7">
      <t>ナイセン</t>
    </rPh>
    <phoneticPr fontId="3"/>
  </si>
  <si>
    <t>西島壮　（内線5044）</t>
    <phoneticPr fontId="3"/>
  </si>
  <si>
    <t>眞鍋康子　（内線5028）</t>
  </si>
  <si>
    <t>山内潤一郎　（内線5038）</t>
  </si>
  <si>
    <t>井村祥子　（内線5046）</t>
    <rPh sb="0" eb="2">
      <t>イムラ</t>
    </rPh>
    <rPh sb="2" eb="4">
      <t>ショウコ</t>
    </rPh>
    <rPh sb="6" eb="8">
      <t>ナイセン</t>
    </rPh>
    <phoneticPr fontId="3"/>
  </si>
  <si>
    <t>福原和伸　（内線5034）</t>
  </si>
  <si>
    <t>古市泰郎（内線5027）</t>
    <rPh sb="0" eb="2">
      <t>フルイチ</t>
    </rPh>
    <rPh sb="2" eb="3">
      <t>ヤスシ</t>
    </rPh>
    <rPh sb="5" eb="7">
      <t>ナイセン</t>
    </rPh>
    <phoneticPr fontId="3"/>
  </si>
  <si>
    <t>内山　成憲</t>
    <rPh sb="0" eb="1">
      <t>ウチ</t>
    </rPh>
    <rPh sb="1" eb="2">
      <t>ヤマ</t>
    </rPh>
    <rPh sb="3" eb="4">
      <t>ナ</t>
    </rPh>
    <rPh sb="4" eb="5">
      <t>ケン</t>
    </rPh>
    <phoneticPr fontId="8"/>
  </si>
  <si>
    <t>倉田　和浩</t>
  </si>
  <si>
    <t>黒田　　茂</t>
    <rPh sb="0" eb="1">
      <t>クロ</t>
    </rPh>
    <rPh sb="1" eb="2">
      <t>タ</t>
    </rPh>
    <rPh sb="4" eb="5">
      <t>シゲル</t>
    </rPh>
    <phoneticPr fontId="8"/>
  </si>
  <si>
    <t>酒井　高司</t>
    <rPh sb="0" eb="2">
      <t>サカイ</t>
    </rPh>
    <rPh sb="3" eb="4">
      <t>タカ</t>
    </rPh>
    <rPh sb="4" eb="5">
      <t>シ</t>
    </rPh>
    <phoneticPr fontId="8"/>
  </si>
  <si>
    <t>相馬　輝彦</t>
    <rPh sb="0" eb="1">
      <t>ソウ</t>
    </rPh>
    <rPh sb="1" eb="2">
      <t>ウマ</t>
    </rPh>
    <rPh sb="3" eb="4">
      <t>テル</t>
    </rPh>
    <rPh sb="4" eb="5">
      <t>ヒコ</t>
    </rPh>
    <phoneticPr fontId="8"/>
  </si>
  <si>
    <t>高桑昇一郎</t>
  </si>
  <si>
    <t>津村　博文</t>
  </si>
  <si>
    <t>徳永　浩雄</t>
  </si>
  <si>
    <t>服部久美子</t>
    <rPh sb="0" eb="1">
      <t>フク</t>
    </rPh>
    <rPh sb="1" eb="2">
      <t>ブ</t>
    </rPh>
    <rPh sb="2" eb="5">
      <t>クミコ</t>
    </rPh>
    <phoneticPr fontId="8"/>
  </si>
  <si>
    <t>横田　佳之</t>
  </si>
  <si>
    <t>吉冨　和志</t>
    <rPh sb="0" eb="2">
      <t>ヨシトミ</t>
    </rPh>
    <phoneticPr fontId="8"/>
  </si>
  <si>
    <t>赤穂まなぶ</t>
  </si>
  <si>
    <t>石谷　謙介</t>
    <rPh sb="0" eb="2">
      <t>イシタニ</t>
    </rPh>
    <rPh sb="3" eb="5">
      <t>ケンスケ</t>
    </rPh>
    <phoneticPr fontId="8"/>
  </si>
  <si>
    <t>上原　北斗</t>
    <rPh sb="0" eb="1">
      <t>ウエ</t>
    </rPh>
    <rPh sb="1" eb="2">
      <t>ハラ</t>
    </rPh>
    <rPh sb="3" eb="4">
      <t>キタ</t>
    </rPh>
    <rPh sb="4" eb="5">
      <t>ハカル</t>
    </rPh>
    <phoneticPr fontId="8"/>
  </si>
  <si>
    <t>内田　幸寛</t>
    <rPh sb="3" eb="4">
      <t>ユキ</t>
    </rPh>
    <rPh sb="4" eb="5">
      <t>ヒロ</t>
    </rPh>
    <phoneticPr fontId="8"/>
  </si>
  <si>
    <t>小林　正典</t>
  </si>
  <si>
    <t>鈴木登志雄</t>
    <rPh sb="0" eb="1">
      <t>スズ</t>
    </rPh>
    <rPh sb="1" eb="2">
      <t>キ</t>
    </rPh>
    <rPh sb="2" eb="5">
      <t>トシオ</t>
    </rPh>
    <phoneticPr fontId="8"/>
  </si>
  <si>
    <t>高津　飛鳥</t>
    <rPh sb="0" eb="2">
      <t>タカツ</t>
    </rPh>
    <rPh sb="3" eb="5">
      <t>アスカ</t>
    </rPh>
    <phoneticPr fontId="8"/>
  </si>
  <si>
    <t>久本　智之</t>
    <rPh sb="0" eb="2">
      <t>ヒサモト</t>
    </rPh>
    <rPh sb="3" eb="5">
      <t>トモユキ</t>
    </rPh>
    <phoneticPr fontId="8"/>
  </si>
  <si>
    <t>深谷　友宏</t>
    <rPh sb="0" eb="2">
      <t>フカヤ</t>
    </rPh>
    <rPh sb="3" eb="5">
      <t>トモヒロ</t>
    </rPh>
    <phoneticPr fontId="8"/>
  </si>
  <si>
    <t>村上　　弘</t>
  </si>
  <si>
    <t>横山　俊一</t>
    <rPh sb="3" eb="5">
      <t>シュンイチ</t>
    </rPh>
    <phoneticPr fontId="8"/>
  </si>
  <si>
    <t>川崎　　健</t>
  </si>
  <si>
    <t>田中　淳子</t>
    <rPh sb="0" eb="1">
      <t>タ</t>
    </rPh>
    <rPh sb="1" eb="2">
      <t>ナカ</t>
    </rPh>
    <phoneticPr fontId="8"/>
  </si>
  <si>
    <t>平田　雅樹</t>
  </si>
  <si>
    <t>青木　勇二</t>
  </si>
  <si>
    <t>角野　秀一</t>
    <rPh sb="0" eb="2">
      <t>カクノ</t>
    </rPh>
    <rPh sb="3" eb="5">
      <t>シュウイチ</t>
    </rPh>
    <phoneticPr fontId="8"/>
  </si>
  <si>
    <t>栗田　　玲</t>
  </si>
  <si>
    <t>首藤　　啓</t>
  </si>
  <si>
    <t>田沼　　肇</t>
    <rPh sb="0" eb="1">
      <t>タ</t>
    </rPh>
    <rPh sb="1" eb="2">
      <t>ヌマ</t>
    </rPh>
    <rPh sb="4" eb="5">
      <t>ハジメ</t>
    </rPh>
    <phoneticPr fontId="8"/>
  </si>
  <si>
    <t>藤田　　裕</t>
    <rPh sb="0" eb="2">
      <t>フジタ</t>
    </rPh>
    <rPh sb="4" eb="5">
      <t>ユタカ</t>
    </rPh>
    <phoneticPr fontId="8"/>
  </si>
  <si>
    <t>堀田　貴嗣</t>
    <rPh sb="0" eb="2">
      <t>ホリタ</t>
    </rPh>
    <rPh sb="3" eb="4">
      <t>タカ</t>
    </rPh>
    <rPh sb="4" eb="5">
      <t>ツグ</t>
    </rPh>
    <phoneticPr fontId="8"/>
  </si>
  <si>
    <t>松田　達磨</t>
  </si>
  <si>
    <t>森　　弘之</t>
  </si>
  <si>
    <t>安田　　修</t>
  </si>
  <si>
    <t>柳　　和宏</t>
    <rPh sb="0" eb="1">
      <t>ヤナギ</t>
    </rPh>
    <rPh sb="3" eb="5">
      <t>カズヒロ</t>
    </rPh>
    <phoneticPr fontId="8"/>
  </si>
  <si>
    <t>荒畑　恵美子</t>
    <rPh sb="0" eb="2">
      <t>アラハタ</t>
    </rPh>
    <rPh sb="3" eb="6">
      <t>エミコ</t>
    </rPh>
    <phoneticPr fontId="8"/>
  </si>
  <si>
    <t>石﨑　欣尚</t>
  </si>
  <si>
    <t>江副祐一郎</t>
    <rPh sb="0" eb="2">
      <t>エゾエ</t>
    </rPh>
    <rPh sb="2" eb="5">
      <t>ユウイチロウ</t>
    </rPh>
    <phoneticPr fontId="8"/>
  </si>
  <si>
    <t>門脇　広明</t>
  </si>
  <si>
    <t>セルゲイケトフ</t>
  </si>
  <si>
    <t>兵藤　哲雄</t>
    <rPh sb="0" eb="2">
      <t>ヒョウドウ</t>
    </rPh>
    <rPh sb="3" eb="5">
      <t>テツオ</t>
    </rPh>
    <phoneticPr fontId="8"/>
  </si>
  <si>
    <t>服部　一匡</t>
    <rPh sb="0" eb="2">
      <t>ハットリ</t>
    </rPh>
    <rPh sb="3" eb="5">
      <t>カズマサ</t>
    </rPh>
    <phoneticPr fontId="8"/>
  </si>
  <si>
    <t>水口　佳一</t>
    <rPh sb="0" eb="2">
      <t>ミズグチ</t>
    </rPh>
    <rPh sb="3" eb="4">
      <t>ヨシ</t>
    </rPh>
    <rPh sb="4" eb="5">
      <t>イチ</t>
    </rPh>
    <phoneticPr fontId="7"/>
  </si>
  <si>
    <t>宮田　耕充</t>
  </si>
  <si>
    <t>飯田　進平</t>
    <rPh sb="0" eb="2">
      <t>イイダ</t>
    </rPh>
    <rPh sb="3" eb="5">
      <t>シンペイ</t>
    </rPh>
    <phoneticPr fontId="8"/>
  </si>
  <si>
    <t>大塚　博巳</t>
  </si>
  <si>
    <t>北澤　敬章</t>
  </si>
  <si>
    <t>汲田　哲郎</t>
  </si>
  <si>
    <t>後藤　陽介</t>
    <rPh sb="0" eb="2">
      <t>ゴトウ</t>
    </rPh>
    <rPh sb="3" eb="5">
      <t>ヨウスケ</t>
    </rPh>
    <phoneticPr fontId="8"/>
  </si>
  <si>
    <t>佐々木　伸</t>
  </si>
  <si>
    <t>田中　篤司</t>
  </si>
  <si>
    <t>谷　茉莉</t>
    <rPh sb="0" eb="1">
      <t>タニ</t>
    </rPh>
    <rPh sb="2" eb="4">
      <t>マリ</t>
    </rPh>
    <phoneticPr fontId="8"/>
  </si>
  <si>
    <t>中西　勇介</t>
    <rPh sb="0" eb="2">
      <t>ナカニシ</t>
    </rPh>
    <rPh sb="3" eb="5">
      <t>ユウスケ</t>
    </rPh>
    <phoneticPr fontId="8"/>
  </si>
  <si>
    <t>東中　隆二</t>
    <rPh sb="0" eb="2">
      <t>ヒガシナカ</t>
    </rPh>
    <rPh sb="3" eb="5">
      <t>リュウジ</t>
    </rPh>
    <phoneticPr fontId="8"/>
  </si>
  <si>
    <t>蓬田　陽平</t>
    <rPh sb="0" eb="2">
      <t>ヨモギダ</t>
    </rPh>
    <rPh sb="3" eb="5">
      <t>ヨウヘイ</t>
    </rPh>
    <phoneticPr fontId="8"/>
  </si>
  <si>
    <t>伊藤　　隆</t>
    <rPh sb="0" eb="1">
      <t>イ</t>
    </rPh>
    <rPh sb="1" eb="2">
      <t>フジ</t>
    </rPh>
    <rPh sb="4" eb="5">
      <t>タカシ</t>
    </rPh>
    <phoneticPr fontId="3"/>
  </si>
  <si>
    <t>歸家　令果</t>
    <rPh sb="0" eb="2">
      <t>カンヤ</t>
    </rPh>
    <rPh sb="3" eb="5">
      <t>レイカ</t>
    </rPh>
    <phoneticPr fontId="3"/>
  </si>
  <si>
    <t>菊地　耕一</t>
    <rPh sb="0" eb="1">
      <t>キク</t>
    </rPh>
    <rPh sb="1" eb="2">
      <t>チ</t>
    </rPh>
    <rPh sb="3" eb="4">
      <t>コウ</t>
    </rPh>
    <rPh sb="4" eb="5">
      <t>イチ</t>
    </rPh>
    <phoneticPr fontId="3"/>
  </si>
  <si>
    <t>清水　敏夫</t>
    <phoneticPr fontId="3"/>
  </si>
  <si>
    <t>杉浦　健一</t>
    <phoneticPr fontId="3"/>
  </si>
  <si>
    <t>竹川　暢之</t>
    <rPh sb="0" eb="2">
      <t>タケガワ</t>
    </rPh>
    <rPh sb="3" eb="5">
      <t>ノブユキ</t>
    </rPh>
    <phoneticPr fontId="3"/>
  </si>
  <si>
    <t>野村　琴広</t>
    <rPh sb="0" eb="2">
      <t>ノムラ</t>
    </rPh>
    <rPh sb="3" eb="4">
      <t>コト</t>
    </rPh>
    <rPh sb="4" eb="5">
      <t>ヒロ</t>
    </rPh>
    <phoneticPr fontId="3"/>
  </si>
  <si>
    <t>波田　雅彦</t>
    <phoneticPr fontId="3"/>
  </si>
  <si>
    <t>廣田　耕志</t>
    <rPh sb="0" eb="2">
      <t>ヒロタ</t>
    </rPh>
    <rPh sb="3" eb="4">
      <t>タガヤ</t>
    </rPh>
    <rPh sb="4" eb="5">
      <t>ココロザシ</t>
    </rPh>
    <phoneticPr fontId="3"/>
  </si>
  <si>
    <t>山添　誠司</t>
    <rPh sb="0" eb="2">
      <t>ヤマゾエ</t>
    </rPh>
    <rPh sb="3" eb="5">
      <t>セイジ</t>
    </rPh>
    <phoneticPr fontId="3"/>
  </si>
  <si>
    <t>稲垣　昭子</t>
    <phoneticPr fontId="3"/>
  </si>
  <si>
    <t>大浦　泰嗣</t>
    <phoneticPr fontId="3"/>
  </si>
  <si>
    <t>久冨木志郎</t>
    <rPh sb="0" eb="1">
      <t>ク</t>
    </rPh>
    <rPh sb="1" eb="2">
      <t>トミ</t>
    </rPh>
    <rPh sb="2" eb="3">
      <t>キ</t>
    </rPh>
    <rPh sb="3" eb="5">
      <t>シロウ</t>
    </rPh>
    <phoneticPr fontId="3"/>
  </si>
  <si>
    <t>好村　滋行</t>
    <phoneticPr fontId="3"/>
  </si>
  <si>
    <t>兒玉　　健</t>
    <phoneticPr fontId="3"/>
  </si>
  <si>
    <t>佐藤　総一</t>
    <rPh sb="0" eb="1">
      <t>サ</t>
    </rPh>
    <rPh sb="1" eb="2">
      <t>フジ</t>
    </rPh>
    <rPh sb="3" eb="4">
      <t>フサ</t>
    </rPh>
    <rPh sb="4" eb="5">
      <t>イチ</t>
    </rPh>
    <phoneticPr fontId="3"/>
  </si>
  <si>
    <t>田岡　万悟</t>
    <phoneticPr fontId="3"/>
  </si>
  <si>
    <t>中谷　直輝</t>
    <rPh sb="0" eb="2">
      <t>ナカタニ</t>
    </rPh>
    <rPh sb="3" eb="5">
      <t>ナオキ</t>
    </rPh>
    <phoneticPr fontId="3"/>
  </si>
  <si>
    <t>西長　　亨</t>
    <rPh sb="0" eb="1">
      <t>ニシ</t>
    </rPh>
    <rPh sb="1" eb="2">
      <t>ナガ</t>
    </rPh>
    <rPh sb="4" eb="5">
      <t>トオル</t>
    </rPh>
    <phoneticPr fontId="3"/>
  </si>
  <si>
    <t>三島　正規</t>
    <rPh sb="0" eb="1">
      <t>サン</t>
    </rPh>
    <rPh sb="1" eb="2">
      <t>シマ</t>
    </rPh>
    <rPh sb="3" eb="4">
      <t>セイ</t>
    </rPh>
    <rPh sb="4" eb="5">
      <t>キ</t>
    </rPh>
    <phoneticPr fontId="3"/>
  </si>
  <si>
    <t>秋山　和彦</t>
    <rPh sb="0" eb="1">
      <t>アキ</t>
    </rPh>
    <rPh sb="1" eb="2">
      <t>ヤマ</t>
    </rPh>
    <rPh sb="3" eb="4">
      <t>ワ</t>
    </rPh>
    <rPh sb="4" eb="5">
      <t>ヒコ</t>
    </rPh>
    <phoneticPr fontId="3"/>
  </si>
  <si>
    <t>阿部　拓也</t>
    <rPh sb="0" eb="2">
      <t>アベ</t>
    </rPh>
    <rPh sb="3" eb="5">
      <t>タクヤ</t>
    </rPh>
    <phoneticPr fontId="3"/>
  </si>
  <si>
    <t>阿部　穣里</t>
    <rPh sb="0" eb="2">
      <t>アベ</t>
    </rPh>
    <rPh sb="3" eb="4">
      <t>ジョウ</t>
    </rPh>
    <rPh sb="4" eb="5">
      <t>リ</t>
    </rPh>
    <phoneticPr fontId="3"/>
  </si>
  <si>
    <t>池谷　鉄兵</t>
    <rPh sb="0" eb="2">
      <t>イケタニ</t>
    </rPh>
    <rPh sb="3" eb="4">
      <t>テツ</t>
    </rPh>
    <rPh sb="4" eb="5">
      <t>ヘイ</t>
    </rPh>
    <phoneticPr fontId="3"/>
  </si>
  <si>
    <t>芝本　幸平</t>
    <rPh sb="0" eb="1">
      <t>シバ</t>
    </rPh>
    <rPh sb="1" eb="2">
      <t>モト</t>
    </rPh>
    <rPh sb="3" eb="4">
      <t>サイワイ</t>
    </rPh>
    <rPh sb="4" eb="5">
      <t>ヒラ</t>
    </rPh>
    <phoneticPr fontId="3"/>
  </si>
  <si>
    <t>白井　直樹</t>
    <rPh sb="0" eb="2">
      <t>シライ</t>
    </rPh>
    <rPh sb="3" eb="5">
      <t>ナオキ</t>
    </rPh>
    <phoneticPr fontId="3"/>
  </si>
  <si>
    <t>平林　一徳</t>
    <phoneticPr fontId="3"/>
  </si>
  <si>
    <t>松本　　淳</t>
    <rPh sb="0" eb="1">
      <t>マツ</t>
    </rPh>
    <rPh sb="1" eb="2">
      <t>モト</t>
    </rPh>
    <rPh sb="4" eb="5">
      <t>ジュン</t>
    </rPh>
    <phoneticPr fontId="3"/>
  </si>
  <si>
    <t>三澤　健太郎</t>
    <rPh sb="0" eb="2">
      <t>ミサワ</t>
    </rPh>
    <rPh sb="3" eb="6">
      <t>ケンタロウ</t>
    </rPh>
    <phoneticPr fontId="3"/>
  </si>
  <si>
    <t>相垣　敏郎</t>
    <phoneticPr fontId="3"/>
  </si>
  <si>
    <t>岡本　龍史</t>
    <phoneticPr fontId="3"/>
  </si>
  <si>
    <t>加藤　潤一</t>
    <phoneticPr fontId="3"/>
  </si>
  <si>
    <t>川原　裕之</t>
    <rPh sb="0" eb="2">
      <t>カワハラ</t>
    </rPh>
    <rPh sb="3" eb="5">
      <t>ヒロユキ</t>
    </rPh>
    <phoneticPr fontId="3"/>
  </si>
  <si>
    <t>坂井　貴臣</t>
    <rPh sb="0" eb="1">
      <t>サカ</t>
    </rPh>
    <rPh sb="1" eb="2">
      <t>セイ</t>
    </rPh>
    <rPh sb="3" eb="4">
      <t>キ</t>
    </rPh>
    <rPh sb="4" eb="5">
      <t>シン</t>
    </rPh>
    <phoneticPr fontId="3"/>
  </si>
  <si>
    <t>鈴木準一郎</t>
    <phoneticPr fontId="3"/>
  </si>
  <si>
    <t>田村浩一郎</t>
  </si>
  <si>
    <t>花田　智</t>
    <rPh sb="0" eb="2">
      <t>ハナダ</t>
    </rPh>
    <rPh sb="3" eb="4">
      <t>サトシ</t>
    </rPh>
    <phoneticPr fontId="3"/>
  </si>
  <si>
    <t>林　　文男</t>
    <phoneticPr fontId="3"/>
  </si>
  <si>
    <t>春田　　伸</t>
    <rPh sb="0" eb="1">
      <t>ハル</t>
    </rPh>
    <rPh sb="1" eb="2">
      <t>タ</t>
    </rPh>
    <rPh sb="4" eb="5">
      <t>シン</t>
    </rPh>
    <phoneticPr fontId="3"/>
  </si>
  <si>
    <t>村上　哲明</t>
    <rPh sb="0" eb="1">
      <t>ムラ</t>
    </rPh>
    <rPh sb="1" eb="2">
      <t>ジョウ</t>
    </rPh>
    <rPh sb="3" eb="4">
      <t>テツ</t>
    </rPh>
    <rPh sb="4" eb="5">
      <t>メイ</t>
    </rPh>
    <phoneticPr fontId="3"/>
  </si>
  <si>
    <t>Adam Link Cronin</t>
    <phoneticPr fontId="3"/>
  </si>
  <si>
    <t>安藤　香奈絵</t>
    <rPh sb="0" eb="2">
      <t>アンドウ</t>
    </rPh>
    <rPh sb="3" eb="5">
      <t>カナ</t>
    </rPh>
    <rPh sb="5" eb="6">
      <t>エ</t>
    </rPh>
    <phoneticPr fontId="3"/>
  </si>
  <si>
    <t>江口　克之</t>
    <rPh sb="0" eb="2">
      <t>エグチ</t>
    </rPh>
    <rPh sb="3" eb="5">
      <t>カツユキ</t>
    </rPh>
    <phoneticPr fontId="3"/>
  </si>
  <si>
    <t>得平　茂樹</t>
    <phoneticPr fontId="3"/>
  </si>
  <si>
    <t>岡田　泰和</t>
    <rPh sb="3" eb="5">
      <t>ヤスカズ</t>
    </rPh>
    <phoneticPr fontId="3"/>
  </si>
  <si>
    <t>角川　洋子</t>
    <phoneticPr fontId="3"/>
  </si>
  <si>
    <t>鐘ヶ江　健</t>
    <phoneticPr fontId="3"/>
  </si>
  <si>
    <t>黒川　　信</t>
    <phoneticPr fontId="3"/>
  </si>
  <si>
    <t>髙鳥　直士</t>
    <rPh sb="0" eb="1">
      <t>タカイ</t>
    </rPh>
    <rPh sb="1" eb="2">
      <t>トリ</t>
    </rPh>
    <rPh sb="3" eb="4">
      <t>ナオ</t>
    </rPh>
    <rPh sb="4" eb="5">
      <t>シ</t>
    </rPh>
    <phoneticPr fontId="3"/>
  </si>
  <si>
    <t>髙橋　　文</t>
    <phoneticPr fontId="3"/>
  </si>
  <si>
    <t>野澤　昌文</t>
    <rPh sb="0" eb="2">
      <t>ノザワ</t>
    </rPh>
    <rPh sb="3" eb="5">
      <t>マサフミ</t>
    </rPh>
    <phoneticPr fontId="3"/>
  </si>
  <si>
    <t>福田　公子</t>
    <phoneticPr fontId="3"/>
  </si>
  <si>
    <t>淺田　明子</t>
    <phoneticPr fontId="3"/>
  </si>
  <si>
    <t>朝野　維起</t>
    <phoneticPr fontId="3"/>
  </si>
  <si>
    <t>加藤　英寿</t>
    <phoneticPr fontId="3"/>
  </si>
  <si>
    <t>木下　温子</t>
    <rPh sb="3" eb="5">
      <t>アツコ</t>
    </rPh>
    <phoneticPr fontId="3"/>
  </si>
  <si>
    <t>斎藤　太郎</t>
    <phoneticPr fontId="3"/>
  </si>
  <si>
    <t>武尾　里美</t>
    <rPh sb="0" eb="1">
      <t>タケ</t>
    </rPh>
    <rPh sb="1" eb="2">
      <t>オ</t>
    </rPh>
    <rPh sb="3" eb="5">
      <t>サトミ</t>
    </rPh>
    <phoneticPr fontId="3"/>
  </si>
  <si>
    <t>立木　佑弥</t>
    <rPh sb="0" eb="2">
      <t>タチキ</t>
    </rPh>
    <rPh sb="3" eb="5">
      <t>ユウヤ</t>
    </rPh>
    <phoneticPr fontId="3"/>
  </si>
  <si>
    <t>古川　聡子</t>
    <phoneticPr fontId="3"/>
  </si>
  <si>
    <t>横田　直人</t>
    <rPh sb="3" eb="5">
      <t>ナオト</t>
    </rPh>
    <phoneticPr fontId="53"/>
  </si>
  <si>
    <t>八木　一平</t>
  </si>
  <si>
    <t>小口　俊樹</t>
    <phoneticPr fontId="54"/>
  </si>
  <si>
    <t>筧　幸次</t>
    <phoneticPr fontId="54"/>
  </si>
  <si>
    <t>小林　訓史</t>
    <phoneticPr fontId="54"/>
  </si>
  <si>
    <t>長谷　和徳</t>
    <phoneticPr fontId="54"/>
  </si>
  <si>
    <t>藤江　裕道</t>
    <phoneticPr fontId="54"/>
  </si>
  <si>
    <t>吉村　卓也</t>
    <phoneticPr fontId="54"/>
  </si>
  <si>
    <t>若山　修一</t>
    <phoneticPr fontId="54"/>
  </si>
  <si>
    <t>伊井　仁志</t>
    <phoneticPr fontId="54"/>
  </si>
  <si>
    <t>小方　聡</t>
    <phoneticPr fontId="54"/>
  </si>
  <si>
    <t>小原　弘道</t>
    <phoneticPr fontId="54"/>
  </si>
  <si>
    <t>角田　直人</t>
    <phoneticPr fontId="54"/>
  </si>
  <si>
    <t>坂元　尚哉</t>
    <phoneticPr fontId="54"/>
  </si>
  <si>
    <t>高橋　智</t>
    <phoneticPr fontId="54"/>
  </si>
  <si>
    <t>三好　洋美</t>
    <rPh sb="0" eb="2">
      <t>ミヨシ</t>
    </rPh>
    <phoneticPr fontId="54"/>
  </si>
  <si>
    <t>本田　智</t>
    <phoneticPr fontId="54"/>
  </si>
  <si>
    <t>玉置　元</t>
    <phoneticPr fontId="54"/>
  </si>
  <si>
    <t>林　祐一郎</t>
    <phoneticPr fontId="54"/>
  </si>
  <si>
    <t>村上　和彦</t>
    <phoneticPr fontId="54"/>
  </si>
  <si>
    <t>鎗光　清道</t>
    <phoneticPr fontId="54"/>
  </si>
  <si>
    <t>吉田　真</t>
    <phoneticPr fontId="54"/>
  </si>
  <si>
    <t>藤吉　正明</t>
    <rPh sb="0" eb="2">
      <t>フジヨシ</t>
    </rPh>
    <rPh sb="3" eb="5">
      <t>マサアキ</t>
    </rPh>
    <phoneticPr fontId="55"/>
  </si>
  <si>
    <t>史　虹波</t>
    <rPh sb="0" eb="1">
      <t>シ</t>
    </rPh>
    <rPh sb="2" eb="3">
      <t>ニジ</t>
    </rPh>
    <rPh sb="3" eb="4">
      <t>ナミ</t>
    </rPh>
    <phoneticPr fontId="55"/>
  </si>
  <si>
    <t>内田　諭</t>
    <phoneticPr fontId="54"/>
  </si>
  <si>
    <t>清水　敏久</t>
    <phoneticPr fontId="54"/>
  </si>
  <si>
    <t>鈴木　敬久</t>
    <phoneticPr fontId="54"/>
  </si>
  <si>
    <t>須原　理彦</t>
    <phoneticPr fontId="54"/>
  </si>
  <si>
    <t>杤久保　文嘉</t>
    <phoneticPr fontId="54"/>
  </si>
  <si>
    <t>三浦　大介</t>
    <phoneticPr fontId="54"/>
  </si>
  <si>
    <t>安田　恵一郎</t>
    <phoneticPr fontId="54"/>
  </si>
  <si>
    <t>渡部　泰明</t>
    <phoneticPr fontId="54"/>
  </si>
  <si>
    <t>五箇　繁善</t>
    <phoneticPr fontId="54"/>
  </si>
  <si>
    <t>相馬　隆郎</t>
    <phoneticPr fontId="54"/>
  </si>
  <si>
    <t>中村　成志</t>
    <phoneticPr fontId="54"/>
  </si>
  <si>
    <t>和田　圭二</t>
    <phoneticPr fontId="54"/>
  </si>
  <si>
    <t xml:space="preserve">Ｅｌ　ＫｉｋＡｌｆｒｅｄ  </t>
    <phoneticPr fontId="54"/>
  </si>
  <si>
    <t>斉藤　光史</t>
    <phoneticPr fontId="54"/>
  </si>
  <si>
    <t>佐藤　隆幸</t>
    <phoneticPr fontId="54"/>
  </si>
  <si>
    <t>田村　健一</t>
    <phoneticPr fontId="54"/>
  </si>
  <si>
    <t>土屋　淳一</t>
    <phoneticPr fontId="54"/>
  </si>
  <si>
    <t>中川　雄介</t>
    <phoneticPr fontId="54"/>
  </si>
  <si>
    <t>電子情報システム工学科</t>
    <rPh sb="0" eb="8">
      <t>デ</t>
    </rPh>
    <rPh sb="8" eb="11">
      <t>コウガッカ</t>
    </rPh>
    <phoneticPr fontId="3"/>
  </si>
  <si>
    <t>機械システム工学科</t>
    <rPh sb="0" eb="9">
      <t>キ</t>
    </rPh>
    <phoneticPr fontId="3"/>
  </si>
  <si>
    <r>
      <t>↓</t>
    </r>
    <r>
      <rPr>
        <b/>
        <sz val="9"/>
        <color indexed="10"/>
        <rFont val="Meiryo UI"/>
        <family val="3"/>
        <charset val="128"/>
      </rPr>
      <t>必ず選択下さい。</t>
    </r>
    <rPh sb="1" eb="2">
      <t>カナラ</t>
    </rPh>
    <rPh sb="3" eb="5">
      <t>センタク</t>
    </rPh>
    <rPh sb="5" eb="6">
      <t>クダ</t>
    </rPh>
    <phoneticPr fontId="3"/>
  </si>
  <si>
    <t>減額</t>
  </si>
  <si>
    <t>謝　　　金　　　内　　　訳　　　書</t>
    <rPh sb="0" eb="1">
      <t>シャ</t>
    </rPh>
    <rPh sb="4" eb="5">
      <t>キン</t>
    </rPh>
    <rPh sb="8" eb="9">
      <t>ナイ</t>
    </rPh>
    <rPh sb="12" eb="13">
      <t>ワケ</t>
    </rPh>
    <rPh sb="16" eb="17">
      <t>ショ</t>
    </rPh>
    <phoneticPr fontId="3"/>
  </si>
  <si>
    <t>経理責任者等印</t>
    <rPh sb="0" eb="2">
      <t>ケイリ</t>
    </rPh>
    <rPh sb="2" eb="4">
      <t>セキニン</t>
    </rPh>
    <rPh sb="4" eb="5">
      <t>シャ</t>
    </rPh>
    <rPh sb="5" eb="6">
      <t>トウ</t>
    </rPh>
    <rPh sb="6" eb="7">
      <t>イン</t>
    </rPh>
    <phoneticPr fontId="55"/>
  </si>
  <si>
    <t>※謝金区分を入力してください。↓　　</t>
    <phoneticPr fontId="55"/>
  </si>
  <si>
    <t>講　　　師</t>
    <rPh sb="0" eb="1">
      <t>コウ</t>
    </rPh>
    <rPh sb="4" eb="5">
      <t>シ</t>
    </rPh>
    <phoneticPr fontId="3"/>
  </si>
  <si>
    <t>氏名</t>
    <rPh sb="0" eb="2">
      <t>シメイ</t>
    </rPh>
    <phoneticPr fontId="3"/>
  </si>
  <si>
    <t>都立　大</t>
    <rPh sb="0" eb="2">
      <t>トリツ</t>
    </rPh>
    <rPh sb="3" eb="4">
      <t>ダイ</t>
    </rPh>
    <phoneticPr fontId="55"/>
  </si>
  <si>
    <r>
      <t>役　職　</t>
    </r>
    <r>
      <rPr>
        <sz val="9"/>
        <color indexed="8"/>
        <rFont val="ＭＳ Ｐゴシック"/>
        <family val="3"/>
        <charset val="128"/>
      </rPr>
      <t>(謝金区分）</t>
    </r>
    <rPh sb="0" eb="1">
      <t>ヤク</t>
    </rPh>
    <rPh sb="2" eb="3">
      <t>ショク</t>
    </rPh>
    <rPh sb="5" eb="7">
      <t>シャキン</t>
    </rPh>
    <rPh sb="7" eb="9">
      <t>クブン</t>
    </rPh>
    <phoneticPr fontId="3"/>
  </si>
  <si>
    <t>教授</t>
    <rPh sb="0" eb="2">
      <t>キョウジュ</t>
    </rPh>
    <phoneticPr fontId="55"/>
  </si>
  <si>
    <t>arudaigakunisyozoku</t>
    <phoneticPr fontId="55"/>
  </si>
  <si>
    <t>居住</t>
    <rPh sb="0" eb="2">
      <t>キョジュウ</t>
    </rPh>
    <phoneticPr fontId="3"/>
  </si>
  <si>
    <t>外国</t>
  </si>
  <si>
    <t>住所</t>
    <rPh sb="0" eb="2">
      <t>ジュウショ</t>
    </rPh>
    <phoneticPr fontId="3"/>
  </si>
  <si>
    <t>最寄駅</t>
    <rPh sb="0" eb="2">
      <t>モヨリ</t>
    </rPh>
    <rPh sb="2" eb="3">
      <t>エキ</t>
    </rPh>
    <phoneticPr fontId="3"/>
  </si>
  <si>
    <t>日　　　時</t>
    <rPh sb="0" eb="1">
      <t>ヒ</t>
    </rPh>
    <rPh sb="4" eb="5">
      <t>ジ</t>
    </rPh>
    <phoneticPr fontId="3"/>
  </si>
  <si>
    <t>【講演時間】</t>
    <rPh sb="1" eb="3">
      <t>コウエン</t>
    </rPh>
    <rPh sb="3" eb="5">
      <t>ジカン</t>
    </rPh>
    <phoneticPr fontId="3"/>
  </si>
  <si>
    <t>【対象総時間】</t>
    <rPh sb="1" eb="3">
      <t>タイショウ</t>
    </rPh>
    <rPh sb="3" eb="4">
      <t>ソウ</t>
    </rPh>
    <rPh sb="4" eb="6">
      <t>ジカン</t>
    </rPh>
    <phoneticPr fontId="3"/>
  </si>
  <si>
    <t>【謝金区分】</t>
    <rPh sb="1" eb="3">
      <t>シャキン</t>
    </rPh>
    <rPh sb="3" eb="5">
      <t>クブン</t>
    </rPh>
    <phoneticPr fontId="3"/>
  </si>
  <si>
    <t>場　　　所</t>
    <rPh sb="0" eb="1">
      <t>バ</t>
    </rPh>
    <rPh sb="4" eb="5">
      <t>ショ</t>
    </rPh>
    <phoneticPr fontId="3"/>
  </si>
  <si>
    <t>東京都立大学　南大沢キャンパス</t>
    <rPh sb="0" eb="2">
      <t>トウキョウ</t>
    </rPh>
    <rPh sb="2" eb="4">
      <t>トリツ</t>
    </rPh>
    <rPh sb="4" eb="6">
      <t>ダイガク</t>
    </rPh>
    <rPh sb="7" eb="10">
      <t>ミナミオオサワ</t>
    </rPh>
    <phoneticPr fontId="55"/>
  </si>
  <si>
    <t>区分</t>
    <rPh sb="0" eb="2">
      <t>クブン</t>
    </rPh>
    <phoneticPr fontId="55"/>
  </si>
  <si>
    <t>単価</t>
    <rPh sb="0" eb="2">
      <t>タンカ</t>
    </rPh>
    <phoneticPr fontId="3"/>
  </si>
  <si>
    <t>該当</t>
    <rPh sb="0" eb="2">
      <t>ガイトウ</t>
    </rPh>
    <phoneticPr fontId="3"/>
  </si>
  <si>
    <t>演　　　題</t>
    <rPh sb="0" eb="1">
      <t>エン</t>
    </rPh>
    <rPh sb="4" eb="5">
      <t>ダイ</t>
    </rPh>
    <phoneticPr fontId="3"/>
  </si>
  <si>
    <t>難しい演題</t>
    <rPh sb="0" eb="1">
      <t>ムズカ</t>
    </rPh>
    <rPh sb="3" eb="5">
      <t>エンダイ</t>
    </rPh>
    <phoneticPr fontId="55"/>
  </si>
  <si>
    <t>（A）</t>
    <phoneticPr fontId="55"/>
  </si>
  <si>
    <t>教授・官公庁部長級・民間役員・弁護士ａ・著名民間専門家　など</t>
    <rPh sb="3" eb="6">
      <t>カンコウチョウ</t>
    </rPh>
    <rPh sb="6" eb="9">
      <t>ブチョウキュウ</t>
    </rPh>
    <rPh sb="10" eb="12">
      <t>ミンカン</t>
    </rPh>
    <rPh sb="12" eb="14">
      <t>ヤクイン</t>
    </rPh>
    <rPh sb="15" eb="18">
      <t>ベンゴシ</t>
    </rPh>
    <rPh sb="20" eb="22">
      <t>チョメイ</t>
    </rPh>
    <rPh sb="22" eb="24">
      <t>ミンカン</t>
    </rPh>
    <rPh sb="24" eb="27">
      <t>センモンカ</t>
    </rPh>
    <phoneticPr fontId="55"/>
  </si>
  <si>
    <t>講演対象者
及び人数</t>
    <rPh sb="0" eb="2">
      <t>コウエン</t>
    </rPh>
    <rPh sb="2" eb="5">
      <t>タイショウシャ</t>
    </rPh>
    <rPh sb="6" eb="7">
      <t>オヨ</t>
    </rPh>
    <rPh sb="8" eb="10">
      <t>ニンズウ</t>
    </rPh>
    <phoneticPr fontId="3"/>
  </si>
  <si>
    <t>教員及び学生</t>
    <rPh sb="0" eb="2">
      <t>キョウイン</t>
    </rPh>
    <rPh sb="2" eb="3">
      <t>オヨ</t>
    </rPh>
    <rPh sb="4" eb="6">
      <t>ガクセイ</t>
    </rPh>
    <phoneticPr fontId="55"/>
  </si>
  <si>
    <t>名</t>
    <rPh sb="0" eb="1">
      <t>メイ</t>
    </rPh>
    <phoneticPr fontId="3"/>
  </si>
  <si>
    <t>（B）</t>
    <phoneticPr fontId="55"/>
  </si>
  <si>
    <t>準教授・官公庁課長級・民間企業上級管理者層・高校校長・弁護士ｂ　など</t>
    <rPh sb="0" eb="1">
      <t>ジュン</t>
    </rPh>
    <rPh sb="1" eb="3">
      <t>キョウジュ</t>
    </rPh>
    <rPh sb="4" eb="7">
      <t>カンコウチョウ</t>
    </rPh>
    <rPh sb="7" eb="10">
      <t>カチョウキュウ</t>
    </rPh>
    <rPh sb="11" eb="13">
      <t>ミンカン</t>
    </rPh>
    <rPh sb="13" eb="15">
      <t>キギョウ</t>
    </rPh>
    <rPh sb="15" eb="17">
      <t>ジョウキュウ</t>
    </rPh>
    <rPh sb="17" eb="19">
      <t>カンリ</t>
    </rPh>
    <rPh sb="19" eb="20">
      <t>シャ</t>
    </rPh>
    <rPh sb="20" eb="21">
      <t>ソウ</t>
    </rPh>
    <rPh sb="22" eb="24">
      <t>コウコウ</t>
    </rPh>
    <rPh sb="24" eb="26">
      <t>コウチョウ</t>
    </rPh>
    <rPh sb="27" eb="30">
      <t>ベンゴシ</t>
    </rPh>
    <phoneticPr fontId="55"/>
  </si>
  <si>
    <t>支　払　金　額
（謝　　金）</t>
    <rPh sb="0" eb="1">
      <t>シ</t>
    </rPh>
    <rPh sb="2" eb="3">
      <t>バライ</t>
    </rPh>
    <rPh sb="4" eb="5">
      <t>キン</t>
    </rPh>
    <rPh sb="6" eb="7">
      <t>ガク</t>
    </rPh>
    <rPh sb="9" eb="10">
      <t>シャ</t>
    </rPh>
    <rPh sb="12" eb="13">
      <t>キン</t>
    </rPh>
    <phoneticPr fontId="3"/>
  </si>
  <si>
    <t>時間計算値</t>
    <rPh sb="0" eb="2">
      <t>ジカン</t>
    </rPh>
    <rPh sb="2" eb="4">
      <t>ケイサン</t>
    </rPh>
    <rPh sb="4" eb="5">
      <t>チ</t>
    </rPh>
    <phoneticPr fontId="3"/>
  </si>
  <si>
    <t>（C）</t>
    <phoneticPr fontId="55"/>
  </si>
  <si>
    <t>大学講師・官公庁課長補佐・高校教頭・民間企業管理者層　など</t>
    <rPh sb="0" eb="2">
      <t>ダイガク</t>
    </rPh>
    <rPh sb="2" eb="4">
      <t>コウシ</t>
    </rPh>
    <rPh sb="5" eb="8">
      <t>カンコウチョウ</t>
    </rPh>
    <rPh sb="8" eb="10">
      <t>カチョウ</t>
    </rPh>
    <rPh sb="10" eb="12">
      <t>ホサ</t>
    </rPh>
    <rPh sb="13" eb="15">
      <t>コウコウ</t>
    </rPh>
    <rPh sb="15" eb="17">
      <t>キョウトウ</t>
    </rPh>
    <rPh sb="18" eb="20">
      <t>ミンカン</t>
    </rPh>
    <rPh sb="20" eb="22">
      <t>キギョウ</t>
    </rPh>
    <rPh sb="22" eb="25">
      <t>カンリシャ</t>
    </rPh>
    <rPh sb="25" eb="26">
      <t>ソウ</t>
    </rPh>
    <phoneticPr fontId="55"/>
  </si>
  <si>
    <t>謝金　　　　@</t>
    <rPh sb="0" eb="2">
      <t>シャキン</t>
    </rPh>
    <phoneticPr fontId="3"/>
  </si>
  <si>
    <t>×</t>
    <phoneticPr fontId="3"/>
  </si>
  <si>
    <t>（D）</t>
    <phoneticPr fontId="55"/>
  </si>
  <si>
    <t>助教・助手・官公庁係長級・短大講師・高校教師　など</t>
    <rPh sb="0" eb="1">
      <t>ジョ</t>
    </rPh>
    <rPh sb="1" eb="2">
      <t>キョウ</t>
    </rPh>
    <rPh sb="3" eb="5">
      <t>ジョシュ</t>
    </rPh>
    <rPh sb="6" eb="9">
      <t>カンコウチョウ</t>
    </rPh>
    <rPh sb="9" eb="12">
      <t>カカリチョウキュウ</t>
    </rPh>
    <rPh sb="13" eb="15">
      <t>タンダイ</t>
    </rPh>
    <rPh sb="15" eb="17">
      <t>コウシ</t>
    </rPh>
    <rPh sb="18" eb="20">
      <t>コウコウ</t>
    </rPh>
    <rPh sb="20" eb="22">
      <t>キョウシ</t>
    </rPh>
    <phoneticPr fontId="55"/>
  </si>
  <si>
    <t>１.一般基では不適当と認められる者。
　又は依頼することが困難と認められる者。</t>
    <rPh sb="2" eb="4">
      <t>イッパン</t>
    </rPh>
    <rPh sb="4" eb="5">
      <t>モト</t>
    </rPh>
    <rPh sb="7" eb="10">
      <t>フテキトウ</t>
    </rPh>
    <rPh sb="11" eb="12">
      <t>ミト</t>
    </rPh>
    <rPh sb="16" eb="17">
      <t>モノ</t>
    </rPh>
    <rPh sb="20" eb="21">
      <t>マタ</t>
    </rPh>
    <rPh sb="22" eb="24">
      <t>イライ</t>
    </rPh>
    <rPh sb="29" eb="31">
      <t>コンナン</t>
    </rPh>
    <rPh sb="32" eb="33">
      <t>ミト</t>
    </rPh>
    <rPh sb="37" eb="38">
      <t>モノ</t>
    </rPh>
    <phoneticPr fontId="55"/>
  </si>
  <si>
    <t>１００，０００円を限度</t>
    <rPh sb="3" eb="8">
      <t>０００エン</t>
    </rPh>
    <rPh sb="9" eb="11">
      <t>ゲンド</t>
    </rPh>
    <phoneticPr fontId="55"/>
  </si>
  <si>
    <t>２.都内九町村職員（首長、副区市長村長
　又は教育長の職にある者を除く）</t>
    <rPh sb="2" eb="4">
      <t>トナイ</t>
    </rPh>
    <rPh sb="4" eb="7">
      <t>クチョウソン</t>
    </rPh>
    <rPh sb="7" eb="9">
      <t>ショクイン</t>
    </rPh>
    <rPh sb="10" eb="11">
      <t>クビ</t>
    </rPh>
    <rPh sb="11" eb="12">
      <t>チョウ</t>
    </rPh>
    <rPh sb="13" eb="14">
      <t>フク</t>
    </rPh>
    <rPh sb="14" eb="16">
      <t>クシ</t>
    </rPh>
    <rPh sb="16" eb="17">
      <t>チョウ</t>
    </rPh>
    <rPh sb="17" eb="19">
      <t>ソンチョウ</t>
    </rPh>
    <rPh sb="21" eb="22">
      <t>マタ</t>
    </rPh>
    <rPh sb="23" eb="26">
      <t>キョウイクチョウ</t>
    </rPh>
    <rPh sb="27" eb="28">
      <t>ショク</t>
    </rPh>
    <rPh sb="31" eb="32">
      <t>モノ</t>
    </rPh>
    <rPh sb="33" eb="34">
      <t>ノゾ</t>
    </rPh>
    <phoneticPr fontId="55"/>
  </si>
  <si>
    <t>一般基準該当区分支払額
の５割相当額</t>
    <rPh sb="0" eb="2">
      <t>イッパン</t>
    </rPh>
    <rPh sb="2" eb="4">
      <t>キジュン</t>
    </rPh>
    <rPh sb="4" eb="6">
      <t>ガイトウ</t>
    </rPh>
    <rPh sb="6" eb="8">
      <t>クブン</t>
    </rPh>
    <rPh sb="8" eb="10">
      <t>シハライ</t>
    </rPh>
    <rPh sb="10" eb="11">
      <t>ガク</t>
    </rPh>
    <rPh sb="14" eb="15">
      <t>ワリ</t>
    </rPh>
    <rPh sb="15" eb="17">
      <t>ソウトウ</t>
    </rPh>
    <rPh sb="17" eb="18">
      <t>ガク</t>
    </rPh>
    <phoneticPr fontId="55"/>
  </si>
  <si>
    <t>↑※1・2については、直接金額を入力ください。</t>
    <rPh sb="11" eb="13">
      <t>チョクセツ</t>
    </rPh>
    <rPh sb="13" eb="15">
      <t>キンガク</t>
    </rPh>
    <rPh sb="16" eb="18">
      <t>ニュウリョク</t>
    </rPh>
    <phoneticPr fontId="55"/>
  </si>
  <si>
    <t>所得税</t>
    <rPh sb="0" eb="3">
      <t>ショトクゼイ</t>
    </rPh>
    <phoneticPr fontId="3"/>
  </si>
  <si>
    <t>遠隔地割増</t>
    <rPh sb="0" eb="3">
      <t>エンカクチ</t>
    </rPh>
    <rPh sb="3" eb="5">
      <t>ワリマシ</t>
    </rPh>
    <phoneticPr fontId="3"/>
  </si>
  <si>
    <t>時間</t>
    <rPh sb="0" eb="2">
      <t>ジカン</t>
    </rPh>
    <phoneticPr fontId="3"/>
  </si>
  <si>
    <t>国内</t>
    <rPh sb="0" eb="2">
      <t>コクナイ</t>
    </rPh>
    <phoneticPr fontId="3"/>
  </si>
  <si>
    <t>片道</t>
    <phoneticPr fontId="3"/>
  </si>
  <si>
    <t>㎞</t>
  </si>
  <si>
    <t>分相当</t>
    <phoneticPr fontId="3"/>
  </si>
  <si>
    <t>外国</t>
    <rPh sb="0" eb="2">
      <t>ガイコク</t>
    </rPh>
    <phoneticPr fontId="3"/>
  </si>
  <si>
    <t>遠隔地割増</t>
    <rPh sb="0" eb="2">
      <t>エンカク</t>
    </rPh>
    <rPh sb="2" eb="3">
      <t>チ</t>
    </rPh>
    <rPh sb="3" eb="5">
      <t>ワリマシ</t>
    </rPh>
    <phoneticPr fontId="3"/>
  </si>
  <si>
    <t>支払総額</t>
    <rPh sb="0" eb="2">
      <t>シハライ</t>
    </rPh>
    <rPh sb="2" eb="3">
      <t>ソウ</t>
    </rPh>
    <rPh sb="3" eb="4">
      <t>ガク</t>
    </rPh>
    <phoneticPr fontId="3"/>
  </si>
  <si>
    <t>片道　50km以上　100km未満</t>
    <rPh sb="0" eb="2">
      <t>カタミチ</t>
    </rPh>
    <rPh sb="7" eb="9">
      <t>イジョウ</t>
    </rPh>
    <rPh sb="15" eb="17">
      <t>ミマン</t>
    </rPh>
    <phoneticPr fontId="3"/>
  </si>
  <si>
    <t>1時間</t>
    <rPh sb="1" eb="3">
      <t>ジカン</t>
    </rPh>
    <phoneticPr fontId="3"/>
  </si>
  <si>
    <t>所　得　税</t>
    <rPh sb="0" eb="1">
      <t>ジョ</t>
    </rPh>
    <rPh sb="2" eb="3">
      <t>トク</t>
    </rPh>
    <rPh sb="4" eb="5">
      <t>ゼイ</t>
    </rPh>
    <phoneticPr fontId="3"/>
  </si>
  <si>
    <t>片道 100km以上　200km未満</t>
    <rPh sb="0" eb="2">
      <t>カタミチ</t>
    </rPh>
    <rPh sb="8" eb="10">
      <t>イジョウ</t>
    </rPh>
    <rPh sb="16" eb="18">
      <t>ミマン</t>
    </rPh>
    <phoneticPr fontId="3"/>
  </si>
  <si>
    <t>2時間</t>
    <rPh sb="1" eb="3">
      <t>ジカン</t>
    </rPh>
    <phoneticPr fontId="3"/>
  </si>
  <si>
    <t>謝金分支払額</t>
    <rPh sb="0" eb="2">
      <t>シャキン</t>
    </rPh>
    <rPh sb="2" eb="3">
      <t>ブン</t>
    </rPh>
    <rPh sb="3" eb="5">
      <t>シハライ</t>
    </rPh>
    <rPh sb="5" eb="6">
      <t>ガク</t>
    </rPh>
    <phoneticPr fontId="3"/>
  </si>
  <si>
    <t>片道 200km以上　400km未満</t>
    <rPh sb="0" eb="2">
      <t>カタミチ</t>
    </rPh>
    <rPh sb="8" eb="10">
      <t>イジョウ</t>
    </rPh>
    <rPh sb="16" eb="18">
      <t>ミマン</t>
    </rPh>
    <phoneticPr fontId="3"/>
  </si>
  <si>
    <t>3時間</t>
    <rPh sb="1" eb="3">
      <t>ジカン</t>
    </rPh>
    <phoneticPr fontId="3"/>
  </si>
  <si>
    <t xml:space="preserve"> 片道 400km以上                　</t>
    <rPh sb="1" eb="3">
      <t>カタミチ</t>
    </rPh>
    <rPh sb="9" eb="11">
      <t>イジョウ</t>
    </rPh>
    <phoneticPr fontId="3"/>
  </si>
  <si>
    <t>4時間</t>
    <rPh sb="1" eb="3">
      <t>ジカン</t>
    </rPh>
    <phoneticPr fontId="3"/>
  </si>
  <si>
    <t>旅　費　情　報</t>
    <rPh sb="0" eb="1">
      <t>タビ</t>
    </rPh>
    <rPh sb="2" eb="3">
      <t>ヒ</t>
    </rPh>
    <rPh sb="4" eb="5">
      <t>ジョウ</t>
    </rPh>
    <rPh sb="6" eb="7">
      <t>ホウ</t>
    </rPh>
    <phoneticPr fontId="3"/>
  </si>
  <si>
    <t>【交通費の精算の有無】⇒</t>
    <rPh sb="1" eb="4">
      <t>コウツウヒ</t>
    </rPh>
    <rPh sb="5" eb="7">
      <t>セイサン</t>
    </rPh>
    <rPh sb="8" eb="10">
      <t>ウム</t>
    </rPh>
    <phoneticPr fontId="55"/>
  </si>
  <si>
    <t>無</t>
  </si>
  <si>
    <t>※『遠隔地割増』　がある場合は、旅費の精算はできません。</t>
    <phoneticPr fontId="55"/>
  </si>
  <si>
    <t>　※　↓　選択してください。</t>
    <rPh sb="5" eb="7">
      <t>センタク</t>
    </rPh>
    <phoneticPr fontId="55"/>
  </si>
  <si>
    <t>※上表のうち、上限として単価を定めているもの以外の事項について、予算上の都合等がある場合には、上表の設定単価以下の水準を適用できるものとします。</t>
  </si>
  <si>
    <t>　日　当</t>
    <rPh sb="1" eb="2">
      <t>ヒ</t>
    </rPh>
    <rPh sb="3" eb="4">
      <t>トウ</t>
    </rPh>
    <phoneticPr fontId="3"/>
  </si>
  <si>
    <t>　宿　泊</t>
    <rPh sb="1" eb="2">
      <t>ヤド</t>
    </rPh>
    <rPh sb="3" eb="4">
      <t>ハク</t>
    </rPh>
    <phoneticPr fontId="3"/>
  </si>
  <si>
    <t>目的地</t>
    <rPh sb="0" eb="3">
      <t>モクテキチ</t>
    </rPh>
    <phoneticPr fontId="3"/>
  </si>
  <si>
    <t>　　※交通費の精算がない場合は　『謝金支払依頼書兼支出決定書』　の金額欄を埋めてください。ある場合はブランクのままご提出ください。</t>
    <rPh sb="3" eb="6">
      <t>コウツウヒ</t>
    </rPh>
    <rPh sb="7" eb="9">
      <t>セイサン</t>
    </rPh>
    <rPh sb="12" eb="14">
      <t>バアイ</t>
    </rPh>
    <rPh sb="17" eb="19">
      <t>シャキン</t>
    </rPh>
    <rPh sb="19" eb="21">
      <t>シハライ</t>
    </rPh>
    <rPh sb="21" eb="24">
      <t>イライショ</t>
    </rPh>
    <rPh sb="24" eb="25">
      <t>ケン</t>
    </rPh>
    <rPh sb="25" eb="27">
      <t>シシュツ</t>
    </rPh>
    <rPh sb="27" eb="29">
      <t>ケッテイ</t>
    </rPh>
    <rPh sb="29" eb="30">
      <t>ショ</t>
    </rPh>
    <rPh sb="33" eb="35">
      <t>キンガク</t>
    </rPh>
    <rPh sb="35" eb="36">
      <t>ラン</t>
    </rPh>
    <rPh sb="37" eb="38">
      <t>ウ</t>
    </rPh>
    <rPh sb="47" eb="49">
      <t>バアイ</t>
    </rPh>
    <rPh sb="58" eb="60">
      <t>テイシュツ</t>
    </rPh>
    <phoneticPr fontId="55"/>
  </si>
  <si>
    <t>支　払　金　額
（旅　　費）</t>
    <rPh sb="0" eb="1">
      <t>シ</t>
    </rPh>
    <rPh sb="2" eb="3">
      <t>バライ</t>
    </rPh>
    <rPh sb="4" eb="5">
      <t>キン</t>
    </rPh>
    <rPh sb="6" eb="7">
      <t>ガク</t>
    </rPh>
    <rPh sb="9" eb="10">
      <t>タビ</t>
    </rPh>
    <rPh sb="12" eb="13">
      <t>ヒ</t>
    </rPh>
    <phoneticPr fontId="3"/>
  </si>
  <si>
    <t>≪会計係記入≫</t>
    <rPh sb="1" eb="3">
      <t>カイケイ</t>
    </rPh>
    <rPh sb="3" eb="4">
      <t>カカ</t>
    </rPh>
    <rPh sb="4" eb="6">
      <t>キニュウ</t>
    </rPh>
    <phoneticPr fontId="3"/>
  </si>
  <si>
    <t>旅費相当額</t>
    <rPh sb="0" eb="2">
      <t>リョヒ</t>
    </rPh>
    <rPh sb="2" eb="4">
      <t>ソウトウ</t>
    </rPh>
    <rPh sb="4" eb="5">
      <t>ガク</t>
    </rPh>
    <phoneticPr fontId="3"/>
  </si>
  <si>
    <t>旅費分支払額</t>
    <rPh sb="0" eb="2">
      <t>リョヒ</t>
    </rPh>
    <rPh sb="2" eb="3">
      <t>ブン</t>
    </rPh>
    <rPh sb="3" eb="5">
      <t>シハライ</t>
    </rPh>
    <rPh sb="5" eb="6">
      <t>ガク</t>
    </rPh>
    <phoneticPr fontId="3"/>
  </si>
  <si>
    <t>支　払　額  合　計
（謝金＋旅費）</t>
    <rPh sb="0" eb="1">
      <t>シ</t>
    </rPh>
    <rPh sb="2" eb="3">
      <t>バライ</t>
    </rPh>
    <rPh sb="4" eb="5">
      <t>ガク</t>
    </rPh>
    <rPh sb="7" eb="8">
      <t>ゴウ</t>
    </rPh>
    <rPh sb="9" eb="10">
      <t>ケイ</t>
    </rPh>
    <rPh sb="12" eb="14">
      <t>シャキン</t>
    </rPh>
    <rPh sb="15" eb="16">
      <t>タビ</t>
    </rPh>
    <rPh sb="16" eb="17">
      <t>ヒ</t>
    </rPh>
    <phoneticPr fontId="3"/>
  </si>
  <si>
    <t>謝金＋旅費相当合計額</t>
    <rPh sb="0" eb="2">
      <t>シャキン</t>
    </rPh>
    <rPh sb="3" eb="5">
      <t>リョヒ</t>
    </rPh>
    <rPh sb="5" eb="7">
      <t>ソウトウ</t>
    </rPh>
    <rPh sb="7" eb="8">
      <t>ゴウ</t>
    </rPh>
    <rPh sb="8" eb="9">
      <t>ケイ</t>
    </rPh>
    <rPh sb="9" eb="10">
      <t>ガク</t>
    </rPh>
    <phoneticPr fontId="3"/>
  </si>
  <si>
    <t>差引支払合計額</t>
    <rPh sb="0" eb="1">
      <t>サ</t>
    </rPh>
    <rPh sb="1" eb="2">
      <t>イン</t>
    </rPh>
    <rPh sb="2" eb="3">
      <t>シ</t>
    </rPh>
    <rPh sb="3" eb="4">
      <t>バライ</t>
    </rPh>
    <rPh sb="4" eb="5">
      <t>ゴウ</t>
    </rPh>
    <rPh sb="5" eb="6">
      <t>ケイ</t>
    </rPh>
    <rPh sb="6" eb="7">
      <t>ガク</t>
    </rPh>
    <phoneticPr fontId="3"/>
  </si>
  <si>
    <t>（B）</t>
  </si>
  <si>
    <t>プロジェクトコード</t>
    <phoneticPr fontId="3"/>
  </si>
  <si>
    <t>目的コード/
プロジェクトコード</t>
    <rPh sb="0" eb="2">
      <t>モクテキ</t>
    </rPh>
    <phoneticPr fontId="3"/>
  </si>
  <si>
    <t>プロジェクト</t>
    <phoneticPr fontId="3"/>
  </si>
  <si>
    <t>研究期間（開始）</t>
    <rPh sb="0" eb="2">
      <t>ケンキュウ</t>
    </rPh>
    <rPh sb="2" eb="4">
      <t>キカン</t>
    </rPh>
    <rPh sb="5" eb="7">
      <t>カイシ</t>
    </rPh>
    <phoneticPr fontId="3"/>
  </si>
  <si>
    <t>研究期間（終了）</t>
    <rPh sb="0" eb="2">
      <t>ケンキュウ</t>
    </rPh>
    <rPh sb="2" eb="4">
      <t>キカン</t>
    </rPh>
    <rPh sb="5" eb="7">
      <t>シュウリョウ</t>
    </rPh>
    <phoneticPr fontId="3"/>
  </si>
  <si>
    <t>プロジェクト完了日</t>
    <rPh sb="6" eb="9">
      <t>カンリョウビ</t>
    </rPh>
    <phoneticPr fontId="3"/>
  </si>
  <si>
    <t>所管</t>
    <rPh sb="0" eb="2">
      <t>ショカン</t>
    </rPh>
    <phoneticPr fontId="3"/>
  </si>
  <si>
    <t>財源コード</t>
    <rPh sb="0" eb="2">
      <t>ザイゲン</t>
    </rPh>
    <phoneticPr fontId="3"/>
  </si>
  <si>
    <t>現額予算</t>
    <rPh sb="0" eb="1">
      <t>ゲン</t>
    </rPh>
    <rPh sb="1" eb="2">
      <t>ガク</t>
    </rPh>
    <rPh sb="2" eb="4">
      <t>ヨサン</t>
    </rPh>
    <phoneticPr fontId="3"/>
  </si>
  <si>
    <t>依頼執行済額</t>
    <rPh sb="0" eb="2">
      <t>イライ</t>
    </rPh>
    <rPh sb="2" eb="4">
      <t>シッコウ</t>
    </rPh>
    <rPh sb="4" eb="5">
      <t>スミ</t>
    </rPh>
    <rPh sb="5" eb="6">
      <t>ガク</t>
    </rPh>
    <phoneticPr fontId="3"/>
  </si>
  <si>
    <t>依頼予算残高</t>
    <rPh sb="0" eb="2">
      <t>イライ</t>
    </rPh>
    <rPh sb="2" eb="4">
      <t>ヨサン</t>
    </rPh>
    <rPh sb="4" eb="6">
      <t>ザンダカ</t>
    </rPh>
    <phoneticPr fontId="3"/>
  </si>
  <si>
    <t>依頼執行率</t>
    <rPh sb="0" eb="2">
      <t>イライ</t>
    </rPh>
    <rPh sb="2" eb="4">
      <t>シッコウ</t>
    </rPh>
    <rPh sb="4" eb="5">
      <t>リツ</t>
    </rPh>
    <phoneticPr fontId="3"/>
  </si>
  <si>
    <t>D列</t>
    <rPh sb="1" eb="2">
      <t>レツ</t>
    </rPh>
    <phoneticPr fontId="3"/>
  </si>
  <si>
    <t>目的/プロジェクト</t>
    <phoneticPr fontId="3"/>
  </si>
  <si>
    <t>選択した予算が表示されます。</t>
    <phoneticPr fontId="3"/>
  </si>
  <si>
    <t>2020年度</t>
    <rPh sb="4" eb="6">
      <t>ネンド</t>
    </rPh>
    <phoneticPr fontId="3"/>
  </si>
  <si>
    <t>一般予算</t>
    <rPh sb="0" eb="2">
      <t>イッパン</t>
    </rPh>
    <rPh sb="2" eb="4">
      <t>ヨサン</t>
    </rPh>
    <phoneticPr fontId="3"/>
  </si>
  <si>
    <r>
      <t>【</t>
    </r>
    <r>
      <rPr>
        <b/>
        <sz val="12"/>
        <rFont val="Meiryo UI"/>
        <family val="3"/>
        <charset val="128"/>
      </rPr>
      <t xml:space="preserve">換金性の高い物品 </t>
    </r>
    <r>
      <rPr>
        <sz val="11"/>
        <rFont val="Meiryo UI"/>
        <family val="3"/>
        <charset val="128"/>
      </rPr>
      <t>とは</t>
    </r>
    <r>
      <rPr>
        <b/>
        <sz val="11"/>
        <rFont val="Meiryo UI"/>
        <family val="3"/>
        <charset val="128"/>
      </rPr>
      <t>】</t>
    </r>
    <r>
      <rPr>
        <b/>
        <sz val="11"/>
        <color indexed="12"/>
        <rFont val="Meiryo UI"/>
        <family val="3"/>
        <charset val="128"/>
      </rPr>
      <t>　固定資産・少額資産の場合、換）、金）を記載する必要はありません。</t>
    </r>
    <rPh sb="1" eb="4">
      <t>カンキンセイ</t>
    </rPh>
    <rPh sb="5" eb="6">
      <t>タカ</t>
    </rPh>
    <rPh sb="7" eb="9">
      <t>ブッピン</t>
    </rPh>
    <rPh sb="24" eb="26">
      <t>バアイ</t>
    </rPh>
    <rPh sb="27" eb="28">
      <t>カン</t>
    </rPh>
    <rPh sb="30" eb="31">
      <t>キン</t>
    </rPh>
    <rPh sb="33" eb="35">
      <t>キサイ</t>
    </rPh>
    <rPh sb="37" eb="39">
      <t>ヒツヨウ</t>
    </rPh>
    <phoneticPr fontId="3"/>
  </si>
  <si>
    <t>区　　　　分</t>
    <rPh sb="0" eb="1">
      <t>ク</t>
    </rPh>
    <rPh sb="5" eb="6">
      <t>ブン</t>
    </rPh>
    <phoneticPr fontId="3"/>
  </si>
  <si>
    <t>2020年度</t>
    <phoneticPr fontId="3"/>
  </si>
  <si>
    <t>支　払　先</t>
    <rPh sb="0" eb="1">
      <t>シ</t>
    </rPh>
    <rPh sb="2" eb="3">
      <t>バライ</t>
    </rPh>
    <rPh sb="4" eb="5">
      <t>サキ</t>
    </rPh>
    <phoneticPr fontId="3"/>
  </si>
  <si>
    <t>旅費支払通知書</t>
    <rPh sb="0" eb="2">
      <t>リョヒ</t>
    </rPh>
    <rPh sb="2" eb="4">
      <t>シハライ</t>
    </rPh>
    <rPh sb="4" eb="7">
      <t>ツウチショ</t>
    </rPh>
    <phoneticPr fontId="3"/>
  </si>
  <si>
    <r>
      <t>研究費</t>
    </r>
    <r>
      <rPr>
        <sz val="14"/>
        <rFont val="Meiryo UI"/>
        <family val="3"/>
        <charset val="128"/>
      </rPr>
      <t xml:space="preserve">
</t>
    </r>
    <r>
      <rPr>
        <sz val="11"/>
        <rFont val="Meiryo UI"/>
        <family val="3"/>
        <charset val="128"/>
      </rPr>
      <t xml:space="preserve">
</t>
    </r>
    <r>
      <rPr>
        <sz val="9"/>
        <rFont val="Meiryo UI"/>
        <family val="3"/>
        <charset val="128"/>
      </rPr>
      <t>（科研費、外部資金を含む）</t>
    </r>
    <rPh sb="0" eb="3">
      <t>ケンキュウヒ</t>
    </rPh>
    <rPh sb="6" eb="9">
      <t>カケンヒ</t>
    </rPh>
    <rPh sb="10" eb="12">
      <t>ガイブ</t>
    </rPh>
    <rPh sb="12" eb="14">
      <t>シキン</t>
    </rPh>
    <rPh sb="15" eb="16">
      <t>フク</t>
    </rPh>
    <phoneticPr fontId="3"/>
  </si>
  <si>
    <r>
      <t xml:space="preserve">研究費以外
</t>
    </r>
    <r>
      <rPr>
        <sz val="9"/>
        <rFont val="Meiryo UI"/>
        <family val="3"/>
        <charset val="128"/>
      </rPr>
      <t>（教育費、間接経費等）</t>
    </r>
    <rPh sb="0" eb="3">
      <t>ケンキュウヒ</t>
    </rPh>
    <rPh sb="3" eb="5">
      <t>イガイ</t>
    </rPh>
    <rPh sb="8" eb="11">
      <t>キョウイクヒ</t>
    </rPh>
    <rPh sb="12" eb="14">
      <t>カンセツ</t>
    </rPh>
    <rPh sb="14" eb="16">
      <t>ケイヒ</t>
    </rPh>
    <rPh sb="16" eb="17">
      <t>トウ</t>
    </rPh>
    <phoneticPr fontId="3"/>
  </si>
  <si>
    <t>物品購入　発注情報通知書の取扱い</t>
    <rPh sb="0" eb="2">
      <t>ブッピン</t>
    </rPh>
    <rPh sb="2" eb="4">
      <t>コウニュウ</t>
    </rPh>
    <rPh sb="5" eb="7">
      <t>ハッチュウ</t>
    </rPh>
    <rPh sb="7" eb="9">
      <t>ジョウホウ</t>
    </rPh>
    <rPh sb="9" eb="12">
      <t>ツウチショ</t>
    </rPh>
    <rPh sb="13" eb="15">
      <t>トリアツカ</t>
    </rPh>
    <phoneticPr fontId="3"/>
  </si>
  <si>
    <t>研究費/研究費以外</t>
    <rPh sb="0" eb="3">
      <t>ケンキュウヒ</t>
    </rPh>
    <rPh sb="4" eb="7">
      <t>ケンキュウヒ</t>
    </rPh>
    <rPh sb="7" eb="9">
      <t>イガイ</t>
    </rPh>
    <phoneticPr fontId="3"/>
  </si>
  <si>
    <t>「購入等依頼書（1次）（写し）」　または
「発注情報等通知書」　のいずれか</t>
    <phoneticPr fontId="3"/>
  </si>
  <si>
    <t>https://www.zaikai.jim.tmu.ac.jp/zkweb</t>
    <phoneticPr fontId="3"/>
  </si>
  <si>
    <t>1件50万円未満の物品購入</t>
    <rPh sb="1" eb="2">
      <t>ケン</t>
    </rPh>
    <rPh sb="4" eb="6">
      <t>マンエン</t>
    </rPh>
    <rPh sb="6" eb="8">
      <t>ミマン</t>
    </rPh>
    <rPh sb="9" eb="11">
      <t>ブッピン</t>
    </rPh>
    <rPh sb="11" eb="13">
      <t>コウニュウ</t>
    </rPh>
    <phoneticPr fontId="3"/>
  </si>
  <si>
    <t>【支出計算】</t>
    <rPh sb="1" eb="3">
      <t>シシュツ</t>
    </rPh>
    <rPh sb="3" eb="5">
      <t>ケイサン</t>
    </rPh>
    <phoneticPr fontId="3"/>
  </si>
  <si>
    <r>
      <t>↓</t>
    </r>
    <r>
      <rPr>
        <sz val="11"/>
        <color indexed="10"/>
        <rFont val="Meiryo UI"/>
        <family val="3"/>
        <charset val="128"/>
      </rPr>
      <t>必ず選択下さい。</t>
    </r>
    <rPh sb="1" eb="2">
      <t>カナラ</t>
    </rPh>
    <rPh sb="3" eb="5">
      <t>センタク</t>
    </rPh>
    <rPh sb="5" eb="6">
      <t>クダ</t>
    </rPh>
    <phoneticPr fontId="3"/>
  </si>
  <si>
    <t>支払区分</t>
    <rPh sb="0" eb="2">
      <t>シハライ</t>
    </rPh>
    <rPh sb="2" eb="4">
      <t>クブン</t>
    </rPh>
    <phoneticPr fontId="66"/>
  </si>
  <si>
    <t>支払予定日</t>
    <rPh sb="0" eb="2">
      <t>シハライ</t>
    </rPh>
    <rPh sb="2" eb="4">
      <t>ヨテイ</t>
    </rPh>
    <rPh sb="4" eb="5">
      <t>ビ</t>
    </rPh>
    <phoneticPr fontId="66"/>
  </si>
  <si>
    <t>月</t>
    <rPh sb="0" eb="1">
      <t>ツキ</t>
    </rPh>
    <phoneticPr fontId="66"/>
  </si>
  <si>
    <t>日</t>
    <rPh sb="0" eb="1">
      <t>ヒ</t>
    </rPh>
    <phoneticPr fontId="66"/>
  </si>
  <si>
    <t>【旅行者】</t>
    <rPh sb="1" eb="4">
      <t>リョコウシャ</t>
    </rPh>
    <phoneticPr fontId="3"/>
  </si>
  <si>
    <t>氏　名</t>
    <rPh sb="0" eb="1">
      <t>シ</t>
    </rPh>
    <rPh sb="2" eb="3">
      <t>メイ</t>
    </rPh>
    <phoneticPr fontId="3"/>
  </si>
  <si>
    <t>債主番号
(職員・学修）</t>
    <rPh sb="0" eb="2">
      <t>サイシュ</t>
    </rPh>
    <rPh sb="2" eb="4">
      <t>バンゴウ</t>
    </rPh>
    <rPh sb="6" eb="8">
      <t>ショクイン</t>
    </rPh>
    <rPh sb="9" eb="10">
      <t>ガク</t>
    </rPh>
    <rPh sb="10" eb="11">
      <t>シュウ</t>
    </rPh>
    <phoneticPr fontId="3"/>
  </si>
  <si>
    <t>職　位</t>
    <rPh sb="0" eb="1">
      <t>ショク</t>
    </rPh>
    <rPh sb="2" eb="3">
      <t>クライ</t>
    </rPh>
    <phoneticPr fontId="3"/>
  </si>
  <si>
    <t>自宅最寄駅
（バス停）</t>
    <rPh sb="0" eb="2">
      <t>ジタク</t>
    </rPh>
    <rPh sb="2" eb="4">
      <t>モヨリ</t>
    </rPh>
    <rPh sb="4" eb="5">
      <t>エキ</t>
    </rPh>
    <rPh sb="9" eb="10">
      <t>テイ</t>
    </rPh>
    <phoneticPr fontId="3"/>
  </si>
  <si>
    <t>【旅行内容】</t>
    <rPh sb="1" eb="3">
      <t>リョコウ</t>
    </rPh>
    <rPh sb="3" eb="5">
      <t>ナイヨウ</t>
    </rPh>
    <phoneticPr fontId="3"/>
  </si>
  <si>
    <r>
      <t>↓宿泊、</t>
    </r>
    <r>
      <rPr>
        <sz val="11"/>
        <color indexed="10"/>
        <rFont val="Meiryo UI"/>
        <family val="3"/>
        <charset val="128"/>
      </rPr>
      <t>日帰りを選択してください。</t>
    </r>
    <rPh sb="1" eb="3">
      <t>シュクハク</t>
    </rPh>
    <rPh sb="4" eb="6">
      <t>ヒガエ</t>
    </rPh>
    <rPh sb="8" eb="10">
      <t>センタク</t>
    </rPh>
    <phoneticPr fontId="3"/>
  </si>
  <si>
    <t>宿泊</t>
  </si>
  <si>
    <t>（機（船）中泊</t>
    <phoneticPr fontId="66"/>
  </si>
  <si>
    <t>泊）</t>
    <rPh sb="0" eb="1">
      <t>ハク</t>
    </rPh>
    <phoneticPr fontId="3"/>
  </si>
  <si>
    <t>出発・帰着</t>
    <rPh sb="0" eb="2">
      <t>シュッパツ</t>
    </rPh>
    <rPh sb="3" eb="5">
      <t>キチャク</t>
    </rPh>
    <phoneticPr fontId="66"/>
  </si>
  <si>
    <t>自宅</t>
    <rPh sb="0" eb="2">
      <t>ジタク</t>
    </rPh>
    <phoneticPr fontId="66"/>
  </si>
  <si>
    <t>旅行地①</t>
    <rPh sb="0" eb="1">
      <t>タビ</t>
    </rPh>
    <rPh sb="1" eb="2">
      <t>ギョウ</t>
    </rPh>
    <rPh sb="2" eb="3">
      <t>チ</t>
    </rPh>
    <phoneticPr fontId="3"/>
  </si>
  <si>
    <t>日程</t>
    <rPh sb="0" eb="2">
      <t>ニッテイ</t>
    </rPh>
    <phoneticPr fontId="66"/>
  </si>
  <si>
    <t>～</t>
    <phoneticPr fontId="66"/>
  </si>
  <si>
    <t>備考</t>
    <rPh sb="0" eb="2">
      <t>ビコウ</t>
    </rPh>
    <phoneticPr fontId="66"/>
  </si>
  <si>
    <t>目的・用務内容</t>
    <rPh sb="0" eb="2">
      <t>モクテキ</t>
    </rPh>
    <rPh sb="3" eb="5">
      <t>ヨウム</t>
    </rPh>
    <rPh sb="5" eb="7">
      <t>ナイヨウ</t>
    </rPh>
    <phoneticPr fontId="3"/>
  </si>
  <si>
    <t>学会参加</t>
  </si>
  <si>
    <t>電気学会産業応用部門大会に参加し研究発表・情報収集</t>
    <rPh sb="0" eb="2">
      <t>デンキ</t>
    </rPh>
    <rPh sb="2" eb="4">
      <t>ガッカイ</t>
    </rPh>
    <rPh sb="4" eb="6">
      <t>サンギョウ</t>
    </rPh>
    <rPh sb="6" eb="8">
      <t>オウヨウ</t>
    </rPh>
    <rPh sb="8" eb="10">
      <t>ブモン</t>
    </rPh>
    <rPh sb="10" eb="12">
      <t>タイカイ</t>
    </rPh>
    <rPh sb="13" eb="15">
      <t>サンカ</t>
    </rPh>
    <rPh sb="16" eb="18">
      <t>ケンキュウ</t>
    </rPh>
    <rPh sb="18" eb="20">
      <t>ハッピョウ</t>
    </rPh>
    <rPh sb="21" eb="23">
      <t>ジョウホウ</t>
    </rPh>
    <rPh sb="23" eb="25">
      <t>シュウシュウ</t>
    </rPh>
    <phoneticPr fontId="66"/>
  </si>
  <si>
    <t>長崎大学文京ｷｬﾝﾊﾟｽ</t>
    <rPh sb="2" eb="3">
      <t>テイ</t>
    </rPh>
    <phoneticPr fontId="66"/>
  </si>
  <si>
    <t>長崎県長崎市文教1-14</t>
    <rPh sb="0" eb="3">
      <t>ナガサキケン</t>
    </rPh>
    <rPh sb="3" eb="6">
      <t>ナガサキシ</t>
    </rPh>
    <rPh sb="6" eb="8">
      <t>ブンキョウ</t>
    </rPh>
    <phoneticPr fontId="66"/>
  </si>
  <si>
    <t>旅行先最寄駅
（バス停）</t>
    <rPh sb="0" eb="2">
      <t>リョコウ</t>
    </rPh>
    <rPh sb="2" eb="3">
      <t>サキ</t>
    </rPh>
    <rPh sb="10" eb="11">
      <t>テイ</t>
    </rPh>
    <phoneticPr fontId="3"/>
  </si>
  <si>
    <t>バス停　長大東門前</t>
    <rPh sb="2" eb="3">
      <t>テイ</t>
    </rPh>
    <rPh sb="4" eb="6">
      <t>ナガダイ</t>
    </rPh>
    <rPh sb="6" eb="7">
      <t>ヒガシ</t>
    </rPh>
    <rPh sb="7" eb="8">
      <t>モン</t>
    </rPh>
    <rPh sb="8" eb="9">
      <t>マエ</t>
    </rPh>
    <phoneticPr fontId="66"/>
  </si>
  <si>
    <t>旅行地②</t>
    <rPh sb="0" eb="1">
      <t>タビ</t>
    </rPh>
    <rPh sb="1" eb="2">
      <t>ギョウ</t>
    </rPh>
    <rPh sb="2" eb="3">
      <t>チ</t>
    </rPh>
    <phoneticPr fontId="3"/>
  </si>
  <si>
    <t>調査視察</t>
  </si>
  <si>
    <t>山口錦帯橋</t>
    <rPh sb="0" eb="2">
      <t>ヤマグチ</t>
    </rPh>
    <rPh sb="2" eb="5">
      <t>キンタイキョウ</t>
    </rPh>
    <phoneticPr fontId="66"/>
  </si>
  <si>
    <t>山口</t>
    <rPh sb="0" eb="2">
      <t>ヤマグチ</t>
    </rPh>
    <phoneticPr fontId="66"/>
  </si>
  <si>
    <t>錦帯橋入口</t>
    <rPh sb="0" eb="3">
      <t>キンタイキョウ</t>
    </rPh>
    <rPh sb="3" eb="5">
      <t>イリグチ</t>
    </rPh>
    <phoneticPr fontId="66"/>
  </si>
  <si>
    <t>旅行地③</t>
    <rPh sb="0" eb="1">
      <t>タビ</t>
    </rPh>
    <rPh sb="1" eb="2">
      <t>ギョウ</t>
    </rPh>
    <rPh sb="2" eb="3">
      <t>チ</t>
    </rPh>
    <phoneticPr fontId="3"/>
  </si>
  <si>
    <t>宮島</t>
    <rPh sb="0" eb="2">
      <t>ミヤジマ</t>
    </rPh>
    <phoneticPr fontId="66"/>
  </si>
  <si>
    <t>広島</t>
    <rPh sb="0" eb="2">
      <t>ヒロシマ</t>
    </rPh>
    <phoneticPr fontId="66"/>
  </si>
  <si>
    <t>【調整】</t>
    <rPh sb="1" eb="3">
      <t>チョウセイ</t>
    </rPh>
    <phoneticPr fontId="3"/>
  </si>
  <si>
    <t>↓選択下さい！</t>
    <rPh sb="1" eb="3">
      <t>センタク</t>
    </rPh>
    <rPh sb="3" eb="4">
      <t>クダ</t>
    </rPh>
    <phoneticPr fontId="3"/>
  </si>
  <si>
    <t>5,000円/1泊</t>
    <rPh sb="5" eb="6">
      <t>エン</t>
    </rPh>
    <rPh sb="8" eb="9">
      <t>ハク</t>
    </rPh>
    <phoneticPr fontId="66"/>
  </si>
  <si>
    <t>他機関からの
旅費の支給</t>
    <phoneticPr fontId="66"/>
  </si>
  <si>
    <t>一部支給</t>
  </si>
  <si>
    <t>1D20299</t>
    <phoneticPr fontId="3"/>
  </si>
  <si>
    <t>○○科）△△　△△　</t>
    <rPh sb="2" eb="3">
      <t>カ</t>
    </rPh>
    <phoneticPr fontId="3"/>
  </si>
  <si>
    <r>
      <t>　・パソコン（本体、ディスプレイ、増設メモリ、外付ＨＤＤ、</t>
    </r>
    <r>
      <rPr>
        <b/>
        <sz val="10"/>
        <color indexed="10"/>
        <rFont val="Meiryo UI"/>
        <family val="3"/>
        <charset val="128"/>
      </rPr>
      <t>外付ＳＳＤ）</t>
    </r>
    <r>
      <rPr>
        <sz val="10"/>
        <rFont val="Meiryo UI"/>
        <family val="3"/>
        <charset val="128"/>
      </rPr>
      <t xml:space="preserve">
　・プリンタ、スキャナ（複合機含）
　・タブレット型コンピュータ
　・携帯電話、スマートフォン
　・カメラ（フィルムカメラ、デジタルカメラ、ビデオカメラ、交換レンズ）
　・テレビ
　・録画機器、録音機器　　　　　</t>
    </r>
    <r>
      <rPr>
        <sz val="10"/>
        <color indexed="10"/>
        <rFont val="Meiryo UI"/>
        <family val="3"/>
        <charset val="128"/>
      </rPr>
      <t>2020年度からSSDが追加されました</t>
    </r>
    <rPh sb="7" eb="9">
      <t>ホンタイ</t>
    </rPh>
    <rPh sb="17" eb="19">
      <t>ゾウセツ</t>
    </rPh>
    <rPh sb="23" eb="24">
      <t>ソト</t>
    </rPh>
    <rPh sb="24" eb="25">
      <t>ヅ</t>
    </rPh>
    <rPh sb="29" eb="30">
      <t>ソト</t>
    </rPh>
    <rPh sb="30" eb="31">
      <t>ヅ</t>
    </rPh>
    <rPh sb="48" eb="51">
      <t>フクゴウキ</t>
    </rPh>
    <rPh sb="51" eb="52">
      <t>フク</t>
    </rPh>
    <rPh sb="61" eb="62">
      <t>ガタ</t>
    </rPh>
    <rPh sb="71" eb="73">
      <t>ケイタイ</t>
    </rPh>
    <rPh sb="73" eb="75">
      <t>デンワ</t>
    </rPh>
    <rPh sb="113" eb="115">
      <t>コウカン</t>
    </rPh>
    <rPh sb="128" eb="130">
      <t>ロクガ</t>
    </rPh>
    <rPh sb="130" eb="132">
      <t>キキ</t>
    </rPh>
    <rPh sb="133" eb="135">
      <t>ロクオン</t>
    </rPh>
    <rPh sb="135" eb="137">
      <t>キキ</t>
    </rPh>
    <rPh sb="146" eb="148">
      <t>ネンド</t>
    </rPh>
    <rPh sb="154" eb="156">
      <t>ツイカ</t>
    </rPh>
    <phoneticPr fontId="3"/>
  </si>
  <si>
    <t>大学</t>
  </si>
  <si>
    <t>物品購入、委託、修繕など　契約目途額50万円以上</t>
    <phoneticPr fontId="3"/>
  </si>
  <si>
    <t>物品購入、委託、修繕など　契約額50万円未満</t>
    <rPh sb="0" eb="2">
      <t>ブッピン</t>
    </rPh>
    <rPh sb="2" eb="4">
      <t>コウニュウ</t>
    </rPh>
    <rPh sb="5" eb="7">
      <t>イタク</t>
    </rPh>
    <rPh sb="8" eb="10">
      <t>シュウゼン</t>
    </rPh>
    <rPh sb="13" eb="15">
      <t>ケイヤク</t>
    </rPh>
    <rPh sb="15" eb="16">
      <t>ガク</t>
    </rPh>
    <rPh sb="18" eb="20">
      <t>マンエン</t>
    </rPh>
    <rPh sb="20" eb="22">
      <t>ミマン</t>
    </rPh>
    <phoneticPr fontId="3"/>
  </si>
  <si>
    <r>
      <rPr>
        <sz val="10"/>
        <rFont val="Meiryo UI"/>
        <family val="3"/>
        <charset val="128"/>
      </rPr>
      <t>上記のうち、以下の場合</t>
    </r>
    <r>
      <rPr>
        <sz val="11"/>
        <rFont val="Meiryo UI"/>
        <family val="3"/>
        <charset val="128"/>
      </rPr>
      <t xml:space="preserve">
　・単価10万円以上の物品を購入し、資産登録をしない場合
　・図書（雑誌等を含む）購入　　　　　　・固定資産の修繕</t>
    </r>
    <rPh sb="0" eb="2">
      <t>ジョウキ</t>
    </rPh>
    <rPh sb="6" eb="8">
      <t>イカ</t>
    </rPh>
    <rPh sb="9" eb="11">
      <t>バアイ</t>
    </rPh>
    <rPh sb="48" eb="49">
      <t>トウ</t>
    </rPh>
    <phoneticPr fontId="3"/>
  </si>
  <si>
    <t>購入等依頼書（1次）または
立替払通知書</t>
    <rPh sb="0" eb="2">
      <t>コウニュウ</t>
    </rPh>
    <rPh sb="2" eb="3">
      <t>トウ</t>
    </rPh>
    <rPh sb="3" eb="5">
      <t>イライ</t>
    </rPh>
    <rPh sb="5" eb="6">
      <t>ショ</t>
    </rPh>
    <rPh sb="8" eb="9">
      <t>ジ</t>
    </rPh>
    <rPh sb="14" eb="16">
      <t>タテカエ</t>
    </rPh>
    <rPh sb="16" eb="17">
      <t>バライ</t>
    </rPh>
    <rPh sb="17" eb="20">
      <t>ツウチショ</t>
    </rPh>
    <phoneticPr fontId="3"/>
  </si>
  <si>
    <t>※ 原則「購入等依頼書」の提出、購入等依頼書（1次）でも可。ただし、概要通知が必要なものは、「購入等依頼書」を作成し提出してください。</t>
    <phoneticPr fontId="3"/>
  </si>
  <si>
    <t>物品購入、委託、修繕など
（立替払い不可）</t>
    <rPh sb="0" eb="2">
      <t>ブッピン</t>
    </rPh>
    <rPh sb="2" eb="4">
      <t>コウニュウ</t>
    </rPh>
    <rPh sb="5" eb="7">
      <t>イタク</t>
    </rPh>
    <rPh sb="8" eb="10">
      <t>シュウゼン</t>
    </rPh>
    <rPh sb="14" eb="16">
      <t>タテカエ</t>
    </rPh>
    <rPh sb="16" eb="17">
      <t>バラ</t>
    </rPh>
    <rPh sb="18" eb="20">
      <t>フカ</t>
    </rPh>
    <phoneticPr fontId="3"/>
  </si>
  <si>
    <t>　　　　　　　　　　不要　　　　　　　　　※
購入等依頼書（1次）でも可</t>
    <rPh sb="10" eb="12">
      <t>フヨウ</t>
    </rPh>
    <rPh sb="35" eb="36">
      <t>カ</t>
    </rPh>
    <phoneticPr fontId="3"/>
  </si>
  <si>
    <r>
      <t>　</t>
    </r>
    <r>
      <rPr>
        <b/>
        <sz val="11"/>
        <color indexed="12"/>
        <rFont val="ＭＳ Ｐゴシック"/>
        <family val="3"/>
        <charset val="128"/>
      </rPr>
      <t>・単価10万円以上の物品を購入し、資産登録をしない場合。
　・図書を購入した場合。
　・固定資産の修繕の場合。</t>
    </r>
    <r>
      <rPr>
        <sz val="11"/>
        <color indexed="12"/>
        <rFont val="ＭＳ Ｐゴシック"/>
        <family val="3"/>
        <charset val="128"/>
      </rPr>
      <t xml:space="preserve">
→ 水色セル「購入依頼NO」 と　該当部分を入力してください。</t>
    </r>
    <rPh sb="2" eb="4">
      <t>タンカ</t>
    </rPh>
    <rPh sb="6" eb="10">
      <t>マンエンイジョウ</t>
    </rPh>
    <rPh sb="11" eb="13">
      <t>ブッピン</t>
    </rPh>
    <rPh sb="14" eb="16">
      <t>コウニュウ</t>
    </rPh>
    <rPh sb="18" eb="20">
      <t>シサン</t>
    </rPh>
    <rPh sb="20" eb="22">
      <t>トウロク</t>
    </rPh>
    <rPh sb="26" eb="28">
      <t>バアイ</t>
    </rPh>
    <rPh sb="32" eb="34">
      <t>トショ</t>
    </rPh>
    <rPh sb="35" eb="37">
      <t>コウニュウ</t>
    </rPh>
    <rPh sb="39" eb="41">
      <t>バアイ</t>
    </rPh>
    <rPh sb="45" eb="47">
      <t>コテイ</t>
    </rPh>
    <rPh sb="47" eb="49">
      <t>シサン</t>
    </rPh>
    <rPh sb="50" eb="52">
      <t>シュウゼン</t>
    </rPh>
    <rPh sb="53" eb="55">
      <t>バアイ</t>
    </rPh>
    <phoneticPr fontId="3"/>
  </si>
  <si>
    <t>1</t>
    <phoneticPr fontId="3"/>
  </si>
  <si>
    <t>1D1</t>
  </si>
  <si>
    <t>理学部</t>
  </si>
  <si>
    <t>1010205</t>
  </si>
  <si>
    <t>教）実実教・固）製作加工経費</t>
  </si>
  <si>
    <t>1010501</t>
  </si>
  <si>
    <t>教）厚生補導経費(固定費)共通</t>
  </si>
  <si>
    <t>1011001</t>
  </si>
  <si>
    <t>教）留学支援経費共通</t>
  </si>
  <si>
    <t>1012201</t>
  </si>
  <si>
    <t>教）その他教育費共通共通</t>
  </si>
  <si>
    <t>1020201</t>
  </si>
  <si>
    <t>教研）標本館等運営費共通</t>
  </si>
  <si>
    <t>1071101</t>
  </si>
  <si>
    <t>改）海外インターンシップの推進共通</t>
  </si>
  <si>
    <t>108050401</t>
  </si>
  <si>
    <t>企）都市外交）教育研究支援経費共通</t>
  </si>
  <si>
    <t>108050704</t>
  </si>
  <si>
    <t>企）都外）交流共同P）若手研究者海外派遣</t>
  </si>
  <si>
    <t>1306</t>
  </si>
  <si>
    <t>科研費間接経費収入</t>
  </si>
  <si>
    <t>1360201</t>
  </si>
  <si>
    <t>科間）機関管理体制充実分共通</t>
  </si>
  <si>
    <t>1D211</t>
  </si>
  <si>
    <t>工作施設</t>
  </si>
  <si>
    <t>1060301</t>
  </si>
  <si>
    <t>研）傾斜的研究費部局分共通</t>
  </si>
  <si>
    <t>1D214</t>
  </si>
  <si>
    <t>RI施設</t>
  </si>
  <si>
    <t>1D201</t>
  </si>
  <si>
    <t>理学部）学部共通</t>
  </si>
  <si>
    <t>1060303</t>
  </si>
  <si>
    <t>研）傾斜研究部局）部局長裁量</t>
  </si>
  <si>
    <t>1071501</t>
  </si>
  <si>
    <t>改）教育改革推進事業共通</t>
  </si>
  <si>
    <t>1D20201</t>
  </si>
  <si>
    <t>数理科学科共通</t>
  </si>
  <si>
    <t>1010101</t>
  </si>
  <si>
    <t>教）実験実習経費・教務経費(単価分)共通</t>
  </si>
  <si>
    <t>1D20240</t>
  </si>
  <si>
    <t>数理科学科長</t>
  </si>
  <si>
    <t>1011401</t>
  </si>
  <si>
    <t>教）大学院生国際学術会議派遣経費共通</t>
  </si>
  <si>
    <t>1060605</t>
  </si>
  <si>
    <t>研）管理費）その他事務経費</t>
  </si>
  <si>
    <t>1D202</t>
    <phoneticPr fontId="75"/>
  </si>
  <si>
    <r>
      <t>数理科学）</t>
    </r>
    <r>
      <rPr>
        <sz val="11"/>
        <color indexed="10"/>
        <rFont val="ＭＳ Ｐゴシック"/>
        <family val="3"/>
        <charset val="128"/>
      </rPr>
      <t>各教員名</t>
    </r>
    <rPh sb="5" eb="8">
      <t>カクキョウイン</t>
    </rPh>
    <rPh sb="8" eb="9">
      <t>メイ</t>
    </rPh>
    <phoneticPr fontId="75"/>
  </si>
  <si>
    <t>1D20301</t>
  </si>
  <si>
    <t>物理学科共通</t>
  </si>
  <si>
    <t>1D20340</t>
  </si>
  <si>
    <t>物理学科長</t>
  </si>
  <si>
    <t>1D20302</t>
    <phoneticPr fontId="75"/>
  </si>
  <si>
    <t>物理学）青木　勇二</t>
  </si>
  <si>
    <t>1D20307</t>
  </si>
  <si>
    <t>物理学）藤田　裕</t>
  </si>
  <si>
    <t>1010105</t>
  </si>
  <si>
    <t>教）実実教・単）GP継続支援経費</t>
  </si>
  <si>
    <t>1050701</t>
  </si>
  <si>
    <t>人）アルバイト人件費共通</t>
  </si>
  <si>
    <t>1D20401</t>
  </si>
  <si>
    <t>化学科共通</t>
  </si>
  <si>
    <t>1D20440</t>
    <phoneticPr fontId="75"/>
  </si>
  <si>
    <t>化学科長</t>
    <rPh sb="3" eb="4">
      <t>チョウ</t>
    </rPh>
    <phoneticPr fontId="75"/>
  </si>
  <si>
    <t>1060204</t>
  </si>
  <si>
    <t>研）傾斜研究全学）戦略的研究P支援</t>
  </si>
  <si>
    <t>1D20409</t>
  </si>
  <si>
    <t>化学）波田　雅彦</t>
  </si>
  <si>
    <t>1D20501</t>
  </si>
  <si>
    <t>生命科学科共通</t>
  </si>
  <si>
    <t>1D20540</t>
    <phoneticPr fontId="75"/>
  </si>
  <si>
    <t>生命科学科長</t>
    <rPh sb="5" eb="6">
      <t>チョウ</t>
    </rPh>
    <phoneticPr fontId="75"/>
  </si>
  <si>
    <t>1D20503</t>
  </si>
  <si>
    <t>生命科学）村上　哲明</t>
  </si>
  <si>
    <t>1D20509</t>
  </si>
  <si>
    <t>生命科学）鈴木　準一郎</t>
  </si>
  <si>
    <t>1D20519</t>
  </si>
  <si>
    <t>生命科学）安藤　香奈絵</t>
  </si>
  <si>
    <t>1050401</t>
  </si>
  <si>
    <t>人）非常勤教員人件費共通</t>
  </si>
  <si>
    <t>14</t>
  </si>
  <si>
    <t>繰越一般財源</t>
  </si>
  <si>
    <t>1410202</t>
  </si>
  <si>
    <t>繰改）国際）授業英語化（生命科学科）</t>
  </si>
  <si>
    <t>1D20601</t>
  </si>
  <si>
    <t>理学部）電子情報システム工学科共通</t>
  </si>
  <si>
    <t>1D206</t>
    <phoneticPr fontId="75"/>
  </si>
  <si>
    <t>1D20701</t>
  </si>
  <si>
    <t>理学部）機械システム工学科共通</t>
  </si>
  <si>
    <t>1D207</t>
    <phoneticPr fontId="75"/>
  </si>
  <si>
    <t>1D20908</t>
  </si>
  <si>
    <t>理学部）ヘルプロ）井村　祥子</t>
  </si>
  <si>
    <t>1D209</t>
    <phoneticPr fontId="75"/>
  </si>
  <si>
    <t>1D20901</t>
    <phoneticPr fontId="75"/>
  </si>
  <si>
    <t>理学部）ヘルプロ共通</t>
    <rPh sb="8" eb="10">
      <t>キョウツウ</t>
    </rPh>
    <phoneticPr fontId="75"/>
  </si>
  <si>
    <t>1010204</t>
  </si>
  <si>
    <t>教）実実教・固）体育授業</t>
  </si>
  <si>
    <t>1D21002</t>
  </si>
  <si>
    <t>理学部）学情）藤吉　正明</t>
  </si>
  <si>
    <t>1D21003</t>
  </si>
  <si>
    <t>理学部）学情）史　虹波</t>
  </si>
  <si>
    <t>1D21004</t>
  </si>
  <si>
    <t>理学部）学情）渡邉　美紀</t>
  </si>
  <si>
    <t>1410103</t>
  </si>
  <si>
    <t>繰改）P任）研究費</t>
  </si>
  <si>
    <t>1D21011</t>
  </si>
  <si>
    <t>理学部）学情）藤吉　正明（２）</t>
  </si>
  <si>
    <t>1D20540</t>
  </si>
  <si>
    <t>1D20440</t>
  </si>
  <si>
    <r>
      <t>理学部）電子情報）</t>
    </r>
    <r>
      <rPr>
        <sz val="11"/>
        <color indexed="10"/>
        <rFont val="ＭＳ Ｐゴシック"/>
        <family val="3"/>
        <charset val="128"/>
      </rPr>
      <t>各教員名</t>
    </r>
    <phoneticPr fontId="75"/>
  </si>
  <si>
    <r>
      <t>理学部）機械）</t>
    </r>
    <r>
      <rPr>
        <sz val="11"/>
        <color indexed="10"/>
        <rFont val="ＭＳ Ｐゴシック"/>
        <family val="3"/>
        <charset val="128"/>
      </rPr>
      <t>各教員名</t>
    </r>
    <phoneticPr fontId="75"/>
  </si>
  <si>
    <r>
      <t>理学部）ヘルプロ）</t>
    </r>
    <r>
      <rPr>
        <sz val="11"/>
        <color indexed="10"/>
        <rFont val="ＭＳ Ｐゴシック"/>
        <family val="3"/>
        <charset val="128"/>
      </rPr>
      <t>各教員名</t>
    </r>
    <phoneticPr fontId="75"/>
  </si>
  <si>
    <t>1D20640</t>
    <phoneticPr fontId="3"/>
  </si>
  <si>
    <t>理学部）電子情報システム工学科長</t>
    <rPh sb="15" eb="16">
      <t>チョウ</t>
    </rPh>
    <phoneticPr fontId="3"/>
  </si>
  <si>
    <t>理学部）機械システム工学科長</t>
    <rPh sb="13" eb="14">
      <t>チョウ</t>
    </rPh>
    <phoneticPr fontId="3"/>
  </si>
  <si>
    <t>1D20740</t>
    <phoneticPr fontId="3"/>
  </si>
  <si>
    <t>1D20219</t>
    <phoneticPr fontId="3"/>
  </si>
  <si>
    <t>数理科学）高津　飛鳥</t>
    <rPh sb="5" eb="7">
      <t>タカツ</t>
    </rPh>
    <rPh sb="8" eb="10">
      <t>アスカ</t>
    </rPh>
    <phoneticPr fontId="75"/>
  </si>
  <si>
    <t>上記に無い予算については、「予算コード一覧の作り方」に従い以下に追加していただくか、会計係までお尋ねください。</t>
    <rPh sb="0" eb="2">
      <t>ジョウキ</t>
    </rPh>
    <rPh sb="3" eb="4">
      <t>ナ</t>
    </rPh>
    <rPh sb="5" eb="7">
      <t>ヨサン</t>
    </rPh>
    <rPh sb="27" eb="28">
      <t>シタガ</t>
    </rPh>
    <rPh sb="29" eb="31">
      <t>イカ</t>
    </rPh>
    <rPh sb="32" eb="34">
      <t>ツイカ</t>
    </rPh>
    <rPh sb="42" eb="44">
      <t>カイケイ</t>
    </rPh>
    <rPh sb="44" eb="45">
      <t>カカリ</t>
    </rPh>
    <rPh sb="48" eb="49">
      <t>タズ</t>
    </rPh>
    <phoneticPr fontId="3"/>
  </si>
  <si>
    <t>理学部共通</t>
    <rPh sb="0" eb="3">
      <t>リガクブ</t>
    </rPh>
    <rPh sb="3" eb="5">
      <t>キョウツウ</t>
    </rPh>
    <phoneticPr fontId="3"/>
  </si>
  <si>
    <t>数理科学</t>
    <rPh sb="0" eb="2">
      <t>スウリ</t>
    </rPh>
    <rPh sb="2" eb="4">
      <t>カガク</t>
    </rPh>
    <phoneticPr fontId="3"/>
  </si>
  <si>
    <t>物理</t>
    <rPh sb="0" eb="2">
      <t>ブツリ</t>
    </rPh>
    <phoneticPr fontId="3"/>
  </si>
  <si>
    <t>化学</t>
    <rPh sb="0" eb="2">
      <t>カガク</t>
    </rPh>
    <phoneticPr fontId="3"/>
  </si>
  <si>
    <t>生命</t>
    <rPh sb="0" eb="2">
      <t>セイメイ</t>
    </rPh>
    <phoneticPr fontId="3"/>
  </si>
  <si>
    <t>電子</t>
    <rPh sb="0" eb="2">
      <t>デンシ</t>
    </rPh>
    <phoneticPr fontId="3"/>
  </si>
  <si>
    <t>機械</t>
    <rPh sb="0" eb="2">
      <t>キカイ</t>
    </rPh>
    <phoneticPr fontId="3"/>
  </si>
  <si>
    <t>学情</t>
    <rPh sb="0" eb="2">
      <t>ガクジョウ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</si>
</sst>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5" formatCode="&quot;¥&quot;#,##0;&quot;¥&quot;\-#,##0"/>
    <numFmt numFmtId="176" formatCode="&quot;¥&quot;#,##0;[Red]&quot;¥&quot;#,##0"/>
    <numFmt numFmtId="181" formatCode="m&quot;月&quot;d&quot;日(&quot;aaa&quot;)&quot;"/>
    <numFmt numFmtId="187" formatCode="gggee&quot;年&quot;m&quot;月&quot;d&quot;日&quot;\(aaa\)"/>
    <numFmt numFmtId="188" formatCode="&quot;【 &quot;General&quot;泊&quot;"/>
    <numFmt numFmtId="189" formatCode="General&quot;日 】&quot;"/>
    <numFmt numFmtId="190" formatCode="General&quot; 時間&quot;"/>
    <numFmt numFmtId="191" formatCode="#,##0&quot;円&quot;"/>
    <numFmt numFmtId="193" formatCode="0;\-0;;@"/>
    <numFmt numFmtId="200" formatCode="0_);[Red]\(0\)"/>
    <numFmt numFmtId="207" formatCode="h:mm;@"/>
  </numFmts>
  <fonts count="122">
    <font>
      <sz val="11"/>
      <name val="ＭＳ Ｐゴシック"/>
      <family val="3"/>
      <charset val="128"/>
    </font>
    <font>
      <sz val="11"/>
      <color indexed="8"/>
      <name val="ＭＳ Ｐゴシック"/>
      <family val="3"/>
      <charset val="128"/>
    </font>
    <font>
      <sz val="11"/>
      <name val="ＭＳ Ｐゴシック"/>
      <family val="3"/>
      <charset val="128"/>
    </font>
    <font>
      <sz val="6"/>
      <name val="ＭＳ Ｐゴシック"/>
      <family val="3"/>
      <charset val="128"/>
    </font>
    <font>
      <b/>
      <sz val="11"/>
      <name val="ＭＳ Ｐゴシック"/>
      <family val="3"/>
      <charset val="128"/>
    </font>
    <font>
      <b/>
      <sz val="14"/>
      <name val="ＭＳ Ｐゴシック"/>
      <family val="3"/>
      <charset val="128"/>
    </font>
    <font>
      <sz val="9"/>
      <name val="ＭＳ Ｐゴシック"/>
      <family val="3"/>
      <charset val="128"/>
    </font>
    <font>
      <sz val="10"/>
      <name val="ＭＳ Ｐゴシック"/>
      <family val="3"/>
      <charset val="128"/>
    </font>
    <font>
      <b/>
      <sz val="16"/>
      <name val="ＭＳ Ｐゴシック"/>
      <family val="3"/>
      <charset val="128"/>
    </font>
    <font>
      <b/>
      <sz val="24"/>
      <name val="ＭＳ Ｐゴシック"/>
      <family val="3"/>
      <charset val="128"/>
    </font>
    <font>
      <b/>
      <sz val="12"/>
      <name val="ＭＳ Ｐゴシック"/>
      <family val="3"/>
      <charset val="128"/>
    </font>
    <font>
      <sz val="12"/>
      <name val="ＭＳ Ｐゴシック"/>
      <family val="3"/>
      <charset val="128"/>
    </font>
    <font>
      <sz val="14"/>
      <name val="ＭＳ Ｐゴシック"/>
      <family val="3"/>
      <charset val="128"/>
    </font>
    <font>
      <u/>
      <sz val="11"/>
      <name val="ＭＳ Ｐゴシック"/>
      <family val="3"/>
      <charset val="128"/>
    </font>
    <font>
      <b/>
      <sz val="12"/>
      <color indexed="81"/>
      <name val="ＭＳ Ｐゴシック"/>
      <family val="3"/>
      <charset val="128"/>
    </font>
    <font>
      <b/>
      <sz val="8"/>
      <name val="ＭＳ Ｐゴシック"/>
      <family val="3"/>
      <charset val="128"/>
    </font>
    <font>
      <sz val="28"/>
      <name val="ＭＳ Ｐゴシック"/>
      <family val="3"/>
      <charset val="128"/>
    </font>
    <font>
      <sz val="9"/>
      <color indexed="81"/>
      <name val="ＭＳ Ｐゴシック"/>
      <family val="3"/>
      <charset val="128"/>
    </font>
    <font>
      <sz val="26"/>
      <name val="ＭＳ Ｐゴシック"/>
      <family val="3"/>
      <charset val="128"/>
    </font>
    <font>
      <b/>
      <sz val="26"/>
      <name val="ＭＳ Ｐゴシック"/>
      <family val="3"/>
      <charset val="128"/>
    </font>
    <font>
      <sz val="11"/>
      <name val="ＭＳ Ｐ明朝"/>
      <family val="1"/>
      <charset val="128"/>
    </font>
    <font>
      <b/>
      <sz val="10"/>
      <name val="ＭＳ Ｐゴシック"/>
      <family val="3"/>
      <charset val="128"/>
    </font>
    <font>
      <b/>
      <sz val="20"/>
      <name val="ＭＳ Ｐゴシック"/>
      <family val="3"/>
      <charset val="128"/>
    </font>
    <font>
      <b/>
      <sz val="18"/>
      <name val="ＭＳ Ｐゴシック"/>
      <family val="3"/>
      <charset val="128"/>
    </font>
    <font>
      <sz val="16"/>
      <name val="ＭＳ Ｐゴシック"/>
      <family val="3"/>
      <charset val="128"/>
    </font>
    <font>
      <sz val="18"/>
      <name val="ＭＳ Ｐゴシック"/>
      <family val="3"/>
      <charset val="128"/>
    </font>
    <font>
      <sz val="22"/>
      <name val="ＭＳ Ｐゴシック"/>
      <family val="3"/>
      <charset val="128"/>
    </font>
    <font>
      <b/>
      <sz val="9"/>
      <name val="ＭＳ Ｐゴシック"/>
      <family val="3"/>
      <charset val="128"/>
    </font>
    <font>
      <b/>
      <sz val="22"/>
      <name val="ＭＳ Ｐゴシック"/>
      <family val="3"/>
      <charset val="128"/>
    </font>
    <font>
      <sz val="10"/>
      <name val="ＭＳ 明朝"/>
      <family val="1"/>
      <charset val="128"/>
    </font>
    <font>
      <b/>
      <sz val="9"/>
      <color indexed="81"/>
      <name val="ＭＳ Ｐゴシック"/>
      <family val="3"/>
      <charset val="128"/>
    </font>
    <font>
      <sz val="11"/>
      <color indexed="81"/>
      <name val="MS P ゴシック"/>
      <family val="3"/>
      <charset val="128"/>
    </font>
    <font>
      <sz val="6"/>
      <name val="ＭＳ Ｐゴシック"/>
      <family val="3"/>
      <charset val="128"/>
    </font>
    <font>
      <sz val="11"/>
      <color indexed="12"/>
      <name val="ＭＳ Ｐゴシック"/>
      <family val="3"/>
      <charset val="128"/>
    </font>
    <font>
      <sz val="18"/>
      <name val="HGS明朝E"/>
      <family val="1"/>
      <charset val="128"/>
    </font>
    <font>
      <sz val="9"/>
      <color indexed="81"/>
      <name val="MS P ゴシック"/>
      <family val="3"/>
      <charset val="128"/>
    </font>
    <font>
      <sz val="10"/>
      <name val="Meiryo UI"/>
      <family val="3"/>
      <charset val="128"/>
    </font>
    <font>
      <b/>
      <sz val="9"/>
      <color indexed="10"/>
      <name val="MS P ゴシック"/>
      <family val="3"/>
      <charset val="128"/>
    </font>
    <font>
      <b/>
      <sz val="9"/>
      <color indexed="10"/>
      <name val="Meiryo UI"/>
      <family val="3"/>
      <charset val="128"/>
    </font>
    <font>
      <b/>
      <sz val="14"/>
      <name val="Meiryo UI"/>
      <family val="3"/>
      <charset val="128"/>
    </font>
    <font>
      <b/>
      <sz val="9"/>
      <name val="Meiryo UI"/>
      <family val="3"/>
      <charset val="128"/>
    </font>
    <font>
      <b/>
      <sz val="11"/>
      <color indexed="12"/>
      <name val="ＭＳ Ｐゴシック"/>
      <family val="3"/>
      <charset val="128"/>
    </font>
    <font>
      <sz val="12"/>
      <color indexed="56"/>
      <name val="Meiryo UI"/>
      <family val="3"/>
      <charset val="128"/>
    </font>
    <font>
      <sz val="9"/>
      <color indexed="10"/>
      <name val="Meiryo UI"/>
      <family val="3"/>
      <charset val="128"/>
    </font>
    <font>
      <b/>
      <u/>
      <sz val="11"/>
      <color indexed="12"/>
      <name val="Meiryo UI"/>
      <family val="3"/>
      <charset val="128"/>
    </font>
    <font>
      <b/>
      <sz val="11"/>
      <color indexed="12"/>
      <name val="Meiryo UI"/>
      <family val="3"/>
      <charset val="128"/>
    </font>
    <font>
      <sz val="11"/>
      <name val="Meiryo UI"/>
      <family val="3"/>
      <charset val="128"/>
    </font>
    <font>
      <b/>
      <sz val="20"/>
      <name val="Meiryo UI"/>
      <family val="3"/>
      <charset val="128"/>
    </font>
    <font>
      <b/>
      <sz val="11"/>
      <name val="Meiryo UI"/>
      <family val="3"/>
      <charset val="128"/>
    </font>
    <font>
      <b/>
      <sz val="9"/>
      <color indexed="81"/>
      <name val="Meiryo UI"/>
      <family val="3"/>
      <charset val="128"/>
    </font>
    <font>
      <sz val="9"/>
      <name val="Meiryo UI"/>
      <family val="3"/>
      <charset val="128"/>
    </font>
    <font>
      <sz val="11"/>
      <color indexed="10"/>
      <name val="Meiryo UI"/>
      <family val="3"/>
      <charset val="128"/>
    </font>
    <font>
      <sz val="11"/>
      <name val="ＭＳ ゴシック"/>
      <family val="3"/>
      <charset val="128"/>
    </font>
    <font>
      <sz val="12"/>
      <name val="ＭＳ ゴシック"/>
      <family val="3"/>
      <charset val="128"/>
    </font>
    <font>
      <b/>
      <sz val="11"/>
      <color indexed="8"/>
      <name val="ＭＳ 明朝"/>
      <family val="1"/>
      <charset val="128"/>
    </font>
    <font>
      <sz val="6"/>
      <name val="ＭＳ Ｐゴシック"/>
      <family val="3"/>
      <charset val="128"/>
    </font>
    <font>
      <sz val="9"/>
      <color indexed="8"/>
      <name val="ＭＳ Ｐゴシック"/>
      <family val="3"/>
      <charset val="128"/>
    </font>
    <font>
      <b/>
      <sz val="11"/>
      <color indexed="81"/>
      <name val="Meiryo UI"/>
      <family val="3"/>
      <charset val="128"/>
    </font>
    <font>
      <sz val="11"/>
      <color indexed="81"/>
      <name val="Meiryo UI"/>
      <family val="3"/>
      <charset val="128"/>
    </font>
    <font>
      <sz val="11"/>
      <color indexed="8"/>
      <name val="Meiryo UI"/>
      <family val="3"/>
      <charset val="128"/>
    </font>
    <font>
      <b/>
      <sz val="12"/>
      <name val="Meiryo UI"/>
      <family val="3"/>
      <charset val="128"/>
    </font>
    <font>
      <sz val="9"/>
      <color indexed="81"/>
      <name val="Meiryo UI"/>
      <family val="3"/>
      <charset val="128"/>
    </font>
    <font>
      <sz val="8"/>
      <name val="ＭＳ Ｐゴシック"/>
      <family val="3"/>
      <charset val="128"/>
    </font>
    <font>
      <sz val="12"/>
      <name val="Meiryo UI"/>
      <family val="3"/>
      <charset val="128"/>
    </font>
    <font>
      <sz val="14"/>
      <name val="Meiryo UI"/>
      <family val="3"/>
      <charset val="128"/>
    </font>
    <font>
      <sz val="14"/>
      <name val="HGS明朝E"/>
      <family val="1"/>
      <charset val="128"/>
    </font>
    <font>
      <sz val="6"/>
      <name val="ＭＳ Ｐゴシック"/>
      <family val="3"/>
      <charset val="128"/>
    </font>
    <font>
      <sz val="14"/>
      <color indexed="81"/>
      <name val="Meiryo UI"/>
      <family val="3"/>
      <charset val="128"/>
    </font>
    <font>
      <b/>
      <sz val="14"/>
      <color indexed="81"/>
      <name val="Meiryo UI"/>
      <family val="3"/>
      <charset val="128"/>
    </font>
    <font>
      <sz val="12"/>
      <color indexed="81"/>
      <name val="Meiryo UI"/>
      <family val="3"/>
      <charset val="128"/>
    </font>
    <font>
      <sz val="10"/>
      <color indexed="81"/>
      <name val="Meiryo UI"/>
      <family val="3"/>
      <charset val="128"/>
    </font>
    <font>
      <b/>
      <sz val="10"/>
      <color indexed="10"/>
      <name val="Meiryo UI"/>
      <family val="3"/>
      <charset val="128"/>
    </font>
    <font>
      <sz val="10"/>
      <color indexed="10"/>
      <name val="Meiryo UI"/>
      <family val="3"/>
      <charset val="128"/>
    </font>
    <font>
      <sz val="11"/>
      <color indexed="10"/>
      <name val="ＭＳ Ｐゴシック"/>
      <family val="3"/>
      <charset val="128"/>
    </font>
    <font>
      <sz val="11"/>
      <color indexed="10"/>
      <name val="ＭＳ Ｐゴシック"/>
      <family val="3"/>
      <charset val="128"/>
    </font>
    <font>
      <sz val="6"/>
      <name val="ＭＳ Ｐゴシック"/>
      <family val="3"/>
      <charset val="128"/>
    </font>
    <font>
      <sz val="11"/>
      <color theme="1"/>
      <name val="ＭＳ Ｐゴシック"/>
      <family val="3"/>
      <charset val="128"/>
      <scheme val="minor"/>
    </font>
    <font>
      <u/>
      <sz val="11"/>
      <color theme="10"/>
      <name val="ＭＳ Ｐゴシック"/>
      <family val="3"/>
      <charset val="128"/>
    </font>
    <font>
      <b/>
      <sz val="11"/>
      <color theme="1"/>
      <name val="ＭＳ Ｐゴシック"/>
      <family val="3"/>
      <charset val="128"/>
      <scheme val="minor"/>
    </font>
    <font>
      <b/>
      <sz val="9"/>
      <color rgb="FFFF0000"/>
      <name val="ＭＳ Ｐゴシック"/>
      <family val="3"/>
      <charset val="128"/>
    </font>
    <font>
      <sz val="9"/>
      <color rgb="FF222222"/>
      <name val="Arial"/>
      <family val="2"/>
    </font>
    <font>
      <sz val="12"/>
      <color rgb="FFFF0000"/>
      <name val="ＭＳ Ｐゴシック"/>
      <family val="3"/>
      <charset val="128"/>
    </font>
    <font>
      <sz val="18"/>
      <color theme="0"/>
      <name val="ＭＳ Ｐゴシック"/>
      <family val="3"/>
      <charset val="128"/>
    </font>
    <font>
      <sz val="11"/>
      <color rgb="FF0000FF"/>
      <name val="ＭＳ Ｐゴシック"/>
      <family val="3"/>
      <charset val="128"/>
    </font>
    <font>
      <b/>
      <sz val="9"/>
      <color rgb="FFFF0000"/>
      <name val="Meiryo UI"/>
      <family val="3"/>
      <charset val="128"/>
    </font>
    <font>
      <sz val="9"/>
      <color rgb="FFFF0000"/>
      <name val="Meiryo UI"/>
      <family val="3"/>
      <charset val="128"/>
    </font>
    <font>
      <b/>
      <u/>
      <sz val="11"/>
      <color rgb="FF0000FF"/>
      <name val="Meiryo UI"/>
      <family val="3"/>
      <charset val="128"/>
    </font>
    <font>
      <sz val="10"/>
      <color theme="1"/>
      <name val="ＭＳ Ｐゴシック"/>
      <family val="3"/>
      <charset val="128"/>
      <scheme val="minor"/>
    </font>
    <font>
      <sz val="10"/>
      <color theme="1"/>
      <name val="ＭＳ 明朝"/>
      <family val="1"/>
      <charset val="128"/>
    </font>
    <font>
      <sz val="18"/>
      <color theme="1"/>
      <name val="ＭＳ Ｐゴシック"/>
      <family val="3"/>
      <charset val="128"/>
    </font>
    <font>
      <sz val="18"/>
      <color theme="1"/>
      <name val="ＭＳ Ｐ明朝"/>
      <family val="1"/>
      <charset val="128"/>
    </font>
    <font>
      <b/>
      <sz val="16"/>
      <color theme="1"/>
      <name val="ＭＳ 明朝"/>
      <family val="1"/>
      <charset val="128"/>
    </font>
    <font>
      <sz val="12"/>
      <color theme="1"/>
      <name val="ＭＳ Ｐゴシック"/>
      <family val="3"/>
      <charset val="128"/>
      <scheme val="minor"/>
    </font>
    <font>
      <sz val="12"/>
      <color theme="1"/>
      <name val="ＭＳ 明朝"/>
      <family val="1"/>
      <charset val="128"/>
    </font>
    <font>
      <b/>
      <sz val="14"/>
      <color theme="1"/>
      <name val="ＭＳ Ｐゴシック"/>
      <family val="3"/>
      <charset val="128"/>
      <scheme val="minor"/>
    </font>
    <font>
      <sz val="11"/>
      <color theme="1"/>
      <name val="ＭＳ 明朝"/>
      <family val="1"/>
      <charset val="128"/>
    </font>
    <font>
      <sz val="14"/>
      <color theme="1"/>
      <name val="ＭＳ Ｐゴシック"/>
      <family val="3"/>
      <charset val="128"/>
      <scheme val="minor"/>
    </font>
    <font>
      <sz val="16"/>
      <color theme="1"/>
      <name val="ＭＳ Ｐゴシック"/>
      <family val="3"/>
      <charset val="128"/>
      <scheme val="minor"/>
    </font>
    <font>
      <b/>
      <sz val="12"/>
      <color theme="1"/>
      <name val="ＭＳ Ｐゴシック"/>
      <family val="3"/>
      <charset val="128"/>
      <scheme val="minor"/>
    </font>
    <font>
      <b/>
      <sz val="9"/>
      <color rgb="FFFF0000"/>
      <name val="ＭＳ Ｐゴシック"/>
      <family val="3"/>
      <charset val="128"/>
      <scheme val="minor"/>
    </font>
    <font>
      <sz val="10.5"/>
      <color theme="1"/>
      <name val="ＭＳ Ｐゴシック"/>
      <family val="3"/>
      <charset val="128"/>
      <scheme val="minor"/>
    </font>
    <font>
      <b/>
      <sz val="16"/>
      <color theme="1"/>
      <name val="ＭＳ Ｐゴシック"/>
      <family val="3"/>
      <charset val="128"/>
      <scheme val="minor"/>
    </font>
    <font>
      <b/>
      <sz val="10"/>
      <color rgb="FFFF0000"/>
      <name val="Meiryo UI"/>
      <family val="3"/>
      <charset val="128"/>
    </font>
    <font>
      <sz val="11"/>
      <color theme="1"/>
      <name val="Meiryo UI"/>
      <family val="3"/>
      <charset val="128"/>
    </font>
    <font>
      <b/>
      <sz val="12"/>
      <color theme="1"/>
      <name val="ＭＳ ゴシック"/>
      <family val="3"/>
      <charset val="128"/>
    </font>
    <font>
      <sz val="14"/>
      <color theme="1"/>
      <name val="ＭＳ 明朝"/>
      <family val="1"/>
      <charset val="128"/>
    </font>
    <font>
      <sz val="14"/>
      <color theme="1"/>
      <name val="ＭＳ Ｐ明朝"/>
      <family val="1"/>
      <charset val="128"/>
    </font>
    <font>
      <sz val="11"/>
      <color rgb="FFFF0000"/>
      <name val="ＭＳ Ｐゴシック"/>
      <family val="3"/>
      <charset val="128"/>
    </font>
    <font>
      <u/>
      <sz val="10"/>
      <color theme="10"/>
      <name val="ＭＳ Ｐゴシック"/>
      <family val="3"/>
      <charset val="128"/>
    </font>
    <font>
      <b/>
      <sz val="10"/>
      <color rgb="FFFF0000"/>
      <name val="ＭＳ Ｐゴシック"/>
      <family val="3"/>
      <charset val="128"/>
    </font>
    <font>
      <sz val="11"/>
      <color rgb="FFFF0000"/>
      <name val="Meiryo UI"/>
      <family val="3"/>
      <charset val="128"/>
    </font>
    <font>
      <b/>
      <sz val="12"/>
      <color rgb="FF0070C0"/>
      <name val="ＭＳ Ｐゴシック"/>
      <family val="3"/>
      <charset val="128"/>
    </font>
    <font>
      <sz val="16"/>
      <color theme="0"/>
      <name val="HGS明朝B"/>
      <family val="1"/>
      <charset val="128"/>
    </font>
    <font>
      <b/>
      <sz val="11"/>
      <color rgb="FFFF0000"/>
      <name val="Meiryo UI"/>
      <family val="3"/>
      <charset val="128"/>
    </font>
    <font>
      <sz val="12"/>
      <color theme="1"/>
      <name val="ＭＳ Ｐゴシック"/>
      <family val="3"/>
      <charset val="128"/>
    </font>
    <font>
      <b/>
      <sz val="20"/>
      <color theme="1"/>
      <name val="ＭＳ 明朝"/>
      <family val="1"/>
      <charset val="128"/>
    </font>
    <font>
      <b/>
      <sz val="14"/>
      <color theme="1"/>
      <name val="ＭＳ 明朝"/>
      <family val="1"/>
      <charset val="128"/>
    </font>
    <font>
      <sz val="9"/>
      <color theme="1"/>
      <name val="Meiryo UI"/>
      <family val="3"/>
      <charset val="128"/>
    </font>
    <font>
      <b/>
      <sz val="18"/>
      <color theme="1"/>
      <name val="ＭＳ Ｐゴシック"/>
      <family val="3"/>
      <charset val="128"/>
      <scheme val="minor"/>
    </font>
    <font>
      <sz val="14"/>
      <color rgb="FF002060"/>
      <name val="ＭＳ Ｐゴシック"/>
      <family val="3"/>
      <charset val="128"/>
    </font>
    <font>
      <b/>
      <sz val="9"/>
      <color rgb="FF002060"/>
      <name val="Meiryo UI"/>
      <family val="3"/>
      <charset val="128"/>
    </font>
    <font>
      <b/>
      <sz val="11"/>
      <color rgb="FFFF0000"/>
      <name val="ＭＳ Ｐゴシック"/>
      <family val="3"/>
      <charset val="128"/>
    </font>
  </fonts>
  <fills count="18">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5"/>
        <bgColor indexed="64"/>
      </patternFill>
    </fill>
    <fill>
      <patternFill patternType="solid">
        <fgColor rgb="FFFFFF99"/>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E7"/>
        <bgColor indexed="64"/>
      </patternFill>
    </fill>
    <fill>
      <patternFill patternType="solid">
        <fgColor theme="4" tint="0.59999389629810485"/>
        <bgColor indexed="64"/>
      </patternFill>
    </fill>
    <fill>
      <patternFill patternType="solid">
        <fgColor theme="0"/>
        <bgColor indexed="64"/>
      </patternFill>
    </fill>
    <fill>
      <patternFill patternType="solid">
        <fgColor rgb="FF00B0F0"/>
        <bgColor indexed="64"/>
      </patternFill>
    </fill>
    <fill>
      <patternFill patternType="solid">
        <fgColor rgb="FFEFFFF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E5"/>
        <bgColor indexed="64"/>
      </patternFill>
    </fill>
    <fill>
      <patternFill patternType="solid">
        <fgColor rgb="FFE7FFFF"/>
        <bgColor indexed="64"/>
      </patternFill>
    </fill>
    <fill>
      <patternFill patternType="solid">
        <fgColor rgb="FFDFF0F5"/>
        <bgColor indexed="64"/>
      </patternFill>
    </fill>
  </fills>
  <borders count="12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hair">
        <color indexed="64"/>
      </bottom>
      <diagonal/>
    </border>
    <border>
      <left/>
      <right/>
      <top style="hair">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diagonal/>
    </border>
    <border>
      <left/>
      <right/>
      <top style="hair">
        <color indexed="64"/>
      </top>
      <bottom style="hair">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thin">
        <color indexed="64"/>
      </right>
      <top style="hair">
        <color indexed="64"/>
      </top>
      <bottom style="hair">
        <color indexed="64"/>
      </bottom>
      <diagonal/>
    </border>
    <border>
      <left style="thick">
        <color indexed="64"/>
      </left>
      <right style="thin">
        <color indexed="64"/>
      </right>
      <top style="thick">
        <color indexed="64"/>
      </top>
      <bottom style="thick">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style="thin">
        <color indexed="64"/>
      </top>
      <bottom/>
      <diagonal/>
    </border>
    <border>
      <left/>
      <right/>
      <top/>
      <bottom style="hair">
        <color indexed="64"/>
      </bottom>
      <diagonal/>
    </border>
    <border>
      <left/>
      <right style="medium">
        <color indexed="64"/>
      </right>
      <top/>
      <bottom style="thin">
        <color indexed="64"/>
      </bottom>
      <diagonal/>
    </border>
    <border>
      <left style="thin">
        <color indexed="64"/>
      </left>
      <right/>
      <top/>
      <bottom style="medium">
        <color indexed="64"/>
      </bottom>
      <diagonal/>
    </border>
    <border>
      <left/>
      <right/>
      <top/>
      <bottom style="double">
        <color indexed="64"/>
      </bottom>
      <diagonal/>
    </border>
    <border>
      <left/>
      <right style="medium">
        <color indexed="64"/>
      </right>
      <top/>
      <bottom style="double">
        <color indexed="64"/>
      </bottom>
      <diagonal/>
    </border>
    <border>
      <left style="thin">
        <color indexed="64"/>
      </left>
      <right style="double">
        <color indexed="64"/>
      </right>
      <top style="double">
        <color indexed="64"/>
      </top>
      <bottom style="thin">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hair">
        <color indexed="64"/>
      </bottom>
      <diagonal/>
    </border>
    <border>
      <left/>
      <right style="thin">
        <color indexed="64"/>
      </right>
      <top style="medium">
        <color indexed="64"/>
      </top>
      <bottom style="hair">
        <color indexed="64"/>
      </bottom>
      <diagonal/>
    </border>
    <border>
      <left/>
      <right style="medium">
        <color indexed="64"/>
      </right>
      <top style="thin">
        <color indexed="64"/>
      </top>
      <bottom style="hair">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style="hair">
        <color indexed="64"/>
      </left>
      <right/>
      <top style="medium">
        <color indexed="64"/>
      </top>
      <bottom style="thin">
        <color indexed="64"/>
      </bottom>
      <diagonal/>
    </border>
    <border>
      <left style="thin">
        <color indexed="64"/>
      </left>
      <right/>
      <top style="hair">
        <color indexed="64"/>
      </top>
      <bottom style="hair">
        <color indexed="64"/>
      </bottom>
      <diagonal/>
    </border>
    <border>
      <left style="medium">
        <color indexed="64"/>
      </left>
      <right/>
      <top/>
      <bottom style="double">
        <color indexed="64"/>
      </bottom>
      <diagonal/>
    </border>
    <border>
      <left style="medium">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style="hair">
        <color indexed="64"/>
      </left>
      <right/>
      <top style="thin">
        <color indexed="64"/>
      </top>
      <bottom style="medium">
        <color indexed="64"/>
      </bottom>
      <diagonal/>
    </border>
    <border>
      <left style="thin">
        <color indexed="64"/>
      </left>
      <right/>
      <top style="medium">
        <color indexed="64"/>
      </top>
      <bottom/>
      <diagonal/>
    </border>
    <border>
      <left style="hair">
        <color indexed="64"/>
      </left>
      <right/>
      <top style="medium">
        <color indexed="64"/>
      </top>
      <bottom/>
      <diagonal/>
    </border>
    <border>
      <left/>
      <right style="hair">
        <color indexed="64"/>
      </right>
      <top style="medium">
        <color indexed="64"/>
      </top>
      <bottom/>
      <diagonal/>
    </border>
    <border>
      <left style="medium">
        <color indexed="64"/>
      </left>
      <right/>
      <top/>
      <bottom style="thin">
        <color indexed="64"/>
      </bottom>
      <diagonal/>
    </border>
    <border>
      <left/>
      <right/>
      <top style="medium">
        <color indexed="64"/>
      </top>
      <bottom style="hair">
        <color indexed="64"/>
      </bottom>
      <diagonal/>
    </border>
    <border>
      <left style="thin">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thin">
        <color indexed="64"/>
      </left>
      <right style="medium">
        <color indexed="64"/>
      </right>
      <top/>
      <bottom style="medium">
        <color indexed="64"/>
      </bottom>
      <diagonal/>
    </border>
    <border>
      <left style="hair">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right style="hair">
        <color indexed="64"/>
      </right>
      <top/>
      <bottom style="thin">
        <color indexed="64"/>
      </bottom>
      <diagonal/>
    </border>
    <border>
      <left/>
      <right style="double">
        <color indexed="64"/>
      </right>
      <top/>
      <bottom/>
      <diagonal/>
    </border>
    <border>
      <left/>
      <right style="double">
        <color indexed="64"/>
      </right>
      <top style="double">
        <color indexed="64"/>
      </top>
      <bottom style="double">
        <color indexed="64"/>
      </bottom>
      <diagonal/>
    </border>
    <border>
      <left style="medium">
        <color indexed="64"/>
      </left>
      <right/>
      <top style="medium">
        <color indexed="64"/>
      </top>
      <bottom style="hair">
        <color indexed="64"/>
      </bottom>
      <diagonal/>
    </border>
    <border>
      <left/>
      <right style="medium">
        <color indexed="64"/>
      </right>
      <top style="hair">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right style="double">
        <color indexed="64"/>
      </right>
      <top style="thin">
        <color indexed="64"/>
      </top>
      <bottom style="thin">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medium">
        <color indexed="64"/>
      </top>
      <bottom style="thin">
        <color indexed="64"/>
      </bottom>
      <diagonal/>
    </border>
    <border>
      <left style="thin">
        <color indexed="64"/>
      </left>
      <right style="thin">
        <color indexed="64"/>
      </right>
      <top style="thin">
        <color indexed="64"/>
      </top>
      <bottom style="hair">
        <color indexed="64"/>
      </bottom>
      <diagonal/>
    </border>
    <border>
      <left/>
      <right/>
      <top/>
      <bottom style="hair">
        <color theme="1"/>
      </bottom>
      <diagonal/>
    </border>
    <border>
      <left/>
      <right style="hair">
        <color theme="0" tint="-0.14996795556505021"/>
      </right>
      <top style="thin">
        <color indexed="64"/>
      </top>
      <bottom style="medium">
        <color indexed="64"/>
      </bottom>
      <diagonal/>
    </border>
    <border>
      <left style="hair">
        <color theme="0" tint="-0.14996795556505021"/>
      </left>
      <right/>
      <top style="thin">
        <color indexed="64"/>
      </top>
      <bottom style="thin">
        <color indexed="64"/>
      </bottom>
      <diagonal/>
    </border>
    <border>
      <left/>
      <right style="hair">
        <color theme="0" tint="-0.14996795556505021"/>
      </right>
      <top style="thin">
        <color indexed="64"/>
      </top>
      <bottom style="thin">
        <color indexed="64"/>
      </bottom>
      <diagonal/>
    </border>
    <border>
      <left/>
      <right style="hair">
        <color theme="0" tint="-0.14996795556505021"/>
      </right>
      <top/>
      <bottom style="hair">
        <color indexed="64"/>
      </bottom>
      <diagonal/>
    </border>
    <border>
      <left style="hair">
        <color theme="0" tint="-0.14996795556505021"/>
      </left>
      <right/>
      <top style="thin">
        <color indexed="64"/>
      </top>
      <bottom style="hair">
        <color indexed="64"/>
      </bottom>
      <diagonal/>
    </border>
    <border>
      <left/>
      <right style="hair">
        <color theme="0" tint="-0.14996795556505021"/>
      </right>
      <top style="thin">
        <color indexed="64"/>
      </top>
      <bottom style="hair">
        <color indexed="64"/>
      </bottom>
      <diagonal/>
    </border>
    <border>
      <left/>
      <right style="hair">
        <color theme="0" tint="-0.14996795556505021"/>
      </right>
      <top/>
      <bottom style="medium">
        <color indexed="64"/>
      </bottom>
      <diagonal/>
    </border>
    <border>
      <left style="hair">
        <color theme="0" tint="-0.14996795556505021"/>
      </left>
      <right/>
      <top/>
      <bottom style="medium">
        <color indexed="64"/>
      </bottom>
      <diagonal/>
    </border>
  </borders>
  <cellStyleXfs count="8">
    <xf numFmtId="0" fontId="0" fillId="0" borderId="0">
      <alignment vertical="center"/>
    </xf>
    <xf numFmtId="0" fontId="77" fillId="0" borderId="0" applyNumberFormat="0" applyFill="0" applyBorder="0" applyAlignment="0" applyProtection="0">
      <alignment vertical="center"/>
    </xf>
    <xf numFmtId="38" fontId="76" fillId="0" borderId="0" applyFont="0" applyFill="0" applyBorder="0" applyAlignment="0" applyProtection="0">
      <alignment vertical="center"/>
    </xf>
    <xf numFmtId="38" fontId="2" fillId="0" borderId="0" applyFont="0" applyFill="0" applyBorder="0" applyAlignment="0" applyProtection="0">
      <alignment vertical="center"/>
    </xf>
    <xf numFmtId="0" fontId="76" fillId="0" borderId="0">
      <alignment vertical="center"/>
    </xf>
    <xf numFmtId="0" fontId="1" fillId="0" borderId="0"/>
    <xf numFmtId="0" fontId="76" fillId="0" borderId="0">
      <alignment vertical="center"/>
    </xf>
    <xf numFmtId="0" fontId="76" fillId="0" borderId="0">
      <alignment vertical="center"/>
    </xf>
  </cellStyleXfs>
  <cellXfs count="1143">
    <xf numFmtId="0" fontId="0" fillId="0" borderId="0" xfId="0">
      <alignment vertical="center"/>
    </xf>
    <xf numFmtId="0" fontId="4" fillId="2" borderId="1" xfId="0" applyFont="1" applyFill="1" applyBorder="1">
      <alignment vertical="center"/>
    </xf>
    <xf numFmtId="0" fontId="0" fillId="0" borderId="1" xfId="0" applyBorder="1">
      <alignment vertical="center"/>
    </xf>
    <xf numFmtId="0" fontId="0" fillId="0" borderId="2" xfId="0" applyBorder="1">
      <alignment vertical="center"/>
    </xf>
    <xf numFmtId="0" fontId="0" fillId="0" borderId="0" xfId="0" applyProtection="1">
      <alignment vertical="center"/>
      <protection locked="0"/>
    </xf>
    <xf numFmtId="0" fontId="0" fillId="0" borderId="0" xfId="0" applyBorder="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Protection="1">
      <alignment vertical="center"/>
      <protection locked="0"/>
    </xf>
    <xf numFmtId="0" fontId="0" fillId="0" borderId="0" xfId="0" applyFill="1" applyProtection="1">
      <alignment vertical="center"/>
      <protection locked="0"/>
    </xf>
    <xf numFmtId="0" fontId="4" fillId="2" borderId="3" xfId="0" applyFont="1" applyFill="1" applyBorder="1">
      <alignment vertical="center"/>
    </xf>
    <xf numFmtId="0" fontId="4" fillId="2" borderId="4" xfId="0" applyFont="1" applyFill="1" applyBorder="1">
      <alignment vertical="center"/>
    </xf>
    <xf numFmtId="0" fontId="0" fillId="0" borderId="1" xfId="0" applyBorder="1" applyAlignment="1">
      <alignment vertical="center" wrapText="1"/>
    </xf>
    <xf numFmtId="0" fontId="0" fillId="0" borderId="0" xfId="0" applyNumberFormat="1" applyFill="1" applyBorder="1" applyAlignment="1" applyProtection="1">
      <alignment vertical="center"/>
    </xf>
    <xf numFmtId="0" fontId="0" fillId="0" borderId="0" xfId="0" applyNumberFormat="1" applyFill="1" applyBorder="1" applyAlignment="1" applyProtection="1">
      <alignment vertical="center" shrinkToFit="1"/>
    </xf>
    <xf numFmtId="181" fontId="0" fillId="0" borderId="0" xfId="0" applyNumberFormat="1" applyProtection="1">
      <alignment vertical="center"/>
      <protection locked="0"/>
    </xf>
    <xf numFmtId="0" fontId="0" fillId="0" borderId="0" xfId="0" applyAlignment="1" applyProtection="1">
      <protection locked="0"/>
    </xf>
    <xf numFmtId="0" fontId="8" fillId="0" borderId="0" xfId="0" applyFont="1" applyFill="1" applyBorder="1" applyAlignment="1" applyProtection="1">
      <alignment horizontal="center" vertical="center" shrinkToFit="1"/>
    </xf>
    <xf numFmtId="0" fontId="5" fillId="0" borderId="0" xfId="0" applyFont="1" applyAlignment="1" applyProtection="1">
      <alignment vertical="center"/>
    </xf>
    <xf numFmtId="0" fontId="0" fillId="0" borderId="0" xfId="0" applyProtection="1">
      <alignment vertical="center"/>
    </xf>
    <xf numFmtId="0" fontId="5" fillId="0" borderId="0" xfId="0" applyFont="1" applyBorder="1" applyAlignment="1" applyProtection="1">
      <alignment vertical="center"/>
    </xf>
    <xf numFmtId="49" fontId="0" fillId="0" borderId="0" xfId="0" applyNumberFormat="1" applyFill="1" applyBorder="1" applyAlignment="1" applyProtection="1">
      <alignment horizontal="center"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8" fillId="0" borderId="0" xfId="0" applyFont="1" applyFill="1" applyBorder="1" applyAlignment="1" applyProtection="1">
      <alignment horizontal="center" vertical="center"/>
    </xf>
    <xf numFmtId="0" fontId="0" fillId="0" borderId="0" xfId="0" applyFill="1" applyBorder="1" applyAlignment="1" applyProtection="1">
      <alignment vertical="center" shrinkToFit="1"/>
    </xf>
    <xf numFmtId="0" fontId="0" fillId="0" borderId="0" xfId="0" applyBorder="1" applyProtection="1">
      <alignment vertical="center"/>
    </xf>
    <xf numFmtId="0" fontId="0" fillId="0" borderId="5" xfId="0" applyBorder="1" applyProtection="1">
      <alignment vertical="center"/>
    </xf>
    <xf numFmtId="0" fontId="0" fillId="0" borderId="6" xfId="0" applyBorder="1" applyProtection="1">
      <alignment vertical="center"/>
    </xf>
    <xf numFmtId="0" fontId="0" fillId="0" borderId="7" xfId="0" applyBorder="1" applyProtection="1">
      <alignment vertical="center"/>
    </xf>
    <xf numFmtId="0" fontId="0" fillId="0" borderId="0" xfId="0" applyFill="1" applyBorder="1" applyAlignment="1" applyProtection="1">
      <alignment horizontal="center" vertical="center"/>
    </xf>
    <xf numFmtId="0" fontId="0" fillId="0" borderId="8" xfId="0" applyBorder="1" applyProtection="1">
      <alignment vertical="center"/>
    </xf>
    <xf numFmtId="0" fontId="0" fillId="0" borderId="0" xfId="0" applyNumberFormat="1" applyFill="1" applyBorder="1" applyAlignment="1" applyProtection="1">
      <alignment horizontal="center" vertical="center"/>
    </xf>
    <xf numFmtId="0" fontId="0" fillId="0" borderId="0" xfId="0" applyBorder="1" applyAlignment="1" applyProtection="1">
      <alignment horizontal="center" vertical="center"/>
    </xf>
    <xf numFmtId="0" fontId="0" fillId="0" borderId="9" xfId="0" applyBorder="1" applyProtection="1">
      <alignment vertical="center"/>
    </xf>
    <xf numFmtId="0" fontId="0" fillId="0" borderId="10" xfId="0" applyBorder="1" applyProtection="1">
      <alignment vertical="center"/>
    </xf>
    <xf numFmtId="0" fontId="28" fillId="0" borderId="0" xfId="0" applyFont="1" applyBorder="1" applyAlignment="1" applyProtection="1">
      <alignment vertical="center"/>
    </xf>
    <xf numFmtId="0" fontId="4" fillId="0" borderId="6" xfId="0" applyFont="1" applyFill="1" applyBorder="1" applyAlignment="1" applyProtection="1">
      <alignment horizontal="left"/>
    </xf>
    <xf numFmtId="0" fontId="11" fillId="0" borderId="6" xfId="0" applyFont="1" applyFill="1" applyBorder="1" applyAlignment="1" applyProtection="1">
      <alignment horizontal="center" vertical="center" wrapText="1"/>
    </xf>
    <xf numFmtId="0" fontId="0" fillId="0" borderId="6" xfId="0" applyFill="1" applyBorder="1" applyAlignment="1" applyProtection="1">
      <alignment vertical="center"/>
    </xf>
    <xf numFmtId="5" fontId="16" fillId="0" borderId="6" xfId="0" applyNumberFormat="1" applyFont="1" applyFill="1" applyBorder="1" applyAlignment="1" applyProtection="1">
      <alignment horizontal="center" vertical="center"/>
    </xf>
    <xf numFmtId="0" fontId="0" fillId="0" borderId="0" xfId="0" applyFill="1" applyBorder="1" applyProtection="1">
      <alignment vertical="center"/>
    </xf>
    <xf numFmtId="0" fontId="0" fillId="0" borderId="8" xfId="0" applyFill="1" applyBorder="1" applyProtection="1">
      <alignment vertical="center"/>
    </xf>
    <xf numFmtId="0" fontId="0" fillId="0" borderId="11" xfId="0" applyBorder="1" applyProtection="1">
      <alignment vertical="center"/>
    </xf>
    <xf numFmtId="0" fontId="0" fillId="0" borderId="0" xfId="0" applyFill="1" applyProtection="1">
      <alignment vertical="center"/>
    </xf>
    <xf numFmtId="181" fontId="0" fillId="0" borderId="0" xfId="0" applyNumberFormat="1" applyFill="1" applyBorder="1" applyProtection="1">
      <alignment vertical="center"/>
      <protection locked="0"/>
    </xf>
    <xf numFmtId="0" fontId="4" fillId="0" borderId="5" xfId="0" applyFont="1" applyFill="1" applyBorder="1" applyAlignment="1" applyProtection="1">
      <alignment horizontal="left"/>
    </xf>
    <xf numFmtId="0" fontId="8" fillId="0" borderId="10" xfId="0" applyFont="1" applyBorder="1" applyAlignment="1" applyProtection="1">
      <alignment vertical="center"/>
    </xf>
    <xf numFmtId="0" fontId="0" fillId="0" borderId="10" xfId="0" applyBorder="1" applyAlignment="1" applyProtection="1">
      <alignment vertical="center"/>
    </xf>
    <xf numFmtId="0" fontId="0" fillId="0" borderId="0" xfId="0" applyFill="1" applyBorder="1" applyAlignment="1" applyProtection="1">
      <alignment horizontal="right" vertical="center"/>
    </xf>
    <xf numFmtId="0" fontId="0" fillId="0" borderId="12" xfId="0" applyFill="1" applyBorder="1" applyAlignment="1" applyProtection="1">
      <alignment vertical="center"/>
    </xf>
    <xf numFmtId="0" fontId="0" fillId="0" borderId="0" xfId="0" applyFill="1" applyBorder="1" applyAlignment="1" applyProtection="1">
      <alignment vertical="center" wrapText="1"/>
    </xf>
    <xf numFmtId="0" fontId="0" fillId="0" borderId="13" xfId="0" applyFill="1" applyBorder="1" applyAlignment="1" applyProtection="1">
      <alignment vertical="center"/>
    </xf>
    <xf numFmtId="0" fontId="13" fillId="0" borderId="0" xfId="0" applyFont="1" applyBorder="1" applyProtection="1">
      <alignment vertical="center"/>
    </xf>
    <xf numFmtId="0" fontId="7" fillId="0" borderId="0" xfId="0" applyFont="1" applyBorder="1" applyAlignment="1" applyProtection="1">
      <alignment horizontal="left" vertical="center" wrapText="1"/>
    </xf>
    <xf numFmtId="0" fontId="7" fillId="0" borderId="0" xfId="0" applyFont="1" applyBorder="1" applyAlignment="1" applyProtection="1">
      <alignment vertical="center" wrapText="1"/>
    </xf>
    <xf numFmtId="0" fontId="7" fillId="0" borderId="0" xfId="0" applyFont="1" applyBorder="1" applyAlignment="1" applyProtection="1">
      <alignment horizontal="center" vertical="center" wrapText="1"/>
    </xf>
    <xf numFmtId="0" fontId="7" fillId="0" borderId="10" xfId="0" applyFont="1" applyBorder="1" applyAlignment="1" applyProtection="1">
      <alignment horizontal="center" vertical="center" wrapText="1"/>
    </xf>
    <xf numFmtId="0" fontId="11" fillId="0" borderId="0" xfId="0" applyFont="1" applyFill="1" applyBorder="1" applyAlignment="1" applyProtection="1">
      <alignment horizontal="center" vertical="center" wrapText="1"/>
    </xf>
    <xf numFmtId="5" fontId="16" fillId="0" borderId="0" xfId="0" applyNumberFormat="1" applyFont="1" applyFill="1" applyBorder="1" applyAlignment="1" applyProtection="1">
      <alignment horizontal="center" vertical="center"/>
    </xf>
    <xf numFmtId="0" fontId="0" fillId="0" borderId="14" xfId="0" applyBorder="1" applyAlignment="1" applyProtection="1">
      <alignment horizontal="center" vertical="center"/>
    </xf>
    <xf numFmtId="0" fontId="11" fillId="0" borderId="15" xfId="0" applyFont="1" applyFill="1" applyBorder="1" applyAlignment="1" applyProtection="1">
      <alignment horizontal="center" vertical="center" wrapText="1"/>
    </xf>
    <xf numFmtId="0" fontId="0" fillId="0" borderId="15" xfId="0" applyFill="1" applyBorder="1" applyAlignment="1" applyProtection="1">
      <alignment vertical="center"/>
    </xf>
    <xf numFmtId="5" fontId="16" fillId="0" borderId="15" xfId="0" applyNumberFormat="1" applyFont="1" applyFill="1" applyBorder="1" applyAlignment="1" applyProtection="1">
      <alignment horizontal="center" vertical="center"/>
    </xf>
    <xf numFmtId="0" fontId="7" fillId="0" borderId="0" xfId="0" applyFont="1" applyBorder="1" applyAlignment="1" applyProtection="1">
      <alignment vertical="center"/>
    </xf>
    <xf numFmtId="0" fontId="0" fillId="0" borderId="8" xfId="0" applyFill="1" applyBorder="1" applyAlignment="1" applyProtection="1">
      <alignment horizontal="center" vertical="center"/>
    </xf>
    <xf numFmtId="0" fontId="4" fillId="0" borderId="0" xfId="0" applyFont="1" applyFill="1" applyBorder="1" applyAlignment="1" applyProtection="1">
      <alignment vertical="center"/>
    </xf>
    <xf numFmtId="0" fontId="4" fillId="0" borderId="0" xfId="0" applyFont="1" applyFill="1" applyBorder="1" applyAlignment="1" applyProtection="1">
      <alignment vertical="top"/>
    </xf>
    <xf numFmtId="0" fontId="0" fillId="0" borderId="15" xfId="0" applyBorder="1" applyAlignment="1" applyProtection="1">
      <alignment horizontal="center" vertical="center"/>
    </xf>
    <xf numFmtId="0" fontId="0" fillId="0" borderId="0" xfId="0" applyAlignment="1" applyProtection="1"/>
    <xf numFmtId="0" fontId="0" fillId="0" borderId="1" xfId="0" applyBorder="1" applyAlignment="1">
      <alignment horizontal="center" vertical="center"/>
    </xf>
    <xf numFmtId="0" fontId="4" fillId="2" borderId="3" xfId="0" applyFont="1" applyFill="1" applyBorder="1" applyAlignment="1">
      <alignment horizontal="center" vertical="center"/>
    </xf>
    <xf numFmtId="0" fontId="0" fillId="0" borderId="1" xfId="0" applyFont="1" applyFill="1" applyBorder="1" applyAlignment="1">
      <alignment horizontal="center" vertical="center"/>
    </xf>
    <xf numFmtId="49" fontId="79" fillId="0" borderId="0" xfId="0" applyNumberFormat="1" applyFont="1" applyFill="1" applyBorder="1" applyAlignment="1" applyProtection="1">
      <alignment horizontal="left"/>
    </xf>
    <xf numFmtId="0" fontId="22" fillId="0" borderId="0" xfId="0" applyFont="1" applyBorder="1" applyAlignment="1" applyProtection="1">
      <alignment vertical="center"/>
    </xf>
    <xf numFmtId="0" fontId="0" fillId="0" borderId="6" xfId="0" applyFill="1" applyBorder="1" applyAlignment="1" applyProtection="1">
      <alignment horizontal="center" vertical="center"/>
    </xf>
    <xf numFmtId="193" fontId="24" fillId="0" borderId="0" xfId="0" applyNumberFormat="1" applyFont="1" applyFill="1" applyBorder="1" applyAlignment="1" applyProtection="1">
      <alignment vertical="center" shrinkToFit="1"/>
    </xf>
    <xf numFmtId="0" fontId="79" fillId="0" borderId="0" xfId="0" applyFont="1" applyBorder="1" applyAlignment="1" applyProtection="1">
      <alignment wrapText="1"/>
    </xf>
    <xf numFmtId="0" fontId="21" fillId="0" borderId="0" xfId="0" applyFont="1" applyBorder="1" applyAlignment="1" applyProtection="1">
      <alignment horizontal="left"/>
    </xf>
    <xf numFmtId="0" fontId="0" fillId="0" borderId="0" xfId="0" applyBorder="1" applyAlignment="1" applyProtection="1"/>
    <xf numFmtId="0" fontId="7" fillId="0" borderId="0" xfId="0" applyFont="1" applyBorder="1" applyAlignment="1" applyProtection="1">
      <alignment horizontal="left"/>
    </xf>
    <xf numFmtId="0" fontId="4" fillId="0" borderId="10" xfId="0" applyFont="1" applyFill="1" applyBorder="1" applyAlignment="1" applyProtection="1"/>
    <xf numFmtId="0" fontId="80" fillId="0" borderId="0" xfId="0" applyFont="1">
      <alignment vertical="center"/>
    </xf>
    <xf numFmtId="0" fontId="79" fillId="0" borderId="0" xfId="0" applyFont="1" applyBorder="1" applyAlignment="1" applyProtection="1"/>
    <xf numFmtId="0" fontId="0" fillId="0" borderId="16" xfId="0" applyBorder="1">
      <alignment vertical="center"/>
    </xf>
    <xf numFmtId="0" fontId="0" fillId="0" borderId="10" xfId="0" applyFill="1" applyBorder="1" applyProtection="1">
      <alignment vertical="center"/>
    </xf>
    <xf numFmtId="0" fontId="0" fillId="0" borderId="10" xfId="0" applyBorder="1" applyAlignment="1" applyProtection="1">
      <alignment horizontal="left" vertical="center" indent="2"/>
    </xf>
    <xf numFmtId="0" fontId="0" fillId="0" borderId="11" xfId="0" applyBorder="1" applyAlignment="1" applyProtection="1">
      <alignment horizontal="left" vertical="center" indent="2"/>
    </xf>
    <xf numFmtId="0" fontId="0" fillId="0" borderId="0" xfId="0" applyAlignment="1" applyProtection="1">
      <alignment vertical="center"/>
      <protection locked="0"/>
    </xf>
    <xf numFmtId="0" fontId="0" fillId="0" borderId="17" xfId="0" applyBorder="1" applyProtection="1">
      <alignment vertical="center"/>
      <protection locked="0"/>
    </xf>
    <xf numFmtId="0" fontId="81" fillId="0" borderId="0" xfId="0" applyFont="1" applyFill="1" applyBorder="1" applyAlignment="1" applyProtection="1">
      <alignment shrinkToFit="1"/>
      <protection locked="0"/>
    </xf>
    <xf numFmtId="0" fontId="0" fillId="0" borderId="18" xfId="0" applyFill="1" applyBorder="1" applyAlignment="1" applyProtection="1">
      <alignment vertical="center"/>
    </xf>
    <xf numFmtId="0" fontId="0" fillId="0" borderId="18" xfId="0" applyBorder="1" applyProtection="1">
      <alignment vertical="center"/>
      <protection locked="0"/>
    </xf>
    <xf numFmtId="0" fontId="0" fillId="0" borderId="16" xfId="0" applyBorder="1" applyProtection="1">
      <alignment vertical="center"/>
      <protection locked="0"/>
    </xf>
    <xf numFmtId="0" fontId="0" fillId="0" borderId="2" xfId="0" applyBorder="1" applyProtection="1">
      <alignment vertical="center"/>
      <protection locked="0"/>
    </xf>
    <xf numFmtId="0" fontId="0" fillId="0" borderId="19" xfId="0" applyBorder="1" applyProtection="1">
      <alignment vertical="center"/>
      <protection locked="0"/>
    </xf>
    <xf numFmtId="0" fontId="0" fillId="0" borderId="20" xfId="0" applyBorder="1" applyProtection="1">
      <alignment vertical="center"/>
      <protection locked="0"/>
    </xf>
    <xf numFmtId="0" fontId="0" fillId="0" borderId="21" xfId="0" applyBorder="1" applyProtection="1">
      <alignment vertical="center"/>
      <protection locked="0"/>
    </xf>
    <xf numFmtId="0" fontId="0" fillId="0" borderId="22" xfId="0" applyBorder="1" applyProtection="1">
      <alignment vertical="center"/>
      <protection locked="0"/>
    </xf>
    <xf numFmtId="0" fontId="0" fillId="0" borderId="23" xfId="0" applyBorder="1" applyProtection="1">
      <alignment vertical="center"/>
      <protection locked="0"/>
    </xf>
    <xf numFmtId="0" fontId="0" fillId="0" borderId="3" xfId="0" applyBorder="1" applyProtection="1">
      <alignment vertical="center"/>
      <protection locked="0"/>
    </xf>
    <xf numFmtId="0" fontId="0" fillId="0" borderId="4" xfId="0" applyBorder="1" applyProtection="1">
      <alignment vertical="center"/>
      <protection locked="0"/>
    </xf>
    <xf numFmtId="0" fontId="0" fillId="0" borderId="0" xfId="0" applyFill="1" applyBorder="1" applyAlignment="1" applyProtection="1">
      <alignment horizontal="left" vertical="center"/>
    </xf>
    <xf numFmtId="0" fontId="0" fillId="0" borderId="24" xfId="0" applyBorder="1" applyAlignment="1">
      <alignment vertical="center"/>
    </xf>
    <xf numFmtId="0" fontId="0" fillId="0" borderId="25" xfId="0" applyBorder="1" applyAlignment="1">
      <alignment vertical="center"/>
    </xf>
    <xf numFmtId="0" fontId="0" fillId="0" borderId="0" xfId="0" applyBorder="1" applyAlignment="1">
      <alignment vertical="center"/>
    </xf>
    <xf numFmtId="0" fontId="0" fillId="0" borderId="16" xfId="0" applyBorder="1" applyAlignment="1" applyProtection="1">
      <alignment vertical="center"/>
    </xf>
    <xf numFmtId="0" fontId="0" fillId="3" borderId="18" xfId="0" applyFill="1" applyBorder="1" applyAlignment="1" applyProtection="1">
      <alignment vertical="center"/>
    </xf>
    <xf numFmtId="0" fontId="0" fillId="3" borderId="16" xfId="0" applyFill="1" applyBorder="1" applyAlignment="1" applyProtection="1">
      <alignment vertical="center"/>
    </xf>
    <xf numFmtId="0" fontId="0" fillId="3" borderId="2" xfId="0" applyFill="1" applyBorder="1" applyAlignment="1" applyProtection="1">
      <alignment vertical="center"/>
    </xf>
    <xf numFmtId="0" fontId="7" fillId="0" borderId="0" xfId="0" applyFont="1" applyBorder="1" applyAlignment="1" applyProtection="1">
      <alignment vertical="center" shrinkToFit="1"/>
    </xf>
    <xf numFmtId="0" fontId="0" fillId="0" borderId="0" xfId="0" applyFont="1" applyFill="1" applyBorder="1" applyAlignment="1" applyProtection="1">
      <alignment vertical="center"/>
    </xf>
    <xf numFmtId="0" fontId="0" fillId="0" borderId="24" xfId="0" applyFill="1" applyBorder="1" applyAlignment="1" applyProtection="1">
      <alignment vertical="center"/>
    </xf>
    <xf numFmtId="0" fontId="0" fillId="0" borderId="24" xfId="0" applyNumberFormat="1" applyFill="1" applyBorder="1" applyAlignment="1" applyProtection="1">
      <alignment vertical="center"/>
    </xf>
    <xf numFmtId="0" fontId="0" fillId="0" borderId="24" xfId="0" applyBorder="1" applyProtection="1">
      <alignment vertical="center"/>
    </xf>
    <xf numFmtId="0" fontId="0" fillId="0" borderId="25" xfId="0" applyFill="1" applyBorder="1" applyAlignment="1" applyProtection="1">
      <alignment vertical="center"/>
    </xf>
    <xf numFmtId="0" fontId="0" fillId="0" borderId="25" xfId="0" applyNumberFormat="1" applyFill="1" applyBorder="1" applyAlignment="1" applyProtection="1">
      <alignment vertical="center" shrinkToFit="1"/>
    </xf>
    <xf numFmtId="0" fontId="0" fillId="0" borderId="25" xfId="0" applyBorder="1" applyProtection="1">
      <alignment vertical="center"/>
    </xf>
    <xf numFmtId="0" fontId="0" fillId="3" borderId="26" xfId="0" applyFill="1" applyBorder="1" applyAlignment="1" applyProtection="1">
      <alignment vertical="center"/>
    </xf>
    <xf numFmtId="0" fontId="4" fillId="0" borderId="0" xfId="0" applyFont="1" applyBorder="1" applyAlignment="1" applyProtection="1">
      <alignment vertical="center" textRotation="255" wrapText="1"/>
    </xf>
    <xf numFmtId="0" fontId="0" fillId="0" borderId="8" xfId="0" applyFill="1" applyBorder="1" applyAlignment="1" applyProtection="1">
      <alignment vertical="center"/>
    </xf>
    <xf numFmtId="0" fontId="0" fillId="0" borderId="8" xfId="0" applyFill="1" applyBorder="1" applyAlignment="1" applyProtection="1">
      <alignment vertical="center" shrinkToFit="1"/>
    </xf>
    <xf numFmtId="0" fontId="4" fillId="0" borderId="0" xfId="0" applyFont="1" applyFill="1" applyBorder="1" applyAlignment="1" applyProtection="1">
      <alignment vertical="center" textRotation="255"/>
    </xf>
    <xf numFmtId="0" fontId="0" fillId="0" borderId="0" xfId="0" applyAlignment="1">
      <alignment vertical="center" wrapText="1"/>
    </xf>
    <xf numFmtId="0" fontId="24" fillId="0" borderId="0" xfId="0" applyFont="1" applyFill="1" applyBorder="1" applyAlignment="1" applyProtection="1">
      <alignment horizontal="left" vertical="center"/>
      <protection locked="0"/>
    </xf>
    <xf numFmtId="0" fontId="9" fillId="0" borderId="0" xfId="0" applyFont="1" applyBorder="1" applyAlignment="1" applyProtection="1">
      <alignment vertical="center"/>
    </xf>
    <xf numFmtId="0" fontId="82" fillId="0" borderId="0" xfId="0" applyFont="1" applyFill="1" applyAlignment="1" applyProtection="1">
      <alignment vertical="center"/>
      <protection locked="0"/>
    </xf>
    <xf numFmtId="0" fontId="0" fillId="0" borderId="0" xfId="0" applyFill="1" applyBorder="1" applyAlignment="1" applyProtection="1">
      <alignment horizontal="left" vertical="center"/>
      <protection locked="0"/>
    </xf>
    <xf numFmtId="0" fontId="0" fillId="0" borderId="0" xfId="0" applyAlignment="1">
      <alignment horizontal="left" vertical="center"/>
    </xf>
    <xf numFmtId="3" fontId="0" fillId="0" borderId="0" xfId="0" applyNumberFormat="1" applyAlignment="1"/>
    <xf numFmtId="10" fontId="0" fillId="0" borderId="0" xfId="0" applyNumberFormat="1" applyAlignment="1"/>
    <xf numFmtId="0" fontId="4" fillId="0" borderId="0" xfId="0" applyFont="1" applyFill="1" applyBorder="1" applyAlignment="1" applyProtection="1">
      <alignment horizontal="left"/>
    </xf>
    <xf numFmtId="0" fontId="0" fillId="0" borderId="27" xfId="0" applyFill="1" applyBorder="1" applyAlignment="1" applyProtection="1">
      <alignment vertical="center"/>
    </xf>
    <xf numFmtId="0" fontId="0" fillId="0" borderId="28" xfId="0" applyFill="1" applyBorder="1" applyAlignment="1" applyProtection="1">
      <alignment vertical="center"/>
    </xf>
    <xf numFmtId="0" fontId="0" fillId="0" borderId="18" xfId="0" applyFont="1" applyFill="1" applyBorder="1" applyAlignment="1" applyProtection="1">
      <alignment horizontal="center" vertical="center"/>
    </xf>
    <xf numFmtId="0" fontId="0" fillId="0" borderId="16" xfId="0" applyFont="1" applyFill="1" applyBorder="1" applyAlignment="1" applyProtection="1">
      <alignment horizontal="center" vertical="center"/>
    </xf>
    <xf numFmtId="0" fontId="0" fillId="0" borderId="2" xfId="0" applyFont="1" applyFill="1" applyBorder="1" applyAlignment="1" applyProtection="1">
      <alignment vertical="center"/>
    </xf>
    <xf numFmtId="0" fontId="0" fillId="0" borderId="0" xfId="0" applyFont="1" applyFill="1" applyBorder="1" applyAlignment="1" applyProtection="1">
      <alignment vertical="center" shrinkToFit="1"/>
    </xf>
    <xf numFmtId="0" fontId="7" fillId="0" borderId="0" xfId="0" applyFont="1" applyFill="1" applyBorder="1" applyAlignment="1" applyProtection="1">
      <alignment vertical="center" shrinkToFit="1"/>
    </xf>
    <xf numFmtId="0" fontId="7" fillId="0" borderId="0" xfId="0" applyFont="1" applyFill="1" applyBorder="1" applyProtection="1">
      <alignment vertical="center"/>
    </xf>
    <xf numFmtId="0" fontId="0" fillId="0" borderId="0" xfId="0" applyFont="1" applyFill="1" applyProtection="1">
      <alignment vertical="center"/>
      <protection locked="0"/>
    </xf>
    <xf numFmtId="0" fontId="0" fillId="0" borderId="0" xfId="0" applyFont="1" applyFill="1" applyBorder="1" applyProtection="1">
      <alignment vertical="center"/>
    </xf>
    <xf numFmtId="0" fontId="0" fillId="0" borderId="16" xfId="0" applyFont="1" applyFill="1" applyBorder="1" applyProtection="1">
      <alignment vertical="center"/>
      <protection locked="0"/>
    </xf>
    <xf numFmtId="0" fontId="0" fillId="0" borderId="2" xfId="0" applyFont="1" applyFill="1" applyBorder="1" applyProtection="1">
      <alignment vertical="center"/>
      <protection locked="0"/>
    </xf>
    <xf numFmtId="0" fontId="0" fillId="0" borderId="10" xfId="0" applyFont="1" applyFill="1" applyBorder="1" applyProtection="1">
      <alignment vertical="center"/>
    </xf>
    <xf numFmtId="0" fontId="0" fillId="0" borderId="24" xfId="0" applyBorder="1">
      <alignment vertical="center"/>
    </xf>
    <xf numFmtId="0" fontId="0" fillId="0" borderId="27" xfId="0" applyBorder="1">
      <alignment vertical="center"/>
    </xf>
    <xf numFmtId="0" fontId="0" fillId="0" borderId="25" xfId="0" applyBorder="1">
      <alignment vertical="center"/>
    </xf>
    <xf numFmtId="0" fontId="0" fillId="0" borderId="28" xfId="0" applyBorder="1">
      <alignment vertical="center"/>
    </xf>
    <xf numFmtId="0" fontId="0" fillId="0" borderId="0" xfId="0" applyAlignment="1">
      <alignment horizontal="center" vertical="center"/>
    </xf>
    <xf numFmtId="0" fontId="83" fillId="0" borderId="0" xfId="0" applyFont="1" applyProtection="1">
      <alignment vertical="center"/>
      <protection locked="0"/>
    </xf>
    <xf numFmtId="0" fontId="4" fillId="0" borderId="0" xfId="0" applyFont="1" applyBorder="1" applyAlignment="1" applyProtection="1">
      <alignment wrapText="1"/>
    </xf>
    <xf numFmtId="0" fontId="12" fillId="5" borderId="29" xfId="0" applyFont="1" applyFill="1" applyBorder="1" applyAlignment="1">
      <alignment horizontal="center" vertical="center"/>
    </xf>
    <xf numFmtId="0" fontId="0" fillId="6" borderId="1" xfId="0" applyFill="1" applyBorder="1">
      <alignment vertical="center"/>
    </xf>
    <xf numFmtId="49" fontId="0" fillId="0" borderId="1" xfId="0" applyNumberFormat="1" applyBorder="1" applyAlignment="1"/>
    <xf numFmtId="0" fontId="28" fillId="0" borderId="0" xfId="0" applyFont="1">
      <alignment vertical="center"/>
    </xf>
    <xf numFmtId="0" fontId="4" fillId="0" borderId="0" xfId="0" applyFont="1">
      <alignment vertical="center"/>
    </xf>
    <xf numFmtId="0" fontId="0" fillId="0" borderId="0" xfId="0" applyAlignment="1">
      <alignment vertical="center" shrinkToFit="1"/>
    </xf>
    <xf numFmtId="0" fontId="0" fillId="0" borderId="7" xfId="0" applyBorder="1">
      <alignment vertical="center"/>
    </xf>
    <xf numFmtId="0" fontId="0" fillId="0" borderId="5" xfId="0" applyBorder="1">
      <alignment vertical="center"/>
    </xf>
    <xf numFmtId="0" fontId="0" fillId="0" borderId="6" xfId="0" applyBorder="1">
      <alignment vertical="center"/>
    </xf>
    <xf numFmtId="0" fontId="0" fillId="0" borderId="12" xfId="0" applyBorder="1">
      <alignment vertical="center"/>
    </xf>
    <xf numFmtId="0" fontId="0" fillId="0" borderId="8" xfId="0" applyBorder="1">
      <alignment vertical="center"/>
    </xf>
    <xf numFmtId="0" fontId="0" fillId="0" borderId="13" xfId="0" applyBorder="1">
      <alignment vertical="center"/>
    </xf>
    <xf numFmtId="0" fontId="0" fillId="0" borderId="25" xfId="0" applyBorder="1" applyAlignment="1">
      <alignment vertical="center" shrinkToFit="1"/>
    </xf>
    <xf numFmtId="0" fontId="7" fillId="0" borderId="0" xfId="0" applyFont="1" applyAlignment="1">
      <alignment vertical="center" shrinkToFit="1"/>
    </xf>
    <xf numFmtId="0" fontId="0" fillId="0" borderId="8" xfId="0" applyBorder="1" applyAlignment="1">
      <alignment horizontal="center" vertical="center"/>
    </xf>
    <xf numFmtId="0" fontId="7" fillId="0" borderId="0" xfId="0" applyFont="1">
      <alignment vertical="center"/>
    </xf>
    <xf numFmtId="0" fontId="79" fillId="0" borderId="10" xfId="0" applyFont="1" applyBorder="1" applyAlignment="1" applyProtection="1">
      <protection locked="0"/>
    </xf>
    <xf numFmtId="0" fontId="84" fillId="0" borderId="10" xfId="0" applyFont="1" applyBorder="1" applyAlignment="1" applyProtection="1"/>
    <xf numFmtId="0" fontId="4" fillId="0" borderId="0" xfId="0" applyFont="1" applyFill="1" applyBorder="1" applyAlignment="1" applyProtection="1"/>
    <xf numFmtId="0" fontId="40" fillId="0" borderId="0" xfId="0" applyFont="1" applyBorder="1" applyAlignment="1" applyProtection="1">
      <alignment vertical="center"/>
    </xf>
    <xf numFmtId="0" fontId="85" fillId="0" borderId="10" xfId="0" applyFont="1" applyBorder="1" applyAlignment="1" applyProtection="1"/>
    <xf numFmtId="0" fontId="85" fillId="0" borderId="0" xfId="0" applyFont="1" applyFill="1" applyBorder="1" applyAlignment="1" applyProtection="1"/>
    <xf numFmtId="0" fontId="85" fillId="0" borderId="0" xfId="0" applyFont="1" applyBorder="1" applyAlignment="1" applyProtection="1"/>
    <xf numFmtId="0" fontId="29" fillId="0" borderId="0" xfId="0" applyFont="1" applyFill="1" applyBorder="1" applyAlignment="1">
      <alignment vertical="center" wrapText="1"/>
    </xf>
    <xf numFmtId="0" fontId="46" fillId="0" borderId="0" xfId="0" applyFont="1" applyProtection="1">
      <alignment vertical="center"/>
      <protection locked="0"/>
    </xf>
    <xf numFmtId="0" fontId="46" fillId="0" borderId="0" xfId="0" applyFont="1" applyProtection="1">
      <alignment vertical="center"/>
    </xf>
    <xf numFmtId="0" fontId="47" fillId="0" borderId="29" xfId="0" applyFont="1" applyBorder="1" applyAlignment="1" applyProtection="1">
      <alignment horizontal="center" vertical="center"/>
      <protection locked="0"/>
    </xf>
    <xf numFmtId="0" fontId="46" fillId="0" borderId="1" xfId="0" applyFont="1" applyBorder="1" applyAlignment="1" applyProtection="1">
      <alignment horizontal="center" vertical="center"/>
      <protection locked="0"/>
    </xf>
    <xf numFmtId="0" fontId="86" fillId="0" borderId="0" xfId="0" applyFont="1" applyBorder="1" applyAlignment="1"/>
    <xf numFmtId="0" fontId="40" fillId="0" borderId="29" xfId="0" applyFont="1" applyFill="1" applyBorder="1" applyAlignment="1" applyProtection="1">
      <alignment horizontal="center" vertical="center" wrapText="1"/>
      <protection locked="0"/>
    </xf>
    <xf numFmtId="0" fontId="39" fillId="0" borderId="1" xfId="0" applyFont="1" applyBorder="1" applyAlignment="1" applyProtection="1">
      <alignment horizontal="center" vertical="center"/>
      <protection locked="0"/>
    </xf>
    <xf numFmtId="0" fontId="4" fillId="7" borderId="30" xfId="0" applyFont="1" applyFill="1" applyBorder="1" applyAlignment="1">
      <alignment horizontal="center" vertical="center"/>
    </xf>
    <xf numFmtId="0" fontId="7" fillId="0" borderId="0" xfId="0" applyFont="1" applyBorder="1" applyAlignment="1" applyProtection="1"/>
    <xf numFmtId="0" fontId="0" fillId="6" borderId="30" xfId="0" applyFill="1" applyBorder="1">
      <alignment vertical="center"/>
    </xf>
    <xf numFmtId="0" fontId="0" fillId="0" borderId="30" xfId="0" applyBorder="1">
      <alignment vertical="center"/>
    </xf>
    <xf numFmtId="0" fontId="83" fillId="0" borderId="31" xfId="0" applyFont="1" applyFill="1" applyBorder="1">
      <alignment vertical="center"/>
    </xf>
    <xf numFmtId="0" fontId="0" fillId="0" borderId="32" xfId="0" applyBorder="1" applyAlignment="1" applyProtection="1">
      <alignment horizontal="center" vertical="center"/>
    </xf>
    <xf numFmtId="0" fontId="9" fillId="0" borderId="10" xfId="0" applyNumberFormat="1" applyFont="1" applyFill="1" applyBorder="1" applyAlignment="1" applyProtection="1">
      <alignment vertical="center"/>
    </xf>
    <xf numFmtId="0" fontId="21" fillId="0" borderId="0" xfId="0" applyFont="1" applyBorder="1" applyAlignment="1" applyProtection="1">
      <alignment horizontal="right"/>
    </xf>
    <xf numFmtId="0" fontId="0" fillId="8" borderId="14" xfId="0" applyFont="1" applyFill="1" applyBorder="1" applyAlignment="1" applyProtection="1">
      <alignment vertical="center" wrapText="1"/>
    </xf>
    <xf numFmtId="0" fontId="4" fillId="0" borderId="15" xfId="0" applyFont="1" applyFill="1" applyBorder="1" applyAlignment="1" applyProtection="1"/>
    <xf numFmtId="0" fontId="0" fillId="0" borderId="0" xfId="0" applyAlignment="1">
      <alignment horizontal="center" vertical="center" wrapText="1"/>
    </xf>
    <xf numFmtId="0" fontId="25" fillId="0" borderId="6" xfId="0" applyFont="1" applyBorder="1" applyAlignment="1" applyProtection="1">
      <alignment horizontal="center" vertical="center"/>
      <protection locked="0"/>
    </xf>
    <xf numFmtId="0" fontId="25" fillId="0" borderId="33" xfId="0" applyFont="1" applyBorder="1" applyAlignment="1" applyProtection="1">
      <alignment horizontal="center" vertical="center"/>
      <protection locked="0"/>
    </xf>
    <xf numFmtId="0" fontId="0" fillId="0" borderId="10" xfId="0" applyBorder="1" applyProtection="1">
      <alignment vertical="center"/>
      <protection locked="0"/>
    </xf>
    <xf numFmtId="0" fontId="0" fillId="0" borderId="15" xfId="0" applyBorder="1">
      <alignment vertical="center"/>
    </xf>
    <xf numFmtId="0" fontId="0" fillId="0" borderId="34" xfId="0" applyBorder="1">
      <alignment vertical="center"/>
    </xf>
    <xf numFmtId="0" fontId="4" fillId="2" borderId="18" xfId="0" applyFont="1" applyFill="1" applyBorder="1">
      <alignment vertical="center"/>
    </xf>
    <xf numFmtId="0" fontId="4" fillId="2" borderId="2" xfId="0" applyFont="1" applyFill="1" applyBorder="1">
      <alignment vertical="center"/>
    </xf>
    <xf numFmtId="0" fontId="0" fillId="9" borderId="1" xfId="0" applyFill="1" applyBorder="1" applyAlignment="1">
      <alignment vertical="center" wrapText="1"/>
    </xf>
    <xf numFmtId="0" fontId="2" fillId="0" borderId="1" xfId="0" applyFont="1" applyBorder="1">
      <alignment vertical="center"/>
    </xf>
    <xf numFmtId="0" fontId="0" fillId="0" borderId="29" xfId="0" applyBorder="1">
      <alignment vertical="center"/>
    </xf>
    <xf numFmtId="0" fontId="0" fillId="0" borderId="35" xfId="0" applyBorder="1">
      <alignment vertical="center"/>
    </xf>
    <xf numFmtId="0" fontId="87" fillId="0" borderId="0" xfId="0" applyFont="1">
      <alignment vertical="center"/>
    </xf>
    <xf numFmtId="49" fontId="52" fillId="0" borderId="36" xfId="0" applyNumberFormat="1" applyFont="1" applyBorder="1" applyAlignment="1">
      <alignment horizontal="center" vertical="center" shrinkToFit="1"/>
    </xf>
    <xf numFmtId="49" fontId="88" fillId="0" borderId="1" xfId="6" applyNumberFormat="1" applyFont="1" applyBorder="1">
      <alignment vertical="center"/>
    </xf>
    <xf numFmtId="0" fontId="88" fillId="0" borderId="1" xfId="7" applyFont="1" applyBorder="1">
      <alignment vertical="center"/>
    </xf>
    <xf numFmtId="0" fontId="0" fillId="0" borderId="24" xfId="0" applyBorder="1" applyProtection="1">
      <alignment vertical="center"/>
      <protection locked="0"/>
    </xf>
    <xf numFmtId="0" fontId="0" fillId="0" borderId="27" xfId="0" applyBorder="1" applyProtection="1">
      <alignment vertical="center"/>
      <protection locked="0"/>
    </xf>
    <xf numFmtId="0" fontId="0" fillId="0" borderId="34" xfId="0" applyBorder="1" applyProtection="1">
      <alignment vertical="center"/>
      <protection locked="0"/>
    </xf>
    <xf numFmtId="0" fontId="0" fillId="0" borderId="37" xfId="0" applyBorder="1" applyProtection="1">
      <alignment vertical="center"/>
      <protection locked="0"/>
    </xf>
    <xf numFmtId="0" fontId="0" fillId="0" borderId="25" xfId="0" applyBorder="1" applyProtection="1">
      <alignment vertical="center"/>
      <protection locked="0"/>
    </xf>
    <xf numFmtId="0" fontId="0" fillId="0" borderId="28" xfId="0" applyBorder="1" applyProtection="1">
      <alignment vertical="center"/>
      <protection locked="0"/>
    </xf>
    <xf numFmtId="0" fontId="76" fillId="0" borderId="0" xfId="6">
      <alignment vertical="center"/>
    </xf>
    <xf numFmtId="0" fontId="89" fillId="0" borderId="0" xfId="6" applyFont="1">
      <alignment vertical="center"/>
    </xf>
    <xf numFmtId="0" fontId="90" fillId="0" borderId="0" xfId="6" applyFont="1" applyAlignment="1">
      <alignment horizontal="center" vertical="center"/>
    </xf>
    <xf numFmtId="0" fontId="90" fillId="0" borderId="0" xfId="6" applyFont="1">
      <alignment vertical="center"/>
    </xf>
    <xf numFmtId="0" fontId="78" fillId="0" borderId="38" xfId="6" applyFont="1" applyBorder="1" applyAlignment="1">
      <alignment horizontal="center" vertical="center"/>
    </xf>
    <xf numFmtId="0" fontId="76" fillId="0" borderId="39" xfId="6" applyBorder="1" applyAlignment="1">
      <alignment horizontal="center" vertical="center"/>
    </xf>
    <xf numFmtId="0" fontId="76" fillId="0" borderId="30" xfId="6" applyBorder="1" applyAlignment="1">
      <alignment horizontal="center" vertical="center"/>
    </xf>
    <xf numFmtId="0" fontId="76" fillId="0" borderId="1" xfId="6" applyBorder="1" applyAlignment="1">
      <alignment horizontal="center" vertical="center"/>
    </xf>
    <xf numFmtId="0" fontId="76" fillId="0" borderId="40" xfId="6" applyBorder="1" applyAlignment="1">
      <alignment horizontal="center" vertical="center"/>
    </xf>
    <xf numFmtId="0" fontId="76" fillId="0" borderId="10" xfId="6" applyBorder="1" applyAlignment="1">
      <alignment horizontal="center" vertical="center"/>
    </xf>
    <xf numFmtId="0" fontId="91" fillId="0" borderId="10" xfId="6" applyFont="1" applyBorder="1" applyAlignment="1">
      <alignment horizontal="center" vertical="center"/>
    </xf>
    <xf numFmtId="0" fontId="92" fillId="0" borderId="10" xfId="6" applyFont="1" applyBorder="1" applyAlignment="1">
      <alignment horizontal="center" vertical="center"/>
    </xf>
    <xf numFmtId="0" fontId="93" fillId="0" borderId="10" xfId="6" applyFont="1" applyBorder="1" applyAlignment="1">
      <alignment horizontal="center" vertical="center" wrapText="1"/>
    </xf>
    <xf numFmtId="0" fontId="93" fillId="0" borderId="10" xfId="6" applyFont="1" applyBorder="1" applyAlignment="1">
      <alignment horizontal="center" vertical="center"/>
    </xf>
    <xf numFmtId="0" fontId="92" fillId="0" borderId="3" xfId="6" applyFont="1" applyBorder="1" applyAlignment="1">
      <alignment horizontal="center" vertical="center"/>
    </xf>
    <xf numFmtId="188" fontId="94" fillId="0" borderId="3" xfId="6" applyNumberFormat="1" applyFont="1" applyBorder="1">
      <alignment vertical="center"/>
    </xf>
    <xf numFmtId="20" fontId="76" fillId="0" borderId="23" xfId="6" applyNumberFormat="1" applyBorder="1" applyAlignment="1">
      <alignment horizontal="center" vertical="center"/>
    </xf>
    <xf numFmtId="190" fontId="76" fillId="10" borderId="16" xfId="6" applyNumberFormat="1" applyFill="1" applyBorder="1" applyAlignment="1">
      <alignment horizontal="center" vertical="center"/>
    </xf>
    <xf numFmtId="0" fontId="76" fillId="0" borderId="0" xfId="6" applyAlignment="1"/>
    <xf numFmtId="0" fontId="92" fillId="0" borderId="17" xfId="6" applyFont="1" applyBorder="1">
      <alignment vertical="center"/>
    </xf>
    <xf numFmtId="0" fontId="87" fillId="0" borderId="17" xfId="6" applyFont="1" applyBorder="1" applyAlignment="1">
      <alignment horizontal="left"/>
    </xf>
    <xf numFmtId="0" fontId="87" fillId="0" borderId="17" xfId="6" applyFont="1" applyBorder="1" applyAlignment="1">
      <alignment horizontal="center"/>
    </xf>
    <xf numFmtId="0" fontId="92" fillId="0" borderId="41" xfId="6" applyFont="1" applyBorder="1">
      <alignment vertical="center"/>
    </xf>
    <xf numFmtId="0" fontId="95" fillId="0" borderId="0" xfId="6" applyFont="1">
      <alignment vertical="center"/>
    </xf>
    <xf numFmtId="0" fontId="92" fillId="0" borderId="0" xfId="6" applyFont="1" applyAlignment="1">
      <alignment horizontal="center"/>
    </xf>
    <xf numFmtId="0" fontId="92" fillId="0" borderId="0" xfId="6" applyFont="1">
      <alignment vertical="center"/>
    </xf>
    <xf numFmtId="0" fontId="96" fillId="0" borderId="0" xfId="6" applyFont="1" applyAlignment="1">
      <alignment horizontal="right" vertical="center" indent="3"/>
    </xf>
    <xf numFmtId="0" fontId="92" fillId="0" borderId="8" xfId="6" applyFont="1" applyBorder="1" applyAlignment="1">
      <alignment horizontal="right" vertical="center" indent="3"/>
    </xf>
    <xf numFmtId="0" fontId="2" fillId="0" borderId="0" xfId="0" applyFont="1">
      <alignment vertical="center"/>
    </xf>
    <xf numFmtId="0" fontId="11" fillId="0" borderId="0" xfId="0" applyFont="1">
      <alignment vertical="center"/>
    </xf>
    <xf numFmtId="0" fontId="12" fillId="0" borderId="0" xfId="0" applyFont="1" applyAlignment="1">
      <alignment horizontal="right" vertical="center" indent="3"/>
    </xf>
    <xf numFmtId="0" fontId="11" fillId="0" borderId="42" xfId="0" applyFont="1" applyBorder="1">
      <alignment vertical="center"/>
    </xf>
    <xf numFmtId="0" fontId="76" fillId="0" borderId="0" xfId="6" applyAlignment="1">
      <alignment horizontal="left" shrinkToFit="1"/>
    </xf>
    <xf numFmtId="0" fontId="87" fillId="0" borderId="0" xfId="6" applyFont="1" applyAlignment="1">
      <alignment horizontal="left"/>
    </xf>
    <xf numFmtId="0" fontId="87" fillId="0" borderId="0" xfId="6" applyFont="1" applyAlignment="1">
      <alignment horizontal="right"/>
    </xf>
    <xf numFmtId="0" fontId="92" fillId="0" borderId="23" xfId="6" applyFont="1" applyBorder="1">
      <alignment vertical="center"/>
    </xf>
    <xf numFmtId="0" fontId="92" fillId="0" borderId="3" xfId="6" applyFont="1" applyBorder="1">
      <alignment vertical="center"/>
    </xf>
    <xf numFmtId="0" fontId="96" fillId="0" borderId="3" xfId="6" applyFont="1" applyBorder="1" applyAlignment="1">
      <alignment horizontal="right" vertical="center" indent="3"/>
    </xf>
    <xf numFmtId="0" fontId="92" fillId="0" borderId="43" xfId="6" applyFont="1" applyBorder="1" applyAlignment="1">
      <alignment horizontal="right" vertical="center" indent="3"/>
    </xf>
    <xf numFmtId="0" fontId="92" fillId="0" borderId="21" xfId="6" applyFont="1" applyBorder="1" applyAlignment="1"/>
    <xf numFmtId="0" fontId="92" fillId="0" borderId="0" xfId="6" applyFont="1" applyAlignment="1"/>
    <xf numFmtId="0" fontId="87" fillId="0" borderId="0" xfId="6" applyFont="1" applyAlignment="1">
      <alignment horizontal="center"/>
    </xf>
    <xf numFmtId="0" fontId="87" fillId="0" borderId="3" xfId="6" applyFont="1" applyBorder="1" applyAlignment="1">
      <alignment horizontal="center"/>
    </xf>
    <xf numFmtId="10" fontId="97" fillId="0" borderId="3" xfId="6" applyNumberFormat="1" applyFont="1" applyBorder="1" applyAlignment="1">
      <alignment horizontal="center"/>
    </xf>
    <xf numFmtId="0" fontId="92" fillId="0" borderId="21" xfId="6" applyFont="1" applyBorder="1">
      <alignment vertical="center"/>
    </xf>
    <xf numFmtId="0" fontId="92" fillId="0" borderId="44" xfId="6" applyFont="1" applyBorder="1">
      <alignment vertical="center"/>
    </xf>
    <xf numFmtId="0" fontId="92" fillId="0" borderId="10" xfId="6" applyFont="1" applyBorder="1">
      <alignment vertical="center"/>
    </xf>
    <xf numFmtId="0" fontId="92" fillId="0" borderId="11" xfId="6" applyFont="1" applyBorder="1">
      <alignment vertical="center"/>
    </xf>
    <xf numFmtId="0" fontId="92" fillId="0" borderId="8" xfId="6" applyFont="1" applyBorder="1">
      <alignment vertical="center"/>
    </xf>
    <xf numFmtId="0" fontId="78" fillId="0" borderId="0" xfId="6" applyFont="1">
      <alignment vertical="center"/>
    </xf>
    <xf numFmtId="0" fontId="98" fillId="0" borderId="0" xfId="6" applyFont="1" applyAlignment="1">
      <alignment horizontal="right" vertical="center"/>
    </xf>
    <xf numFmtId="0" fontId="99" fillId="0" borderId="8" xfId="6" applyFont="1" applyBorder="1">
      <alignment vertical="center"/>
    </xf>
    <xf numFmtId="0" fontId="99" fillId="0" borderId="0" xfId="6" applyFont="1">
      <alignment vertical="center"/>
    </xf>
    <xf numFmtId="0" fontId="96" fillId="0" borderId="18" xfId="6" applyFont="1" applyBorder="1" applyAlignment="1">
      <alignment horizontal="center" vertical="center"/>
    </xf>
    <xf numFmtId="0" fontId="96" fillId="0" borderId="2" xfId="6" applyFont="1" applyBorder="1">
      <alignment vertical="center"/>
    </xf>
    <xf numFmtId="0" fontId="76" fillId="0" borderId="8" xfId="6" applyBorder="1">
      <alignment vertical="center"/>
    </xf>
    <xf numFmtId="0" fontId="100" fillId="0" borderId="0" xfId="6" applyFont="1">
      <alignment vertical="center"/>
    </xf>
    <xf numFmtId="0" fontId="76" fillId="0" borderId="6" xfId="6" applyBorder="1">
      <alignment vertical="center"/>
    </xf>
    <xf numFmtId="0" fontId="76" fillId="0" borderId="33" xfId="6" applyBorder="1">
      <alignment vertical="center"/>
    </xf>
    <xf numFmtId="0" fontId="76" fillId="0" borderId="0" xfId="6" applyAlignment="1">
      <alignment horizontal="right"/>
    </xf>
    <xf numFmtId="38" fontId="96" fillId="0" borderId="0" xfId="2" applyFont="1" applyBorder="1" applyAlignment="1">
      <alignment horizontal="left" indent="3"/>
    </xf>
    <xf numFmtId="0" fontId="96" fillId="0" borderId="8" xfId="6" applyFont="1" applyBorder="1" applyAlignment="1">
      <alignment horizontal="left" indent="3"/>
    </xf>
    <xf numFmtId="0" fontId="76" fillId="0" borderId="0" xfId="6" applyAlignment="1">
      <alignment horizontal="right" vertical="center"/>
    </xf>
    <xf numFmtId="10" fontId="96" fillId="0" borderId="0" xfId="6" applyNumberFormat="1" applyFont="1" applyAlignment="1">
      <alignment horizontal="center"/>
    </xf>
    <xf numFmtId="0" fontId="96" fillId="0" borderId="0" xfId="6" applyFont="1" applyAlignment="1">
      <alignment horizontal="left" indent="3"/>
    </xf>
    <xf numFmtId="0" fontId="76" fillId="0" borderId="45" xfId="6" applyBorder="1">
      <alignment vertical="center"/>
    </xf>
    <xf numFmtId="0" fontId="76" fillId="0" borderId="45" xfId="6" applyBorder="1" applyAlignment="1"/>
    <xf numFmtId="38" fontId="96" fillId="0" borderId="45" xfId="2" applyFont="1" applyBorder="1" applyAlignment="1">
      <alignment horizontal="left" indent="3"/>
    </xf>
    <xf numFmtId="0" fontId="76" fillId="0" borderId="46" xfId="6" applyBorder="1" applyAlignment="1">
      <alignment horizontal="left" indent="3"/>
    </xf>
    <xf numFmtId="0" fontId="76" fillId="0" borderId="8" xfId="6" applyBorder="1" applyAlignment="1">
      <alignment horizontal="left" indent="3"/>
    </xf>
    <xf numFmtId="38" fontId="94" fillId="0" borderId="0" xfId="2" applyFont="1" applyBorder="1" applyAlignment="1">
      <alignment horizontal="left" indent="3"/>
    </xf>
    <xf numFmtId="0" fontId="78" fillId="0" borderId="8" xfId="6" applyFont="1" applyBorder="1" applyAlignment="1">
      <alignment horizontal="left" indent="3"/>
    </xf>
    <xf numFmtId="10" fontId="101" fillId="0" borderId="0" xfId="6" applyNumberFormat="1" applyFont="1" applyAlignment="1">
      <alignment horizontal="center"/>
    </xf>
    <xf numFmtId="0" fontId="76" fillId="0" borderId="10" xfId="6" applyBorder="1">
      <alignment vertical="center"/>
    </xf>
    <xf numFmtId="0" fontId="76" fillId="0" borderId="11" xfId="6" applyBorder="1">
      <alignment vertical="center"/>
    </xf>
    <xf numFmtId="0" fontId="84" fillId="0" borderId="0" xfId="6" applyFont="1" applyAlignment="1"/>
    <xf numFmtId="0" fontId="102" fillId="0" borderId="0" xfId="6" applyFont="1">
      <alignment vertical="center"/>
    </xf>
    <xf numFmtId="0" fontId="103" fillId="0" borderId="0" xfId="6" applyFont="1">
      <alignment vertical="center"/>
    </xf>
    <xf numFmtId="0" fontId="103" fillId="0" borderId="0" xfId="6" applyFont="1" applyAlignment="1"/>
    <xf numFmtId="0" fontId="46" fillId="11" borderId="1" xfId="6" applyFont="1" applyFill="1" applyBorder="1" applyAlignment="1">
      <alignment horizontal="center" vertical="center"/>
    </xf>
    <xf numFmtId="0" fontId="103" fillId="0" borderId="1" xfId="6" applyFont="1" applyBorder="1" applyAlignment="1">
      <alignment horizontal="center" vertical="center"/>
    </xf>
    <xf numFmtId="38" fontId="103" fillId="0" borderId="2" xfId="2" applyFont="1" applyBorder="1">
      <alignment vertical="center"/>
    </xf>
    <xf numFmtId="0" fontId="84" fillId="0" borderId="0" xfId="6" applyFont="1" applyAlignment="1">
      <alignment vertical="top"/>
    </xf>
    <xf numFmtId="10" fontId="103" fillId="0" borderId="1" xfId="6" applyNumberFormat="1" applyFont="1" applyBorder="1">
      <alignment vertical="center"/>
    </xf>
    <xf numFmtId="0" fontId="104" fillId="8" borderId="47" xfId="6" applyFont="1" applyFill="1" applyBorder="1" applyAlignment="1">
      <alignment horizontal="center" vertical="center" wrapText="1" shrinkToFit="1"/>
    </xf>
    <xf numFmtId="20" fontId="105" fillId="12" borderId="16" xfId="6" applyNumberFormat="1" applyFont="1" applyFill="1" applyBorder="1" applyAlignment="1">
      <alignment horizontal="center" vertical="center"/>
    </xf>
    <xf numFmtId="0" fontId="92" fillId="12" borderId="26" xfId="6" applyFont="1" applyFill="1" applyBorder="1">
      <alignment vertical="center"/>
    </xf>
    <xf numFmtId="38" fontId="96" fillId="12" borderId="119" xfId="2" applyFont="1" applyFill="1" applyBorder="1" applyAlignment="1"/>
    <xf numFmtId="190" fontId="96" fillId="12" borderId="119" xfId="6" applyNumberFormat="1" applyFont="1" applyFill="1" applyBorder="1" applyAlignment="1">
      <alignment horizontal="center"/>
    </xf>
    <xf numFmtId="0" fontId="106" fillId="12" borderId="119" xfId="6" applyFont="1" applyFill="1" applyBorder="1" applyAlignment="1">
      <alignment horizontal="center"/>
    </xf>
    <xf numFmtId="0" fontId="96" fillId="12" borderId="119" xfId="6" applyFont="1" applyFill="1" applyBorder="1" applyAlignment="1">
      <alignment horizontal="center"/>
    </xf>
    <xf numFmtId="0" fontId="92" fillId="12" borderId="16" xfId="6" applyFont="1" applyFill="1" applyBorder="1">
      <alignment vertical="center"/>
    </xf>
    <xf numFmtId="0" fontId="76" fillId="12" borderId="48" xfId="6" applyFill="1" applyBorder="1" applyAlignment="1">
      <alignment horizontal="center" vertical="center"/>
    </xf>
    <xf numFmtId="0" fontId="94" fillId="8" borderId="119" xfId="6" applyFont="1" applyFill="1" applyBorder="1" applyAlignment="1">
      <alignment horizontal="center" vertical="center"/>
    </xf>
    <xf numFmtId="0" fontId="0" fillId="13" borderId="1" xfId="0" applyFont="1" applyFill="1" applyBorder="1">
      <alignment vertical="center"/>
    </xf>
    <xf numFmtId="200" fontId="0" fillId="0" borderId="0" xfId="0" applyNumberFormat="1">
      <alignment vertical="center"/>
    </xf>
    <xf numFmtId="200" fontId="0" fillId="13" borderId="1" xfId="0" applyNumberFormat="1" applyFont="1" applyFill="1" applyBorder="1">
      <alignment vertical="center"/>
    </xf>
    <xf numFmtId="200" fontId="0" fillId="0" borderId="30" xfId="0" applyNumberFormat="1" applyBorder="1">
      <alignment vertical="center"/>
    </xf>
    <xf numFmtId="200" fontId="0" fillId="0" borderId="1" xfId="0" applyNumberFormat="1" applyBorder="1" applyAlignment="1"/>
    <xf numFmtId="200" fontId="0" fillId="0" borderId="0" xfId="0" applyNumberFormat="1" applyAlignment="1">
      <alignment horizontal="left" vertical="center"/>
    </xf>
    <xf numFmtId="0" fontId="107" fillId="13" borderId="1" xfId="0" applyFont="1" applyFill="1" applyBorder="1">
      <alignment vertical="center"/>
    </xf>
    <xf numFmtId="200" fontId="107" fillId="13" borderId="1" xfId="0" applyNumberFormat="1" applyFont="1" applyFill="1" applyBorder="1">
      <alignment vertical="center"/>
    </xf>
    <xf numFmtId="0" fontId="107" fillId="13" borderId="1" xfId="0" applyFont="1" applyFill="1" applyBorder="1" applyAlignment="1">
      <alignment vertical="center" wrapText="1"/>
    </xf>
    <xf numFmtId="0" fontId="4" fillId="13" borderId="1" xfId="0" applyFont="1" applyFill="1" applyBorder="1" applyAlignment="1"/>
    <xf numFmtId="200" fontId="4" fillId="13" borderId="1" xfId="0" applyNumberFormat="1" applyFont="1" applyFill="1" applyBorder="1" applyAlignment="1"/>
    <xf numFmtId="0" fontId="4" fillId="13" borderId="1" xfId="0" applyFont="1" applyFill="1" applyBorder="1">
      <alignment vertical="center"/>
    </xf>
    <xf numFmtId="0" fontId="4" fillId="13" borderId="0" xfId="0" applyFont="1" applyFill="1">
      <alignment vertical="center"/>
    </xf>
    <xf numFmtId="0" fontId="4" fillId="0" borderId="0" xfId="0" applyFont="1" applyAlignment="1"/>
    <xf numFmtId="0" fontId="83" fillId="0" borderId="49" xfId="0" applyFont="1" applyFill="1" applyBorder="1" applyAlignment="1">
      <alignment vertical="center" wrapText="1"/>
    </xf>
    <xf numFmtId="49" fontId="85" fillId="0" borderId="15" xfId="0" applyNumberFormat="1" applyFont="1" applyFill="1" applyBorder="1" applyAlignment="1" applyProtection="1">
      <alignment wrapText="1"/>
    </xf>
    <xf numFmtId="0" fontId="0" fillId="13" borderId="50" xfId="0" applyFill="1" applyBorder="1" applyAlignment="1">
      <alignment horizontal="center" vertical="center"/>
    </xf>
    <xf numFmtId="0" fontId="0" fillId="6" borderId="51" xfId="0" applyFill="1" applyBorder="1" applyAlignment="1">
      <alignment horizontal="center" vertical="center"/>
    </xf>
    <xf numFmtId="200" fontId="0" fillId="0" borderId="50" xfId="0" applyNumberFormat="1" applyBorder="1" applyAlignment="1">
      <alignment horizontal="center" vertical="center"/>
    </xf>
    <xf numFmtId="0" fontId="0" fillId="13" borderId="50" xfId="0" applyFill="1" applyBorder="1" applyAlignment="1">
      <alignment horizontal="center" vertical="center" wrapText="1"/>
    </xf>
    <xf numFmtId="0" fontId="0" fillId="13" borderId="52" xfId="0" applyFill="1" applyBorder="1" applyAlignment="1">
      <alignment horizontal="center" vertical="center"/>
    </xf>
    <xf numFmtId="0" fontId="39" fillId="6" borderId="1" xfId="0" applyFont="1" applyFill="1" applyBorder="1" applyAlignment="1" applyProtection="1">
      <alignment horizontal="center" vertical="center"/>
    </xf>
    <xf numFmtId="0" fontId="48" fillId="0" borderId="0" xfId="0" applyFont="1" applyFill="1" applyBorder="1" applyAlignment="1" applyProtection="1">
      <alignment vertical="center"/>
    </xf>
    <xf numFmtId="0" fontId="46" fillId="0" borderId="30" xfId="0" applyFont="1" applyFill="1" applyBorder="1" applyAlignment="1" applyProtection="1">
      <alignment vertical="center" wrapText="1"/>
    </xf>
    <xf numFmtId="0" fontId="9" fillId="0" borderId="10" xfId="0" applyNumberFormat="1" applyFont="1" applyFill="1" applyBorder="1" applyAlignment="1" applyProtection="1">
      <alignment vertical="center" wrapText="1"/>
    </xf>
    <xf numFmtId="0" fontId="46" fillId="0" borderId="0" xfId="0" applyFont="1">
      <alignment vertical="center"/>
    </xf>
    <xf numFmtId="0" fontId="46" fillId="0" borderId="0" xfId="0" applyFont="1" applyAlignment="1">
      <alignment horizontal="center" vertical="center"/>
    </xf>
    <xf numFmtId="0" fontId="46" fillId="0" borderId="0" xfId="0" applyFont="1" applyAlignment="1">
      <alignment horizontal="right" vertical="center"/>
    </xf>
    <xf numFmtId="0" fontId="46" fillId="0" borderId="1" xfId="0" applyFont="1" applyBorder="1" applyAlignment="1">
      <alignment horizontal="center" vertical="center" wrapText="1"/>
    </xf>
    <xf numFmtId="0" fontId="46" fillId="0" borderId="0" xfId="0" applyFont="1" applyAlignment="1">
      <alignment vertical="center" wrapText="1"/>
    </xf>
    <xf numFmtId="0" fontId="63" fillId="0" borderId="0" xfId="0" applyFont="1" applyAlignment="1">
      <alignment vertical="center"/>
    </xf>
    <xf numFmtId="0" fontId="46" fillId="0" borderId="0" xfId="0" applyFont="1" applyAlignment="1">
      <alignment vertical="center"/>
    </xf>
    <xf numFmtId="0" fontId="108" fillId="0" borderId="1" xfId="1" applyFont="1" applyBorder="1" applyAlignment="1">
      <alignment horizontal="center" vertical="center" wrapText="1"/>
    </xf>
    <xf numFmtId="0" fontId="9" fillId="0" borderId="0" xfId="0" applyFont="1" applyAlignment="1">
      <alignment horizontal="center" vertical="center"/>
    </xf>
    <xf numFmtId="0" fontId="25" fillId="0" borderId="0" xfId="0" applyFont="1" applyProtection="1">
      <alignment vertical="center"/>
      <protection locked="0"/>
    </xf>
    <xf numFmtId="0" fontId="23" fillId="0" borderId="0" xfId="0" applyFont="1">
      <alignment vertical="center"/>
    </xf>
    <xf numFmtId="0" fontId="1" fillId="0" borderId="0" xfId="5" applyAlignment="1" applyProtection="1">
      <alignment vertical="center"/>
      <protection locked="0"/>
    </xf>
    <xf numFmtId="0" fontId="102" fillId="0" borderId="0" xfId="0" applyFont="1" applyAlignment="1"/>
    <xf numFmtId="0" fontId="24" fillId="0" borderId="0" xfId="0" applyFont="1">
      <alignment vertical="center"/>
    </xf>
    <xf numFmtId="0" fontId="109" fillId="0" borderId="0" xfId="0" applyFont="1" applyAlignment="1">
      <alignment vertical="top"/>
    </xf>
    <xf numFmtId="0" fontId="5" fillId="0" borderId="0" xfId="0" applyFont="1" applyAlignment="1">
      <alignment horizontal="center" vertical="center"/>
    </xf>
    <xf numFmtId="0" fontId="24" fillId="0" borderId="0" xfId="0" applyFont="1" applyAlignment="1" applyProtection="1">
      <alignment horizontal="left" vertical="center"/>
      <protection locked="0"/>
    </xf>
    <xf numFmtId="0" fontId="11" fillId="0" borderId="0" xfId="5" applyFont="1" applyAlignment="1">
      <alignment horizontal="center" vertical="center" wrapText="1"/>
    </xf>
    <xf numFmtId="0" fontId="1" fillId="0" borderId="0" xfId="5" applyAlignment="1">
      <alignment vertical="center"/>
    </xf>
    <xf numFmtId="0" fontId="110" fillId="0" borderId="0" xfId="5" applyFont="1"/>
    <xf numFmtId="5" fontId="16" fillId="0" borderId="0" xfId="5" applyNumberFormat="1" applyFont="1" applyAlignment="1">
      <alignment horizontal="center" vertical="center"/>
    </xf>
    <xf numFmtId="0" fontId="6" fillId="0" borderId="0" xfId="5" applyFont="1" applyAlignment="1">
      <alignment vertical="center" wrapText="1"/>
    </xf>
    <xf numFmtId="181" fontId="1" fillId="0" borderId="0" xfId="5" applyNumberFormat="1" applyAlignment="1" applyProtection="1">
      <alignment vertical="center"/>
      <protection locked="0"/>
    </xf>
    <xf numFmtId="5" fontId="2" fillId="0" borderId="53" xfId="5" applyNumberFormat="1" applyFont="1" applyBorder="1" applyAlignment="1">
      <alignment horizontal="center" vertical="center"/>
    </xf>
    <xf numFmtId="0" fontId="2" fillId="0" borderId="53" xfId="5" applyFont="1" applyBorder="1" applyAlignment="1">
      <alignment horizontal="center" vertical="center"/>
    </xf>
    <xf numFmtId="0" fontId="2" fillId="0" borderId="54" xfId="5" applyFont="1" applyBorder="1" applyAlignment="1" applyProtection="1">
      <alignment vertical="center"/>
      <protection locked="0"/>
    </xf>
    <xf numFmtId="0" fontId="8" fillId="0" borderId="55" xfId="0" applyFont="1" applyBorder="1" applyAlignment="1">
      <alignment horizontal="center" vertical="center"/>
    </xf>
    <xf numFmtId="0" fontId="8" fillId="0" borderId="14" xfId="0" applyFont="1" applyBorder="1" applyAlignment="1">
      <alignment horizontal="center" vertical="center"/>
    </xf>
    <xf numFmtId="0" fontId="8" fillId="0" borderId="120" xfId="0" applyFont="1" applyBorder="1" applyAlignment="1">
      <alignment horizontal="center" vertical="center"/>
    </xf>
    <xf numFmtId="0" fontId="8" fillId="0" borderId="56" xfId="0" applyFont="1" applyBorder="1">
      <alignment vertical="center"/>
    </xf>
    <xf numFmtId="0" fontId="8" fillId="0" borderId="16" xfId="0" applyFont="1" applyBorder="1">
      <alignment vertical="center"/>
    </xf>
    <xf numFmtId="0" fontId="8" fillId="0" borderId="121" xfId="0" applyFont="1" applyBorder="1">
      <alignment vertical="center"/>
    </xf>
    <xf numFmtId="0" fontId="8" fillId="0" borderId="122" xfId="0" applyFont="1" applyBorder="1">
      <alignment vertical="center"/>
    </xf>
    <xf numFmtId="0" fontId="8" fillId="0" borderId="2" xfId="0" applyFont="1" applyBorder="1">
      <alignment vertical="center"/>
    </xf>
    <xf numFmtId="0" fontId="8" fillId="0" borderId="26" xfId="0" applyFont="1" applyBorder="1">
      <alignment vertical="center"/>
    </xf>
    <xf numFmtId="0" fontId="8" fillId="0" borderId="57" xfId="0" applyFont="1" applyBorder="1">
      <alignment vertical="center"/>
    </xf>
    <xf numFmtId="0" fontId="8" fillId="0" borderId="42" xfId="0" applyFont="1" applyBorder="1">
      <alignment vertical="center"/>
    </xf>
    <xf numFmtId="0" fontId="8" fillId="0" borderId="123" xfId="0" applyFont="1" applyBorder="1">
      <alignment vertical="center"/>
    </xf>
    <xf numFmtId="0" fontId="8" fillId="0" borderId="58" xfId="0" applyFont="1" applyBorder="1">
      <alignment vertical="center"/>
    </xf>
    <xf numFmtId="0" fontId="8" fillId="0" borderId="24" xfId="0" applyFont="1" applyBorder="1">
      <alignment vertical="center"/>
    </xf>
    <xf numFmtId="0" fontId="8" fillId="0" borderId="124" xfId="0" applyFont="1" applyBorder="1">
      <alignment vertical="center"/>
    </xf>
    <xf numFmtId="0" fontId="8" fillId="0" borderId="125" xfId="0" applyFont="1" applyBorder="1">
      <alignment vertical="center"/>
    </xf>
    <xf numFmtId="0" fontId="8" fillId="0" borderId="27" xfId="0" applyFont="1" applyBorder="1">
      <alignment vertical="center"/>
    </xf>
    <xf numFmtId="0" fontId="8" fillId="0" borderId="59" xfId="0" applyFont="1" applyBorder="1">
      <alignment vertical="center"/>
    </xf>
    <xf numFmtId="0" fontId="8" fillId="0" borderId="44" xfId="0" applyFont="1" applyBorder="1">
      <alignment vertical="center"/>
    </xf>
    <xf numFmtId="0" fontId="8" fillId="0" borderId="10" xfId="0" applyFont="1" applyBorder="1">
      <alignment vertical="center"/>
    </xf>
    <xf numFmtId="0" fontId="8" fillId="0" borderId="126" xfId="0" applyFont="1" applyBorder="1">
      <alignment vertical="center"/>
    </xf>
    <xf numFmtId="0" fontId="8" fillId="0" borderId="60" xfId="0" applyFont="1" applyBorder="1">
      <alignment vertical="center"/>
    </xf>
    <xf numFmtId="0" fontId="8" fillId="0" borderId="127" xfId="0" applyFont="1" applyBorder="1">
      <alignment vertical="center"/>
    </xf>
    <xf numFmtId="0" fontId="8" fillId="0" borderId="11" xfId="0" applyFont="1" applyBorder="1">
      <alignment vertical="center"/>
    </xf>
    <xf numFmtId="0" fontId="2" fillId="0" borderId="16" xfId="5" applyFont="1" applyBorder="1" applyAlignment="1">
      <alignment vertical="center"/>
    </xf>
    <xf numFmtId="0" fontId="2" fillId="0" borderId="26" xfId="5" applyFont="1" applyBorder="1" applyAlignment="1">
      <alignment vertical="center"/>
    </xf>
    <xf numFmtId="0" fontId="7" fillId="0" borderId="61" xfId="5" applyFont="1" applyBorder="1" applyAlignment="1">
      <alignment vertical="center"/>
    </xf>
    <xf numFmtId="0" fontId="7" fillId="0" borderId="14" xfId="5" applyFont="1" applyBorder="1" applyAlignment="1">
      <alignment vertical="center"/>
    </xf>
    <xf numFmtId="0" fontId="4" fillId="0" borderId="14" xfId="5" applyFont="1" applyBorder="1" applyAlignment="1">
      <alignment horizontal="center" vertical="center"/>
    </xf>
    <xf numFmtId="0" fontId="4" fillId="0" borderId="14" xfId="5" applyFont="1" applyBorder="1" applyAlignment="1">
      <alignment vertical="center"/>
    </xf>
    <xf numFmtId="0" fontId="7" fillId="0" borderId="56" xfId="5" applyFont="1" applyBorder="1" applyAlignment="1">
      <alignment horizontal="right" vertical="center"/>
    </xf>
    <xf numFmtId="0" fontId="4" fillId="0" borderId="15" xfId="5" applyFont="1" applyBorder="1"/>
    <xf numFmtId="0" fontId="24" fillId="0" borderId="53" xfId="5" applyFont="1" applyBorder="1" applyAlignment="1" applyProtection="1">
      <alignment horizontal="center" vertical="center" shrinkToFit="1"/>
      <protection locked="0"/>
    </xf>
    <xf numFmtId="0" fontId="2" fillId="0" borderId="54" xfId="5" applyFont="1" applyBorder="1" applyAlignment="1">
      <alignment horizontal="center" vertical="center"/>
    </xf>
    <xf numFmtId="181" fontId="12" fillId="0" borderId="17" xfId="5" applyNumberFormat="1" applyFont="1" applyBorder="1" applyAlignment="1" applyProtection="1">
      <alignment horizontal="distributed" vertical="center" indent="1"/>
      <protection locked="0"/>
    </xf>
    <xf numFmtId="0" fontId="2" fillId="0" borderId="17" xfId="5" applyFont="1" applyBorder="1" applyAlignment="1">
      <alignment horizontal="center" vertical="center"/>
    </xf>
    <xf numFmtId="0" fontId="24" fillId="0" borderId="17" xfId="5" applyFont="1" applyBorder="1" applyAlignment="1" applyProtection="1">
      <alignment horizontal="center" vertical="center" shrinkToFit="1"/>
      <protection locked="0"/>
    </xf>
    <xf numFmtId="0" fontId="24" fillId="0" borderId="41" xfId="5" applyFont="1" applyBorder="1" applyAlignment="1" applyProtection="1">
      <alignment horizontal="center" vertical="center" shrinkToFit="1"/>
      <protection locked="0"/>
    </xf>
    <xf numFmtId="0" fontId="24" fillId="8" borderId="53" xfId="5" applyFont="1" applyFill="1" applyBorder="1" applyAlignment="1" applyProtection="1">
      <alignment vertical="center"/>
      <protection locked="0"/>
    </xf>
    <xf numFmtId="0" fontId="4" fillId="0" borderId="10" xfId="5" applyFont="1" applyBorder="1"/>
    <xf numFmtId="0" fontId="12" fillId="0" borderId="0" xfId="5" applyFont="1" applyAlignment="1">
      <alignment horizontal="center" vertical="center" wrapText="1"/>
    </xf>
    <xf numFmtId="0" fontId="46" fillId="0" borderId="0" xfId="5" applyFont="1" applyAlignment="1" applyProtection="1">
      <alignment horizontal="center" vertical="center"/>
      <protection locked="0"/>
    </xf>
    <xf numFmtId="0" fontId="50" fillId="0" borderId="0" xfId="5" applyFont="1" applyAlignment="1">
      <alignment horizontal="center" vertical="center" wrapText="1"/>
    </xf>
    <xf numFmtId="38" fontId="2" fillId="8" borderId="62" xfId="3" applyFont="1" applyFill="1" applyBorder="1" applyAlignment="1" applyProtection="1">
      <alignment vertical="center"/>
      <protection locked="0"/>
    </xf>
    <xf numFmtId="38" fontId="2" fillId="8" borderId="53" xfId="3" applyFont="1" applyFill="1" applyBorder="1" applyAlignment="1" applyProtection="1">
      <alignment vertical="center"/>
      <protection locked="0"/>
    </xf>
    <xf numFmtId="38" fontId="2" fillId="8" borderId="54" xfId="3" applyFont="1" applyFill="1" applyBorder="1" applyAlignment="1" applyProtection="1">
      <alignment vertical="center"/>
      <protection locked="0"/>
    </xf>
    <xf numFmtId="0" fontId="11" fillId="0" borderId="15" xfId="0" applyFont="1" applyBorder="1" applyAlignment="1">
      <alignment horizontal="center" vertical="center" wrapText="1"/>
    </xf>
    <xf numFmtId="5" fontId="16" fillId="0" borderId="15" xfId="0" applyNumberFormat="1" applyFont="1" applyBorder="1" applyAlignment="1">
      <alignment horizontal="center" vertical="center"/>
    </xf>
    <xf numFmtId="0" fontId="6" fillId="0" borderId="0" xfId="0" applyFont="1" applyAlignment="1">
      <alignment horizontal="center" vertical="center" textRotation="255" wrapText="1"/>
    </xf>
    <xf numFmtId="0" fontId="7" fillId="0" borderId="12" xfId="0" applyFont="1" applyBorder="1">
      <alignment vertical="center"/>
    </xf>
    <xf numFmtId="0" fontId="7" fillId="0" borderId="24" xfId="0" applyFont="1" applyBorder="1">
      <alignment vertical="center"/>
    </xf>
    <xf numFmtId="0" fontId="7" fillId="0" borderId="24" xfId="0" applyFont="1" applyBorder="1" applyAlignment="1">
      <alignment horizontal="right" vertical="center"/>
    </xf>
    <xf numFmtId="0" fontId="7" fillId="0" borderId="63" xfId="0" applyFont="1" applyBorder="1">
      <alignment vertical="center"/>
    </xf>
    <xf numFmtId="0" fontId="7" fillId="0" borderId="34" xfId="0" applyFont="1" applyBorder="1">
      <alignment vertical="center"/>
    </xf>
    <xf numFmtId="0" fontId="7" fillId="0" borderId="34" xfId="0" applyFont="1" applyBorder="1" applyAlignment="1">
      <alignment horizontal="right" vertical="center"/>
    </xf>
    <xf numFmtId="0" fontId="7" fillId="0" borderId="13" xfId="0" applyFont="1" applyBorder="1">
      <alignment vertical="center"/>
    </xf>
    <xf numFmtId="0" fontId="7" fillId="0" borderId="25" xfId="0" applyFont="1" applyBorder="1">
      <alignment vertical="center"/>
    </xf>
    <xf numFmtId="0" fontId="7" fillId="0" borderId="25" xfId="0" applyFont="1" applyBorder="1" applyAlignment="1">
      <alignment horizontal="right" vertical="center"/>
    </xf>
    <xf numFmtId="0" fontId="7" fillId="0" borderId="0" xfId="0" applyFont="1" applyAlignment="1">
      <alignment horizontal="right" vertical="center"/>
    </xf>
    <xf numFmtId="0" fontId="7" fillId="0" borderId="0" xfId="0" applyFont="1" applyAlignment="1">
      <alignment horizontal="center" vertical="center" textRotation="255" wrapText="1"/>
    </xf>
    <xf numFmtId="0" fontId="6" fillId="0" borderId="10" xfId="0" applyFont="1" applyBorder="1" applyAlignment="1">
      <alignment horizontal="left"/>
    </xf>
    <xf numFmtId="0" fontId="6" fillId="0" borderId="10" xfId="0" applyFont="1" applyBorder="1" applyAlignment="1">
      <alignment horizontal="left" vertical="center"/>
    </xf>
    <xf numFmtId="0" fontId="0" fillId="0" borderId="64" xfId="0" applyBorder="1">
      <alignment vertical="center"/>
    </xf>
    <xf numFmtId="0" fontId="0" fillId="0" borderId="45" xfId="0" applyBorder="1">
      <alignment vertical="center"/>
    </xf>
    <xf numFmtId="0" fontId="0" fillId="0" borderId="46" xfId="0" applyBorder="1">
      <alignment vertical="center"/>
    </xf>
    <xf numFmtId="0" fontId="0" fillId="0" borderId="65" xfId="0" applyBorder="1">
      <alignment vertical="center"/>
    </xf>
    <xf numFmtId="0" fontId="0" fillId="0" borderId="66" xfId="0" applyBorder="1">
      <alignment vertical="center"/>
    </xf>
    <xf numFmtId="0" fontId="2" fillId="0" borderId="66" xfId="0" applyFont="1" applyBorder="1">
      <alignment vertical="center"/>
    </xf>
    <xf numFmtId="0" fontId="2" fillId="0" borderId="67" xfId="0" applyFont="1" applyBorder="1">
      <alignment vertical="center"/>
    </xf>
    <xf numFmtId="0" fontId="0" fillId="0" borderId="68" xfId="0" applyBorder="1" applyProtection="1">
      <alignment vertical="center"/>
      <protection locked="0"/>
    </xf>
    <xf numFmtId="0" fontId="1" fillId="0" borderId="6" xfId="5" applyBorder="1" applyAlignment="1" applyProtection="1">
      <alignment vertical="center"/>
      <protection locked="0"/>
    </xf>
    <xf numFmtId="0" fontId="1" fillId="0" borderId="33" xfId="5" applyBorder="1" applyAlignment="1" applyProtection="1">
      <alignment vertical="center"/>
      <protection locked="0"/>
    </xf>
    <xf numFmtId="0" fontId="0" fillId="0" borderId="7" xfId="0" applyBorder="1" applyProtection="1">
      <alignment vertical="center"/>
      <protection locked="0"/>
    </xf>
    <xf numFmtId="0" fontId="1" fillId="0" borderId="0" xfId="5" applyBorder="1" applyAlignment="1" applyProtection="1">
      <alignment vertical="center"/>
      <protection locked="0"/>
    </xf>
    <xf numFmtId="0" fontId="1" fillId="0" borderId="8" xfId="5" applyBorder="1" applyAlignment="1" applyProtection="1">
      <alignment vertical="center"/>
      <protection locked="0"/>
    </xf>
    <xf numFmtId="0" fontId="0" fillId="0" borderId="9" xfId="0" applyBorder="1" applyProtection="1">
      <alignment vertical="center"/>
      <protection locked="0"/>
    </xf>
    <xf numFmtId="0" fontId="1" fillId="0" borderId="10" xfId="5" applyBorder="1" applyAlignment="1" applyProtection="1">
      <alignment vertical="center"/>
      <protection locked="0"/>
    </xf>
    <xf numFmtId="0" fontId="1" fillId="0" borderId="11" xfId="5" applyBorder="1" applyAlignment="1" applyProtection="1">
      <alignment vertical="center"/>
      <protection locked="0"/>
    </xf>
    <xf numFmtId="0" fontId="34" fillId="0" borderId="6" xfId="0" applyFont="1" applyFill="1" applyBorder="1" applyAlignment="1" applyProtection="1">
      <alignment horizontal="center" vertical="center"/>
      <protection locked="0"/>
    </xf>
    <xf numFmtId="0" fontId="25" fillId="0" borderId="6" xfId="0" applyFont="1" applyFill="1" applyBorder="1" applyAlignment="1" applyProtection="1">
      <alignment horizontal="center" vertical="center"/>
      <protection locked="0"/>
    </xf>
    <xf numFmtId="0" fontId="6" fillId="0" borderId="7" xfId="0" applyFont="1" applyBorder="1">
      <alignment vertical="center"/>
    </xf>
    <xf numFmtId="0" fontId="6" fillId="0" borderId="0" xfId="0" applyFont="1">
      <alignment vertical="center"/>
    </xf>
    <xf numFmtId="0" fontId="6" fillId="0" borderId="8" xfId="0" applyFont="1" applyBorder="1">
      <alignment vertical="center"/>
    </xf>
    <xf numFmtId="0" fontId="6" fillId="0" borderId="0" xfId="0" applyFont="1" applyProtection="1">
      <alignment vertical="center"/>
      <protection locked="0"/>
    </xf>
    <xf numFmtId="0" fontId="6" fillId="0" borderId="9" xfId="0" applyFont="1" applyBorder="1">
      <alignment vertical="center"/>
    </xf>
    <xf numFmtId="0" fontId="6" fillId="0" borderId="10" xfId="0" applyFont="1" applyBorder="1">
      <alignment vertical="center"/>
    </xf>
    <xf numFmtId="0" fontId="6" fillId="0" borderId="11" xfId="0" applyFont="1" applyBorder="1">
      <alignment vertical="center"/>
    </xf>
    <xf numFmtId="0" fontId="0" fillId="0" borderId="0" xfId="0" applyBorder="1" applyAlignment="1" applyProtection="1">
      <alignment horizontal="left" vertical="center" indent="2"/>
    </xf>
    <xf numFmtId="0" fontId="0" fillId="0" borderId="8" xfId="0" applyBorder="1" applyAlignment="1" applyProtection="1">
      <alignment horizontal="left" vertical="center" indent="2"/>
    </xf>
    <xf numFmtId="0" fontId="46" fillId="0" borderId="1" xfId="0" applyFont="1" applyBorder="1" applyAlignment="1">
      <alignment horizontal="left" vertical="center" wrapText="1" indent="1"/>
    </xf>
    <xf numFmtId="0" fontId="46" fillId="0" borderId="1" xfId="0" applyFont="1" applyBorder="1" applyAlignment="1">
      <alignment horizontal="left" vertical="center" indent="1"/>
    </xf>
    <xf numFmtId="49" fontId="4" fillId="13" borderId="1" xfId="0" applyNumberFormat="1" applyFont="1" applyFill="1" applyBorder="1" applyAlignment="1">
      <alignment horizontal="right"/>
    </xf>
    <xf numFmtId="49" fontId="0" fillId="0" borderId="0" xfId="0" applyNumberFormat="1" applyAlignment="1"/>
    <xf numFmtId="49" fontId="0" fillId="0" borderId="5" xfId="0" applyNumberFormat="1" applyBorder="1" applyAlignment="1"/>
    <xf numFmtId="49" fontId="0" fillId="0" borderId="6" xfId="0" applyNumberFormat="1" applyBorder="1" applyAlignment="1"/>
    <xf numFmtId="49" fontId="0" fillId="0" borderId="33" xfId="0" applyNumberFormat="1" applyBorder="1" applyAlignment="1"/>
    <xf numFmtId="49" fontId="0" fillId="0" borderId="7" xfId="0" applyNumberFormat="1" applyBorder="1" applyAlignment="1"/>
    <xf numFmtId="49" fontId="0" fillId="0" borderId="8" xfId="0" applyNumberFormat="1" applyBorder="1" applyAlignment="1"/>
    <xf numFmtId="49" fontId="0" fillId="0" borderId="10" xfId="0" applyNumberFormat="1" applyBorder="1" applyAlignment="1"/>
    <xf numFmtId="49" fontId="0" fillId="0" borderId="11" xfId="0" applyNumberFormat="1" applyBorder="1" applyAlignment="1"/>
    <xf numFmtId="49" fontId="0" fillId="0" borderId="9" xfId="0" applyNumberFormat="1" applyBorder="1" applyAlignment="1"/>
    <xf numFmtId="49" fontId="0" fillId="6" borderId="7" xfId="0" applyNumberFormat="1" applyFill="1" applyBorder="1" applyAlignment="1"/>
    <xf numFmtId="49" fontId="0" fillId="6" borderId="0" xfId="0" applyNumberFormat="1" applyFill="1" applyAlignment="1"/>
    <xf numFmtId="49" fontId="0" fillId="0" borderId="0" xfId="0" applyNumberFormat="1" applyBorder="1" applyAlignment="1"/>
    <xf numFmtId="49" fontId="0" fillId="6" borderId="0" xfId="0" applyNumberFormat="1" applyFill="1" applyBorder="1" applyAlignment="1"/>
    <xf numFmtId="0" fontId="0" fillId="6" borderId="18" xfId="0" applyFill="1" applyBorder="1">
      <alignment vertical="center"/>
    </xf>
    <xf numFmtId="49" fontId="0" fillId="0" borderId="21" xfId="0" applyNumberFormat="1" applyBorder="1" applyAlignment="1"/>
    <xf numFmtId="49" fontId="4" fillId="0" borderId="7" xfId="0" applyNumberFormat="1" applyFont="1" applyFill="1" applyBorder="1" applyAlignment="1"/>
    <xf numFmtId="49" fontId="0" fillId="0" borderId="0" xfId="0" applyNumberFormat="1" applyFill="1" applyBorder="1" applyAlignment="1"/>
    <xf numFmtId="0" fontId="27" fillId="0" borderId="0" xfId="0" applyFont="1" applyBorder="1" applyAlignment="1" applyProtection="1">
      <alignment horizontal="center" vertical="center" wrapText="1"/>
    </xf>
    <xf numFmtId="0" fontId="27" fillId="0" borderId="96" xfId="0" applyFont="1" applyBorder="1" applyAlignment="1" applyProtection="1">
      <alignment horizontal="center" vertical="center" wrapText="1"/>
    </xf>
    <xf numFmtId="0" fontId="15" fillId="0" borderId="91" xfId="0" applyFont="1" applyBorder="1" applyAlignment="1" applyProtection="1">
      <alignment horizontal="center" vertical="center"/>
    </xf>
    <xf numFmtId="0" fontId="15" fillId="0" borderId="92" xfId="0" applyFont="1" applyBorder="1" applyAlignment="1" applyProtection="1">
      <alignment horizontal="center" vertical="center"/>
    </xf>
    <xf numFmtId="0" fontId="15" fillId="0" borderId="97" xfId="0" applyFont="1" applyBorder="1" applyAlignment="1" applyProtection="1">
      <alignment horizontal="center" vertical="center"/>
    </xf>
    <xf numFmtId="0" fontId="109" fillId="0" borderId="91" xfId="0" applyFont="1" applyBorder="1" applyAlignment="1" applyProtection="1">
      <alignment horizontal="center" vertical="center"/>
    </xf>
    <xf numFmtId="0" fontId="109" fillId="0" borderId="92" xfId="0" applyFont="1" applyBorder="1" applyAlignment="1" applyProtection="1">
      <alignment horizontal="center" vertical="center"/>
    </xf>
    <xf numFmtId="0" fontId="109" fillId="0" borderId="97" xfId="0" applyFont="1" applyBorder="1" applyAlignment="1" applyProtection="1">
      <alignment horizontal="center" vertical="center"/>
    </xf>
    <xf numFmtId="0" fontId="4" fillId="0" borderId="17" xfId="0" applyFont="1" applyBorder="1" applyAlignment="1" applyProtection="1">
      <alignment horizontal="center" vertical="center"/>
    </xf>
    <xf numFmtId="0" fontId="4" fillId="0" borderId="3" xfId="0" applyFont="1" applyBorder="1" applyAlignment="1" applyProtection="1">
      <alignment horizontal="center" vertical="center"/>
    </xf>
    <xf numFmtId="0" fontId="4" fillId="0" borderId="20" xfId="0" applyFont="1" applyBorder="1" applyAlignment="1" applyProtection="1">
      <alignment horizontal="center" vertical="center"/>
    </xf>
    <xf numFmtId="0" fontId="4" fillId="0" borderId="4" xfId="0" applyFont="1" applyBorder="1" applyAlignment="1" applyProtection="1">
      <alignment horizontal="center" vertical="center"/>
    </xf>
    <xf numFmtId="0" fontId="0" fillId="14" borderId="19" xfId="0" applyFill="1" applyBorder="1" applyAlignment="1" applyProtection="1">
      <alignment horizontal="center" vertical="center" wrapText="1"/>
    </xf>
    <xf numFmtId="0" fontId="0" fillId="14" borderId="17" xfId="0" applyFill="1" applyBorder="1" applyAlignment="1" applyProtection="1">
      <alignment horizontal="center" vertical="center" wrapText="1"/>
    </xf>
    <xf numFmtId="0" fontId="0" fillId="14" borderId="20" xfId="0" applyFill="1" applyBorder="1" applyAlignment="1" applyProtection="1">
      <alignment horizontal="center" vertical="center" wrapText="1"/>
    </xf>
    <xf numFmtId="0" fontId="0" fillId="14" borderId="23" xfId="0" applyFill="1" applyBorder="1" applyAlignment="1" applyProtection="1">
      <alignment horizontal="center" vertical="center" wrapText="1"/>
    </xf>
    <xf numFmtId="0" fontId="0" fillId="14" borderId="3" xfId="0" applyFill="1" applyBorder="1" applyAlignment="1" applyProtection="1">
      <alignment horizontal="center" vertical="center" wrapText="1"/>
    </xf>
    <xf numFmtId="0" fontId="0" fillId="14" borderId="4" xfId="0" applyFill="1" applyBorder="1" applyAlignment="1" applyProtection="1">
      <alignment horizontal="center" vertical="center" wrapText="1"/>
    </xf>
    <xf numFmtId="0" fontId="0" fillId="0" borderId="98" xfId="0" applyBorder="1" applyAlignment="1" applyProtection="1">
      <alignment horizontal="center" vertical="center"/>
    </xf>
    <xf numFmtId="0" fontId="0" fillId="0" borderId="78" xfId="0" applyBorder="1" applyAlignment="1" applyProtection="1">
      <alignment horizontal="center" vertical="center"/>
    </xf>
    <xf numFmtId="0" fontId="0" fillId="0" borderId="58" xfId="0" applyBorder="1" applyAlignment="1" applyProtection="1">
      <alignment horizontal="center" vertical="center"/>
    </xf>
    <xf numFmtId="0" fontId="0" fillId="0" borderId="93" xfId="0" applyBorder="1" applyAlignment="1" applyProtection="1">
      <alignment horizontal="center" vertical="center"/>
    </xf>
    <xf numFmtId="0" fontId="0" fillId="0" borderId="71" xfId="0" applyBorder="1" applyAlignment="1" applyProtection="1">
      <alignment horizontal="center" vertical="center"/>
    </xf>
    <xf numFmtId="0" fontId="11" fillId="16" borderId="88" xfId="0" applyFont="1" applyFill="1" applyBorder="1" applyAlignment="1" applyProtection="1">
      <alignment horizontal="center" vertical="center"/>
      <protection locked="0"/>
    </xf>
    <xf numFmtId="0" fontId="11" fillId="16" borderId="89" xfId="0" applyFont="1" applyFill="1" applyBorder="1" applyAlignment="1" applyProtection="1">
      <alignment horizontal="center" vertical="center"/>
      <protection locked="0"/>
    </xf>
    <xf numFmtId="0" fontId="11" fillId="16" borderId="99" xfId="0" applyFont="1" applyFill="1" applyBorder="1" applyAlignment="1" applyProtection="1">
      <alignment horizontal="center" vertical="center"/>
      <protection locked="0"/>
    </xf>
    <xf numFmtId="0" fontId="0" fillId="0" borderId="89" xfId="0" applyBorder="1" applyAlignment="1" applyProtection="1">
      <alignment horizontal="center" vertical="center"/>
    </xf>
    <xf numFmtId="0" fontId="0" fillId="0" borderId="90" xfId="0" applyBorder="1" applyAlignment="1" applyProtection="1">
      <alignment horizontal="center" vertical="center"/>
    </xf>
    <xf numFmtId="0" fontId="83" fillId="0" borderId="0" xfId="0" applyFont="1" applyAlignment="1" applyProtection="1">
      <alignment horizontal="left" vertical="center"/>
      <protection locked="0"/>
    </xf>
    <xf numFmtId="0" fontId="83" fillId="0" borderId="0" xfId="0" applyFont="1" applyAlignment="1" applyProtection="1">
      <alignment horizontal="left" vertical="center" wrapText="1"/>
      <protection locked="0"/>
    </xf>
    <xf numFmtId="0" fontId="83" fillId="0" borderId="0" xfId="0" applyFont="1" applyAlignment="1" applyProtection="1">
      <alignment horizontal="left" vertical="center" wrapText="1" indent="1"/>
      <protection locked="0"/>
    </xf>
    <xf numFmtId="0" fontId="5" fillId="8" borderId="93" xfId="0" applyNumberFormat="1" applyFont="1" applyFill="1" applyBorder="1" applyAlignment="1" applyProtection="1">
      <alignment horizontal="center" vertical="center" shrinkToFit="1"/>
      <protection locked="0"/>
    </xf>
    <xf numFmtId="0" fontId="5" fillId="8" borderId="71" xfId="0" applyNumberFormat="1" applyFont="1" applyFill="1" applyBorder="1" applyAlignment="1" applyProtection="1">
      <alignment horizontal="center" vertical="center" shrinkToFit="1"/>
      <protection locked="0"/>
    </xf>
    <xf numFmtId="0" fontId="0" fillId="14" borderId="83" xfId="0" applyFont="1" applyFill="1" applyBorder="1" applyAlignment="1" applyProtection="1">
      <alignment horizontal="center" vertical="center"/>
    </xf>
    <xf numFmtId="0" fontId="0" fillId="14" borderId="84" xfId="0" applyFont="1" applyFill="1" applyBorder="1" applyAlignment="1" applyProtection="1">
      <alignment horizontal="center" vertical="center"/>
    </xf>
    <xf numFmtId="0" fontId="0" fillId="14" borderId="49" xfId="0" applyFill="1" applyBorder="1" applyAlignment="1" applyProtection="1">
      <alignment horizontal="center" vertical="center"/>
    </xf>
    <xf numFmtId="0" fontId="0" fillId="14" borderId="31" xfId="0" applyFill="1" applyBorder="1" applyAlignment="1" applyProtection="1">
      <alignment horizontal="center" vertical="center"/>
    </xf>
    <xf numFmtId="0" fontId="6" fillId="14" borderId="68" xfId="0" applyFont="1" applyFill="1" applyBorder="1" applyAlignment="1" applyProtection="1">
      <alignment horizontal="center" vertical="center" wrapText="1"/>
    </xf>
    <xf numFmtId="0" fontId="6" fillId="14" borderId="53" xfId="0" applyFont="1" applyFill="1" applyBorder="1" applyAlignment="1" applyProtection="1">
      <alignment horizontal="center" vertical="center" wrapText="1"/>
    </xf>
    <xf numFmtId="0" fontId="6" fillId="14" borderId="70" xfId="0" applyFont="1" applyFill="1" applyBorder="1" applyAlignment="1" applyProtection="1">
      <alignment horizontal="center" vertical="center" wrapText="1"/>
    </xf>
    <xf numFmtId="0" fontId="34" fillId="8" borderId="94" xfId="0" applyFont="1" applyFill="1" applyBorder="1" applyAlignment="1" applyProtection="1">
      <alignment horizontal="center" vertical="center"/>
      <protection locked="0"/>
    </xf>
    <xf numFmtId="0" fontId="25" fillId="8" borderId="15" xfId="0" applyFont="1" applyFill="1" applyBorder="1" applyAlignment="1" applyProtection="1">
      <alignment horizontal="center" vertical="center"/>
      <protection locked="0"/>
    </xf>
    <xf numFmtId="0" fontId="25" fillId="8" borderId="84" xfId="0" applyFont="1" applyFill="1" applyBorder="1" applyAlignment="1" applyProtection="1">
      <alignment horizontal="center" vertical="center"/>
      <protection locked="0"/>
    </xf>
    <xf numFmtId="0" fontId="0" fillId="14" borderId="5" xfId="0" applyFill="1" applyBorder="1" applyAlignment="1" applyProtection="1">
      <alignment horizontal="center" vertical="center"/>
    </xf>
    <xf numFmtId="0" fontId="0" fillId="14" borderId="6" xfId="0" applyFill="1" applyBorder="1" applyAlignment="1" applyProtection="1">
      <alignment horizontal="center" vertical="center"/>
    </xf>
    <xf numFmtId="0" fontId="0" fillId="14" borderId="72" xfId="0" applyFill="1" applyBorder="1" applyAlignment="1" applyProtection="1">
      <alignment horizontal="center" vertical="center"/>
    </xf>
    <xf numFmtId="0" fontId="0" fillId="14" borderId="7" xfId="0" applyFill="1" applyBorder="1" applyAlignment="1" applyProtection="1">
      <alignment horizontal="center" vertical="center"/>
    </xf>
    <xf numFmtId="0" fontId="0" fillId="14" borderId="0" xfId="0" applyFill="1" applyBorder="1" applyAlignment="1" applyProtection="1">
      <alignment horizontal="center" vertical="center"/>
    </xf>
    <xf numFmtId="0" fontId="0" fillId="14" borderId="22" xfId="0" applyFill="1" applyBorder="1" applyAlignment="1" applyProtection="1">
      <alignment horizontal="center" vertical="center"/>
    </xf>
    <xf numFmtId="0" fontId="25" fillId="8" borderId="6" xfId="0" applyFont="1" applyFill="1" applyBorder="1" applyAlignment="1" applyProtection="1">
      <alignment horizontal="center" vertical="center" wrapText="1"/>
      <protection locked="0"/>
    </xf>
    <xf numFmtId="0" fontId="25" fillId="8" borderId="76" xfId="0" applyFont="1" applyFill="1" applyBorder="1" applyAlignment="1" applyProtection="1">
      <alignment horizontal="center" vertical="center" wrapText="1"/>
      <protection locked="0"/>
    </xf>
    <xf numFmtId="0" fontId="25" fillId="8" borderId="3" xfId="0" applyFont="1" applyFill="1" applyBorder="1" applyAlignment="1" applyProtection="1">
      <alignment horizontal="center" vertical="center" wrapText="1"/>
      <protection locked="0"/>
    </xf>
    <xf numFmtId="0" fontId="25" fillId="8" borderId="95" xfId="0" applyFont="1" applyFill="1" applyBorder="1" applyAlignment="1" applyProtection="1">
      <alignment horizontal="center" vertical="center" wrapText="1"/>
      <protection locked="0"/>
    </xf>
    <xf numFmtId="0" fontId="0" fillId="0" borderId="13" xfId="0" applyFill="1" applyBorder="1" applyAlignment="1" applyProtection="1">
      <alignment horizontal="center" vertical="center"/>
    </xf>
    <xf numFmtId="0" fontId="0" fillId="0" borderId="25" xfId="0" applyFill="1" applyBorder="1" applyAlignment="1" applyProtection="1">
      <alignment horizontal="center" vertical="center"/>
    </xf>
    <xf numFmtId="0" fontId="0" fillId="0" borderId="28" xfId="0" applyFill="1" applyBorder="1" applyAlignment="1" applyProtection="1">
      <alignment horizontal="center" vertical="center"/>
    </xf>
    <xf numFmtId="0" fontId="0" fillId="0" borderId="18" xfId="0" applyFont="1" applyFill="1" applyBorder="1" applyAlignment="1" applyProtection="1">
      <alignment horizontal="center" vertical="center"/>
    </xf>
    <xf numFmtId="0" fontId="0" fillId="0" borderId="16" xfId="0" applyFont="1" applyFill="1" applyBorder="1" applyAlignment="1" applyProtection="1">
      <alignment horizontal="center" vertical="center"/>
    </xf>
    <xf numFmtId="0" fontId="0" fillId="0" borderId="2" xfId="0" applyFont="1" applyFill="1" applyBorder="1" applyAlignment="1" applyProtection="1">
      <alignment horizontal="center" vertical="center"/>
    </xf>
    <xf numFmtId="0" fontId="86" fillId="0" borderId="0" xfId="0" applyFont="1" applyBorder="1" applyAlignment="1">
      <alignment horizontal="left" wrapText="1"/>
    </xf>
    <xf numFmtId="0" fontId="112" fillId="0" borderId="6" xfId="0" applyFont="1" applyFill="1" applyBorder="1" applyAlignment="1" applyProtection="1">
      <alignment horizontal="center" vertical="center"/>
      <protection locked="0"/>
    </xf>
    <xf numFmtId="0" fontId="112" fillId="0" borderId="33" xfId="0" applyFont="1" applyFill="1" applyBorder="1" applyAlignment="1" applyProtection="1">
      <alignment horizontal="center" vertical="center"/>
      <protection locked="0"/>
    </xf>
    <xf numFmtId="0" fontId="112" fillId="0" borderId="0" xfId="0" applyFont="1" applyFill="1" applyBorder="1" applyAlignment="1" applyProtection="1">
      <alignment horizontal="center" vertical="center"/>
      <protection locked="0"/>
    </xf>
    <xf numFmtId="0" fontId="112" fillId="0" borderId="8" xfId="0" applyFont="1" applyFill="1" applyBorder="1" applyAlignment="1" applyProtection="1">
      <alignment horizontal="center" vertical="center"/>
      <protection locked="0"/>
    </xf>
    <xf numFmtId="0" fontId="0" fillId="0" borderId="12" xfId="0" applyFill="1" applyBorder="1" applyAlignment="1" applyProtection="1">
      <alignment horizontal="center" vertical="center"/>
    </xf>
    <xf numFmtId="0" fontId="0" fillId="0" borderId="24" xfId="0" applyFill="1" applyBorder="1" applyAlignment="1" applyProtection="1">
      <alignment horizontal="center" vertical="center"/>
    </xf>
    <xf numFmtId="0" fontId="0" fillId="0" borderId="27" xfId="0" applyFill="1" applyBorder="1" applyAlignment="1" applyProtection="1">
      <alignment horizontal="center" vertical="center"/>
    </xf>
    <xf numFmtId="0" fontId="46" fillId="0" borderId="18" xfId="0" applyFont="1" applyBorder="1" applyAlignment="1" applyProtection="1">
      <alignment horizontal="left" vertical="center"/>
      <protection locked="0"/>
    </xf>
    <xf numFmtId="0" fontId="46" fillId="0" borderId="16" xfId="0" applyFont="1" applyBorder="1" applyAlignment="1" applyProtection="1">
      <alignment horizontal="left" vertical="center"/>
      <protection locked="0"/>
    </xf>
    <xf numFmtId="0" fontId="46" fillId="0" borderId="2" xfId="0" applyFont="1" applyBorder="1" applyAlignment="1" applyProtection="1">
      <alignment horizontal="left" vertical="center"/>
      <protection locked="0"/>
    </xf>
    <xf numFmtId="0" fontId="0" fillId="0" borderId="18" xfId="0" applyFont="1" applyFill="1" applyBorder="1" applyAlignment="1" applyProtection="1">
      <alignment horizontal="center" vertical="center" shrinkToFit="1"/>
    </xf>
    <xf numFmtId="0" fontId="0" fillId="0" borderId="16" xfId="0" applyFont="1" applyFill="1" applyBorder="1" applyAlignment="1" applyProtection="1">
      <alignment horizontal="center" vertical="center" shrinkToFit="1"/>
    </xf>
    <xf numFmtId="0" fontId="0" fillId="0" borderId="2" xfId="0" applyFont="1" applyFill="1" applyBorder="1" applyAlignment="1" applyProtection="1">
      <alignment horizontal="center" vertical="center" shrinkToFit="1"/>
    </xf>
    <xf numFmtId="0" fontId="36" fillId="0" borderId="1" xfId="0" applyFont="1" applyFill="1" applyBorder="1" applyAlignment="1">
      <alignment horizontal="left" vertical="center" wrapText="1"/>
    </xf>
    <xf numFmtId="0" fontId="47" fillId="0" borderId="29" xfId="0" applyFont="1" applyBorder="1" applyAlignment="1" applyProtection="1">
      <alignment horizontal="center" vertical="center"/>
      <protection locked="0"/>
    </xf>
    <xf numFmtId="0" fontId="47" fillId="0" borderId="30" xfId="0" applyFont="1" applyBorder="1" applyAlignment="1" applyProtection="1">
      <alignment horizontal="center" vertical="center"/>
      <protection locked="0"/>
    </xf>
    <xf numFmtId="0" fontId="46" fillId="0" borderId="19" xfId="0" applyFont="1" applyFill="1" applyBorder="1" applyAlignment="1">
      <alignment horizontal="left" vertical="center" wrapText="1"/>
    </xf>
    <xf numFmtId="0" fontId="46" fillId="0" borderId="17" xfId="0" applyFont="1" applyFill="1" applyBorder="1" applyAlignment="1">
      <alignment horizontal="left" vertical="center" wrapText="1"/>
    </xf>
    <xf numFmtId="0" fontId="46" fillId="0" borderId="20" xfId="0" applyFont="1" applyFill="1" applyBorder="1" applyAlignment="1">
      <alignment horizontal="left" vertical="center" wrapText="1"/>
    </xf>
    <xf numFmtId="0" fontId="46" fillId="0" borderId="23" xfId="0" applyFont="1" applyFill="1" applyBorder="1" applyAlignment="1">
      <alignment horizontal="left" vertical="center" wrapText="1"/>
    </xf>
    <xf numFmtId="0" fontId="46" fillId="0" borderId="3" xfId="0" applyFont="1" applyFill="1" applyBorder="1" applyAlignment="1">
      <alignment horizontal="left" vertical="center" wrapText="1"/>
    </xf>
    <xf numFmtId="0" fontId="46" fillId="0" borderId="4" xfId="0" applyFont="1" applyFill="1" applyBorder="1" applyAlignment="1">
      <alignment horizontal="left" vertical="center" wrapText="1"/>
    </xf>
    <xf numFmtId="0" fontId="7" fillId="0" borderId="0" xfId="0" applyFont="1" applyBorder="1" applyAlignment="1" applyProtection="1">
      <alignment horizontal="left" shrinkToFit="1"/>
    </xf>
    <xf numFmtId="0" fontId="48" fillId="0" borderId="29" xfId="0" applyFont="1" applyBorder="1" applyAlignment="1" applyProtection="1">
      <alignment horizontal="center" vertical="center" textRotation="255"/>
      <protection locked="0"/>
    </xf>
    <xf numFmtId="0" fontId="48" fillId="0" borderId="35" xfId="0" applyFont="1" applyBorder="1" applyAlignment="1" applyProtection="1">
      <alignment horizontal="center" vertical="center" textRotation="255"/>
      <protection locked="0"/>
    </xf>
    <xf numFmtId="0" fontId="48" fillId="0" borderId="30" xfId="0" applyFont="1" applyBorder="1" applyAlignment="1" applyProtection="1">
      <alignment horizontal="center" vertical="center" textRotation="255"/>
      <protection locked="0"/>
    </xf>
    <xf numFmtId="0" fontId="47" fillId="0" borderId="1" xfId="0" applyFont="1" applyBorder="1" applyAlignment="1" applyProtection="1">
      <alignment horizontal="center" vertical="center"/>
      <protection locked="0"/>
    </xf>
    <xf numFmtId="0" fontId="46" fillId="0" borderId="1" xfId="0" applyFont="1" applyFill="1" applyBorder="1" applyAlignment="1">
      <alignment horizontal="left" vertical="center" wrapText="1"/>
    </xf>
    <xf numFmtId="0" fontId="11" fillId="16" borderId="90" xfId="0" applyFont="1" applyFill="1" applyBorder="1" applyAlignment="1" applyProtection="1">
      <alignment horizontal="center" vertical="center"/>
      <protection locked="0"/>
    </xf>
    <xf numFmtId="0" fontId="0" fillId="0" borderId="91" xfId="0" applyBorder="1" applyAlignment="1" applyProtection="1">
      <alignment horizontal="center" vertical="center"/>
    </xf>
    <xf numFmtId="0" fontId="0" fillId="0" borderId="92" xfId="0" applyBorder="1" applyAlignment="1" applyProtection="1">
      <alignment horizontal="center" vertical="center"/>
    </xf>
    <xf numFmtId="49" fontId="24" fillId="8" borderId="19" xfId="0" applyNumberFormat="1" applyFont="1" applyFill="1" applyBorder="1" applyAlignment="1" applyProtection="1">
      <alignment horizontal="center" vertical="center" wrapText="1"/>
      <protection locked="0"/>
    </xf>
    <xf numFmtId="49" fontId="24" fillId="8" borderId="17" xfId="0" applyNumberFormat="1" applyFont="1" applyFill="1" applyBorder="1" applyAlignment="1" applyProtection="1">
      <alignment horizontal="center" vertical="center" wrapText="1"/>
      <protection locked="0"/>
    </xf>
    <xf numFmtId="49" fontId="24" fillId="8" borderId="41" xfId="0" applyNumberFormat="1" applyFont="1" applyFill="1" applyBorder="1" applyAlignment="1" applyProtection="1">
      <alignment horizontal="center" vertical="center" wrapText="1"/>
      <protection locked="0"/>
    </xf>
    <xf numFmtId="49" fontId="24" fillId="8" borderId="23" xfId="0" applyNumberFormat="1" applyFont="1" applyFill="1" applyBorder="1" applyAlignment="1" applyProtection="1">
      <alignment horizontal="center" vertical="center" wrapText="1"/>
      <protection locked="0"/>
    </xf>
    <xf numFmtId="49" fontId="24" fillId="8" borderId="3" xfId="0" applyNumberFormat="1" applyFont="1" applyFill="1" applyBorder="1" applyAlignment="1" applyProtection="1">
      <alignment horizontal="center" vertical="center" wrapText="1"/>
      <protection locked="0"/>
    </xf>
    <xf numFmtId="49" fontId="24" fillId="8" borderId="43" xfId="0" applyNumberFormat="1" applyFont="1" applyFill="1" applyBorder="1" applyAlignment="1" applyProtection="1">
      <alignment horizontal="center" vertical="center" wrapText="1"/>
      <protection locked="0"/>
    </xf>
    <xf numFmtId="0" fontId="0" fillId="14" borderId="55" xfId="0" applyFill="1" applyBorder="1" applyAlignment="1" applyProtection="1">
      <alignment horizontal="center" vertical="center"/>
    </xf>
    <xf numFmtId="0" fontId="0" fillId="14" borderId="14" xfId="0" applyFill="1" applyBorder="1" applyAlignment="1" applyProtection="1">
      <alignment horizontal="center" vertical="center"/>
    </xf>
    <xf numFmtId="0" fontId="0" fillId="14" borderId="32" xfId="0" applyFill="1" applyBorder="1" applyAlignment="1" applyProtection="1">
      <alignment horizontal="center" vertical="center"/>
    </xf>
    <xf numFmtId="49" fontId="8" fillId="8" borderId="61" xfId="0" applyNumberFormat="1" applyFont="1" applyFill="1" applyBorder="1" applyAlignment="1" applyProtection="1">
      <alignment horizontal="left" vertical="center"/>
      <protection locked="0"/>
    </xf>
    <xf numFmtId="49" fontId="8" fillId="8" borderId="14" xfId="0" applyNumberFormat="1" applyFont="1" applyFill="1" applyBorder="1" applyAlignment="1" applyProtection="1">
      <alignment horizontal="left" vertical="center"/>
      <protection locked="0"/>
    </xf>
    <xf numFmtId="49" fontId="8" fillId="8" borderId="56" xfId="0" applyNumberFormat="1" applyFont="1" applyFill="1" applyBorder="1" applyAlignment="1" applyProtection="1">
      <alignment horizontal="left" vertical="center"/>
      <protection locked="0"/>
    </xf>
    <xf numFmtId="176" fontId="0" fillId="14" borderId="19" xfId="0" applyNumberFormat="1" applyFont="1" applyFill="1" applyBorder="1" applyAlignment="1" applyProtection="1">
      <alignment horizontal="center" vertical="center"/>
      <protection locked="0"/>
    </xf>
    <xf numFmtId="176" fontId="0" fillId="14" borderId="17" xfId="0" applyNumberFormat="1" applyFont="1" applyFill="1" applyBorder="1" applyAlignment="1" applyProtection="1">
      <alignment horizontal="center" vertical="center"/>
      <protection locked="0"/>
    </xf>
    <xf numFmtId="176" fontId="0" fillId="14" borderId="23" xfId="0" applyNumberFormat="1" applyFont="1" applyFill="1" applyBorder="1" applyAlignment="1" applyProtection="1">
      <alignment horizontal="center" vertical="center"/>
      <protection locked="0"/>
    </xf>
    <xf numFmtId="176" fontId="0" fillId="14" borderId="3" xfId="0" applyNumberFormat="1" applyFont="1" applyFill="1" applyBorder="1" applyAlignment="1" applyProtection="1">
      <alignment horizontal="center" vertical="center"/>
      <protection locked="0"/>
    </xf>
    <xf numFmtId="0" fontId="8" fillId="8" borderId="19" xfId="0" applyFont="1" applyFill="1" applyBorder="1" applyAlignment="1" applyProtection="1">
      <alignment horizontal="center" vertical="center"/>
      <protection locked="0"/>
    </xf>
    <xf numFmtId="0" fontId="8" fillId="8" borderId="17" xfId="0" applyFont="1" applyFill="1" applyBorder="1" applyAlignment="1" applyProtection="1">
      <alignment horizontal="center" vertical="center"/>
      <protection locked="0"/>
    </xf>
    <xf numFmtId="0" fontId="8" fillId="8" borderId="41" xfId="0" applyFont="1" applyFill="1" applyBorder="1" applyAlignment="1" applyProtection="1">
      <alignment horizontal="center" vertical="center"/>
      <protection locked="0"/>
    </xf>
    <xf numFmtId="0" fontId="8" fillId="8" borderId="23" xfId="0" applyFont="1" applyFill="1" applyBorder="1" applyAlignment="1" applyProtection="1">
      <alignment horizontal="center" vertical="center"/>
      <protection locked="0"/>
    </xf>
    <xf numFmtId="0" fontId="8" fillId="8" borderId="3" xfId="0" applyFont="1" applyFill="1" applyBorder="1" applyAlignment="1" applyProtection="1">
      <alignment horizontal="center" vertical="center"/>
      <protection locked="0"/>
    </xf>
    <xf numFmtId="0" fontId="8" fillId="8" borderId="43" xfId="0" applyFont="1" applyFill="1" applyBorder="1" applyAlignment="1" applyProtection="1">
      <alignment horizontal="center" vertical="center"/>
      <protection locked="0"/>
    </xf>
    <xf numFmtId="0" fontId="0" fillId="14" borderId="87" xfId="0" applyFont="1" applyFill="1" applyBorder="1" applyAlignment="1" applyProtection="1">
      <alignment horizontal="center" vertical="center" wrapText="1"/>
    </xf>
    <xf numFmtId="0" fontId="0" fillId="14" borderId="17" xfId="0" applyFont="1" applyFill="1" applyBorder="1" applyAlignment="1" applyProtection="1">
      <alignment horizontal="center" vertical="center" wrapText="1"/>
    </xf>
    <xf numFmtId="0" fontId="0" fillId="14" borderId="20" xfId="0" applyFont="1" applyFill="1" applyBorder="1" applyAlignment="1" applyProtection="1">
      <alignment horizontal="center" vertical="center" wrapText="1"/>
    </xf>
    <xf numFmtId="0" fontId="0" fillId="14" borderId="77" xfId="0" applyFont="1" applyFill="1" applyBorder="1" applyAlignment="1" applyProtection="1">
      <alignment horizontal="center" vertical="center" wrapText="1"/>
    </xf>
    <xf numFmtId="0" fontId="0" fillId="14" borderId="3" xfId="0" applyFont="1" applyFill="1" applyBorder="1" applyAlignment="1" applyProtection="1">
      <alignment horizontal="center" vertical="center" wrapText="1"/>
    </xf>
    <xf numFmtId="0" fontId="0" fillId="14" borderId="4" xfId="0" applyFont="1" applyFill="1" applyBorder="1" applyAlignment="1" applyProtection="1">
      <alignment horizontal="center" vertical="center" wrapText="1"/>
    </xf>
    <xf numFmtId="0" fontId="4" fillId="0" borderId="19" xfId="0" applyFont="1" applyBorder="1" applyAlignment="1" applyProtection="1">
      <alignment horizontal="right" vertical="center"/>
    </xf>
    <xf numFmtId="0" fontId="4" fillId="0" borderId="17" xfId="0" applyFont="1" applyBorder="1" applyAlignment="1" applyProtection="1">
      <alignment horizontal="right" vertical="center"/>
    </xf>
    <xf numFmtId="0" fontId="4" fillId="0" borderId="23" xfId="0" applyFont="1" applyBorder="1" applyAlignment="1" applyProtection="1">
      <alignment horizontal="right" vertical="center"/>
    </xf>
    <xf numFmtId="0" fontId="4" fillId="0" borderId="3" xfId="0" applyFont="1" applyBorder="1" applyAlignment="1" applyProtection="1">
      <alignment horizontal="right" vertical="center"/>
    </xf>
    <xf numFmtId="0" fontId="0" fillId="14" borderId="87" xfId="0" applyFill="1" applyBorder="1" applyAlignment="1" applyProtection="1">
      <alignment horizontal="center" vertical="center" wrapText="1"/>
    </xf>
    <xf numFmtId="0" fontId="0" fillId="14" borderId="77" xfId="0" applyFill="1" applyBorder="1" applyAlignment="1" applyProtection="1">
      <alignment horizontal="center" vertical="center" wrapText="1"/>
    </xf>
    <xf numFmtId="0" fontId="6" fillId="14" borderId="69" xfId="0" applyFont="1" applyFill="1" applyBorder="1" applyAlignment="1" applyProtection="1">
      <alignment horizontal="center" vertical="center"/>
    </xf>
    <xf numFmtId="0" fontId="6" fillId="14" borderId="53" xfId="0" applyFont="1" applyFill="1" applyBorder="1" applyAlignment="1" applyProtection="1">
      <alignment horizontal="center" vertical="center"/>
    </xf>
    <xf numFmtId="0" fontId="6" fillId="14" borderId="54" xfId="0" applyFont="1" applyFill="1" applyBorder="1" applyAlignment="1" applyProtection="1">
      <alignment horizontal="center" vertical="center"/>
    </xf>
    <xf numFmtId="0" fontId="8" fillId="0" borderId="19" xfId="0" applyFont="1" applyFill="1" applyBorder="1" applyAlignment="1" applyProtection="1">
      <alignment horizontal="center" vertical="center"/>
    </xf>
    <xf numFmtId="0" fontId="8" fillId="0" borderId="17" xfId="0" applyFont="1" applyFill="1" applyBorder="1" applyAlignment="1" applyProtection="1">
      <alignment horizontal="center" vertical="center"/>
    </xf>
    <xf numFmtId="0" fontId="8" fillId="0" borderId="23" xfId="0" applyFont="1" applyFill="1" applyBorder="1" applyAlignment="1" applyProtection="1">
      <alignment horizontal="center" vertical="center"/>
    </xf>
    <xf numFmtId="0" fontId="8" fillId="0" borderId="3" xfId="0" applyFont="1" applyFill="1" applyBorder="1" applyAlignment="1" applyProtection="1">
      <alignment horizontal="center" vertical="center"/>
    </xf>
    <xf numFmtId="0" fontId="24" fillId="0" borderId="17" xfId="0" applyFont="1" applyBorder="1" applyAlignment="1" applyProtection="1">
      <alignment horizontal="center" vertical="center"/>
    </xf>
    <xf numFmtId="0" fontId="24" fillId="0" borderId="3" xfId="0" applyFont="1" applyBorder="1" applyAlignment="1" applyProtection="1">
      <alignment horizontal="center" vertical="center"/>
    </xf>
    <xf numFmtId="0" fontId="4" fillId="0" borderId="17" xfId="0" applyFont="1" applyBorder="1" applyAlignment="1">
      <alignment horizontal="center" vertical="center"/>
    </xf>
    <xf numFmtId="0" fontId="4" fillId="0" borderId="3" xfId="0" applyFont="1" applyBorder="1" applyAlignment="1">
      <alignment horizontal="center" vertical="center"/>
    </xf>
    <xf numFmtId="0" fontId="0" fillId="0" borderId="41" xfId="0" applyBorder="1" applyAlignment="1">
      <alignment horizontal="center" vertical="center"/>
    </xf>
    <xf numFmtId="0" fontId="0" fillId="0" borderId="43" xfId="0" applyBorder="1" applyAlignment="1">
      <alignment horizontal="center" vertical="center"/>
    </xf>
    <xf numFmtId="0" fontId="24" fillId="8" borderId="75" xfId="0" applyFont="1" applyFill="1" applyBorder="1" applyAlignment="1" applyProtection="1">
      <alignment horizontal="left" vertical="center" wrapText="1"/>
      <protection locked="0"/>
    </xf>
    <xf numFmtId="0" fontId="24" fillId="8" borderId="6" xfId="0" applyFont="1" applyFill="1" applyBorder="1" applyAlignment="1" applyProtection="1">
      <alignment horizontal="left" vertical="center" wrapText="1"/>
      <protection locked="0"/>
    </xf>
    <xf numFmtId="0" fontId="24" fillId="8" borderId="82" xfId="0" applyFont="1" applyFill="1" applyBorder="1" applyAlignment="1" applyProtection="1">
      <alignment horizontal="left" vertical="center" wrapText="1"/>
      <protection locked="0"/>
    </xf>
    <xf numFmtId="0" fontId="24" fillId="8" borderId="3" xfId="0" applyFont="1" applyFill="1" applyBorder="1" applyAlignment="1" applyProtection="1">
      <alignment horizontal="left" vertical="center" wrapText="1"/>
      <protection locked="0"/>
    </xf>
    <xf numFmtId="0" fontId="0" fillId="8" borderId="6" xfId="0" applyFill="1" applyBorder="1" applyAlignment="1" applyProtection="1">
      <alignment horizontal="left" vertical="center"/>
      <protection locked="0"/>
    </xf>
    <xf numFmtId="0" fontId="0" fillId="8" borderId="33" xfId="0" applyFill="1" applyBorder="1" applyAlignment="1" applyProtection="1">
      <alignment horizontal="left" vertical="center"/>
      <protection locked="0"/>
    </xf>
    <xf numFmtId="0" fontId="23" fillId="0" borderId="0" xfId="0" applyFont="1" applyBorder="1" applyAlignment="1" applyProtection="1">
      <alignment horizontal="center" vertical="center"/>
    </xf>
    <xf numFmtId="0" fontId="23" fillId="0" borderId="8" xfId="0" applyFont="1" applyBorder="1" applyAlignment="1" applyProtection="1">
      <alignment horizontal="center" vertical="center"/>
    </xf>
    <xf numFmtId="0" fontId="0" fillId="0" borderId="83" xfId="0" applyFont="1" applyBorder="1" applyAlignment="1" applyProtection="1">
      <alignment horizontal="center" vertical="center" wrapText="1"/>
      <protection locked="0"/>
    </xf>
    <xf numFmtId="0" fontId="0" fillId="0" borderId="15" xfId="0" applyFont="1" applyBorder="1" applyAlignment="1" applyProtection="1">
      <alignment horizontal="center" vertical="center" wrapText="1"/>
      <protection locked="0"/>
    </xf>
    <xf numFmtId="0" fontId="0" fillId="0" borderId="84" xfId="0" applyFont="1" applyBorder="1" applyAlignment="1" applyProtection="1">
      <alignment horizontal="center" vertical="center" wrapText="1"/>
      <protection locked="0"/>
    </xf>
    <xf numFmtId="0" fontId="10" fillId="0" borderId="83" xfId="0" applyFont="1" applyBorder="1" applyAlignment="1" applyProtection="1">
      <alignment horizontal="center" vertical="center" shrinkToFit="1"/>
    </xf>
    <xf numFmtId="0" fontId="10" fillId="0" borderId="15" xfId="0" applyFont="1" applyBorder="1" applyAlignment="1" applyProtection="1">
      <alignment horizontal="center" vertical="center" shrinkToFit="1"/>
    </xf>
    <xf numFmtId="0" fontId="10" fillId="0" borderId="84" xfId="0" applyFont="1" applyBorder="1" applyAlignment="1" applyProtection="1">
      <alignment horizontal="center" vertical="center" shrinkToFit="1"/>
    </xf>
    <xf numFmtId="0" fontId="46" fillId="6" borderId="16" xfId="0" applyFont="1" applyFill="1" applyBorder="1" applyAlignment="1" applyProtection="1">
      <alignment horizontal="left" vertical="center"/>
    </xf>
    <xf numFmtId="0" fontId="46" fillId="6" borderId="2" xfId="0" applyFont="1" applyFill="1" applyBorder="1" applyAlignment="1" applyProtection="1">
      <alignment horizontal="left" vertical="center"/>
    </xf>
    <xf numFmtId="0" fontId="4" fillId="0" borderId="10" xfId="0" applyFont="1" applyFill="1" applyBorder="1" applyAlignment="1" applyProtection="1">
      <alignment horizontal="left"/>
    </xf>
    <xf numFmtId="0" fontId="0" fillId="8" borderId="0" xfId="0" applyFill="1" applyBorder="1" applyAlignment="1" applyProtection="1">
      <alignment horizontal="left" vertical="center"/>
      <protection locked="0"/>
    </xf>
    <xf numFmtId="0" fontId="0" fillId="8" borderId="8" xfId="0" applyFill="1" applyBorder="1" applyAlignment="1" applyProtection="1">
      <alignment horizontal="left" vertical="center"/>
      <protection locked="0"/>
    </xf>
    <xf numFmtId="0" fontId="62" fillId="14" borderId="85" xfId="0" applyFont="1" applyFill="1" applyBorder="1" applyAlignment="1" applyProtection="1">
      <alignment horizontal="center" vertical="center" wrapText="1"/>
    </xf>
    <xf numFmtId="0" fontId="62" fillId="14" borderId="86" xfId="0" applyFont="1" applyFill="1" applyBorder="1" applyAlignment="1" applyProtection="1">
      <alignment horizontal="center" vertical="center" wrapText="1"/>
    </xf>
    <xf numFmtId="0" fontId="0" fillId="8" borderId="10" xfId="0" applyFill="1" applyBorder="1" applyAlignment="1" applyProtection="1">
      <alignment horizontal="left" vertical="center"/>
      <protection locked="0"/>
    </xf>
    <xf numFmtId="0" fontId="0" fillId="8" borderId="14" xfId="0" applyFill="1" applyBorder="1" applyAlignment="1" applyProtection="1">
      <alignment horizontal="left" vertical="center"/>
      <protection locked="0"/>
    </xf>
    <xf numFmtId="0" fontId="0" fillId="8" borderId="56" xfId="0" applyFill="1" applyBorder="1" applyAlignment="1" applyProtection="1">
      <alignment horizontal="left" vertical="center"/>
      <protection locked="0"/>
    </xf>
    <xf numFmtId="0" fontId="46" fillId="0" borderId="19" xfId="0" applyFont="1" applyFill="1" applyBorder="1" applyAlignment="1" applyProtection="1">
      <alignment vertical="center" wrapText="1"/>
      <protection locked="0"/>
    </xf>
    <xf numFmtId="0" fontId="46" fillId="0" borderId="17" xfId="0" applyFont="1" applyFill="1" applyBorder="1" applyAlignment="1" applyProtection="1">
      <alignment vertical="center" wrapText="1"/>
      <protection locked="0"/>
    </xf>
    <xf numFmtId="0" fontId="46" fillId="0" borderId="20" xfId="0" applyFont="1" applyFill="1" applyBorder="1" applyAlignment="1" applyProtection="1">
      <alignment vertical="center" wrapText="1"/>
      <protection locked="0"/>
    </xf>
    <xf numFmtId="0" fontId="6" fillId="0" borderId="69" xfId="0" applyFont="1" applyFill="1" applyBorder="1" applyAlignment="1" applyProtection="1">
      <alignment horizontal="center" vertical="center" wrapText="1"/>
    </xf>
    <xf numFmtId="0" fontId="6" fillId="0" borderId="53" xfId="0" applyFont="1" applyFill="1" applyBorder="1" applyAlignment="1" applyProtection="1">
      <alignment horizontal="center" vertical="center" wrapText="1"/>
    </xf>
    <xf numFmtId="0" fontId="6" fillId="0" borderId="62" xfId="0" applyFont="1" applyFill="1" applyBorder="1" applyAlignment="1" applyProtection="1">
      <alignment horizontal="left" vertical="center" wrapText="1" shrinkToFit="1"/>
    </xf>
    <xf numFmtId="0" fontId="6" fillId="0" borderId="53" xfId="0" applyFont="1" applyFill="1" applyBorder="1" applyAlignment="1" applyProtection="1">
      <alignment horizontal="left" vertical="center" wrapText="1" shrinkToFit="1"/>
    </xf>
    <xf numFmtId="0" fontId="6" fillId="0" borderId="54" xfId="0" applyFont="1" applyFill="1" applyBorder="1" applyAlignment="1" applyProtection="1">
      <alignment horizontal="left" vertical="center" wrapText="1" shrinkToFit="1"/>
    </xf>
    <xf numFmtId="0" fontId="20" fillId="4" borderId="0" xfId="0" applyFont="1" applyFill="1" applyBorder="1" applyAlignment="1">
      <alignment horizontal="center" vertical="center" wrapText="1"/>
    </xf>
    <xf numFmtId="0" fontId="7" fillId="14" borderId="69" xfId="0" applyFont="1" applyFill="1" applyBorder="1" applyAlignment="1" applyProtection="1">
      <alignment horizontal="center" vertical="center"/>
    </xf>
    <xf numFmtId="0" fontId="7" fillId="14" borderId="53" xfId="0" applyFont="1" applyFill="1" applyBorder="1" applyAlignment="1" applyProtection="1">
      <alignment horizontal="center" vertical="center"/>
    </xf>
    <xf numFmtId="0" fontId="7" fillId="14" borderId="54" xfId="0" applyFont="1" applyFill="1" applyBorder="1" applyAlignment="1" applyProtection="1">
      <alignment horizontal="center" vertical="center"/>
    </xf>
    <xf numFmtId="0" fontId="0" fillId="0" borderId="18" xfId="0" applyFont="1" applyFill="1" applyBorder="1" applyAlignment="1" applyProtection="1">
      <alignment horizontal="right" vertical="center"/>
    </xf>
    <xf numFmtId="0" fontId="0" fillId="0" borderId="16" xfId="0" applyFont="1" applyFill="1" applyBorder="1" applyAlignment="1" applyProtection="1">
      <alignment horizontal="right" vertical="center"/>
    </xf>
    <xf numFmtId="0" fontId="11" fillId="16" borderId="79" xfId="0" applyFont="1" applyFill="1" applyBorder="1" applyAlignment="1" applyProtection="1">
      <alignment horizontal="center" vertical="center"/>
      <protection locked="0"/>
    </xf>
    <xf numFmtId="0" fontId="11" fillId="16" borderId="78" xfId="0" applyFont="1" applyFill="1" applyBorder="1" applyAlignment="1" applyProtection="1">
      <alignment horizontal="center" vertical="center"/>
      <protection locked="0"/>
    </xf>
    <xf numFmtId="0" fontId="11" fillId="16" borderId="58" xfId="0" applyFont="1" applyFill="1" applyBorder="1" applyAlignment="1" applyProtection="1">
      <alignment horizontal="center" vertical="center"/>
      <protection locked="0"/>
    </xf>
    <xf numFmtId="0" fontId="0" fillId="0" borderId="1" xfId="0" applyBorder="1" applyAlignment="1" applyProtection="1">
      <alignment horizontal="center"/>
      <protection locked="0"/>
    </xf>
    <xf numFmtId="0" fontId="4" fillId="0" borderId="18"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4" fillId="0" borderId="2" xfId="0" applyFont="1" applyFill="1" applyBorder="1" applyAlignment="1" applyProtection="1">
      <alignment horizontal="center" vertical="center"/>
    </xf>
    <xf numFmtId="0" fontId="6" fillId="0" borderId="19"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6" fillId="0" borderId="23" xfId="0" applyFont="1" applyBorder="1" applyAlignment="1" applyProtection="1">
      <alignment horizontal="center" vertical="center"/>
      <protection locked="0"/>
    </xf>
    <xf numFmtId="0" fontId="6" fillId="0" borderId="3" xfId="0" applyFont="1" applyBorder="1" applyAlignment="1" applyProtection="1">
      <alignment horizontal="center" vertical="center"/>
      <protection locked="0"/>
    </xf>
    <xf numFmtId="0" fontId="6" fillId="0" borderId="4" xfId="0" applyFont="1" applyBorder="1" applyAlignment="1" applyProtection="1">
      <alignment horizontal="center" vertical="center"/>
      <protection locked="0"/>
    </xf>
    <xf numFmtId="0" fontId="11" fillId="16" borderId="80" xfId="0" applyFont="1" applyFill="1" applyBorder="1" applyAlignment="1" applyProtection="1">
      <alignment horizontal="center" vertical="center"/>
      <protection locked="0"/>
    </xf>
    <xf numFmtId="0" fontId="39" fillId="6" borderId="29" xfId="0" applyFont="1" applyFill="1" applyBorder="1" applyAlignment="1" applyProtection="1">
      <alignment horizontal="center" vertical="center"/>
    </xf>
    <xf numFmtId="0" fontId="39" fillId="6" borderId="35" xfId="0" applyFont="1" applyFill="1" applyBorder="1" applyAlignment="1" applyProtection="1">
      <alignment horizontal="center" vertical="center"/>
    </xf>
    <xf numFmtId="0" fontId="39" fillId="6" borderId="30" xfId="0" applyFont="1" applyFill="1" applyBorder="1" applyAlignment="1" applyProtection="1">
      <alignment horizontal="center" vertical="center"/>
    </xf>
    <xf numFmtId="0" fontId="36" fillId="6" borderId="19" xfId="0" applyFont="1" applyFill="1" applyBorder="1" applyAlignment="1" applyProtection="1">
      <alignment horizontal="left" vertical="center" wrapText="1"/>
    </xf>
    <xf numFmtId="0" fontId="36" fillId="6" borderId="17" xfId="0" applyFont="1" applyFill="1" applyBorder="1" applyAlignment="1" applyProtection="1">
      <alignment horizontal="left" vertical="center" wrapText="1"/>
    </xf>
    <xf numFmtId="0" fontId="36" fillId="6" borderId="20" xfId="0" applyFont="1" applyFill="1" applyBorder="1" applyAlignment="1" applyProtection="1">
      <alignment horizontal="left" vertical="center" wrapText="1"/>
    </xf>
    <xf numFmtId="0" fontId="36" fillId="6" borderId="21" xfId="0" applyFont="1" applyFill="1" applyBorder="1" applyAlignment="1" applyProtection="1">
      <alignment horizontal="left" vertical="center" wrapText="1"/>
    </xf>
    <xf numFmtId="0" fontId="36" fillId="6" borderId="0" xfId="0" applyFont="1" applyFill="1" applyBorder="1" applyAlignment="1" applyProtection="1">
      <alignment horizontal="left" vertical="center" wrapText="1"/>
    </xf>
    <xf numFmtId="0" fontId="36" fillId="6" borderId="22" xfId="0" applyFont="1" applyFill="1" applyBorder="1" applyAlignment="1" applyProtection="1">
      <alignment horizontal="left" vertical="center" wrapText="1"/>
    </xf>
    <xf numFmtId="0" fontId="36" fillId="6" borderId="23" xfId="0" applyFont="1" applyFill="1" applyBorder="1" applyAlignment="1" applyProtection="1">
      <alignment horizontal="left" vertical="center" wrapText="1"/>
    </xf>
    <xf numFmtId="0" fontId="36" fillId="6" borderId="3" xfId="0" applyFont="1" applyFill="1" applyBorder="1" applyAlignment="1" applyProtection="1">
      <alignment horizontal="left" vertical="center" wrapText="1"/>
    </xf>
    <xf numFmtId="0" fontId="36" fillId="6" borderId="4" xfId="0" applyFont="1" applyFill="1" applyBorder="1" applyAlignment="1" applyProtection="1">
      <alignment horizontal="left" vertical="center" wrapText="1"/>
    </xf>
    <xf numFmtId="0" fontId="85" fillId="0" borderId="10" xfId="0" applyFont="1" applyBorder="1" applyAlignment="1" applyProtection="1">
      <alignment horizontal="center" shrinkToFit="1"/>
    </xf>
    <xf numFmtId="0" fontId="36" fillId="0" borderId="0" xfId="0" applyFont="1" applyFill="1" applyBorder="1" applyAlignment="1">
      <alignment vertical="center" wrapText="1"/>
    </xf>
    <xf numFmtId="0" fontId="0" fillId="8" borderId="71" xfId="0" applyNumberFormat="1" applyFont="1" applyFill="1" applyBorder="1" applyAlignment="1" applyProtection="1">
      <alignment horizontal="center" vertical="center" shrinkToFit="1"/>
    </xf>
    <xf numFmtId="0" fontId="0" fillId="8" borderId="81" xfId="0" applyNumberFormat="1" applyFont="1" applyFill="1" applyBorder="1" applyAlignment="1" applyProtection="1">
      <alignment horizontal="center" vertical="center" shrinkToFit="1"/>
    </xf>
    <xf numFmtId="0" fontId="0" fillId="14" borderId="5" xfId="0" applyFont="1" applyFill="1" applyBorder="1" applyAlignment="1" applyProtection="1">
      <alignment horizontal="center" vertical="center" shrinkToFit="1"/>
    </xf>
    <xf numFmtId="0" fontId="0" fillId="14" borderId="6" xfId="0" applyFont="1" applyFill="1" applyBorder="1" applyAlignment="1" applyProtection="1">
      <alignment horizontal="center" vertical="center" shrinkToFit="1"/>
    </xf>
    <xf numFmtId="0" fontId="0" fillId="14" borderId="9" xfId="0" applyFont="1" applyFill="1" applyBorder="1" applyAlignment="1" applyProtection="1">
      <alignment horizontal="center" vertical="center" shrinkToFit="1"/>
    </xf>
    <xf numFmtId="0" fontId="0" fillId="14" borderId="10" xfId="0" applyFont="1" applyFill="1" applyBorder="1" applyAlignment="1" applyProtection="1">
      <alignment horizontal="center" vertical="center" shrinkToFit="1"/>
    </xf>
    <xf numFmtId="0" fontId="0" fillId="14" borderId="33" xfId="0" applyFont="1" applyFill="1" applyBorder="1" applyAlignment="1" applyProtection="1">
      <alignment horizontal="center" vertical="center" shrinkToFit="1"/>
    </xf>
    <xf numFmtId="0" fontId="0" fillId="14" borderId="11" xfId="0" applyFont="1" applyFill="1" applyBorder="1" applyAlignment="1" applyProtection="1">
      <alignment horizontal="center" vertical="center" shrinkToFit="1"/>
    </xf>
    <xf numFmtId="0" fontId="0" fillId="16" borderId="5" xfId="0" applyFill="1" applyBorder="1" applyAlignment="1" applyProtection="1">
      <alignment horizontal="center" vertical="center"/>
    </xf>
    <xf numFmtId="0" fontId="0" fillId="16" borderId="6" xfId="0" applyFill="1" applyBorder="1" applyAlignment="1" applyProtection="1">
      <alignment horizontal="center" vertical="center"/>
    </xf>
    <xf numFmtId="0" fontId="0" fillId="16" borderId="33" xfId="0" applyFill="1" applyBorder="1" applyAlignment="1" applyProtection="1">
      <alignment horizontal="center" vertical="center"/>
    </xf>
    <xf numFmtId="0" fontId="0" fillId="16" borderId="9" xfId="0" applyFill="1" applyBorder="1" applyAlignment="1" applyProtection="1">
      <alignment horizontal="center" vertical="center"/>
    </xf>
    <xf numFmtId="0" fontId="0" fillId="16" borderId="10" xfId="0" applyFill="1" applyBorder="1" applyAlignment="1" applyProtection="1">
      <alignment horizontal="center" vertical="center"/>
    </xf>
    <xf numFmtId="0" fontId="0" fillId="16" borderId="11" xfId="0" applyFill="1" applyBorder="1" applyAlignment="1" applyProtection="1">
      <alignment horizontal="center" vertical="center"/>
    </xf>
    <xf numFmtId="0" fontId="7" fillId="14" borderId="50" xfId="0" applyFont="1" applyFill="1" applyBorder="1" applyAlignment="1" applyProtection="1">
      <alignment horizontal="center" vertical="center" shrinkToFit="1"/>
    </xf>
    <xf numFmtId="0" fontId="0" fillId="8" borderId="71" xfId="0" applyNumberFormat="1" applyFont="1" applyFill="1" applyBorder="1" applyAlignment="1" applyProtection="1">
      <alignment horizontal="center" vertical="center" wrapText="1" shrinkToFit="1"/>
    </xf>
    <xf numFmtId="0" fontId="0" fillId="14" borderId="5" xfId="0" applyFont="1" applyFill="1" applyBorder="1" applyAlignment="1" applyProtection="1">
      <alignment horizontal="center" vertical="center" wrapText="1"/>
    </xf>
    <xf numFmtId="0" fontId="0" fillId="14" borderId="6" xfId="0" applyFont="1" applyFill="1" applyBorder="1" applyAlignment="1" applyProtection="1">
      <alignment horizontal="center" vertical="center" wrapText="1"/>
    </xf>
    <xf numFmtId="0" fontId="0" fillId="14" borderId="72" xfId="0" applyFont="1" applyFill="1" applyBorder="1" applyAlignment="1" applyProtection="1">
      <alignment horizontal="center" vertical="center" wrapText="1"/>
    </xf>
    <xf numFmtId="0" fontId="0" fillId="14" borderId="9" xfId="0" applyFont="1" applyFill="1" applyBorder="1" applyAlignment="1" applyProtection="1">
      <alignment horizontal="center" vertical="center" wrapText="1"/>
    </xf>
    <xf numFmtId="0" fontId="0" fillId="14" borderId="10" xfId="0" applyFont="1" applyFill="1" applyBorder="1" applyAlignment="1" applyProtection="1">
      <alignment horizontal="center" vertical="center" wrapText="1"/>
    </xf>
    <xf numFmtId="0" fontId="0" fillId="14" borderId="60" xfId="0" applyFont="1" applyFill="1" applyBorder="1" applyAlignment="1" applyProtection="1">
      <alignment horizontal="center" vertical="center" wrapText="1"/>
    </xf>
    <xf numFmtId="0" fontId="6" fillId="0" borderId="61" xfId="0" applyFont="1" applyFill="1" applyBorder="1" applyAlignment="1" applyProtection="1">
      <alignment horizontal="center" vertical="center"/>
    </xf>
    <xf numFmtId="0" fontId="6" fillId="0" borderId="14" xfId="0" applyFont="1" applyFill="1" applyBorder="1" applyAlignment="1" applyProtection="1">
      <alignment horizontal="center" vertical="center"/>
    </xf>
    <xf numFmtId="0" fontId="6" fillId="16" borderId="73" xfId="0" applyFont="1" applyFill="1" applyBorder="1" applyAlignment="1" applyProtection="1">
      <alignment horizontal="left" vertical="center"/>
    </xf>
    <xf numFmtId="0" fontId="6" fillId="16" borderId="14" xfId="0" applyFont="1" applyFill="1" applyBorder="1" applyAlignment="1" applyProtection="1">
      <alignment horizontal="left" vertical="center"/>
    </xf>
    <xf numFmtId="0" fontId="6" fillId="16" borderId="56" xfId="0" applyFont="1" applyFill="1" applyBorder="1" applyAlignment="1" applyProtection="1">
      <alignment horizontal="left" vertical="center"/>
    </xf>
    <xf numFmtId="0" fontId="10" fillId="16" borderId="74" xfId="0" applyFont="1" applyFill="1" applyBorder="1" applyAlignment="1" applyProtection="1">
      <alignment horizontal="center" vertical="center"/>
      <protection locked="0"/>
    </xf>
    <xf numFmtId="0" fontId="10" fillId="16" borderId="6" xfId="0" applyFont="1" applyFill="1" applyBorder="1" applyAlignment="1" applyProtection="1">
      <alignment horizontal="center" vertical="center"/>
      <protection locked="0"/>
    </xf>
    <xf numFmtId="0" fontId="10" fillId="16" borderId="72" xfId="0" applyFont="1" applyFill="1" applyBorder="1" applyAlignment="1" applyProtection="1">
      <alignment horizontal="center" vertical="center"/>
      <protection locked="0"/>
    </xf>
    <xf numFmtId="0" fontId="10" fillId="16" borderId="44" xfId="0" applyFont="1" applyFill="1" applyBorder="1" applyAlignment="1" applyProtection="1">
      <alignment horizontal="center" vertical="center"/>
      <protection locked="0"/>
    </xf>
    <xf numFmtId="0" fontId="10" fillId="16" borderId="10" xfId="0" applyFont="1" applyFill="1" applyBorder="1" applyAlignment="1" applyProtection="1">
      <alignment horizontal="center" vertical="center"/>
      <protection locked="0"/>
    </xf>
    <xf numFmtId="0" fontId="10" fillId="16" borderId="60" xfId="0" applyFont="1" applyFill="1" applyBorder="1" applyAlignment="1" applyProtection="1">
      <alignment horizontal="center" vertical="center"/>
      <protection locked="0"/>
    </xf>
    <xf numFmtId="0" fontId="26" fillId="16" borderId="75" xfId="0" applyFont="1" applyFill="1" applyBorder="1" applyAlignment="1" applyProtection="1">
      <alignment horizontal="center" vertical="center"/>
      <protection locked="0"/>
    </xf>
    <xf numFmtId="0" fontId="26" fillId="16" borderId="76" xfId="0" applyFont="1" applyFill="1" applyBorder="1" applyAlignment="1" applyProtection="1">
      <alignment horizontal="center" vertical="center"/>
      <protection locked="0"/>
    </xf>
    <xf numFmtId="0" fontId="0" fillId="14" borderId="5" xfId="0" applyFill="1" applyBorder="1" applyAlignment="1" applyProtection="1">
      <alignment horizontal="center" vertical="center" wrapText="1"/>
    </xf>
    <xf numFmtId="0" fontId="0" fillId="14" borderId="6" xfId="0" applyFill="1" applyBorder="1" applyAlignment="1" applyProtection="1">
      <alignment horizontal="center" vertical="center" wrapText="1"/>
    </xf>
    <xf numFmtId="0" fontId="0" fillId="14" borderId="72" xfId="0" applyFill="1" applyBorder="1" applyAlignment="1" applyProtection="1">
      <alignment horizontal="center" vertical="center" wrapText="1"/>
    </xf>
    <xf numFmtId="0" fontId="0" fillId="14" borderId="7" xfId="0" applyFill="1" applyBorder="1" applyAlignment="1" applyProtection="1">
      <alignment horizontal="center" vertical="center" wrapText="1"/>
    </xf>
    <xf numFmtId="0" fontId="0" fillId="14" borderId="0" xfId="0" applyFill="1" applyBorder="1" applyAlignment="1" applyProtection="1">
      <alignment horizontal="center" vertical="center" wrapText="1"/>
    </xf>
    <xf numFmtId="0" fontId="0" fillId="14" borderId="22" xfId="0" applyFill="1" applyBorder="1" applyAlignment="1" applyProtection="1">
      <alignment horizontal="center" vertical="center" wrapText="1"/>
    </xf>
    <xf numFmtId="176" fontId="111" fillId="8" borderId="74" xfId="0" applyNumberFormat="1" applyFont="1" applyFill="1" applyBorder="1" applyAlignment="1" applyProtection="1">
      <alignment horizontal="center" vertical="center"/>
      <protection locked="0"/>
    </xf>
    <xf numFmtId="176" fontId="111" fillId="8" borderId="6" xfId="0" applyNumberFormat="1" applyFont="1" applyFill="1" applyBorder="1" applyAlignment="1" applyProtection="1">
      <alignment horizontal="center" vertical="center"/>
      <protection locked="0"/>
    </xf>
    <xf numFmtId="176" fontId="111" fillId="8" borderId="72" xfId="0" applyNumberFormat="1" applyFont="1" applyFill="1" applyBorder="1" applyAlignment="1" applyProtection="1">
      <alignment horizontal="center" vertical="center"/>
      <protection locked="0"/>
    </xf>
    <xf numFmtId="176" fontId="111" fillId="8" borderId="21" xfId="0" applyNumberFormat="1" applyFont="1" applyFill="1" applyBorder="1" applyAlignment="1" applyProtection="1">
      <alignment horizontal="center" vertical="center"/>
      <protection locked="0"/>
    </xf>
    <xf numFmtId="176" fontId="111" fillId="8" borderId="0" xfId="0" applyNumberFormat="1" applyFont="1" applyFill="1" applyBorder="1" applyAlignment="1" applyProtection="1">
      <alignment horizontal="center" vertical="center"/>
      <protection locked="0"/>
    </xf>
    <xf numFmtId="176" fontId="111" fillId="8" borderId="22" xfId="0" applyNumberFormat="1" applyFont="1" applyFill="1" applyBorder="1" applyAlignment="1" applyProtection="1">
      <alignment horizontal="center" vertical="center"/>
      <protection locked="0"/>
    </xf>
    <xf numFmtId="176" fontId="111" fillId="8" borderId="23" xfId="0" applyNumberFormat="1" applyFont="1" applyFill="1" applyBorder="1" applyAlignment="1" applyProtection="1">
      <alignment horizontal="center" vertical="center"/>
      <protection locked="0"/>
    </xf>
    <xf numFmtId="176" fontId="111" fillId="8" borderId="3" xfId="0" applyNumberFormat="1" applyFont="1" applyFill="1" applyBorder="1" applyAlignment="1" applyProtection="1">
      <alignment horizontal="center" vertical="center"/>
      <protection locked="0"/>
    </xf>
    <xf numFmtId="176" fontId="111" fillId="8" borderId="4" xfId="0" applyNumberFormat="1" applyFont="1" applyFill="1" applyBorder="1" applyAlignment="1" applyProtection="1">
      <alignment horizontal="center" vertical="center"/>
      <protection locked="0"/>
    </xf>
    <xf numFmtId="0" fontId="7" fillId="14" borderId="70" xfId="0" applyFont="1" applyFill="1" applyBorder="1" applyAlignment="1" applyProtection="1">
      <alignment horizontal="center" vertical="center"/>
    </xf>
    <xf numFmtId="0" fontId="0" fillId="10" borderId="44" xfId="0" applyFill="1" applyBorder="1" applyAlignment="1" applyProtection="1">
      <alignment horizontal="center" vertical="center"/>
    </xf>
    <xf numFmtId="0" fontId="0" fillId="10" borderId="10" xfId="0" applyFill="1" applyBorder="1" applyAlignment="1" applyProtection="1">
      <alignment horizontal="center" vertical="center"/>
    </xf>
    <xf numFmtId="0" fontId="0" fillId="10" borderId="11" xfId="0" applyFill="1" applyBorder="1" applyAlignment="1" applyProtection="1">
      <alignment horizontal="center" vertical="center"/>
    </xf>
    <xf numFmtId="0" fontId="12" fillId="0" borderId="10" xfId="0" applyFont="1" applyBorder="1" applyAlignment="1" applyProtection="1">
      <alignment horizontal="center" vertical="center"/>
      <protection locked="0"/>
    </xf>
    <xf numFmtId="49" fontId="85" fillId="0" borderId="15" xfId="0" applyNumberFormat="1" applyFont="1" applyFill="1" applyBorder="1" applyAlignment="1" applyProtection="1">
      <alignment wrapText="1"/>
    </xf>
    <xf numFmtId="0" fontId="7" fillId="14" borderId="68" xfId="0" applyFont="1" applyFill="1" applyBorder="1" applyAlignment="1" applyProtection="1">
      <alignment horizontal="center" vertical="center"/>
    </xf>
    <xf numFmtId="0" fontId="5" fillId="8" borderId="44" xfId="0" applyNumberFormat="1" applyFont="1" applyFill="1" applyBorder="1" applyAlignment="1" applyProtection="1">
      <alignment horizontal="center" vertical="center" shrinkToFit="1"/>
    </xf>
    <xf numFmtId="0" fontId="5" fillId="8" borderId="10" xfId="0" applyNumberFormat="1" applyFont="1" applyFill="1" applyBorder="1" applyAlignment="1" applyProtection="1">
      <alignment horizontal="center" vertical="center" shrinkToFit="1"/>
    </xf>
    <xf numFmtId="0" fontId="5" fillId="8" borderId="60" xfId="0" applyNumberFormat="1" applyFont="1" applyFill="1" applyBorder="1" applyAlignment="1" applyProtection="1">
      <alignment horizontal="center" vertical="center" shrinkToFit="1"/>
    </xf>
    <xf numFmtId="0" fontId="7" fillId="14" borderId="69" xfId="0" applyFont="1" applyFill="1" applyBorder="1" applyAlignment="1" applyProtection="1">
      <alignment horizontal="center" vertical="center" wrapText="1"/>
    </xf>
    <xf numFmtId="0" fontId="7" fillId="14" borderId="53" xfId="0" applyFont="1" applyFill="1" applyBorder="1" applyAlignment="1" applyProtection="1">
      <alignment horizontal="center" vertical="center" wrapText="1"/>
    </xf>
    <xf numFmtId="0" fontId="7" fillId="14" borderId="70" xfId="0" applyFont="1" applyFill="1" applyBorder="1" applyAlignment="1" applyProtection="1">
      <alignment horizontal="center" vertical="center" wrapText="1"/>
    </xf>
    <xf numFmtId="0" fontId="0" fillId="0" borderId="19" xfId="0" applyFill="1" applyBorder="1" applyAlignment="1" applyProtection="1">
      <alignment horizontal="center" vertical="center"/>
    </xf>
    <xf numFmtId="0" fontId="0" fillId="0" borderId="17" xfId="0" applyFill="1" applyBorder="1" applyAlignment="1" applyProtection="1">
      <alignment horizontal="center" vertical="center"/>
    </xf>
    <xf numFmtId="0" fontId="0" fillId="0" borderId="41" xfId="0" applyFill="1" applyBorder="1" applyAlignment="1" applyProtection="1">
      <alignment horizontal="center" vertical="center"/>
    </xf>
    <xf numFmtId="0" fontId="0" fillId="0" borderId="44" xfId="0" applyFill="1" applyBorder="1" applyAlignment="1" applyProtection="1">
      <alignment horizontal="center" vertical="center"/>
    </xf>
    <xf numFmtId="0" fontId="0" fillId="0" borderId="10" xfId="0" applyFill="1" applyBorder="1" applyAlignment="1" applyProtection="1">
      <alignment horizontal="center" vertical="center"/>
    </xf>
    <xf numFmtId="0" fontId="0" fillId="0" borderId="11" xfId="0" applyFill="1" applyBorder="1" applyAlignment="1" applyProtection="1">
      <alignment horizontal="center" vertical="center"/>
    </xf>
    <xf numFmtId="0" fontId="25" fillId="0" borderId="6" xfId="0" applyFont="1" applyBorder="1" applyAlignment="1" applyProtection="1">
      <alignment horizontal="center" vertical="center"/>
      <protection locked="0"/>
    </xf>
    <xf numFmtId="0" fontId="25" fillId="0" borderId="33" xfId="0" applyFont="1" applyBorder="1" applyAlignment="1" applyProtection="1">
      <alignment horizontal="center" vertical="center"/>
      <protection locked="0"/>
    </xf>
    <xf numFmtId="0" fontId="21" fillId="0" borderId="0" xfId="0" applyFont="1" applyBorder="1" applyAlignment="1" applyProtection="1">
      <alignment horizontal="left"/>
    </xf>
    <xf numFmtId="0" fontId="0" fillId="17" borderId="3" xfId="0" applyFill="1" applyBorder="1" applyAlignment="1" applyProtection="1">
      <alignment horizontal="center" vertical="center"/>
    </xf>
    <xf numFmtId="0" fontId="0" fillId="0" borderId="0" xfId="0" applyBorder="1" applyAlignment="1" applyProtection="1">
      <alignment horizontal="center"/>
    </xf>
    <xf numFmtId="0" fontId="0" fillId="0" borderId="14" xfId="0" applyBorder="1" applyAlignment="1" applyProtection="1">
      <alignment horizontal="center" vertical="center"/>
    </xf>
    <xf numFmtId="0" fontId="21" fillId="0" borderId="0" xfId="0" applyFont="1" applyBorder="1" applyAlignment="1" applyProtection="1">
      <alignment horizontal="left" vertical="center"/>
    </xf>
    <xf numFmtId="0" fontId="0" fillId="0" borderId="0" xfId="0" applyFill="1" applyBorder="1" applyAlignment="1" applyProtection="1">
      <alignment horizontal="center" vertical="center"/>
    </xf>
    <xf numFmtId="0" fontId="0" fillId="0" borderId="23" xfId="0" applyFill="1" applyBorder="1" applyAlignment="1" applyProtection="1">
      <alignment horizontal="center" vertical="center" shrinkToFit="1"/>
    </xf>
    <xf numFmtId="0" fontId="0" fillId="0" borderId="3" xfId="0" applyFill="1" applyBorder="1" applyAlignment="1" applyProtection="1">
      <alignment horizontal="center" vertical="center" shrinkToFit="1"/>
    </xf>
    <xf numFmtId="0" fontId="0" fillId="0" borderId="43" xfId="0" applyFill="1" applyBorder="1" applyAlignment="1" applyProtection="1">
      <alignment horizontal="center" vertical="center" shrinkToFit="1"/>
    </xf>
    <xf numFmtId="0" fontId="7" fillId="14" borderId="23" xfId="0" applyFont="1" applyFill="1" applyBorder="1" applyAlignment="1" applyProtection="1">
      <alignment horizontal="center" vertical="center"/>
    </xf>
    <xf numFmtId="0" fontId="7" fillId="14" borderId="3" xfId="0" applyFont="1" applyFill="1" applyBorder="1" applyAlignment="1" applyProtection="1">
      <alignment horizontal="center" vertical="center"/>
    </xf>
    <xf numFmtId="0" fontId="7" fillId="14" borderId="4" xfId="0" applyFont="1" applyFill="1" applyBorder="1" applyAlignment="1" applyProtection="1">
      <alignment horizontal="center" vertical="center"/>
    </xf>
    <xf numFmtId="0" fontId="7" fillId="14" borderId="36" xfId="0" applyFont="1" applyFill="1" applyBorder="1" applyAlignment="1" applyProtection="1">
      <alignment horizontal="center" vertical="center" wrapText="1"/>
    </xf>
    <xf numFmtId="0" fontId="7" fillId="14" borderId="1" xfId="0" applyFont="1" applyFill="1" applyBorder="1" applyAlignment="1" applyProtection="1">
      <alignment horizontal="center" vertical="center" wrapText="1"/>
    </xf>
    <xf numFmtId="0" fontId="7" fillId="14" borderId="85" xfId="0" applyFont="1" applyFill="1" applyBorder="1" applyAlignment="1" applyProtection="1">
      <alignment horizontal="center" vertical="center" wrapText="1"/>
    </xf>
    <xf numFmtId="0" fontId="7" fillId="14" borderId="86" xfId="0" applyFont="1" applyFill="1" applyBorder="1" applyAlignment="1" applyProtection="1">
      <alignment horizontal="center" vertical="center" wrapText="1"/>
    </xf>
    <xf numFmtId="0" fontId="11" fillId="0" borderId="55" xfId="0" applyFont="1" applyFill="1" applyBorder="1" applyAlignment="1" applyProtection="1">
      <alignment horizontal="center" vertical="center" shrinkToFit="1"/>
    </xf>
    <xf numFmtId="0" fontId="11" fillId="0" borderId="14" xfId="0" applyFont="1" applyFill="1" applyBorder="1" applyAlignment="1" applyProtection="1">
      <alignment horizontal="center" vertical="center" shrinkToFit="1"/>
    </xf>
    <xf numFmtId="0" fontId="11" fillId="0" borderId="61" xfId="0" applyFont="1" applyFill="1" applyBorder="1" applyAlignment="1" applyProtection="1">
      <alignment horizontal="center" vertical="center" shrinkToFit="1"/>
    </xf>
    <xf numFmtId="0" fontId="0" fillId="0" borderId="77" xfId="0" applyFont="1" applyBorder="1" applyAlignment="1" applyProtection="1">
      <alignment horizontal="center" vertical="center"/>
    </xf>
    <xf numFmtId="0" fontId="0" fillId="0" borderId="3" xfId="0" applyFont="1" applyBorder="1" applyAlignment="1" applyProtection="1">
      <alignment horizontal="center" vertical="center"/>
    </xf>
    <xf numFmtId="0" fontId="0" fillId="0" borderId="3" xfId="0" applyFill="1" applyBorder="1" applyAlignment="1" applyProtection="1">
      <alignment vertical="center"/>
    </xf>
    <xf numFmtId="0" fontId="0" fillId="0" borderId="4" xfId="0" applyFill="1" applyBorder="1" applyAlignment="1" applyProtection="1">
      <alignment vertical="center"/>
    </xf>
    <xf numFmtId="0" fontId="24" fillId="8" borderId="94" xfId="0" applyFont="1" applyFill="1" applyBorder="1" applyAlignment="1" applyProtection="1">
      <alignment horizontal="left" vertical="center"/>
      <protection locked="0"/>
    </xf>
    <xf numFmtId="0" fontId="24" fillId="8" borderId="15" xfId="0" applyFont="1" applyFill="1" applyBorder="1" applyAlignment="1" applyProtection="1">
      <alignment horizontal="left" vertical="center"/>
      <protection locked="0"/>
    </xf>
    <xf numFmtId="0" fontId="24" fillId="8" borderId="84" xfId="0" applyFont="1" applyFill="1" applyBorder="1" applyAlignment="1" applyProtection="1">
      <alignment horizontal="left" vertical="center"/>
      <protection locked="0"/>
    </xf>
    <xf numFmtId="0" fontId="85" fillId="0" borderId="0" xfId="0" applyFont="1" applyBorder="1" applyAlignment="1" applyProtection="1">
      <alignment horizontal="left"/>
    </xf>
    <xf numFmtId="0" fontId="11" fillId="0" borderId="0" xfId="0" applyFont="1" applyFill="1" applyBorder="1" applyAlignment="1" applyProtection="1">
      <alignment horizontal="center"/>
      <protection locked="0"/>
    </xf>
    <xf numFmtId="0" fontId="7" fillId="0" borderId="0" xfId="0" applyFont="1" applyBorder="1" applyAlignment="1" applyProtection="1">
      <alignment vertical="center" wrapText="1"/>
    </xf>
    <xf numFmtId="0" fontId="7" fillId="14" borderId="50" xfId="0" applyFont="1" applyFill="1" applyBorder="1" applyAlignment="1" applyProtection="1">
      <alignment horizontal="center" vertical="center"/>
    </xf>
    <xf numFmtId="49" fontId="24" fillId="8" borderId="50" xfId="0" applyNumberFormat="1" applyFont="1" applyFill="1" applyBorder="1" applyAlignment="1" applyProtection="1">
      <alignment horizontal="center" vertical="center" wrapText="1"/>
      <protection locked="0"/>
    </xf>
    <xf numFmtId="49" fontId="24" fillId="8" borderId="52" xfId="0" applyNumberFormat="1" applyFont="1" applyFill="1" applyBorder="1" applyAlignment="1" applyProtection="1">
      <alignment horizontal="center" vertical="center" wrapText="1"/>
      <protection locked="0"/>
    </xf>
    <xf numFmtId="0" fontId="7" fillId="14" borderId="1" xfId="0" applyFont="1" applyFill="1" applyBorder="1" applyAlignment="1" applyProtection="1">
      <alignment horizontal="center" vertical="center"/>
    </xf>
    <xf numFmtId="49" fontId="24" fillId="8" borderId="32" xfId="0" applyNumberFormat="1" applyFont="1" applyFill="1" applyBorder="1" applyAlignment="1" applyProtection="1">
      <alignment horizontal="center" vertical="center" wrapText="1"/>
      <protection locked="0"/>
    </xf>
    <xf numFmtId="49" fontId="24" fillId="8" borderId="86" xfId="0" applyNumberFormat="1" applyFont="1" applyFill="1" applyBorder="1" applyAlignment="1" applyProtection="1">
      <alignment horizontal="center" vertical="center" wrapText="1"/>
      <protection locked="0"/>
    </xf>
    <xf numFmtId="49" fontId="24" fillId="8" borderId="101" xfId="0" applyNumberFormat="1" applyFont="1" applyFill="1" applyBorder="1" applyAlignment="1" applyProtection="1">
      <alignment horizontal="center" vertical="center" wrapText="1"/>
      <protection locked="0"/>
    </xf>
    <xf numFmtId="0" fontId="113" fillId="0" borderId="0" xfId="0" applyFont="1" applyBorder="1" applyAlignment="1" applyProtection="1">
      <alignment horizontal="left" wrapText="1"/>
    </xf>
    <xf numFmtId="0" fontId="0" fillId="0" borderId="5" xfId="0" applyBorder="1" applyAlignment="1" applyProtection="1">
      <alignment horizontal="center" vertical="center"/>
    </xf>
    <xf numFmtId="0" fontId="0" fillId="0" borderId="6" xfId="0" applyBorder="1" applyAlignment="1" applyProtection="1">
      <alignment horizontal="center" vertical="center"/>
    </xf>
    <xf numFmtId="0" fontId="0" fillId="0" borderId="33" xfId="0" applyBorder="1" applyAlignment="1" applyProtection="1">
      <alignment horizontal="center" vertical="center"/>
    </xf>
    <xf numFmtId="0" fontId="0" fillId="0" borderId="9" xfId="0" applyBorder="1" applyAlignment="1" applyProtection="1">
      <alignment horizontal="center" vertical="center"/>
    </xf>
    <xf numFmtId="0" fontId="0" fillId="0" borderId="10" xfId="0" applyBorder="1" applyAlignment="1" applyProtection="1">
      <alignment horizontal="center" vertical="center"/>
    </xf>
    <xf numFmtId="0" fontId="0" fillId="0" borderId="11" xfId="0" applyBorder="1" applyAlignment="1" applyProtection="1">
      <alignment horizontal="center" vertical="center"/>
    </xf>
    <xf numFmtId="0" fontId="0" fillId="14" borderId="5" xfId="0" applyFill="1" applyBorder="1" applyAlignment="1" applyProtection="1">
      <alignment horizontal="center" vertical="center" shrinkToFit="1"/>
    </xf>
    <xf numFmtId="0" fontId="0" fillId="14" borderId="6" xfId="0" applyFill="1" applyBorder="1" applyAlignment="1" applyProtection="1">
      <alignment horizontal="center" vertical="center" shrinkToFit="1"/>
    </xf>
    <xf numFmtId="0" fontId="0" fillId="14" borderId="9" xfId="0" applyFill="1" applyBorder="1" applyAlignment="1" applyProtection="1">
      <alignment horizontal="center" vertical="center" shrinkToFit="1"/>
    </xf>
    <xf numFmtId="0" fontId="0" fillId="14" borderId="10" xfId="0" applyFill="1" applyBorder="1" applyAlignment="1" applyProtection="1">
      <alignment horizontal="center" vertical="center" shrinkToFit="1"/>
    </xf>
    <xf numFmtId="56" fontId="12" fillId="8" borderId="86" xfId="0" applyNumberFormat="1" applyFont="1" applyFill="1" applyBorder="1" applyAlignment="1" applyProtection="1">
      <alignment horizontal="center" vertical="center" wrapText="1"/>
      <protection locked="0"/>
    </xf>
    <xf numFmtId="0" fontId="12" fillId="8" borderId="86" xfId="0" applyFont="1" applyFill="1" applyBorder="1" applyAlignment="1" applyProtection="1">
      <alignment horizontal="center" vertical="center" wrapText="1"/>
      <protection locked="0"/>
    </xf>
    <xf numFmtId="0" fontId="12" fillId="8" borderId="61" xfId="0" applyFont="1" applyFill="1" applyBorder="1" applyAlignment="1" applyProtection="1">
      <alignment horizontal="center" vertical="center" wrapText="1"/>
      <protection locked="0"/>
    </xf>
    <xf numFmtId="49" fontId="24" fillId="8" borderId="1" xfId="0" applyNumberFormat="1" applyFont="1" applyFill="1" applyBorder="1" applyAlignment="1" applyProtection="1">
      <alignment horizontal="center" vertical="center" wrapText="1"/>
      <protection locked="0"/>
    </xf>
    <xf numFmtId="49" fontId="24" fillId="8" borderId="100" xfId="0" applyNumberFormat="1" applyFont="1" applyFill="1" applyBorder="1" applyAlignment="1" applyProtection="1">
      <alignment horizontal="center" vertical="center" wrapText="1"/>
      <protection locked="0"/>
    </xf>
    <xf numFmtId="0" fontId="5" fillId="14" borderId="51" xfId="0" applyFont="1" applyFill="1" applyBorder="1" applyAlignment="1" applyProtection="1">
      <alignment horizontal="center" vertical="center" wrapText="1"/>
    </xf>
    <xf numFmtId="0" fontId="5" fillId="14" borderId="50" xfId="0" applyFont="1" applyFill="1" applyBorder="1" applyAlignment="1" applyProtection="1">
      <alignment horizontal="center" vertical="center" wrapText="1"/>
    </xf>
    <xf numFmtId="5" fontId="19" fillId="0" borderId="69" xfId="0" applyNumberFormat="1" applyFont="1" applyFill="1" applyBorder="1" applyAlignment="1" applyProtection="1">
      <alignment horizontal="right" vertical="center" indent="1"/>
      <protection locked="0"/>
    </xf>
    <xf numFmtId="5" fontId="19" fillId="0" borderId="53" xfId="0" applyNumberFormat="1" applyFont="1" applyFill="1" applyBorder="1" applyAlignment="1" applyProtection="1">
      <alignment horizontal="right" vertical="center" indent="1"/>
      <protection locked="0"/>
    </xf>
    <xf numFmtId="5" fontId="19" fillId="0" borderId="70" xfId="0" applyNumberFormat="1" applyFont="1" applyFill="1" applyBorder="1" applyAlignment="1" applyProtection="1">
      <alignment horizontal="right" vertical="center" indent="1"/>
      <protection locked="0"/>
    </xf>
    <xf numFmtId="176" fontId="18" fillId="0" borderId="18" xfId="0" applyNumberFormat="1" applyFont="1" applyFill="1" applyBorder="1" applyAlignment="1" applyProtection="1">
      <alignment horizontal="right" vertical="center" indent="1"/>
      <protection locked="0"/>
    </xf>
    <xf numFmtId="176" fontId="18" fillId="0" borderId="16" xfId="0" applyNumberFormat="1" applyFont="1" applyFill="1" applyBorder="1" applyAlignment="1" applyProtection="1">
      <alignment horizontal="right" vertical="center" indent="1"/>
      <protection locked="0"/>
    </xf>
    <xf numFmtId="176" fontId="18" fillId="0" borderId="2" xfId="0" applyNumberFormat="1" applyFont="1" applyFill="1" applyBorder="1" applyAlignment="1" applyProtection="1">
      <alignment horizontal="right" vertical="center" indent="1"/>
      <protection locked="0"/>
    </xf>
    <xf numFmtId="176" fontId="18" fillId="0" borderId="61" xfId="0" applyNumberFormat="1" applyFont="1" applyBorder="1" applyAlignment="1" applyProtection="1">
      <alignment horizontal="right" vertical="center" indent="1"/>
      <protection locked="0"/>
    </xf>
    <xf numFmtId="176" fontId="18" fillId="0" borderId="14" xfId="0" applyNumberFormat="1" applyFont="1" applyBorder="1" applyAlignment="1" applyProtection="1">
      <alignment horizontal="right" vertical="center" indent="1"/>
      <protection locked="0"/>
    </xf>
    <xf numFmtId="176" fontId="18" fillId="0" borderId="32" xfId="0" applyNumberFormat="1" applyFont="1" applyBorder="1" applyAlignment="1" applyProtection="1">
      <alignment horizontal="right" vertical="center" indent="1"/>
      <protection locked="0"/>
    </xf>
    <xf numFmtId="0" fontId="0" fillId="8" borderId="55" xfId="0" applyFill="1" applyBorder="1" applyAlignment="1" applyProtection="1">
      <alignment horizontal="center" vertical="center"/>
    </xf>
    <xf numFmtId="0" fontId="0" fillId="8" borderId="14" xfId="0" applyFill="1" applyBorder="1" applyAlignment="1" applyProtection="1">
      <alignment horizontal="center" vertical="center"/>
    </xf>
    <xf numFmtId="0" fontId="0" fillId="8" borderId="32" xfId="0" applyFill="1" applyBorder="1" applyAlignment="1" applyProtection="1">
      <alignment horizontal="center" vertical="center"/>
    </xf>
    <xf numFmtId="0" fontId="0" fillId="15" borderId="61" xfId="0" applyFill="1" applyBorder="1" applyAlignment="1" applyProtection="1">
      <alignment horizontal="center" vertical="center"/>
    </xf>
    <xf numFmtId="0" fontId="0" fillId="15" borderId="14" xfId="0" applyFill="1" applyBorder="1" applyAlignment="1" applyProtection="1">
      <alignment horizontal="center" vertical="center"/>
    </xf>
    <xf numFmtId="0" fontId="0" fillId="15" borderId="32" xfId="0" applyFill="1" applyBorder="1" applyAlignment="1" applyProtection="1">
      <alignment horizontal="center" vertical="center"/>
    </xf>
    <xf numFmtId="0" fontId="0" fillId="10" borderId="61" xfId="0" applyFill="1" applyBorder="1" applyAlignment="1" applyProtection="1">
      <alignment horizontal="center" vertical="center"/>
    </xf>
    <xf numFmtId="0" fontId="0" fillId="10" borderId="14" xfId="0" applyFill="1" applyBorder="1" applyAlignment="1" applyProtection="1">
      <alignment horizontal="center" vertical="center"/>
    </xf>
    <xf numFmtId="0" fontId="0" fillId="10" borderId="56" xfId="0" applyFill="1" applyBorder="1" applyAlignment="1" applyProtection="1">
      <alignment horizontal="center" vertical="center"/>
    </xf>
    <xf numFmtId="0" fontId="76" fillId="0" borderId="7" xfId="6" applyBorder="1" applyAlignment="1">
      <alignment horizontal="center" vertical="center" wrapText="1"/>
    </xf>
    <xf numFmtId="0" fontId="76" fillId="0" borderId="22" xfId="6" applyBorder="1" applyAlignment="1">
      <alignment horizontal="center" vertical="center"/>
    </xf>
    <xf numFmtId="0" fontId="76" fillId="0" borderId="7" xfId="6" applyBorder="1" applyAlignment="1">
      <alignment horizontal="center" vertical="center"/>
    </xf>
    <xf numFmtId="0" fontId="76" fillId="0" borderId="9" xfId="6" applyBorder="1" applyAlignment="1">
      <alignment horizontal="center" vertical="center"/>
    </xf>
    <xf numFmtId="0" fontId="76" fillId="0" borderId="60" xfId="6" applyBorder="1" applyAlignment="1">
      <alignment horizontal="center" vertical="center"/>
    </xf>
    <xf numFmtId="191" fontId="118" fillId="0" borderId="42" xfId="2" applyNumberFormat="1" applyFont="1" applyBorder="1" applyAlignment="1">
      <alignment horizontal="right" indent="3"/>
    </xf>
    <xf numFmtId="191" fontId="118" fillId="0" borderId="114" xfId="2" applyNumberFormat="1" applyFont="1" applyBorder="1" applyAlignment="1">
      <alignment horizontal="right" indent="3"/>
    </xf>
    <xf numFmtId="0" fontId="94" fillId="0" borderId="0" xfId="6" applyFont="1" applyAlignment="1">
      <alignment horizontal="right"/>
    </xf>
    <xf numFmtId="191" fontId="118" fillId="0" borderId="3" xfId="2" applyNumberFormat="1" applyFont="1" applyBorder="1" applyAlignment="1">
      <alignment horizontal="right" indent="3"/>
    </xf>
    <xf numFmtId="191" fontId="118" fillId="0" borderId="43" xfId="2" applyNumberFormat="1" applyFont="1" applyBorder="1" applyAlignment="1">
      <alignment horizontal="right" indent="3"/>
    </xf>
    <xf numFmtId="0" fontId="76" fillId="0" borderId="5" xfId="6" applyBorder="1" applyAlignment="1">
      <alignment horizontal="center" vertical="center"/>
    </xf>
    <xf numFmtId="0" fontId="76" fillId="0" borderId="72" xfId="6" applyBorder="1" applyAlignment="1">
      <alignment horizontal="center" vertical="center"/>
    </xf>
    <xf numFmtId="0" fontId="103" fillId="0" borderId="0" xfId="6" applyFont="1" applyAlignment="1">
      <alignment horizontal="left" vertical="center" wrapText="1"/>
    </xf>
    <xf numFmtId="0" fontId="92" fillId="12" borderId="16" xfId="6" applyFont="1" applyFill="1" applyBorder="1" applyAlignment="1">
      <alignment horizontal="center" vertical="center"/>
    </xf>
    <xf numFmtId="0" fontId="92" fillId="12" borderId="18" xfId="6" applyFont="1" applyFill="1" applyBorder="1" applyAlignment="1">
      <alignment horizontal="center" vertical="center"/>
    </xf>
    <xf numFmtId="0" fontId="92" fillId="12" borderId="2" xfId="6" applyFont="1" applyFill="1" applyBorder="1" applyAlignment="1">
      <alignment horizontal="center" vertical="center"/>
    </xf>
    <xf numFmtId="0" fontId="102" fillId="0" borderId="15" xfId="6" applyFont="1" applyBorder="1" applyAlignment="1">
      <alignment horizontal="right" vertical="center"/>
    </xf>
    <xf numFmtId="0" fontId="76" fillId="0" borderId="5" xfId="6" applyBorder="1" applyAlignment="1">
      <alignment horizontal="center" vertical="center" wrapText="1"/>
    </xf>
    <xf numFmtId="0" fontId="76" fillId="0" borderId="64" xfId="6" applyBorder="1" applyAlignment="1">
      <alignment horizontal="center" vertical="center"/>
    </xf>
    <xf numFmtId="0" fontId="76" fillId="0" borderId="106" xfId="6" applyBorder="1" applyAlignment="1">
      <alignment horizontal="center" vertical="center"/>
    </xf>
    <xf numFmtId="191" fontId="96" fillId="0" borderId="42" xfId="2" applyNumberFormat="1" applyFont="1" applyBorder="1" applyAlignment="1">
      <alignment horizontal="right" indent="3"/>
    </xf>
    <xf numFmtId="191" fontId="96" fillId="0" borderId="114" xfId="2" applyNumberFormat="1" applyFont="1" applyBorder="1" applyAlignment="1">
      <alignment horizontal="right" indent="3"/>
    </xf>
    <xf numFmtId="0" fontId="92" fillId="0" borderId="17" xfId="6" applyFont="1" applyBorder="1" applyAlignment="1">
      <alignment horizontal="right"/>
    </xf>
    <xf numFmtId="191" fontId="96" fillId="0" borderId="3" xfId="2" applyNumberFormat="1" applyFont="1" applyBorder="1" applyAlignment="1">
      <alignment horizontal="right" indent="3"/>
    </xf>
    <xf numFmtId="191" fontId="96" fillId="0" borderId="43" xfId="2" applyNumberFormat="1" applyFont="1" applyBorder="1" applyAlignment="1">
      <alignment horizontal="right" indent="3"/>
    </xf>
    <xf numFmtId="0" fontId="103" fillId="0" borderId="1" xfId="6" applyFont="1" applyBorder="1" applyAlignment="1">
      <alignment horizontal="center" vertical="center"/>
    </xf>
    <xf numFmtId="191" fontId="96" fillId="0" borderId="17" xfId="2" applyNumberFormat="1" applyFont="1" applyBorder="1" applyAlignment="1">
      <alignment horizontal="right" indent="3"/>
    </xf>
    <xf numFmtId="191" fontId="96" fillId="0" borderId="41" xfId="2" applyNumberFormat="1" applyFont="1" applyBorder="1" applyAlignment="1">
      <alignment horizontal="right" indent="3"/>
    </xf>
    <xf numFmtId="0" fontId="117" fillId="0" borderId="1" xfId="6" applyFont="1" applyBorder="1" applyAlignment="1">
      <alignment horizontal="left" vertical="center" wrapText="1"/>
    </xf>
    <xf numFmtId="0" fontId="117" fillId="0" borderId="18" xfId="6" applyFont="1" applyBorder="1" applyAlignment="1">
      <alignment horizontal="center" vertical="center" wrapText="1"/>
    </xf>
    <xf numFmtId="0" fontId="117" fillId="0" borderId="2" xfId="6" applyFont="1" applyBorder="1" applyAlignment="1">
      <alignment horizontal="center" vertical="center" wrapText="1"/>
    </xf>
    <xf numFmtId="0" fontId="103" fillId="11" borderId="1" xfId="6" applyFont="1" applyFill="1" applyBorder="1" applyAlignment="1">
      <alignment horizontal="left" vertical="center"/>
    </xf>
    <xf numFmtId="191" fontId="96" fillId="0" borderId="0" xfId="2" applyNumberFormat="1" applyFont="1" applyBorder="1" applyAlignment="1">
      <alignment horizontal="right" indent="3"/>
    </xf>
    <xf numFmtId="191" fontId="96" fillId="0" borderId="8" xfId="2" applyNumberFormat="1" applyFont="1" applyBorder="1" applyAlignment="1">
      <alignment horizontal="right" indent="3"/>
    </xf>
    <xf numFmtId="0" fontId="76" fillId="0" borderId="113" xfId="6" applyBorder="1" applyAlignment="1">
      <alignment horizontal="center" vertical="center" wrapText="1"/>
    </xf>
    <xf numFmtId="0" fontId="76" fillId="0" borderId="2" xfId="6" applyBorder="1" applyAlignment="1">
      <alignment horizontal="center" vertical="center" wrapText="1"/>
    </xf>
    <xf numFmtId="0" fontId="93" fillId="12" borderId="18" xfId="6" applyFont="1" applyFill="1" applyBorder="1" applyAlignment="1">
      <alignment horizontal="left" vertical="center" indent="1"/>
    </xf>
    <xf numFmtId="0" fontId="93" fillId="12" borderId="16" xfId="6" applyFont="1" applyFill="1" applyBorder="1" applyAlignment="1">
      <alignment horizontal="left" vertical="center" indent="1"/>
    </xf>
    <xf numFmtId="0" fontId="93" fillId="12" borderId="2" xfId="6" applyFont="1" applyFill="1" applyBorder="1" applyAlignment="1">
      <alignment horizontal="left" vertical="center" indent="1"/>
    </xf>
    <xf numFmtId="0" fontId="105" fillId="12" borderId="18" xfId="6" applyFont="1" applyFill="1" applyBorder="1" applyAlignment="1">
      <alignment horizontal="center" vertical="center" wrapText="1"/>
    </xf>
    <xf numFmtId="0" fontId="105" fillId="12" borderId="16" xfId="6" applyFont="1" applyFill="1" applyBorder="1" applyAlignment="1">
      <alignment horizontal="center" vertical="center" wrapText="1"/>
    </xf>
    <xf numFmtId="0" fontId="76" fillId="0" borderId="87" xfId="6" applyBorder="1" applyAlignment="1">
      <alignment horizontal="center" vertical="center" wrapText="1"/>
    </xf>
    <xf numFmtId="0" fontId="76" fillId="0" borderId="20" xfId="6" applyBorder="1" applyAlignment="1">
      <alignment horizontal="center" vertical="center"/>
    </xf>
    <xf numFmtId="0" fontId="117" fillId="0" borderId="1" xfId="6" applyFont="1" applyBorder="1" applyAlignment="1">
      <alignment horizontal="center" vertical="center" wrapText="1"/>
    </xf>
    <xf numFmtId="0" fontId="76" fillId="0" borderId="113" xfId="6" applyBorder="1" applyAlignment="1">
      <alignment horizontal="center" vertical="center"/>
    </xf>
    <xf numFmtId="0" fontId="76" fillId="0" borderId="2" xfId="6" applyBorder="1" applyAlignment="1">
      <alignment horizontal="center" vertical="center"/>
    </xf>
    <xf numFmtId="0" fontId="93" fillId="12" borderId="26" xfId="6" applyFont="1" applyFill="1" applyBorder="1" applyAlignment="1">
      <alignment horizontal="left" vertical="center" indent="1"/>
    </xf>
    <xf numFmtId="0" fontId="46" fillId="11" borderId="18" xfId="6" applyFont="1" applyFill="1" applyBorder="1" applyAlignment="1">
      <alignment horizontal="center" vertical="center"/>
    </xf>
    <xf numFmtId="0" fontId="46" fillId="11" borderId="16" xfId="6" applyFont="1" applyFill="1" applyBorder="1" applyAlignment="1">
      <alignment horizontal="center" vertical="center"/>
    </xf>
    <xf numFmtId="0" fontId="46" fillId="11" borderId="2" xfId="6" applyFont="1" applyFill="1" applyBorder="1" applyAlignment="1">
      <alignment horizontal="center" vertical="center"/>
    </xf>
    <xf numFmtId="0" fontId="93" fillId="12" borderId="1" xfId="6" applyFont="1" applyFill="1" applyBorder="1" applyAlignment="1">
      <alignment horizontal="left" vertical="center" indent="1"/>
    </xf>
    <xf numFmtId="0" fontId="93" fillId="12" borderId="100" xfId="6" applyFont="1" applyFill="1" applyBorder="1" applyAlignment="1">
      <alignment horizontal="left" vertical="center" indent="1"/>
    </xf>
    <xf numFmtId="0" fontId="76" fillId="0" borderId="112" xfId="6" applyBorder="1" applyAlignment="1">
      <alignment horizontal="center" vertical="center"/>
    </xf>
    <xf numFmtId="0" fontId="76" fillId="0" borderId="30" xfId="6" applyBorder="1" applyAlignment="1">
      <alignment horizontal="center" vertical="center"/>
    </xf>
    <xf numFmtId="0" fontId="76" fillId="0" borderId="36" xfId="6" applyBorder="1" applyAlignment="1">
      <alignment horizontal="center" vertical="center"/>
    </xf>
    <xf numFmtId="0" fontId="76" fillId="0" borderId="1" xfId="6" applyBorder="1" applyAlignment="1">
      <alignment horizontal="center" vertical="center"/>
    </xf>
    <xf numFmtId="187" fontId="93" fillId="12" borderId="23" xfId="6" applyNumberFormat="1" applyFont="1" applyFill="1" applyBorder="1" applyAlignment="1">
      <alignment horizontal="center" vertical="center"/>
    </xf>
    <xf numFmtId="187" fontId="93" fillId="12" borderId="3" xfId="6" applyNumberFormat="1" applyFont="1" applyFill="1" applyBorder="1" applyAlignment="1">
      <alignment horizontal="center" vertical="center"/>
    </xf>
    <xf numFmtId="187" fontId="93" fillId="12" borderId="53" xfId="6" applyNumberFormat="1" applyFont="1" applyFill="1" applyBorder="1" applyAlignment="1">
      <alignment horizontal="center" vertical="center"/>
    </xf>
    <xf numFmtId="189" fontId="94" fillId="0" borderId="53" xfId="6" applyNumberFormat="1" applyFont="1" applyBorder="1" applyAlignment="1">
      <alignment horizontal="center" vertical="center"/>
    </xf>
    <xf numFmtId="189" fontId="94" fillId="0" borderId="54" xfId="6" applyNumberFormat="1" applyFont="1" applyBorder="1" applyAlignment="1">
      <alignment horizontal="center" vertical="center"/>
    </xf>
    <xf numFmtId="20" fontId="105" fillId="12" borderId="16" xfId="6" applyNumberFormat="1" applyFont="1" applyFill="1" applyBorder="1" applyAlignment="1">
      <alignment horizontal="center" vertical="center"/>
    </xf>
    <xf numFmtId="207" fontId="105" fillId="8" borderId="16" xfId="6" applyNumberFormat="1" applyFont="1" applyFill="1" applyBorder="1" applyAlignment="1">
      <alignment horizontal="center" vertical="center"/>
    </xf>
    <xf numFmtId="207" fontId="105" fillId="8" borderId="26" xfId="6" applyNumberFormat="1" applyFont="1" applyFill="1" applyBorder="1" applyAlignment="1">
      <alignment horizontal="center" vertical="center"/>
    </xf>
    <xf numFmtId="0" fontId="90" fillId="0" borderId="0" xfId="6" applyFont="1" applyAlignment="1">
      <alignment horizontal="center" vertical="center"/>
    </xf>
    <xf numFmtId="0" fontId="114" fillId="0" borderId="102" xfId="6" applyFont="1" applyBorder="1" applyAlignment="1">
      <alignment horizontal="center" vertical="center"/>
    </xf>
    <xf numFmtId="0" fontId="89" fillId="0" borderId="102" xfId="6" applyFont="1" applyBorder="1" applyAlignment="1">
      <alignment horizontal="center" vertical="center"/>
    </xf>
    <xf numFmtId="0" fontId="84" fillId="0" borderId="45" xfId="6" applyFont="1" applyBorder="1" applyAlignment="1">
      <alignment horizontal="right" vertical="center" shrinkToFit="1"/>
    </xf>
    <xf numFmtId="0" fontId="76" fillId="0" borderId="103" xfId="6" applyBorder="1" applyAlignment="1">
      <alignment horizontal="center" vertical="center"/>
    </xf>
    <xf numFmtId="0" fontId="76" fillId="0" borderId="66" xfId="6" applyBorder="1" applyAlignment="1">
      <alignment horizontal="center" vertical="center"/>
    </xf>
    <xf numFmtId="0" fontId="76" fillId="0" borderId="104" xfId="6" applyBorder="1" applyAlignment="1">
      <alignment horizontal="center" vertical="center"/>
    </xf>
    <xf numFmtId="0" fontId="76" fillId="0" borderId="105" xfId="6" applyBorder="1" applyAlignment="1">
      <alignment horizontal="center" vertical="center"/>
    </xf>
    <xf numFmtId="0" fontId="115" fillId="12" borderId="107" xfId="6" applyFont="1" applyFill="1" applyBorder="1" applyAlignment="1">
      <alignment horizontal="center" vertical="center"/>
    </xf>
    <xf numFmtId="0" fontId="115" fillId="12" borderId="108" xfId="6" applyFont="1" applyFill="1" applyBorder="1" applyAlignment="1">
      <alignment horizontal="center" vertical="center"/>
    </xf>
    <xf numFmtId="0" fontId="93" fillId="12" borderId="30" xfId="6" applyFont="1" applyFill="1" applyBorder="1" applyAlignment="1">
      <alignment horizontal="center" vertical="center" wrapText="1" shrinkToFit="1"/>
    </xf>
    <xf numFmtId="0" fontId="116" fillId="8" borderId="18" xfId="6" applyFont="1" applyFill="1" applyBorder="1" applyAlignment="1">
      <alignment horizontal="center" vertical="center"/>
    </xf>
    <xf numFmtId="0" fontId="116" fillId="8" borderId="109" xfId="6" applyFont="1" applyFill="1" applyBorder="1" applyAlignment="1">
      <alignment horizontal="center" vertical="center"/>
    </xf>
    <xf numFmtId="0" fontId="93" fillId="12" borderId="40" xfId="6" applyFont="1" applyFill="1" applyBorder="1" applyAlignment="1">
      <alignment horizontal="center" vertical="center" shrinkToFit="1"/>
    </xf>
    <xf numFmtId="0" fontId="76" fillId="12" borderId="110" xfId="6" applyFill="1" applyBorder="1" applyAlignment="1">
      <alignment horizontal="center" vertical="center"/>
    </xf>
    <xf numFmtId="0" fontId="76" fillId="12" borderId="111" xfId="6" applyFill="1" applyBorder="1" applyAlignment="1">
      <alignment horizontal="center" vertical="center"/>
    </xf>
    <xf numFmtId="0" fontId="0" fillId="0" borderId="83" xfId="0" applyBorder="1" applyAlignment="1" applyProtection="1">
      <alignment horizontal="center" vertical="center" wrapText="1"/>
      <protection locked="0"/>
    </xf>
    <xf numFmtId="0" fontId="0" fillId="0" borderId="15" xfId="0" applyBorder="1" applyAlignment="1" applyProtection="1">
      <alignment horizontal="center" vertical="center" wrapText="1"/>
      <protection locked="0"/>
    </xf>
    <xf numFmtId="0" fontId="0" fillId="0" borderId="84" xfId="0" applyBorder="1" applyAlignment="1" applyProtection="1">
      <alignment horizontal="center" vertical="center" wrapText="1"/>
      <protection locked="0"/>
    </xf>
    <xf numFmtId="0" fontId="23" fillId="0" borderId="0" xfId="0" applyFont="1" applyAlignment="1">
      <alignment horizontal="center" vertical="center"/>
    </xf>
    <xf numFmtId="0" fontId="23" fillId="0" borderId="8" xfId="0" applyFont="1" applyBorder="1" applyAlignment="1">
      <alignment horizontal="center" vertical="center"/>
    </xf>
    <xf numFmtId="0" fontId="0" fillId="14" borderId="83" xfId="0" applyFill="1" applyBorder="1" applyAlignment="1">
      <alignment horizontal="center" vertical="center"/>
    </xf>
    <xf numFmtId="0" fontId="0" fillId="14" borderId="84" xfId="0" applyFill="1" applyBorder="1" applyAlignment="1">
      <alignment horizontal="center" vertical="center"/>
    </xf>
    <xf numFmtId="0" fontId="10" fillId="0" borderId="15" xfId="0" applyFont="1" applyBorder="1" applyAlignment="1">
      <alignment horizontal="center" vertical="center" shrinkToFit="1"/>
    </xf>
    <xf numFmtId="0" fontId="10" fillId="0" borderId="84" xfId="0" applyFont="1" applyBorder="1" applyAlignment="1">
      <alignment horizontal="center" vertical="center" shrinkToFit="1"/>
    </xf>
    <xf numFmtId="0" fontId="7" fillId="14" borderId="49" xfId="0" applyFont="1" applyFill="1" applyBorder="1" applyAlignment="1">
      <alignment horizontal="center" vertical="center"/>
    </xf>
    <xf numFmtId="0" fontId="7" fillId="14" borderId="31" xfId="0" applyFont="1" applyFill="1" applyBorder="1" applyAlignment="1">
      <alignment horizontal="center" vertical="center"/>
    </xf>
    <xf numFmtId="0" fontId="65" fillId="8" borderId="94" xfId="0" applyFont="1" applyFill="1" applyBorder="1" applyAlignment="1" applyProtection="1">
      <alignment horizontal="center" vertical="center"/>
      <protection locked="0"/>
    </xf>
    <xf numFmtId="0" fontId="65" fillId="8" borderId="15" xfId="0" applyFont="1" applyFill="1" applyBorder="1" applyAlignment="1" applyProtection="1">
      <alignment horizontal="center" vertical="center"/>
      <protection locked="0"/>
    </xf>
    <xf numFmtId="0" fontId="65" fillId="8" borderId="84" xfId="0" applyFont="1" applyFill="1" applyBorder="1" applyAlignment="1" applyProtection="1">
      <alignment horizontal="center" vertical="center"/>
      <protection locked="0"/>
    </xf>
    <xf numFmtId="0" fontId="0" fillId="14" borderId="51" xfId="0" applyFill="1" applyBorder="1" applyAlignment="1">
      <alignment horizontal="center" vertical="center"/>
    </xf>
    <xf numFmtId="0" fontId="0" fillId="14" borderId="50" xfId="0" applyFill="1" applyBorder="1" applyAlignment="1">
      <alignment horizontal="center" vertical="center"/>
    </xf>
    <xf numFmtId="0" fontId="0" fillId="14" borderId="85" xfId="0" applyFill="1" applyBorder="1" applyAlignment="1">
      <alignment horizontal="center" vertical="center"/>
    </xf>
    <xf numFmtId="0" fontId="0" fillId="14" borderId="86" xfId="0" applyFill="1" applyBorder="1" applyAlignment="1">
      <alignment horizontal="center" vertical="center"/>
    </xf>
    <xf numFmtId="0" fontId="0" fillId="0" borderId="74" xfId="0" applyBorder="1" applyAlignment="1">
      <alignment horizontal="center" vertical="center"/>
    </xf>
    <xf numFmtId="0" fontId="0" fillId="0" borderId="6" xfId="0" applyBorder="1" applyAlignment="1">
      <alignment horizontal="center" vertical="center"/>
    </xf>
    <xf numFmtId="0" fontId="0" fillId="0" borderId="33" xfId="0" applyBorder="1" applyAlignment="1">
      <alignment horizontal="center" vertical="center"/>
    </xf>
    <xf numFmtId="0" fontId="0" fillId="0" borderId="44"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7" fillId="14" borderId="68" xfId="0" applyFont="1" applyFill="1" applyBorder="1" applyAlignment="1">
      <alignment horizontal="center" vertical="center"/>
    </xf>
    <xf numFmtId="0" fontId="7" fillId="14" borderId="53" xfId="0" applyFont="1" applyFill="1" applyBorder="1" applyAlignment="1">
      <alignment horizontal="center" vertical="center"/>
    </xf>
    <xf numFmtId="0" fontId="7" fillId="14" borderId="70" xfId="0" applyFont="1" applyFill="1" applyBorder="1" applyAlignment="1">
      <alignment horizontal="center" vertical="center"/>
    </xf>
    <xf numFmtId="0" fontId="7" fillId="14" borderId="69" xfId="0" applyFont="1" applyFill="1" applyBorder="1" applyAlignment="1">
      <alignment horizontal="center" vertical="center"/>
    </xf>
    <xf numFmtId="0" fontId="7" fillId="14" borderId="54" xfId="0" applyFont="1" applyFill="1" applyBorder="1" applyAlignment="1">
      <alignment horizontal="center" vertical="center"/>
    </xf>
    <xf numFmtId="0" fontId="0" fillId="8" borderId="55" xfId="0" applyFill="1" applyBorder="1" applyAlignment="1">
      <alignment horizontal="center" vertical="center" shrinkToFit="1"/>
    </xf>
    <xf numFmtId="0" fontId="0" fillId="8" borderId="14" xfId="0" applyFill="1" applyBorder="1" applyAlignment="1">
      <alignment horizontal="center" vertical="center" shrinkToFit="1"/>
    </xf>
    <xf numFmtId="0" fontId="0" fillId="8" borderId="32" xfId="0" applyFill="1" applyBorder="1" applyAlignment="1">
      <alignment horizontal="center" vertical="center" shrinkToFit="1"/>
    </xf>
    <xf numFmtId="0" fontId="96" fillId="15" borderId="61" xfId="0" applyFont="1" applyFill="1" applyBorder="1" applyAlignment="1">
      <alignment horizontal="center" vertical="center"/>
    </xf>
    <xf numFmtId="0" fontId="96" fillId="15" borderId="14" xfId="0" applyFont="1" applyFill="1" applyBorder="1" applyAlignment="1">
      <alignment horizontal="center" vertical="center"/>
    </xf>
    <xf numFmtId="0" fontId="96" fillId="15" borderId="32" xfId="0" applyFont="1" applyFill="1" applyBorder="1" applyAlignment="1">
      <alignment horizontal="center" vertical="center"/>
    </xf>
    <xf numFmtId="0" fontId="0" fillId="10" borderId="61" xfId="0" applyFill="1" applyBorder="1" applyAlignment="1">
      <alignment horizontal="center" vertical="center"/>
    </xf>
    <xf numFmtId="0" fontId="0" fillId="10" borderId="14" xfId="0" applyFill="1" applyBorder="1" applyAlignment="1">
      <alignment horizontal="center" vertical="center"/>
    </xf>
    <xf numFmtId="0" fontId="0" fillId="10" borderId="56" xfId="0" applyFill="1" applyBorder="1" applyAlignment="1">
      <alignment horizontal="center" vertical="center"/>
    </xf>
    <xf numFmtId="0" fontId="9" fillId="0" borderId="6" xfId="0" applyFont="1" applyBorder="1" applyAlignment="1">
      <alignment horizontal="center" vertical="center"/>
    </xf>
    <xf numFmtId="0" fontId="28" fillId="0" borderId="6" xfId="0" applyFont="1" applyBorder="1" applyAlignment="1">
      <alignment horizontal="center" vertical="center"/>
    </xf>
    <xf numFmtId="0" fontId="85" fillId="0" borderId="0" xfId="0" applyFont="1" applyAlignment="1">
      <alignment horizontal="left"/>
    </xf>
    <xf numFmtId="0" fontId="11" fillId="0" borderId="0" xfId="0" applyFont="1" applyAlignment="1" applyProtection="1">
      <alignment horizontal="center"/>
      <protection locked="0"/>
    </xf>
    <xf numFmtId="0" fontId="6" fillId="14" borderId="68" xfId="0" applyFont="1" applyFill="1" applyBorder="1" applyAlignment="1">
      <alignment horizontal="center" vertical="center" wrapText="1"/>
    </xf>
    <xf numFmtId="0" fontId="6" fillId="14" borderId="53" xfId="0" applyFont="1" applyFill="1" applyBorder="1" applyAlignment="1">
      <alignment horizontal="center" vertical="center" wrapText="1"/>
    </xf>
    <xf numFmtId="0" fontId="6" fillId="14" borderId="70" xfId="0" applyFont="1" applyFill="1" applyBorder="1" applyAlignment="1">
      <alignment horizontal="center" vertical="center" wrapText="1"/>
    </xf>
    <xf numFmtId="0" fontId="7" fillId="14" borderId="50" xfId="0" applyFont="1" applyFill="1" applyBorder="1" applyAlignment="1">
      <alignment horizontal="center" vertical="center" shrinkToFit="1"/>
    </xf>
    <xf numFmtId="0" fontId="7" fillId="14" borderId="69" xfId="0" applyFont="1" applyFill="1" applyBorder="1" applyAlignment="1">
      <alignment horizontal="center" vertical="center" wrapText="1"/>
    </xf>
    <xf numFmtId="0" fontId="7" fillId="14" borderId="53" xfId="0" applyFont="1" applyFill="1" applyBorder="1" applyAlignment="1">
      <alignment horizontal="center" vertical="center" wrapText="1"/>
    </xf>
    <xf numFmtId="0" fontId="7" fillId="14" borderId="70" xfId="0" applyFont="1" applyFill="1" applyBorder="1" applyAlignment="1">
      <alignment horizontal="center" vertical="center" wrapText="1"/>
    </xf>
    <xf numFmtId="0" fontId="5" fillId="8" borderId="93" xfId="0" applyFont="1" applyFill="1" applyBorder="1" applyAlignment="1" applyProtection="1">
      <alignment horizontal="center" vertical="center" shrinkToFit="1"/>
      <protection locked="0"/>
    </xf>
    <xf numFmtId="0" fontId="5" fillId="8" borderId="71" xfId="0" applyFont="1" applyFill="1" applyBorder="1" applyAlignment="1" applyProtection="1">
      <alignment horizontal="center" vertical="center" shrinkToFit="1"/>
      <protection locked="0"/>
    </xf>
    <xf numFmtId="0" fontId="0" fillId="8" borderId="71" xfId="0" applyFill="1" applyBorder="1" applyAlignment="1">
      <alignment horizontal="center" vertical="center" wrapText="1" shrinkToFit="1"/>
    </xf>
    <xf numFmtId="0" fontId="5" fillId="8" borderId="44" xfId="0" applyFont="1" applyFill="1" applyBorder="1" applyAlignment="1">
      <alignment horizontal="center" vertical="center" shrinkToFit="1"/>
    </xf>
    <xf numFmtId="0" fontId="5" fillId="8" borderId="10" xfId="0" applyFont="1" applyFill="1" applyBorder="1" applyAlignment="1">
      <alignment horizontal="center" vertical="center" shrinkToFit="1"/>
    </xf>
    <xf numFmtId="0" fontId="5" fillId="8" borderId="60" xfId="0" applyFont="1" applyFill="1" applyBorder="1" applyAlignment="1">
      <alignment horizontal="center" vertical="center" shrinkToFit="1"/>
    </xf>
    <xf numFmtId="0" fontId="0" fillId="8" borderId="71" xfId="0" applyFill="1" applyBorder="1" applyAlignment="1">
      <alignment horizontal="center" vertical="center" shrinkToFit="1"/>
    </xf>
    <xf numFmtId="0" fontId="0" fillId="8" borderId="81" xfId="0" applyFill="1" applyBorder="1" applyAlignment="1">
      <alignment horizontal="center" vertical="center" shrinkToFit="1"/>
    </xf>
    <xf numFmtId="0" fontId="4" fillId="0" borderId="0" xfId="5" applyFont="1" applyAlignment="1">
      <alignment horizontal="left"/>
    </xf>
    <xf numFmtId="0" fontId="7" fillId="14" borderId="51" xfId="5" applyFont="1" applyFill="1" applyBorder="1" applyAlignment="1">
      <alignment horizontal="center" vertical="center"/>
    </xf>
    <xf numFmtId="0" fontId="7" fillId="14" borderId="50" xfId="5" applyFont="1" applyFill="1" applyBorder="1" applyAlignment="1">
      <alignment horizontal="center" vertical="center"/>
    </xf>
    <xf numFmtId="0" fontId="11" fillId="8" borderId="50" xfId="5" applyFont="1" applyFill="1" applyBorder="1" applyAlignment="1">
      <alignment horizontal="center" vertical="center" wrapText="1"/>
    </xf>
    <xf numFmtId="5" fontId="7" fillId="14" borderId="69" xfId="5" applyNumberFormat="1" applyFont="1" applyFill="1" applyBorder="1" applyAlignment="1">
      <alignment horizontal="center" vertical="center"/>
    </xf>
    <xf numFmtId="5" fontId="7" fillId="14" borderId="53" xfId="5" applyNumberFormat="1" applyFont="1" applyFill="1" applyBorder="1" applyAlignment="1">
      <alignment horizontal="center" vertical="center"/>
    </xf>
    <xf numFmtId="5" fontId="7" fillId="14" borderId="70" xfId="5" applyNumberFormat="1" applyFont="1" applyFill="1" applyBorder="1" applyAlignment="1">
      <alignment horizontal="center" vertical="center"/>
    </xf>
    <xf numFmtId="5" fontId="16" fillId="0" borderId="69" xfId="5" applyNumberFormat="1" applyFont="1" applyBorder="1" applyAlignment="1">
      <alignment horizontal="center" vertical="center"/>
    </xf>
    <xf numFmtId="5" fontId="16" fillId="0" borderId="53" xfId="5" applyNumberFormat="1" applyFont="1" applyBorder="1" applyAlignment="1">
      <alignment horizontal="center" vertical="center"/>
    </xf>
    <xf numFmtId="0" fontId="2" fillId="0" borderId="53" xfId="5" applyFont="1" applyBorder="1" applyAlignment="1">
      <alignment horizontal="center" vertical="center"/>
    </xf>
    <xf numFmtId="0" fontId="21" fillId="14" borderId="7" xfId="0" applyFont="1" applyFill="1" applyBorder="1" applyAlignment="1">
      <alignment horizontal="center" vertical="center" shrinkToFit="1"/>
    </xf>
    <xf numFmtId="0" fontId="21" fillId="14" borderId="0" xfId="0" applyFont="1" applyFill="1" applyAlignment="1">
      <alignment horizontal="center" vertical="center" shrinkToFit="1"/>
    </xf>
    <xf numFmtId="0" fontId="7" fillId="14" borderId="77" xfId="0" applyFont="1" applyFill="1" applyBorder="1" applyAlignment="1">
      <alignment horizontal="center" vertical="center"/>
    </xf>
    <xf numFmtId="0" fontId="7" fillId="14" borderId="3" xfId="0" applyFont="1" applyFill="1" applyBorder="1" applyAlignment="1">
      <alignment horizontal="center" vertical="center"/>
    </xf>
    <xf numFmtId="0" fontId="7" fillId="14" borderId="43" xfId="0" applyFont="1" applyFill="1" applyBorder="1" applyAlignment="1">
      <alignment horizontal="center" vertical="center"/>
    </xf>
    <xf numFmtId="0" fontId="7" fillId="14" borderId="4" xfId="0" applyFont="1" applyFill="1" applyBorder="1" applyAlignment="1">
      <alignment horizontal="center" vertical="center"/>
    </xf>
    <xf numFmtId="0" fontId="7" fillId="14" borderId="23" xfId="0" applyFont="1" applyFill="1" applyBorder="1" applyAlignment="1">
      <alignment horizontal="center" vertical="center"/>
    </xf>
    <xf numFmtId="0" fontId="7" fillId="14" borderId="7" xfId="0" applyFont="1" applyFill="1" applyBorder="1" applyAlignment="1">
      <alignment horizontal="center" vertical="center" textRotation="255" shrinkToFit="1"/>
    </xf>
    <xf numFmtId="0" fontId="7" fillId="14" borderId="22" xfId="0" applyFont="1" applyFill="1" applyBorder="1" applyAlignment="1">
      <alignment horizontal="center" vertical="center" textRotation="255" shrinkToFit="1"/>
    </xf>
    <xf numFmtId="0" fontId="7" fillId="14" borderId="9" xfId="0" applyFont="1" applyFill="1" applyBorder="1" applyAlignment="1">
      <alignment horizontal="center" vertical="center" textRotation="255" shrinkToFit="1"/>
    </xf>
    <xf numFmtId="0" fontId="7" fillId="14" borderId="60" xfId="0" applyFont="1" applyFill="1" applyBorder="1" applyAlignment="1">
      <alignment horizontal="center" vertical="center" textRotation="255" shrinkToFit="1"/>
    </xf>
    <xf numFmtId="0" fontId="7" fillId="14" borderId="118" xfId="0" applyFont="1" applyFill="1" applyBorder="1" applyAlignment="1">
      <alignment horizontal="center" vertical="center" wrapText="1"/>
    </xf>
    <xf numFmtId="0" fontId="7" fillId="14" borderId="12" xfId="0" applyFont="1" applyFill="1" applyBorder="1" applyAlignment="1">
      <alignment horizontal="center" vertical="center" wrapText="1"/>
    </xf>
    <xf numFmtId="0" fontId="7" fillId="14" borderId="71" xfId="0" applyFont="1" applyFill="1" applyBorder="1" applyAlignment="1">
      <alignment horizontal="center" vertical="center" wrapText="1"/>
    </xf>
    <xf numFmtId="0" fontId="7" fillId="14" borderId="44" xfId="0" applyFont="1" applyFill="1" applyBorder="1" applyAlignment="1">
      <alignment horizontal="center" vertical="center" wrapText="1"/>
    </xf>
    <xf numFmtId="0" fontId="2" fillId="14" borderId="68" xfId="5" applyFont="1" applyFill="1" applyBorder="1" applyAlignment="1">
      <alignment horizontal="center" vertical="center" wrapText="1"/>
    </xf>
    <xf numFmtId="0" fontId="2" fillId="14" borderId="53" xfId="5" applyFont="1" applyFill="1" applyBorder="1" applyAlignment="1">
      <alignment horizontal="center" vertical="center" wrapText="1"/>
    </xf>
    <xf numFmtId="193" fontId="12" fillId="8" borderId="69" xfId="5" applyNumberFormat="1" applyFont="1" applyFill="1" applyBorder="1" applyAlignment="1">
      <alignment horizontal="center" vertical="center" shrinkToFit="1"/>
    </xf>
    <xf numFmtId="193" fontId="12" fillId="8" borderId="53" xfId="5" applyNumberFormat="1" applyFont="1" applyFill="1" applyBorder="1" applyAlignment="1">
      <alignment horizontal="center" vertical="center" shrinkToFit="1"/>
    </xf>
    <xf numFmtId="193" fontId="12" fillId="8" borderId="70" xfId="5" applyNumberFormat="1" applyFont="1" applyFill="1" applyBorder="1" applyAlignment="1">
      <alignment horizontal="center" vertical="center" shrinkToFit="1"/>
    </xf>
    <xf numFmtId="0" fontId="1" fillId="14" borderId="69" xfId="5" applyFill="1" applyBorder="1" applyAlignment="1">
      <alignment horizontal="center" vertical="center" wrapText="1"/>
    </xf>
    <xf numFmtId="0" fontId="1" fillId="14" borderId="70" xfId="5" applyFill="1" applyBorder="1" applyAlignment="1">
      <alignment horizontal="center" vertical="center" wrapText="1"/>
    </xf>
    <xf numFmtId="0" fontId="12" fillId="8" borderId="69" xfId="5" applyFont="1" applyFill="1" applyBorder="1" applyAlignment="1" applyProtection="1">
      <alignment horizontal="center" vertical="center" shrinkToFit="1"/>
      <protection locked="0"/>
    </xf>
    <xf numFmtId="0" fontId="12" fillId="8" borderId="53" xfId="5" applyFont="1" applyFill="1" applyBorder="1" applyAlignment="1" applyProtection="1">
      <alignment horizontal="center" vertical="center" shrinkToFit="1"/>
      <protection locked="0"/>
    </xf>
    <xf numFmtId="0" fontId="12" fillId="8" borderId="70" xfId="5" applyFont="1" applyFill="1" applyBorder="1" applyAlignment="1" applyProtection="1">
      <alignment horizontal="center" vertical="center" shrinkToFit="1"/>
      <protection locked="0"/>
    </xf>
    <xf numFmtId="0" fontId="6" fillId="14" borderId="69" xfId="5" applyFont="1" applyFill="1" applyBorder="1" applyAlignment="1">
      <alignment horizontal="center" vertical="center" wrapText="1"/>
    </xf>
    <xf numFmtId="0" fontId="6" fillId="14" borderId="53" xfId="5" applyFont="1" applyFill="1" applyBorder="1" applyAlignment="1">
      <alignment horizontal="center" vertical="center" wrapText="1"/>
    </xf>
    <xf numFmtId="0" fontId="6" fillId="14" borderId="70" xfId="5" applyFont="1" applyFill="1" applyBorder="1" applyAlignment="1">
      <alignment horizontal="center" vertical="center" wrapText="1"/>
    </xf>
    <xf numFmtId="0" fontId="11" fillId="8" borderId="69" xfId="5" applyFont="1" applyFill="1" applyBorder="1" applyAlignment="1" applyProtection="1">
      <alignment horizontal="center" vertical="center" shrinkToFit="1"/>
      <protection locked="0"/>
    </xf>
    <xf numFmtId="0" fontId="11" fillId="8" borderId="53" xfId="5" applyFont="1" applyFill="1" applyBorder="1" applyAlignment="1" applyProtection="1">
      <alignment horizontal="center" vertical="center" shrinkToFit="1"/>
      <protection locked="0"/>
    </xf>
    <xf numFmtId="0" fontId="11" fillId="8" borderId="54" xfId="5" applyFont="1" applyFill="1" applyBorder="1" applyAlignment="1" applyProtection="1">
      <alignment horizontal="center" vertical="center" shrinkToFit="1"/>
      <protection locked="0"/>
    </xf>
    <xf numFmtId="0" fontId="6" fillId="14" borderId="113" xfId="5" applyFont="1" applyFill="1" applyBorder="1" applyAlignment="1">
      <alignment horizontal="center" vertical="center" wrapText="1"/>
    </xf>
    <xf numFmtId="0" fontId="79" fillId="14" borderId="16" xfId="5" applyFont="1" applyFill="1" applyBorder="1" applyAlignment="1">
      <alignment horizontal="center" vertical="center" wrapText="1"/>
    </xf>
    <xf numFmtId="49" fontId="5" fillId="8" borderId="18" xfId="5" quotePrefix="1" applyNumberFormat="1" applyFont="1" applyFill="1" applyBorder="1" applyAlignment="1" applyProtection="1">
      <alignment horizontal="center" vertical="center"/>
      <protection locked="0"/>
    </xf>
    <xf numFmtId="49" fontId="5" fillId="8" borderId="16" xfId="5" quotePrefix="1" applyNumberFormat="1" applyFont="1" applyFill="1" applyBorder="1" applyAlignment="1" applyProtection="1">
      <alignment horizontal="center" vertical="center"/>
      <protection locked="0"/>
    </xf>
    <xf numFmtId="49" fontId="5" fillId="8" borderId="2" xfId="5" quotePrefix="1" applyNumberFormat="1" applyFont="1" applyFill="1" applyBorder="1" applyAlignment="1" applyProtection="1">
      <alignment horizontal="center" vertical="center"/>
      <protection locked="0"/>
    </xf>
    <xf numFmtId="0" fontId="2" fillId="14" borderId="18" xfId="5" applyFont="1" applyFill="1" applyBorder="1" applyAlignment="1">
      <alignment horizontal="center" vertical="center" wrapText="1"/>
    </xf>
    <xf numFmtId="0" fontId="2" fillId="14" borderId="2" xfId="5" applyFont="1" applyFill="1" applyBorder="1" applyAlignment="1">
      <alignment horizontal="center" vertical="center" wrapText="1"/>
    </xf>
    <xf numFmtId="0" fontId="11" fillId="8" borderId="18" xfId="5" applyFont="1" applyFill="1" applyBorder="1" applyAlignment="1" applyProtection="1">
      <alignment horizontal="center" vertical="center" shrinkToFit="1"/>
      <protection locked="0"/>
    </xf>
    <xf numFmtId="0" fontId="11" fillId="8" borderId="16" xfId="5" applyFont="1" applyFill="1" applyBorder="1" applyAlignment="1" applyProtection="1">
      <alignment horizontal="center" vertical="center" shrinkToFit="1"/>
      <protection locked="0"/>
    </xf>
    <xf numFmtId="0" fontId="11" fillId="8" borderId="2" xfId="5" applyFont="1" applyFill="1" applyBorder="1" applyAlignment="1" applyProtection="1">
      <alignment horizontal="center" vertical="center" shrinkToFit="1"/>
      <protection locked="0"/>
    </xf>
    <xf numFmtId="0" fontId="6" fillId="14" borderId="18" xfId="5" applyFont="1" applyFill="1" applyBorder="1" applyAlignment="1">
      <alignment horizontal="center" vertical="center" shrinkToFit="1"/>
    </xf>
    <xf numFmtId="0" fontId="6" fillId="14" borderId="2" xfId="5" applyFont="1" applyFill="1" applyBorder="1" applyAlignment="1">
      <alignment horizontal="center" vertical="center" shrinkToFit="1"/>
    </xf>
    <xf numFmtId="0" fontId="6" fillId="14" borderId="18" xfId="5" applyFont="1" applyFill="1" applyBorder="1" applyAlignment="1">
      <alignment horizontal="center" vertical="center" wrapText="1"/>
    </xf>
    <xf numFmtId="0" fontId="6" fillId="14" borderId="16" xfId="5" applyFont="1" applyFill="1" applyBorder="1" applyAlignment="1">
      <alignment horizontal="center" vertical="center" wrapText="1"/>
    </xf>
    <xf numFmtId="0" fontId="6" fillId="14" borderId="2" xfId="5" applyFont="1" applyFill="1" applyBorder="1" applyAlignment="1">
      <alignment horizontal="center" vertical="center" wrapText="1"/>
    </xf>
    <xf numFmtId="0" fontId="2" fillId="8" borderId="18" xfId="5" applyFont="1" applyFill="1" applyBorder="1" applyAlignment="1" applyProtection="1">
      <alignment horizontal="center" vertical="center" shrinkToFit="1"/>
      <protection locked="0"/>
    </xf>
    <xf numFmtId="0" fontId="2" fillId="8" borderId="16" xfId="5" applyFont="1" applyFill="1" applyBorder="1" applyAlignment="1" applyProtection="1">
      <alignment horizontal="center" vertical="center" shrinkToFit="1"/>
      <protection locked="0"/>
    </xf>
    <xf numFmtId="0" fontId="2" fillId="8" borderId="16" xfId="5" applyFont="1" applyFill="1" applyBorder="1" applyAlignment="1" applyProtection="1">
      <alignment horizontal="center" vertical="center" wrapText="1" shrinkToFit="1"/>
      <protection locked="0"/>
    </xf>
    <xf numFmtId="0" fontId="6" fillId="14" borderId="85" xfId="5" applyFont="1" applyFill="1" applyBorder="1" applyAlignment="1">
      <alignment horizontal="center" vertical="center" wrapText="1"/>
    </xf>
    <xf numFmtId="0" fontId="6" fillId="14" borderId="86" xfId="5" applyFont="1" applyFill="1" applyBorder="1" applyAlignment="1">
      <alignment horizontal="center" vertical="center" wrapText="1"/>
    </xf>
    <xf numFmtId="0" fontId="1" fillId="8" borderId="14" xfId="5" applyFill="1" applyBorder="1" applyAlignment="1" applyProtection="1">
      <alignment horizontal="center" vertical="center" shrinkToFit="1"/>
      <protection locked="0"/>
    </xf>
    <xf numFmtId="0" fontId="1" fillId="14" borderId="51" xfId="5" applyFill="1" applyBorder="1" applyAlignment="1">
      <alignment horizontal="center" vertical="center"/>
    </xf>
    <xf numFmtId="0" fontId="1" fillId="14" borderId="50" xfId="5" applyFill="1" applyBorder="1" applyAlignment="1">
      <alignment horizontal="center" vertical="center"/>
    </xf>
    <xf numFmtId="0" fontId="11" fillId="8" borderId="69" xfId="5" applyFont="1" applyFill="1" applyBorder="1" applyAlignment="1">
      <alignment horizontal="center" vertical="center"/>
    </xf>
    <xf numFmtId="0" fontId="11" fillId="8" borderId="117" xfId="5" applyFont="1" applyFill="1" applyBorder="1" applyAlignment="1">
      <alignment horizontal="center" vertical="center"/>
    </xf>
    <xf numFmtId="181" fontId="24" fillId="8" borderId="62" xfId="5" applyNumberFormat="1" applyFont="1" applyFill="1" applyBorder="1" applyAlignment="1" applyProtection="1">
      <alignment horizontal="center" vertical="center" justifyLastLine="1"/>
      <protection locked="0"/>
    </xf>
    <xf numFmtId="181" fontId="24" fillId="8" borderId="53" xfId="5" applyNumberFormat="1" applyFont="1" applyFill="1" applyBorder="1" applyAlignment="1" applyProtection="1">
      <alignment horizontal="center" vertical="center" justifyLastLine="1"/>
      <protection locked="0"/>
    </xf>
    <xf numFmtId="0" fontId="24" fillId="8" borderId="53" xfId="5" applyFont="1" applyFill="1" applyBorder="1" applyAlignment="1" applyProtection="1">
      <alignment horizontal="center" vertical="center"/>
      <protection locked="0"/>
    </xf>
    <xf numFmtId="0" fontId="2" fillId="0" borderId="53" xfId="5" applyFont="1" applyBorder="1" applyAlignment="1" applyProtection="1">
      <alignment horizontal="center" vertical="center" shrinkToFit="1"/>
      <protection locked="0"/>
    </xf>
    <xf numFmtId="0" fontId="11" fillId="8" borderId="53" xfId="5" applyFont="1" applyFill="1" applyBorder="1" applyAlignment="1" applyProtection="1">
      <alignment horizontal="center" vertical="center"/>
      <protection locked="0"/>
    </xf>
    <xf numFmtId="0" fontId="2" fillId="14" borderId="87" xfId="5" applyFont="1" applyFill="1" applyBorder="1" applyAlignment="1">
      <alignment horizontal="center" vertical="center" wrapText="1"/>
    </xf>
    <xf numFmtId="0" fontId="121" fillId="14" borderId="17" xfId="5" applyFont="1" applyFill="1" applyBorder="1" applyAlignment="1">
      <alignment horizontal="center" vertical="center" wrapText="1"/>
    </xf>
    <xf numFmtId="0" fontId="2" fillId="14" borderId="61" xfId="5" applyFont="1" applyFill="1" applyBorder="1" applyAlignment="1">
      <alignment horizontal="center" vertical="center"/>
    </xf>
    <xf numFmtId="0" fontId="2" fillId="14" borderId="14" xfId="5" applyFont="1" applyFill="1" applyBorder="1" applyAlignment="1">
      <alignment horizontal="center" vertical="center"/>
    </xf>
    <xf numFmtId="0" fontId="2" fillId="14" borderId="32" xfId="5" applyFont="1" applyFill="1" applyBorder="1" applyAlignment="1">
      <alignment horizontal="center" vertical="center"/>
    </xf>
    <xf numFmtId="0" fontId="12" fillId="8" borderId="61" xfId="5" applyFont="1" applyFill="1" applyBorder="1" applyAlignment="1" applyProtection="1">
      <alignment horizontal="center" vertical="center"/>
      <protection locked="0"/>
    </xf>
    <xf numFmtId="0" fontId="12" fillId="8" borderId="14" xfId="5" applyFont="1" applyFill="1" applyBorder="1" applyAlignment="1" applyProtection="1">
      <alignment horizontal="center" vertical="center"/>
      <protection locked="0"/>
    </xf>
    <xf numFmtId="0" fontId="12" fillId="8" borderId="32" xfId="5" applyFont="1" applyFill="1" applyBorder="1" applyAlignment="1" applyProtection="1">
      <alignment horizontal="center" vertical="center"/>
      <protection locked="0"/>
    </xf>
    <xf numFmtId="0" fontId="2" fillId="14" borderId="21" xfId="5" applyFont="1" applyFill="1" applyBorder="1" applyAlignment="1">
      <alignment horizontal="center" vertical="center"/>
    </xf>
    <xf numFmtId="0" fontId="2" fillId="14" borderId="0" xfId="5" applyFont="1" applyFill="1" applyAlignment="1">
      <alignment horizontal="center" vertical="center"/>
    </xf>
    <xf numFmtId="0" fontId="2" fillId="14" borderId="22" xfId="5" applyFont="1" applyFill="1" applyBorder="1" applyAlignment="1">
      <alignment horizontal="center" vertical="center"/>
    </xf>
    <xf numFmtId="0" fontId="11" fillId="14" borderId="5" xfId="5" applyFont="1" applyFill="1" applyBorder="1" applyAlignment="1">
      <alignment horizontal="center" vertical="center" wrapText="1"/>
    </xf>
    <xf numFmtId="0" fontId="11" fillId="14" borderId="6" xfId="5" applyFont="1" applyFill="1" applyBorder="1" applyAlignment="1">
      <alignment horizontal="center" vertical="center" wrapText="1"/>
    </xf>
    <xf numFmtId="0" fontId="11" fillId="14" borderId="72" xfId="5" applyFont="1" applyFill="1" applyBorder="1" applyAlignment="1">
      <alignment horizontal="center" vertical="center" wrapText="1"/>
    </xf>
    <xf numFmtId="0" fontId="11" fillId="14" borderId="7" xfId="5" applyFont="1" applyFill="1" applyBorder="1" applyAlignment="1">
      <alignment horizontal="center" vertical="center" wrapText="1"/>
    </xf>
    <xf numFmtId="0" fontId="11" fillId="14" borderId="0" xfId="5" applyFont="1" applyFill="1" applyAlignment="1">
      <alignment horizontal="center" vertical="center" wrapText="1"/>
    </xf>
    <xf numFmtId="0" fontId="11" fillId="14" borderId="22" xfId="5" applyFont="1" applyFill="1" applyBorder="1" applyAlignment="1">
      <alignment horizontal="center" vertical="center" wrapText="1"/>
    </xf>
    <xf numFmtId="0" fontId="11" fillId="14" borderId="9" xfId="5" applyFont="1" applyFill="1" applyBorder="1" applyAlignment="1">
      <alignment horizontal="center" vertical="center" wrapText="1"/>
    </xf>
    <xf numFmtId="0" fontId="11" fillId="14" borderId="10" xfId="5" applyFont="1" applyFill="1" applyBorder="1" applyAlignment="1">
      <alignment horizontal="center" vertical="center" wrapText="1"/>
    </xf>
    <xf numFmtId="0" fontId="11" fillId="14" borderId="60" xfId="5" applyFont="1" applyFill="1" applyBorder="1" applyAlignment="1">
      <alignment horizontal="center" vertical="center" wrapText="1"/>
    </xf>
    <xf numFmtId="0" fontId="1" fillId="14" borderId="69" xfId="5" applyFill="1" applyBorder="1" applyAlignment="1" applyProtection="1">
      <alignment horizontal="center" vertical="center"/>
      <protection locked="0"/>
    </xf>
    <xf numFmtId="0" fontId="1" fillId="14" borderId="53" xfId="5" applyFill="1" applyBorder="1" applyAlignment="1" applyProtection="1">
      <alignment horizontal="center" vertical="center"/>
      <protection locked="0"/>
    </xf>
    <xf numFmtId="0" fontId="1" fillId="14" borderId="70" xfId="5" applyFill="1" applyBorder="1" applyAlignment="1" applyProtection="1">
      <alignment horizontal="center" vertical="center"/>
      <protection locked="0"/>
    </xf>
    <xf numFmtId="181" fontId="12" fillId="8" borderId="69" xfId="5" applyNumberFormat="1" applyFont="1" applyFill="1" applyBorder="1" applyAlignment="1" applyProtection="1">
      <alignment horizontal="center" vertical="center" justifyLastLine="1"/>
      <protection locked="0"/>
    </xf>
    <xf numFmtId="181" fontId="12" fillId="8" borderId="53" xfId="5" applyNumberFormat="1" applyFont="1" applyFill="1" applyBorder="1" applyAlignment="1" applyProtection="1">
      <alignment horizontal="center" vertical="center" justifyLastLine="1"/>
      <protection locked="0"/>
    </xf>
    <xf numFmtId="181" fontId="12" fillId="8" borderId="53" xfId="5" applyNumberFormat="1" applyFont="1" applyFill="1" applyBorder="1" applyAlignment="1" applyProtection="1">
      <alignment horizontal="center" vertical="center"/>
      <protection locked="0"/>
    </xf>
    <xf numFmtId="181" fontId="12" fillId="8" borderId="70" xfId="5" applyNumberFormat="1" applyFont="1" applyFill="1" applyBorder="1" applyAlignment="1" applyProtection="1">
      <alignment horizontal="center" vertical="center"/>
      <protection locked="0"/>
    </xf>
    <xf numFmtId="181" fontId="2" fillId="14" borderId="69" xfId="5" applyNumberFormat="1" applyFont="1" applyFill="1" applyBorder="1" applyAlignment="1" applyProtection="1">
      <alignment horizontal="center" vertical="center"/>
      <protection locked="0"/>
    </xf>
    <xf numFmtId="181" fontId="2" fillId="14" borderId="53" xfId="5" applyNumberFormat="1" applyFont="1" applyFill="1" applyBorder="1" applyAlignment="1" applyProtection="1">
      <alignment horizontal="center" vertical="center"/>
      <protection locked="0"/>
    </xf>
    <xf numFmtId="181" fontId="2" fillId="0" borderId="69" xfId="5" applyNumberFormat="1" applyFont="1" applyBorder="1" applyAlignment="1" applyProtection="1">
      <alignment horizontal="center" vertical="center"/>
      <protection locked="0"/>
    </xf>
    <xf numFmtId="181" fontId="2" fillId="0" borderId="53" xfId="5" applyNumberFormat="1" applyFont="1" applyBorder="1" applyAlignment="1" applyProtection="1">
      <alignment horizontal="center" vertical="center"/>
      <protection locked="0"/>
    </xf>
    <xf numFmtId="181" fontId="2" fillId="0" borderId="54" xfId="5" applyNumberFormat="1" applyFont="1" applyBorder="1" applyAlignment="1" applyProtection="1">
      <alignment horizontal="center" vertical="center"/>
      <protection locked="0"/>
    </xf>
    <xf numFmtId="0" fontId="6" fillId="14" borderId="16" xfId="5" applyFont="1" applyFill="1" applyBorder="1" applyAlignment="1">
      <alignment horizontal="center" vertical="center" shrinkToFit="1"/>
    </xf>
    <xf numFmtId="0" fontId="2" fillId="8" borderId="18" xfId="5" applyFont="1" applyFill="1" applyBorder="1" applyAlignment="1" applyProtection="1">
      <alignment horizontal="center" vertical="center" wrapText="1"/>
      <protection locked="0"/>
    </xf>
    <xf numFmtId="0" fontId="2" fillId="8" borderId="16" xfId="5" applyFont="1" applyFill="1" applyBorder="1" applyAlignment="1" applyProtection="1">
      <alignment horizontal="center" vertical="center" wrapText="1"/>
      <protection locked="0"/>
    </xf>
    <xf numFmtId="0" fontId="2" fillId="8" borderId="115" xfId="5" applyFont="1" applyFill="1" applyBorder="1" applyAlignment="1" applyProtection="1">
      <alignment horizontal="center" vertical="center" wrapText="1"/>
      <protection locked="0"/>
    </xf>
    <xf numFmtId="0" fontId="1" fillId="8" borderId="116" xfId="5" applyFill="1" applyBorder="1" applyAlignment="1" applyProtection="1">
      <alignment horizontal="center" vertical="center" shrinkToFit="1"/>
      <protection locked="0"/>
    </xf>
    <xf numFmtId="0" fontId="1" fillId="8" borderId="16" xfId="5" applyFill="1" applyBorder="1" applyAlignment="1" applyProtection="1">
      <alignment horizontal="center" vertical="center" shrinkToFit="1"/>
      <protection locked="0"/>
    </xf>
    <xf numFmtId="0" fontId="1" fillId="8" borderId="2" xfId="5" applyFill="1" applyBorder="1" applyAlignment="1" applyProtection="1">
      <alignment horizontal="center" vertical="center" shrinkToFit="1"/>
      <protection locked="0"/>
    </xf>
    <xf numFmtId="0" fontId="1" fillId="14" borderId="18" xfId="5" applyFill="1" applyBorder="1" applyAlignment="1">
      <alignment horizontal="center" vertical="center" shrinkToFit="1"/>
    </xf>
    <xf numFmtId="0" fontId="1" fillId="14" borderId="16" xfId="5" applyFill="1" applyBorder="1" applyAlignment="1">
      <alignment horizontal="center" vertical="center" shrinkToFit="1"/>
    </xf>
    <xf numFmtId="0" fontId="7" fillId="8" borderId="18" xfId="5" applyFont="1" applyFill="1" applyBorder="1" applyAlignment="1" applyProtection="1">
      <alignment horizontal="center" vertical="center"/>
      <protection locked="0"/>
    </xf>
    <xf numFmtId="0" fontId="7" fillId="8" borderId="16" xfId="5" applyFont="1" applyFill="1" applyBorder="1" applyAlignment="1" applyProtection="1">
      <alignment horizontal="center" vertical="center"/>
      <protection locked="0"/>
    </xf>
    <xf numFmtId="0" fontId="7" fillId="8" borderId="26" xfId="5" applyFont="1" applyFill="1" applyBorder="1" applyAlignment="1" applyProtection="1">
      <alignment horizontal="center" vertical="center"/>
      <protection locked="0"/>
    </xf>
    <xf numFmtId="0" fontId="1" fillId="14" borderId="61" xfId="5" applyFill="1" applyBorder="1" applyAlignment="1">
      <alignment horizontal="center" vertical="center" shrinkToFit="1"/>
    </xf>
    <xf numFmtId="0" fontId="1" fillId="14" borderId="14" xfId="5" applyFill="1" applyBorder="1" applyAlignment="1">
      <alignment horizontal="center" vertical="center" shrinkToFit="1"/>
    </xf>
    <xf numFmtId="0" fontId="1" fillId="14" borderId="32" xfId="5" applyFill="1" applyBorder="1" applyAlignment="1">
      <alignment horizontal="center" vertical="center" shrinkToFit="1"/>
    </xf>
    <xf numFmtId="0" fontId="1" fillId="8" borderId="61" xfId="5" applyFill="1" applyBorder="1" applyAlignment="1" applyProtection="1">
      <alignment horizontal="left" vertical="center"/>
      <protection locked="0"/>
    </xf>
    <xf numFmtId="0" fontId="1" fillId="8" borderId="14" xfId="5" applyFill="1" applyBorder="1" applyAlignment="1" applyProtection="1">
      <alignment horizontal="left" vertical="center"/>
      <protection locked="0"/>
    </xf>
    <xf numFmtId="0" fontId="1" fillId="8" borderId="32" xfId="5" applyFill="1" applyBorder="1" applyAlignment="1" applyProtection="1">
      <alignment horizontal="left" vertical="center"/>
      <protection locked="0"/>
    </xf>
    <xf numFmtId="0" fontId="6" fillId="14" borderId="44" xfId="5" applyFont="1" applyFill="1" applyBorder="1" applyAlignment="1">
      <alignment horizontal="center" vertical="center" wrapText="1"/>
    </xf>
    <xf numFmtId="0" fontId="6" fillId="14" borderId="10" xfId="5" applyFont="1" applyFill="1" applyBorder="1" applyAlignment="1">
      <alignment horizontal="center" vertical="center" wrapText="1"/>
    </xf>
    <xf numFmtId="0" fontId="7" fillId="8" borderId="19" xfId="5" applyFont="1" applyFill="1" applyBorder="1" applyAlignment="1" applyProtection="1">
      <alignment horizontal="center" vertical="center" wrapText="1" shrinkToFit="1"/>
      <protection locked="0"/>
    </xf>
    <xf numFmtId="0" fontId="7" fillId="8" borderId="17" xfId="5" applyFont="1" applyFill="1" applyBorder="1" applyAlignment="1" applyProtection="1">
      <alignment horizontal="center" vertical="center" wrapText="1" shrinkToFit="1"/>
      <protection locked="0"/>
    </xf>
    <xf numFmtId="0" fontId="7" fillId="8" borderId="41" xfId="5" applyFont="1" applyFill="1" applyBorder="1" applyAlignment="1" applyProtection="1">
      <alignment horizontal="center" vertical="center" wrapText="1" shrinkToFit="1"/>
      <protection locked="0"/>
    </xf>
    <xf numFmtId="181" fontId="12" fillId="8" borderId="70" xfId="5" applyNumberFormat="1" applyFont="1" applyFill="1" applyBorder="1" applyAlignment="1" applyProtection="1">
      <alignment horizontal="center" vertical="center" justifyLastLine="1"/>
      <protection locked="0"/>
    </xf>
    <xf numFmtId="0" fontId="1" fillId="8" borderId="116" xfId="5" applyFill="1" applyBorder="1" applyAlignment="1" applyProtection="1">
      <alignment horizontal="left" vertical="center"/>
      <protection locked="0"/>
    </xf>
    <xf numFmtId="0" fontId="1" fillId="8" borderId="16" xfId="5" applyFill="1" applyBorder="1" applyAlignment="1" applyProtection="1">
      <alignment horizontal="left" vertical="center"/>
      <protection locked="0"/>
    </xf>
    <xf numFmtId="0" fontId="1" fillId="8" borderId="2" xfId="5" applyFill="1" applyBorder="1" applyAlignment="1" applyProtection="1">
      <alignment horizontal="left" vertical="center"/>
      <protection locked="0"/>
    </xf>
    <xf numFmtId="0" fontId="6" fillId="14" borderId="21" xfId="5" applyFont="1" applyFill="1" applyBorder="1" applyAlignment="1">
      <alignment horizontal="center" vertical="center" wrapText="1"/>
    </xf>
    <xf numFmtId="0" fontId="6" fillId="14" borderId="0" xfId="5" applyFont="1" applyFill="1" applyAlignment="1">
      <alignment horizontal="center" vertical="center" wrapText="1"/>
    </xf>
    <xf numFmtId="0" fontId="7" fillId="8" borderId="61" xfId="5" applyFont="1" applyFill="1" applyBorder="1" applyAlignment="1" applyProtection="1">
      <alignment horizontal="center" vertical="center" wrapText="1" shrinkToFit="1"/>
      <protection locked="0"/>
    </xf>
    <xf numFmtId="0" fontId="7" fillId="8" borderId="14" xfId="5" applyFont="1" applyFill="1" applyBorder="1" applyAlignment="1" applyProtection="1">
      <alignment horizontal="center" vertical="center" wrapText="1" shrinkToFit="1"/>
      <protection locked="0"/>
    </xf>
    <xf numFmtId="0" fontId="7" fillId="8" borderId="56" xfId="5" applyFont="1" applyFill="1" applyBorder="1" applyAlignment="1" applyProtection="1">
      <alignment horizontal="center" vertical="center" wrapText="1" shrinkToFit="1"/>
      <protection locked="0"/>
    </xf>
    <xf numFmtId="181" fontId="2" fillId="0" borderId="23" xfId="5" applyNumberFormat="1" applyFont="1" applyBorder="1" applyAlignment="1" applyProtection="1">
      <alignment horizontal="center" vertical="center"/>
      <protection locked="0"/>
    </xf>
    <xf numFmtId="181" fontId="2" fillId="0" borderId="3" xfId="5" applyNumberFormat="1" applyFont="1" applyBorder="1" applyAlignment="1" applyProtection="1">
      <alignment horizontal="center" vertical="center"/>
      <protection locked="0"/>
    </xf>
    <xf numFmtId="181" fontId="2" fillId="0" borderId="43" xfId="5" applyNumberFormat="1" applyFont="1" applyBorder="1" applyAlignment="1" applyProtection="1">
      <alignment horizontal="center" vertical="center"/>
      <protection locked="0"/>
    </xf>
    <xf numFmtId="0" fontId="1" fillId="14" borderId="2" xfId="5" applyFill="1" applyBorder="1" applyAlignment="1">
      <alignment horizontal="center" vertical="center" shrinkToFit="1"/>
    </xf>
    <xf numFmtId="0" fontId="84" fillId="0" borderId="15" xfId="0" applyFont="1" applyBorder="1" applyAlignment="1">
      <alignment horizontal="center"/>
    </xf>
    <xf numFmtId="0" fontId="120" fillId="0" borderId="10" xfId="0" applyFont="1" applyBorder="1" applyAlignment="1">
      <alignment horizontal="center" shrinkToFit="1"/>
    </xf>
    <xf numFmtId="0" fontId="1" fillId="14" borderId="68" xfId="5" applyFill="1" applyBorder="1" applyAlignment="1">
      <alignment horizontal="center" vertical="center" shrinkToFit="1"/>
    </xf>
    <xf numFmtId="0" fontId="1" fillId="14" borderId="53" xfId="5" applyFill="1" applyBorder="1" applyAlignment="1">
      <alignment horizontal="center" vertical="center" shrinkToFit="1"/>
    </xf>
    <xf numFmtId="0" fontId="1" fillId="14" borderId="70" xfId="5" applyFill="1" applyBorder="1" applyAlignment="1">
      <alignment horizontal="center" vertical="center" shrinkToFit="1"/>
    </xf>
    <xf numFmtId="38" fontId="5" fillId="8" borderId="69" xfId="3" applyFont="1" applyFill="1" applyBorder="1" applyAlignment="1" applyProtection="1">
      <alignment horizontal="center" vertical="center"/>
      <protection locked="0"/>
    </xf>
    <xf numFmtId="38" fontId="5" fillId="8" borderId="53" xfId="3" applyFont="1" applyFill="1" applyBorder="1" applyAlignment="1" applyProtection="1">
      <alignment horizontal="center" vertical="center"/>
      <protection locked="0"/>
    </xf>
    <xf numFmtId="38" fontId="2" fillId="8" borderId="62" xfId="3" applyFont="1" applyFill="1" applyBorder="1" applyAlignment="1" applyProtection="1">
      <alignment horizontal="center" vertical="center" shrinkToFit="1"/>
      <protection locked="0"/>
    </xf>
    <xf numFmtId="38" fontId="2" fillId="8" borderId="53" xfId="3" applyFont="1" applyFill="1" applyBorder="1" applyAlignment="1" applyProtection="1">
      <alignment horizontal="center" vertical="center" shrinkToFit="1"/>
      <protection locked="0"/>
    </xf>
    <xf numFmtId="38" fontId="2" fillId="8" borderId="70" xfId="3" applyFont="1" applyFill="1" applyBorder="1" applyAlignment="1" applyProtection="1">
      <alignment horizontal="center" vertical="center" shrinkToFit="1"/>
      <protection locked="0"/>
    </xf>
    <xf numFmtId="0" fontId="1" fillId="14" borderId="69" xfId="5" applyFill="1" applyBorder="1" applyAlignment="1">
      <alignment horizontal="center" vertical="center"/>
    </xf>
    <xf numFmtId="0" fontId="1" fillId="14" borderId="53" xfId="5" applyFill="1" applyBorder="1" applyAlignment="1">
      <alignment horizontal="center" vertical="center"/>
    </xf>
    <xf numFmtId="0" fontId="1" fillId="14" borderId="70" xfId="5" applyFill="1" applyBorder="1" applyAlignment="1">
      <alignment horizontal="center" vertical="center"/>
    </xf>
    <xf numFmtId="0" fontId="62" fillId="14" borderId="113" xfId="5" applyFont="1" applyFill="1" applyBorder="1" applyAlignment="1">
      <alignment horizontal="center" vertical="center" wrapText="1" shrinkToFit="1"/>
    </xf>
    <xf numFmtId="0" fontId="62" fillId="14" borderId="16" xfId="5" applyFont="1" applyFill="1" applyBorder="1" applyAlignment="1">
      <alignment horizontal="center" vertical="center" wrapText="1" shrinkToFit="1"/>
    </xf>
    <xf numFmtId="0" fontId="62" fillId="14" borderId="2" xfId="5" applyFont="1" applyFill="1" applyBorder="1" applyAlignment="1">
      <alignment horizontal="center" vertical="center" wrapText="1" shrinkToFit="1"/>
    </xf>
    <xf numFmtId="38" fontId="5" fillId="8" borderId="18" xfId="3" applyFont="1" applyFill="1" applyBorder="1" applyAlignment="1" applyProtection="1">
      <alignment horizontal="center" vertical="center" shrinkToFit="1"/>
      <protection locked="0"/>
    </xf>
    <xf numFmtId="38" fontId="5" fillId="8" borderId="16" xfId="3" applyFont="1" applyFill="1" applyBorder="1" applyAlignment="1" applyProtection="1">
      <alignment horizontal="center" vertical="center" shrinkToFit="1"/>
      <protection locked="0"/>
    </xf>
    <xf numFmtId="38" fontId="5" fillId="8" borderId="115" xfId="3" applyFont="1" applyFill="1" applyBorder="1" applyAlignment="1" applyProtection="1">
      <alignment horizontal="center" vertical="center" shrinkToFit="1"/>
      <protection locked="0"/>
    </xf>
    <xf numFmtId="38" fontId="7" fillId="8" borderId="116" xfId="3" applyFont="1" applyFill="1" applyBorder="1" applyAlignment="1" applyProtection="1">
      <alignment horizontal="left" vertical="center" shrinkToFit="1"/>
      <protection locked="0"/>
    </xf>
    <xf numFmtId="38" fontId="7" fillId="8" borderId="16" xfId="3" applyFont="1" applyFill="1" applyBorder="1" applyAlignment="1" applyProtection="1">
      <alignment horizontal="left" vertical="center" shrinkToFit="1"/>
      <protection locked="0"/>
    </xf>
    <xf numFmtId="38" fontId="119" fillId="8" borderId="16" xfId="3" applyFont="1" applyFill="1" applyBorder="1" applyAlignment="1" applyProtection="1">
      <alignment horizontal="center" vertical="center" shrinkToFit="1"/>
      <protection locked="0"/>
    </xf>
    <xf numFmtId="38" fontId="119" fillId="8" borderId="26" xfId="3" applyFont="1" applyFill="1" applyBorder="1" applyAlignment="1" applyProtection="1">
      <alignment horizontal="center" vertical="center" shrinkToFit="1"/>
      <protection locked="0"/>
    </xf>
    <xf numFmtId="0" fontId="1" fillId="14" borderId="87" xfId="5" applyFill="1" applyBorder="1" applyAlignment="1">
      <alignment horizontal="center" vertical="center"/>
    </xf>
    <xf numFmtId="0" fontId="1" fillId="14" borderId="17" xfId="5" applyFill="1" applyBorder="1" applyAlignment="1">
      <alignment horizontal="center" vertical="center"/>
    </xf>
    <xf numFmtId="0" fontId="1" fillId="14" borderId="20" xfId="5" applyFill="1" applyBorder="1" applyAlignment="1">
      <alignment horizontal="center" vertical="center"/>
    </xf>
    <xf numFmtId="0" fontId="1" fillId="14" borderId="9" xfId="5" applyFill="1" applyBorder="1" applyAlignment="1">
      <alignment horizontal="center" vertical="center"/>
    </xf>
    <xf numFmtId="0" fontId="1" fillId="14" borderId="10" xfId="5" applyFill="1" applyBorder="1" applyAlignment="1">
      <alignment horizontal="center" vertical="center"/>
    </xf>
    <xf numFmtId="0" fontId="1" fillId="14" borderId="60" xfId="5" applyFill="1" applyBorder="1" applyAlignment="1">
      <alignment horizontal="center" vertical="center"/>
    </xf>
    <xf numFmtId="0" fontId="1" fillId="8" borderId="12" xfId="5" applyFill="1" applyBorder="1" applyAlignment="1" applyProtection="1">
      <alignment horizontal="left" vertical="center"/>
      <protection locked="0"/>
    </xf>
    <xf numFmtId="0" fontId="1" fillId="8" borderId="24" xfId="5" applyFill="1" applyBorder="1" applyAlignment="1" applyProtection="1">
      <alignment horizontal="left" vertical="center"/>
      <protection locked="0"/>
    </xf>
    <xf numFmtId="0" fontId="1" fillId="8" borderId="59" xfId="5" applyFill="1" applyBorder="1" applyAlignment="1" applyProtection="1">
      <alignment horizontal="left" vertical="center"/>
      <protection locked="0"/>
    </xf>
    <xf numFmtId="0" fontId="1" fillId="8" borderId="88" xfId="5" applyFill="1" applyBorder="1" applyAlignment="1" applyProtection="1">
      <alignment horizontal="left" vertical="center"/>
      <protection locked="0"/>
    </xf>
    <xf numFmtId="0" fontId="1" fillId="8" borderId="89" xfId="5" applyFill="1" applyBorder="1" applyAlignment="1" applyProtection="1">
      <alignment horizontal="left" vertical="center"/>
      <protection locked="0"/>
    </xf>
    <xf numFmtId="0" fontId="1" fillId="8" borderId="99" xfId="5" applyFill="1" applyBorder="1" applyAlignment="1" applyProtection="1">
      <alignment horizontal="left" vertical="center"/>
      <protection locked="0"/>
    </xf>
    <xf numFmtId="0" fontId="0" fillId="0" borderId="12" xfId="0" applyBorder="1" applyAlignment="1">
      <alignment horizontal="center" vertical="center"/>
    </xf>
    <xf numFmtId="0" fontId="0" fillId="0" borderId="24" xfId="0" applyBorder="1" applyAlignment="1">
      <alignment horizontal="center" vertical="center"/>
    </xf>
    <xf numFmtId="0" fontId="0" fillId="0" borderId="27" xfId="0" applyBorder="1" applyAlignment="1">
      <alignment horizontal="center" vertical="center"/>
    </xf>
    <xf numFmtId="0" fontId="0" fillId="0" borderId="13"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4" fillId="0" borderId="15" xfId="0" applyFont="1" applyBorder="1" applyAlignment="1">
      <alignment horizontal="left"/>
    </xf>
    <xf numFmtId="0" fontId="62" fillId="0" borderId="0" xfId="0" applyFont="1" applyAlignment="1">
      <alignment horizontal="center" vertical="center" textRotation="255" wrapText="1"/>
    </xf>
    <xf numFmtId="0" fontId="62" fillId="0" borderId="22" xfId="0" applyFont="1" applyBorder="1" applyAlignment="1">
      <alignment horizontal="center" vertical="center" textRotation="255" wrapText="1"/>
    </xf>
    <xf numFmtId="0" fontId="46" fillId="0" borderId="18" xfId="0" applyFont="1" applyBorder="1" applyAlignment="1">
      <alignment horizontal="center" vertical="center" wrapText="1"/>
    </xf>
    <xf numFmtId="0" fontId="46" fillId="0" borderId="2" xfId="0" applyFont="1" applyBorder="1" applyAlignment="1">
      <alignment horizontal="center" vertical="center" wrapText="1"/>
    </xf>
    <xf numFmtId="0" fontId="63" fillId="0" borderId="0" xfId="0" applyFont="1" applyAlignment="1">
      <alignment horizontal="center" vertical="center"/>
    </xf>
    <xf numFmtId="0" fontId="46" fillId="0" borderId="1" xfId="0" applyFont="1" applyBorder="1" applyAlignment="1">
      <alignment horizontal="center" vertical="center" wrapText="1"/>
    </xf>
    <xf numFmtId="0" fontId="46" fillId="0" borderId="19" xfId="0" applyFont="1" applyBorder="1" applyAlignment="1">
      <alignment horizontal="center" vertical="center"/>
    </xf>
    <xf numFmtId="0" fontId="46" fillId="0" borderId="20" xfId="0" applyFont="1" applyBorder="1" applyAlignment="1">
      <alignment horizontal="center" vertical="center"/>
    </xf>
    <xf numFmtId="0" fontId="46" fillId="0" borderId="23" xfId="0" applyFont="1" applyBorder="1" applyAlignment="1">
      <alignment horizontal="center" vertical="center"/>
    </xf>
    <xf numFmtId="0" fontId="46" fillId="0" borderId="4" xfId="0" applyFont="1" applyBorder="1" applyAlignment="1">
      <alignment horizontal="center" vertical="center"/>
    </xf>
  </cellXfs>
  <cellStyles count="8">
    <cellStyle name="ハイパーリンク" xfId="1" builtinId="8"/>
    <cellStyle name="桁区切り 2" xfId="2"/>
    <cellStyle name="桁区切り 2 2" xfId="3"/>
    <cellStyle name="標準" xfId="0" builtinId="0"/>
    <cellStyle name="標準 10" xfId="4"/>
    <cellStyle name="標準 2" xfId="5"/>
    <cellStyle name="標準 3" xfId="6"/>
    <cellStyle name="標準 8" xfId="7"/>
  </cellStyles>
  <dxfs count="24">
    <dxf>
      <font>
        <b/>
        <i val="0"/>
        <color theme="0"/>
      </font>
      <fill>
        <patternFill>
          <bgColor rgb="FF7030A0"/>
        </patternFill>
      </fill>
    </dxf>
    <dxf>
      <font>
        <b/>
        <i val="0"/>
        <color theme="0"/>
      </font>
      <fill>
        <patternFill>
          <bgColor rgb="FF7030A0"/>
        </patternFill>
      </fill>
    </dxf>
    <dxf>
      <font>
        <b/>
        <i val="0"/>
      </font>
      <border>
        <left style="thin">
          <color indexed="64"/>
        </left>
        <right style="thin">
          <color indexed="64"/>
        </right>
        <top style="thin">
          <color indexed="64"/>
        </top>
        <bottom style="thin">
          <color indexed="64"/>
        </bottom>
      </border>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font>
      <border>
        <left style="thin">
          <color indexed="64"/>
        </left>
        <right style="thin">
          <color indexed="64"/>
        </right>
        <top style="thin">
          <color indexed="64"/>
        </top>
        <bottom style="thin">
          <color indexed="64"/>
        </bottom>
      </border>
    </dxf>
    <dxf>
      <font>
        <condense val="0"/>
        <extend val="0"/>
        <color indexed="9"/>
      </font>
    </dxf>
    <dxf>
      <font>
        <color theme="0"/>
      </font>
      <fill>
        <patternFill patternType="none">
          <bgColor indexed="65"/>
        </patternFill>
      </fill>
    </dxf>
    <dxf>
      <font>
        <b/>
        <i val="0"/>
        <color theme="0"/>
      </font>
      <fill>
        <patternFill>
          <bgColor rgb="FF7030A0"/>
        </patternFill>
      </fill>
    </dxf>
    <dxf>
      <font>
        <b/>
        <i val="0"/>
      </font>
      <border>
        <left style="thin">
          <color indexed="64"/>
        </left>
        <right style="thin">
          <color indexed="64"/>
        </right>
        <top style="thin">
          <color indexed="64"/>
        </top>
        <bottom style="thin">
          <color indexed="64"/>
        </bottom>
      </border>
    </dxf>
    <dxf>
      <font>
        <condense val="0"/>
        <extend val="0"/>
        <color indexed="9"/>
      </font>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border outline="0">
        <top style="thin">
          <color indexed="64"/>
        </top>
      </border>
    </dxf>
    <dxf>
      <border outline="0">
        <bottom style="thin">
          <color indexed="64"/>
        </bottom>
      </border>
    </dxf>
    <dxf>
      <border outline="0">
        <left style="thin">
          <color indexed="64"/>
        </left>
      </border>
    </dxf>
    <dxf>
      <fill>
        <patternFill patternType="none">
          <fgColor indexed="64"/>
          <bgColor indexed="65"/>
        </patternFill>
      </fill>
    </dxf>
    <dxf>
      <font>
        <b/>
        <i val="0"/>
        <strike val="0"/>
        <condense val="0"/>
        <extend val="0"/>
        <outline val="0"/>
        <shadow val="0"/>
        <u val="none"/>
        <vertAlign val="baseline"/>
        <sz val="11"/>
        <color auto="1"/>
        <name val="ＭＳ Ｐゴシック"/>
        <scheme val="none"/>
      </font>
      <fill>
        <patternFill patternType="solid">
          <fgColor indexed="64"/>
          <bgColor indexed="22"/>
        </patternFill>
      </fill>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33</xdr:col>
      <xdr:colOff>41948</xdr:colOff>
      <xdr:row>6</xdr:row>
      <xdr:rowOff>22570</xdr:rowOff>
    </xdr:from>
    <xdr:to>
      <xdr:col>36</xdr:col>
      <xdr:colOff>57230</xdr:colOff>
      <xdr:row>8</xdr:row>
      <xdr:rowOff>18491</xdr:rowOff>
    </xdr:to>
    <xdr:sp macro="" textlink="">
      <xdr:nvSpPr>
        <xdr:cNvPr id="4" name="円/楕円 3">
          <a:extLst>
            <a:ext uri="{FF2B5EF4-FFF2-40B4-BE49-F238E27FC236}">
              <a16:creationId xmlns:a16="http://schemas.microsoft.com/office/drawing/2014/main" id="{79C93FA2-F770-4F54-A553-2635BB04B900}"/>
            </a:ext>
          </a:extLst>
        </xdr:cNvPr>
        <xdr:cNvSpPr/>
      </xdr:nvSpPr>
      <xdr:spPr bwMode="auto">
        <a:xfrm>
          <a:off x="7900073" y="3124318"/>
          <a:ext cx="1147367" cy="435485"/>
        </a:xfrm>
        <a:prstGeom prst="ellipse">
          <a:avLst/>
        </a:prstGeom>
        <a:noFill/>
        <a:ln w="9525">
          <a:solidFill>
            <a:sysClr val="windowText" lastClr="000000"/>
          </a:solidFill>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27</xdr:row>
      <xdr:rowOff>0</xdr:rowOff>
    </xdr:from>
    <xdr:to>
      <xdr:col>9</xdr:col>
      <xdr:colOff>0</xdr:colOff>
      <xdr:row>31</xdr:row>
      <xdr:rowOff>315686</xdr:rowOff>
    </xdr:to>
    <xdr:sp macro="" textlink="">
      <xdr:nvSpPr>
        <xdr:cNvPr id="127483" name="AutoShape 18">
          <a:extLst>
            <a:ext uri="{FF2B5EF4-FFF2-40B4-BE49-F238E27FC236}">
              <a16:creationId xmlns:a16="http://schemas.microsoft.com/office/drawing/2014/main" id="{7BB3ED98-51C1-43AA-97E4-6206E9E7FB85}"/>
            </a:ext>
          </a:extLst>
        </xdr:cNvPr>
        <xdr:cNvSpPr>
          <a:spLocks noChangeArrowheads="1"/>
        </xdr:cNvSpPr>
      </xdr:nvSpPr>
      <xdr:spPr bwMode="auto">
        <a:xfrm>
          <a:off x="223157" y="8833757"/>
          <a:ext cx="1785257" cy="1262743"/>
        </a:xfrm>
        <a:prstGeom prst="roundRect">
          <a:avLst>
            <a:gd name="adj" fmla="val 1666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33</xdr:col>
      <xdr:colOff>2315</xdr:colOff>
      <xdr:row>13</xdr:row>
      <xdr:rowOff>17008</xdr:rowOff>
    </xdr:from>
    <xdr:to>
      <xdr:col>36</xdr:col>
      <xdr:colOff>366313</xdr:colOff>
      <xdr:row>17</xdr:row>
      <xdr:rowOff>243798</xdr:rowOff>
    </xdr:to>
    <xdr:sp macro="" textlink="">
      <xdr:nvSpPr>
        <xdr:cNvPr id="3" name="左矢印 2">
          <a:extLst>
            <a:ext uri="{FF2B5EF4-FFF2-40B4-BE49-F238E27FC236}">
              <a16:creationId xmlns:a16="http://schemas.microsoft.com/office/drawing/2014/main" id="{DD3C6311-7E9E-48DB-AFEA-A72EDE1F902D}"/>
            </a:ext>
          </a:extLst>
        </xdr:cNvPr>
        <xdr:cNvSpPr/>
      </xdr:nvSpPr>
      <xdr:spPr bwMode="auto">
        <a:xfrm>
          <a:off x="7325679" y="4456339"/>
          <a:ext cx="2866071" cy="1894115"/>
        </a:xfrm>
        <a:prstGeom prst="leftArrow">
          <a:avLst>
            <a:gd name="adj1" fmla="val 65768"/>
            <a:gd name="adj2" fmla="val 26349"/>
          </a:avLst>
        </a:prstGeom>
        <a:solidFill>
          <a:srgbClr val="FFFF00"/>
        </a:solidFill>
        <a:ln w="25400" cap="flat" cmpd="sng" algn="ctr">
          <a:solidFill>
            <a:srgbClr val="FF0000"/>
          </a:solid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lnSpc>
              <a:spcPts val="1400"/>
            </a:lnSpc>
          </a:pPr>
          <a:r>
            <a:rPr kumimoji="1" lang="en-US" altLang="ja-JP" sz="1200" b="0">
              <a:latin typeface="Meiryo UI" panose="020B0604030504040204" pitchFamily="50" charset="-128"/>
              <a:ea typeface="Meiryo UI" panose="020B0604030504040204" pitchFamily="50" charset="-128"/>
            </a:rPr>
            <a:t>【 </a:t>
          </a:r>
          <a:r>
            <a:rPr kumimoji="1" lang="ja-JP" altLang="en-US" sz="1200" b="0">
              <a:latin typeface="Meiryo UI" panose="020B0604030504040204" pitchFamily="50" charset="-128"/>
              <a:ea typeface="Meiryo UI" panose="020B0604030504040204" pitchFamily="50" charset="-128"/>
            </a:rPr>
            <a:t>源泉徴収税率 </a:t>
          </a:r>
          <a:r>
            <a:rPr kumimoji="1" lang="en-US" altLang="ja-JP" sz="1200" b="0">
              <a:latin typeface="Meiryo UI" panose="020B0604030504040204" pitchFamily="50" charset="-128"/>
              <a:ea typeface="Meiryo UI" panose="020B0604030504040204" pitchFamily="50" charset="-128"/>
            </a:rPr>
            <a:t>】</a:t>
          </a:r>
          <a:r>
            <a:rPr kumimoji="1" lang="ja-JP" altLang="en-US" sz="1200" b="0">
              <a:latin typeface="Meiryo UI" panose="020B0604030504040204" pitchFamily="50" charset="-128"/>
              <a:ea typeface="Meiryo UI" panose="020B0604030504040204" pitchFamily="50" charset="-128"/>
            </a:rPr>
            <a:t>　</a:t>
          </a:r>
          <a:endParaRPr kumimoji="1" lang="en-US" altLang="ja-JP" sz="1200" b="0">
            <a:latin typeface="Meiryo UI" panose="020B0604030504040204" pitchFamily="50" charset="-128"/>
            <a:ea typeface="Meiryo UI" panose="020B0604030504040204" pitchFamily="50" charset="-128"/>
          </a:endParaRPr>
        </a:p>
        <a:p>
          <a:pPr algn="ctr">
            <a:lnSpc>
              <a:spcPts val="1700"/>
            </a:lnSpc>
          </a:pPr>
          <a:r>
            <a:rPr kumimoji="1" lang="ja-JP" altLang="en-US" sz="1100" b="1">
              <a:latin typeface="Meiryo UI" panose="020B0604030504040204" pitchFamily="50" charset="-128"/>
              <a:ea typeface="Meiryo UI" panose="020B0604030504040204" pitchFamily="50" charset="-128"/>
            </a:rPr>
            <a:t>国内居住者　</a:t>
          </a:r>
          <a:r>
            <a:rPr kumimoji="1" lang="en-US" altLang="ja-JP" sz="1100" b="1">
              <a:latin typeface="Meiryo UI" panose="020B0604030504040204" pitchFamily="50" charset="-128"/>
              <a:ea typeface="Meiryo UI" panose="020B0604030504040204" pitchFamily="50" charset="-128"/>
            </a:rPr>
            <a:t>10.21</a:t>
          </a:r>
          <a:r>
            <a:rPr kumimoji="1" lang="ja-JP" altLang="en-US" sz="1100" b="1">
              <a:latin typeface="Meiryo UI" panose="020B0604030504040204" pitchFamily="50" charset="-128"/>
              <a:ea typeface="Meiryo UI" panose="020B0604030504040204" pitchFamily="50" charset="-128"/>
            </a:rPr>
            <a:t>％</a:t>
          </a:r>
        </a:p>
        <a:p>
          <a:pPr algn="ctr"/>
          <a:r>
            <a:rPr kumimoji="1" lang="ja-JP" altLang="en-US" sz="1100" b="1">
              <a:latin typeface="Meiryo UI" panose="020B0604030504040204" pitchFamily="50" charset="-128"/>
              <a:ea typeface="Meiryo UI" panose="020B0604030504040204" pitchFamily="50" charset="-128"/>
            </a:rPr>
            <a:t>非居住者等　</a:t>
          </a:r>
          <a:r>
            <a:rPr kumimoji="1" lang="en-US" altLang="ja-JP" sz="1100" b="1">
              <a:latin typeface="Meiryo UI" panose="020B0604030504040204" pitchFamily="50" charset="-128"/>
              <a:ea typeface="Meiryo UI" panose="020B0604030504040204" pitchFamily="50" charset="-128"/>
            </a:rPr>
            <a:t>20.42</a:t>
          </a:r>
          <a:r>
            <a:rPr kumimoji="1" lang="ja-JP" altLang="en-US" sz="1100" b="1">
              <a:latin typeface="Meiryo UI" panose="020B0604030504040204" pitchFamily="50" charset="-128"/>
              <a:ea typeface="Meiryo UI" panose="020B0604030504040204" pitchFamily="50" charset="-128"/>
            </a:rPr>
            <a:t>％</a:t>
          </a:r>
          <a:endParaRPr kumimoji="1" lang="en-US" altLang="ja-JP" sz="1100" b="1">
            <a:latin typeface="Meiryo UI" panose="020B0604030504040204" pitchFamily="50" charset="-128"/>
            <a:ea typeface="Meiryo UI" panose="020B0604030504040204" pitchFamily="50" charset="-128"/>
          </a:endParaRPr>
        </a:p>
        <a:p>
          <a:pPr marL="0" marR="0" lvl="0" indent="0" algn="ctr" defTabSz="914400" eaLnBrk="1" fontAlgn="auto" latinLnBrk="0" hangingPunct="1">
            <a:lnSpc>
              <a:spcPts val="1500"/>
            </a:lnSpc>
            <a:spcBef>
              <a:spcPts val="0"/>
            </a:spcBef>
            <a:spcAft>
              <a:spcPts val="0"/>
            </a:spcAft>
            <a:buClrTx/>
            <a:buSzTx/>
            <a:buFontTx/>
            <a:buNone/>
            <a:tabLst/>
            <a:defRPr/>
          </a:pPr>
          <a:r>
            <a:rPr kumimoji="1" lang="ja-JP" altLang="en-US" sz="1050" b="0">
              <a:effectLst/>
              <a:latin typeface="Meiryo UI" panose="020B0604030504040204" pitchFamily="50" charset="-128"/>
              <a:ea typeface="Meiryo UI" panose="020B0604030504040204" pitchFamily="50" charset="-128"/>
              <a:cs typeface="+mn-cs"/>
            </a:rPr>
            <a:t>（</a:t>
          </a:r>
          <a:r>
            <a:rPr kumimoji="1" lang="ja-JP" altLang="ja-JP" sz="1050" b="0">
              <a:effectLst/>
              <a:latin typeface="Meiryo UI" panose="020B0604030504040204" pitchFamily="50" charset="-128"/>
              <a:ea typeface="Meiryo UI" panose="020B0604030504040204" pitchFamily="50" charset="-128"/>
              <a:cs typeface="+mn-cs"/>
            </a:rPr>
            <a:t>平成</a:t>
          </a:r>
          <a:r>
            <a:rPr kumimoji="1" lang="en-US" altLang="ja-JP" sz="1050" b="0">
              <a:effectLst/>
              <a:latin typeface="Meiryo UI" panose="020B0604030504040204" pitchFamily="50" charset="-128"/>
              <a:ea typeface="Meiryo UI" panose="020B0604030504040204" pitchFamily="50" charset="-128"/>
              <a:cs typeface="+mn-cs"/>
            </a:rPr>
            <a:t>25</a:t>
          </a:r>
          <a:r>
            <a:rPr kumimoji="1" lang="ja-JP" altLang="ja-JP" sz="1050" b="0">
              <a:effectLst/>
              <a:latin typeface="Meiryo UI" panose="020B0604030504040204" pitchFamily="50" charset="-128"/>
              <a:ea typeface="Meiryo UI" panose="020B0604030504040204" pitchFamily="50" charset="-128"/>
              <a:cs typeface="+mn-cs"/>
            </a:rPr>
            <a:t>年</a:t>
          </a:r>
          <a:r>
            <a:rPr kumimoji="1" lang="en-US" altLang="ja-JP" sz="1050" b="0">
              <a:effectLst/>
              <a:latin typeface="Meiryo UI" panose="020B0604030504040204" pitchFamily="50" charset="-128"/>
              <a:ea typeface="Meiryo UI" panose="020B0604030504040204" pitchFamily="50" charset="-128"/>
              <a:cs typeface="+mn-cs"/>
            </a:rPr>
            <a:t>1</a:t>
          </a:r>
          <a:r>
            <a:rPr kumimoji="1" lang="ja-JP" altLang="ja-JP" sz="1050" b="0">
              <a:effectLst/>
              <a:latin typeface="Meiryo UI" panose="020B0604030504040204" pitchFamily="50" charset="-128"/>
              <a:ea typeface="Meiryo UI" panose="020B0604030504040204" pitchFamily="50" charset="-128"/>
              <a:cs typeface="+mn-cs"/>
            </a:rPr>
            <a:t>月</a:t>
          </a:r>
          <a:r>
            <a:rPr kumimoji="1" lang="en-US" altLang="ja-JP" sz="1050" b="0">
              <a:effectLst/>
              <a:latin typeface="Meiryo UI" panose="020B0604030504040204" pitchFamily="50" charset="-128"/>
              <a:ea typeface="Meiryo UI" panose="020B0604030504040204" pitchFamily="50" charset="-128"/>
              <a:cs typeface="+mn-cs"/>
            </a:rPr>
            <a:t>1</a:t>
          </a:r>
          <a:r>
            <a:rPr kumimoji="1" lang="ja-JP" altLang="ja-JP" sz="1050" b="0">
              <a:effectLst/>
              <a:latin typeface="Meiryo UI" panose="020B0604030504040204" pitchFamily="50" charset="-128"/>
              <a:ea typeface="Meiryo UI" panose="020B0604030504040204" pitchFamily="50" charset="-128"/>
              <a:cs typeface="+mn-cs"/>
            </a:rPr>
            <a:t>日</a:t>
          </a:r>
          <a:r>
            <a:rPr kumimoji="1" lang="ja-JP" altLang="en-US" sz="1050" b="0">
              <a:effectLst/>
              <a:latin typeface="Meiryo UI" panose="020B0604030504040204" pitchFamily="50" charset="-128"/>
              <a:ea typeface="Meiryo UI" panose="020B0604030504040204" pitchFamily="50" charset="-128"/>
              <a:cs typeface="+mn-cs"/>
            </a:rPr>
            <a:t>から）</a:t>
          </a:r>
          <a:endParaRPr kumimoji="1" lang="ja-JP" altLang="en-US" sz="1050" b="0">
            <a:latin typeface="Meiryo UI" panose="020B0604030504040204" pitchFamily="50" charset="-128"/>
            <a:ea typeface="Meiryo UI" panose="020B0604030504040204" pitchFamily="50" charset="-128"/>
          </a:endParaRPr>
        </a:p>
        <a:p>
          <a:pPr algn="ctr">
            <a:lnSpc>
              <a:spcPts val="1300"/>
            </a:lnSpc>
          </a:pPr>
          <a:r>
            <a:rPr kumimoji="1" lang="ja-JP" altLang="en-US" sz="1100" b="0">
              <a:latin typeface="Meiryo UI" panose="020B0604030504040204" pitchFamily="50" charset="-128"/>
              <a:ea typeface="Meiryo UI" panose="020B0604030504040204" pitchFamily="50" charset="-128"/>
            </a:rPr>
            <a:t>小数点以下は切り捨て。</a:t>
          </a:r>
        </a:p>
      </xdr:txBody>
    </xdr:sp>
    <xdr:clientData/>
  </xdr:twoCellAnchor>
  <xdr:twoCellAnchor>
    <xdr:from>
      <xdr:col>32</xdr:col>
      <xdr:colOff>368207</xdr:colOff>
      <xdr:row>2</xdr:row>
      <xdr:rowOff>242751</xdr:rowOff>
    </xdr:from>
    <xdr:to>
      <xdr:col>39</xdr:col>
      <xdr:colOff>207</xdr:colOff>
      <xdr:row>10</xdr:row>
      <xdr:rowOff>412</xdr:rowOff>
    </xdr:to>
    <xdr:sp macro="" textlink="">
      <xdr:nvSpPr>
        <xdr:cNvPr id="5" name="正方形/長方形 4">
          <a:extLst>
            <a:ext uri="{FF2B5EF4-FFF2-40B4-BE49-F238E27FC236}">
              <a16:creationId xmlns:a16="http://schemas.microsoft.com/office/drawing/2014/main" id="{68058FE1-AF27-469E-8C80-25409E874D7D}"/>
            </a:ext>
          </a:extLst>
        </xdr:cNvPr>
        <xdr:cNvSpPr/>
      </xdr:nvSpPr>
      <xdr:spPr bwMode="auto">
        <a:xfrm>
          <a:off x="7428954" y="1097280"/>
          <a:ext cx="4164332" cy="2114069"/>
        </a:xfrm>
        <a:prstGeom prst="rect">
          <a:avLst/>
        </a:prstGeom>
        <a:solidFill>
          <a:srgbClr val="E7FFFF"/>
        </a:solidFill>
        <a:ln w="25400" cap="flat" cmpd="sng" algn="ctr">
          <a:solidFill>
            <a:srgbClr val="FF0000"/>
          </a:solid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t" upright="1"/>
        <a:lstStyle/>
        <a:p>
          <a:pPr algn="l">
            <a:lnSpc>
              <a:spcPts val="800"/>
            </a:lnSpc>
          </a:pPr>
          <a:endParaRPr kumimoji="1" lang="en-US" altLang="ja-JP" sz="1100" b="0"/>
        </a:p>
        <a:p>
          <a:pPr algn="l">
            <a:lnSpc>
              <a:spcPts val="2400"/>
            </a:lnSpc>
          </a:pPr>
          <a:r>
            <a:rPr kumimoji="1" lang="en-US" altLang="ja-JP" sz="1600" b="0">
              <a:latin typeface="Meiryo UI" panose="020B0604030504040204" pitchFamily="50" charset="-128"/>
              <a:ea typeface="Meiryo UI" panose="020B0604030504040204" pitchFamily="50" charset="-128"/>
            </a:rPr>
            <a:t>【</a:t>
          </a:r>
          <a:r>
            <a:rPr kumimoji="1" lang="ja-JP" altLang="en-US" sz="1600" b="0">
              <a:solidFill>
                <a:srgbClr val="002060"/>
              </a:solidFill>
              <a:latin typeface="Meiryo UI" panose="020B0604030504040204" pitchFamily="50" charset="-128"/>
              <a:ea typeface="Meiryo UI" panose="020B0604030504040204" pitchFamily="50" charset="-128"/>
            </a:rPr>
            <a:t>ご確認願います</a:t>
          </a:r>
          <a:r>
            <a:rPr kumimoji="1" lang="en-US" altLang="ja-JP" sz="1600" b="0">
              <a:solidFill>
                <a:srgbClr val="002060"/>
              </a:solidFill>
              <a:latin typeface="Meiryo UI" panose="020B0604030504040204" pitchFamily="50" charset="-128"/>
              <a:ea typeface="Meiryo UI" panose="020B0604030504040204" pitchFamily="50" charset="-128"/>
            </a:rPr>
            <a:t>!</a:t>
          </a:r>
          <a:r>
            <a:rPr kumimoji="1" lang="en-US" altLang="ja-JP" sz="1600" b="0">
              <a:latin typeface="Meiryo UI" panose="020B0604030504040204" pitchFamily="50" charset="-128"/>
              <a:ea typeface="Meiryo UI" panose="020B0604030504040204" pitchFamily="50" charset="-128"/>
            </a:rPr>
            <a:t>】</a:t>
          </a:r>
          <a:r>
            <a:rPr kumimoji="1" lang="ja-JP" altLang="en-US" sz="1600" b="0">
              <a:latin typeface="Meiryo UI" panose="020B0604030504040204" pitchFamily="50" charset="-128"/>
              <a:ea typeface="Meiryo UI" panose="020B0604030504040204" pitchFamily="50" charset="-128"/>
            </a:rPr>
            <a:t>　</a:t>
          </a:r>
          <a:r>
            <a:rPr kumimoji="1" lang="en-US" altLang="ja-JP" sz="1600" b="1">
              <a:solidFill>
                <a:srgbClr val="0000FF"/>
              </a:solidFill>
              <a:latin typeface="Meiryo UI" panose="020B0604030504040204" pitchFamily="50" charset="-128"/>
              <a:ea typeface="Meiryo UI" panose="020B0604030504040204" pitchFamily="50" charset="-128"/>
            </a:rPr>
            <a:t>※</a:t>
          </a:r>
          <a:r>
            <a:rPr kumimoji="1" lang="ja-JP" altLang="en-US" sz="1600" b="1">
              <a:solidFill>
                <a:srgbClr val="0000FF"/>
              </a:solidFill>
              <a:latin typeface="Meiryo UI" panose="020B0604030504040204" pitchFamily="50" charset="-128"/>
              <a:ea typeface="Meiryo UI" panose="020B0604030504040204" pitchFamily="50" charset="-128"/>
            </a:rPr>
            <a:t>書類の名称確認</a:t>
          </a:r>
          <a:endParaRPr kumimoji="1" lang="en-US" altLang="ja-JP" sz="1600" b="1">
            <a:solidFill>
              <a:srgbClr val="0000FF"/>
            </a:solidFill>
            <a:latin typeface="Meiryo UI" panose="020B0604030504040204" pitchFamily="50" charset="-128"/>
            <a:ea typeface="Meiryo UI" panose="020B0604030504040204" pitchFamily="50" charset="-128"/>
          </a:endParaRPr>
        </a:p>
        <a:p>
          <a:pPr algn="l">
            <a:lnSpc>
              <a:spcPts val="2400"/>
            </a:lnSpc>
          </a:pPr>
          <a:r>
            <a:rPr kumimoji="1" lang="ja-JP" altLang="en-US" sz="1600" b="0">
              <a:latin typeface="Meiryo UI" panose="020B0604030504040204" pitchFamily="50" charset="-128"/>
              <a:ea typeface="Meiryo UI" panose="020B0604030504040204" pitchFamily="50" charset="-128"/>
            </a:rPr>
            <a:t>　</a:t>
          </a:r>
          <a:r>
            <a:rPr kumimoji="1" lang="ja-JP" altLang="en-US" sz="1400" b="0">
              <a:latin typeface="Meiryo UI" panose="020B0604030504040204" pitchFamily="50" charset="-128"/>
              <a:ea typeface="Meiryo UI" panose="020B0604030504040204" pitchFamily="50" charset="-128"/>
            </a:rPr>
            <a:t>「謝金支払依頼書兼支出決定書」</a:t>
          </a:r>
          <a:r>
            <a:rPr kumimoji="1" lang="ja-JP" altLang="en-US" sz="1400" b="0">
              <a:solidFill>
                <a:sysClr val="windowText" lastClr="000000"/>
              </a:solidFill>
              <a:latin typeface="Meiryo UI" panose="020B0604030504040204" pitchFamily="50" charset="-128"/>
              <a:ea typeface="Meiryo UI" panose="020B0604030504040204" pitchFamily="50" charset="-128"/>
            </a:rPr>
            <a:t>ご提出の</a:t>
          </a:r>
          <a:r>
            <a:rPr kumimoji="1" lang="ja-JP" altLang="en-US" sz="1400" b="0">
              <a:solidFill>
                <a:srgbClr val="FF0000"/>
              </a:solidFill>
              <a:latin typeface="Meiryo UI" panose="020B0604030504040204" pitchFamily="50" charset="-128"/>
              <a:ea typeface="Meiryo UI" panose="020B0604030504040204" pitchFamily="50" charset="-128"/>
            </a:rPr>
            <a:t>前に</a:t>
          </a:r>
          <a:endParaRPr kumimoji="1" lang="en-US" altLang="ja-JP" sz="1400" b="0">
            <a:solidFill>
              <a:srgbClr val="FF0000"/>
            </a:solidFill>
            <a:latin typeface="Meiryo UI" panose="020B0604030504040204" pitchFamily="50" charset="-128"/>
            <a:ea typeface="Meiryo UI" panose="020B0604030504040204" pitchFamily="50" charset="-128"/>
          </a:endParaRPr>
        </a:p>
        <a:p>
          <a:pPr algn="l">
            <a:lnSpc>
              <a:spcPts val="2100"/>
            </a:lnSpc>
          </a:pPr>
          <a:r>
            <a:rPr kumimoji="1" lang="ja-JP" altLang="en-US" sz="1400" b="0">
              <a:latin typeface="Meiryo UI" panose="020B0604030504040204" pitchFamily="50" charset="-128"/>
              <a:ea typeface="Meiryo UI" panose="020B0604030504040204" pitchFamily="50" charset="-128"/>
            </a:rPr>
            <a:t>　</a:t>
          </a:r>
          <a:r>
            <a:rPr kumimoji="1" lang="ja-JP" altLang="en-US" sz="1400" b="1">
              <a:solidFill>
                <a:srgbClr val="FF0000"/>
              </a:solidFill>
              <a:latin typeface="Meiryo UI" panose="020B0604030504040204" pitchFamily="50" charset="-128"/>
              <a:ea typeface="Meiryo UI" panose="020B0604030504040204" pitchFamily="50" charset="-128"/>
            </a:rPr>
            <a:t>「謝金内訳書」</a:t>
          </a:r>
          <a:r>
            <a:rPr kumimoji="1" lang="ja-JP" altLang="en-US" sz="1400" b="0">
              <a:solidFill>
                <a:srgbClr val="FF0000"/>
              </a:solidFill>
              <a:latin typeface="Meiryo UI" panose="020B0604030504040204" pitchFamily="50" charset="-128"/>
              <a:ea typeface="Meiryo UI" panose="020B0604030504040204" pitchFamily="50" charset="-128"/>
            </a:rPr>
            <a:t>を学科担当者にご提出ください。</a:t>
          </a:r>
          <a:endParaRPr kumimoji="1" lang="en-US" altLang="ja-JP" sz="1400" b="0">
            <a:solidFill>
              <a:srgbClr val="FF0000"/>
            </a:solidFill>
            <a:latin typeface="Meiryo UI" panose="020B0604030504040204" pitchFamily="50" charset="-128"/>
            <a:ea typeface="Meiryo UI" panose="020B0604030504040204" pitchFamily="50" charset="-128"/>
          </a:endParaRPr>
        </a:p>
        <a:p>
          <a:pPr algn="l">
            <a:lnSpc>
              <a:spcPts val="1700"/>
            </a:lnSpc>
          </a:pPr>
          <a:endParaRPr kumimoji="1" lang="en-US" altLang="ja-JP" sz="1100" b="0">
            <a:solidFill>
              <a:srgbClr val="FF0000"/>
            </a:solidFill>
            <a:latin typeface="Meiryo UI" panose="020B0604030504040204" pitchFamily="50" charset="-128"/>
            <a:ea typeface="Meiryo UI" panose="020B0604030504040204" pitchFamily="50" charset="-128"/>
          </a:endParaRPr>
        </a:p>
        <a:p>
          <a:pPr algn="l">
            <a:lnSpc>
              <a:spcPts val="1800"/>
            </a:lnSpc>
          </a:pPr>
          <a:r>
            <a:rPr kumimoji="1" lang="ja-JP" altLang="en-US" sz="1100" b="0">
              <a:latin typeface="Meiryo UI" panose="020B0604030504040204" pitchFamily="50" charset="-128"/>
              <a:ea typeface="Meiryo UI" panose="020B0604030504040204" pitchFamily="50" charset="-128"/>
            </a:rPr>
            <a:t>　　　</a:t>
          </a:r>
          <a:r>
            <a:rPr kumimoji="1" lang="ja-JP" altLang="en-US" sz="1200" b="0">
              <a:latin typeface="Meiryo UI" panose="020B0604030504040204" pitchFamily="50" charset="-128"/>
              <a:ea typeface="Meiryo UI" panose="020B0604030504040204" pitchFamily="50" charset="-128"/>
            </a:rPr>
            <a:t>　交通費などを含む謝礼金額　源泉金額を確定したうえで</a:t>
          </a:r>
          <a:endParaRPr kumimoji="1" lang="en-US" altLang="ja-JP" sz="1200" b="0">
            <a:latin typeface="Meiryo UI" panose="020B0604030504040204" pitchFamily="50" charset="-128"/>
            <a:ea typeface="Meiryo UI" panose="020B0604030504040204" pitchFamily="50" charset="-128"/>
          </a:endParaRPr>
        </a:p>
        <a:p>
          <a:pPr algn="l">
            <a:lnSpc>
              <a:spcPts val="1800"/>
            </a:lnSpc>
          </a:pPr>
          <a:r>
            <a:rPr kumimoji="1" lang="ja-JP" altLang="en-US" sz="1200" b="0">
              <a:latin typeface="Meiryo UI" panose="020B0604030504040204" pitchFamily="50" charset="-128"/>
              <a:ea typeface="Meiryo UI" panose="020B0604030504040204" pitchFamily="50" charset="-128"/>
            </a:rPr>
            <a:t>　　　　</a:t>
          </a:r>
          <a:r>
            <a:rPr kumimoji="1" lang="ja-JP" altLang="ja-JP" sz="1200" b="0">
              <a:latin typeface="Meiryo UI" panose="020B0604030504040204" pitchFamily="50" charset="-128"/>
              <a:ea typeface="Meiryo UI" panose="020B0604030504040204" pitchFamily="50" charset="-128"/>
              <a:cs typeface="+mn-cs"/>
            </a:rPr>
            <a:t>「謝金支払依頼書兼支出決定書」</a:t>
          </a:r>
          <a:r>
            <a:rPr kumimoji="1" lang="ja-JP" altLang="en-US" sz="1200" b="0">
              <a:latin typeface="Meiryo UI" panose="020B0604030504040204" pitchFamily="50" charset="-128"/>
              <a:ea typeface="Meiryo UI" panose="020B0604030504040204" pitchFamily="50" charset="-128"/>
              <a:cs typeface="+mn-cs"/>
            </a:rPr>
            <a:t>の金額欄を入力します。</a:t>
          </a:r>
          <a:endParaRPr kumimoji="1" lang="en-US" altLang="ja-JP" sz="1200" b="0">
            <a:latin typeface="Meiryo UI" panose="020B0604030504040204" pitchFamily="50" charset="-128"/>
            <a:ea typeface="Meiryo UI" panose="020B0604030504040204" pitchFamily="50" charset="-128"/>
          </a:endParaRPr>
        </a:p>
        <a:p>
          <a:pPr algn="l">
            <a:lnSpc>
              <a:spcPts val="800"/>
            </a:lnSpc>
          </a:pPr>
          <a:r>
            <a:rPr kumimoji="1" lang="ja-JP" altLang="en-US" sz="1200" b="0">
              <a:latin typeface="Meiryo UI" panose="020B0604030504040204" pitchFamily="50" charset="-128"/>
              <a:ea typeface="Meiryo UI" panose="020B0604030504040204" pitchFamily="50" charset="-128"/>
            </a:rPr>
            <a:t>　　　　</a:t>
          </a:r>
          <a:endParaRPr kumimoji="1" lang="en-US" altLang="ja-JP" sz="1200" b="0">
            <a:latin typeface="Meiryo UI" panose="020B0604030504040204" pitchFamily="50" charset="-128"/>
            <a:ea typeface="Meiryo UI" panose="020B0604030504040204" pitchFamily="50" charset="-128"/>
          </a:endParaRPr>
        </a:p>
        <a:p>
          <a:pPr algn="l">
            <a:lnSpc>
              <a:spcPts val="900"/>
            </a:lnSpc>
          </a:pPr>
          <a:endParaRPr kumimoji="1" lang="en-US" altLang="ja-JP" sz="1400" b="1"/>
        </a:p>
        <a:p>
          <a:pPr algn="l">
            <a:lnSpc>
              <a:spcPts val="700"/>
            </a:lnSpc>
          </a:pPr>
          <a:endParaRPr kumimoji="1" lang="en-US" altLang="ja-JP" sz="1100" b="1"/>
        </a:p>
        <a:p>
          <a:pPr algn="l">
            <a:lnSpc>
              <a:spcPts val="900"/>
            </a:lnSpc>
          </a:pPr>
          <a:endParaRPr kumimoji="1" lang="ja-JP" altLang="en-US" sz="1100" b="1"/>
        </a:p>
      </xdr:txBody>
    </xdr:sp>
    <xdr:clientData/>
  </xdr:twoCellAnchor>
</xdr:wsDr>
</file>

<file path=xl/tables/table1.xml><?xml version="1.0" encoding="utf-8"?>
<table xmlns="http://schemas.openxmlformats.org/spreadsheetml/2006/main" id="2516" name="リスト1_1" displayName="リスト1_1" ref="I1:L13" totalsRowShown="0" headerRowDxfId="19" dataDxfId="18" headerRowBorderDxfId="16" tableBorderDxfId="17" totalsRowBorderDxfId="15">
  <tableColumns count="4">
    <tableColumn id="1" name="大学教育センター・情報" dataDxfId="23"/>
    <tableColumn id="2" name="学術情報基盤センター" dataDxfId="22"/>
    <tableColumn id="3" name="理系事務室" dataDxfId="21"/>
    <tableColumn id="4" name="ヘルプロ" dataDxfId="20"/>
  </tableColumns>
  <tableStyleInfo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zaikai.jim.tmu.ac.jp/zkweb"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pageSetUpPr fitToPage="1"/>
  </sheetPr>
  <dimension ref="A1:AZ77"/>
  <sheetViews>
    <sheetView showGridLines="0" tabSelected="1" zoomScaleNormal="100" workbookViewId="0">
      <selection activeCell="I15" sqref="I15:T15"/>
    </sheetView>
  </sheetViews>
  <sheetFormatPr defaultColWidth="9" defaultRowHeight="13.3"/>
  <cols>
    <col min="1" max="32" width="3.07421875" style="4" customWidth="1"/>
    <col min="33" max="33" width="1.84375" style="4" customWidth="1"/>
    <col min="34" max="34" width="1.4609375" style="4" customWidth="1"/>
    <col min="35" max="35" width="9.69140625" style="4" customWidth="1"/>
    <col min="36" max="36" width="4.84375" style="4" customWidth="1"/>
    <col min="37" max="41" width="8.23046875" style="4" customWidth="1"/>
    <col min="42" max="42" width="17.23046875" style="4" customWidth="1"/>
    <col min="43" max="16384" width="9" style="4"/>
  </cols>
  <sheetData>
    <row r="1" spans="1:44" ht="24" customHeight="1">
      <c r="A1" s="149" t="s">
        <v>205</v>
      </c>
      <c r="B1" s="149"/>
      <c r="C1" s="149"/>
      <c r="D1" s="149"/>
      <c r="E1" s="149"/>
      <c r="F1" s="149"/>
      <c r="G1" s="149"/>
      <c r="H1" s="149"/>
      <c r="I1" s="149"/>
      <c r="J1" s="149"/>
      <c r="K1" s="149"/>
      <c r="L1" s="149"/>
      <c r="M1" s="149"/>
      <c r="N1" s="149"/>
      <c r="O1" s="149"/>
      <c r="P1" s="149"/>
      <c r="Q1" s="149"/>
      <c r="R1" s="149"/>
      <c r="S1" s="149"/>
      <c r="T1" s="149"/>
      <c r="U1" s="149"/>
      <c r="V1" s="149"/>
      <c r="W1" s="149"/>
      <c r="X1" s="149"/>
      <c r="Y1" s="149"/>
      <c r="Z1" s="149"/>
      <c r="AA1" s="149"/>
      <c r="AB1" s="149"/>
      <c r="AC1" s="149"/>
      <c r="AD1" s="149"/>
      <c r="AE1" s="149"/>
      <c r="AF1" s="149"/>
    </row>
    <row r="2" spans="1:44" ht="23.7" customHeight="1">
      <c r="A2" s="496" t="s">
        <v>206</v>
      </c>
      <c r="B2" s="496"/>
      <c r="C2" s="496"/>
      <c r="D2" s="496"/>
      <c r="E2" s="496"/>
      <c r="F2" s="496"/>
      <c r="G2" s="496"/>
      <c r="H2" s="496"/>
      <c r="I2" s="496"/>
      <c r="J2" s="496"/>
      <c r="K2" s="496"/>
      <c r="L2" s="496"/>
      <c r="M2" s="496"/>
      <c r="N2" s="496"/>
      <c r="O2" s="496"/>
      <c r="P2" s="496"/>
      <c r="Q2" s="496"/>
      <c r="R2" s="496"/>
      <c r="S2" s="496"/>
      <c r="T2" s="496"/>
      <c r="U2" s="496"/>
      <c r="V2" s="496"/>
      <c r="W2" s="496"/>
      <c r="X2" s="496"/>
      <c r="Y2" s="496"/>
      <c r="Z2" s="496"/>
      <c r="AA2" s="496"/>
      <c r="AB2" s="496"/>
      <c r="AC2" s="496"/>
      <c r="AD2" s="496"/>
      <c r="AE2" s="496"/>
      <c r="AF2" s="496"/>
    </row>
    <row r="3" spans="1:44" ht="23.7" customHeight="1">
      <c r="A3" s="497" t="s">
        <v>207</v>
      </c>
      <c r="B3" s="496"/>
      <c r="C3" s="496"/>
      <c r="D3" s="496"/>
      <c r="E3" s="496"/>
      <c r="F3" s="496"/>
      <c r="G3" s="496"/>
      <c r="H3" s="496"/>
      <c r="I3" s="496"/>
      <c r="J3" s="496"/>
      <c r="K3" s="496"/>
      <c r="L3" s="496"/>
      <c r="M3" s="496"/>
      <c r="N3" s="496"/>
      <c r="O3" s="496"/>
      <c r="P3" s="496"/>
      <c r="Q3" s="496"/>
      <c r="R3" s="496"/>
      <c r="S3" s="496"/>
      <c r="T3" s="496"/>
      <c r="U3" s="496"/>
      <c r="V3" s="496"/>
      <c r="W3" s="496"/>
      <c r="X3" s="496"/>
      <c r="Y3" s="496"/>
      <c r="Z3" s="496"/>
      <c r="AA3" s="496"/>
      <c r="AB3" s="496"/>
      <c r="AC3" s="496"/>
      <c r="AD3" s="496"/>
      <c r="AE3" s="496"/>
      <c r="AF3" s="496"/>
      <c r="AG3" s="18"/>
      <c r="AH3" s="18"/>
    </row>
    <row r="4" spans="1:44" ht="58.4" customHeight="1" thickBot="1">
      <c r="A4" s="498" t="s">
        <v>592</v>
      </c>
      <c r="B4" s="498"/>
      <c r="C4" s="498"/>
      <c r="D4" s="498"/>
      <c r="E4" s="498"/>
      <c r="F4" s="498"/>
      <c r="G4" s="498"/>
      <c r="H4" s="498"/>
      <c r="I4" s="498"/>
      <c r="J4" s="498"/>
      <c r="K4" s="498"/>
      <c r="L4" s="498"/>
      <c r="M4" s="498"/>
      <c r="N4" s="498"/>
      <c r="O4" s="498"/>
      <c r="P4" s="498"/>
      <c r="Q4" s="498"/>
      <c r="R4" s="498"/>
      <c r="S4" s="498"/>
      <c r="T4" s="498"/>
      <c r="U4" s="498"/>
      <c r="V4" s="498"/>
      <c r="W4" s="498"/>
      <c r="X4" s="498"/>
      <c r="Y4" s="498"/>
      <c r="Z4" s="498"/>
      <c r="AA4" s="498"/>
      <c r="AB4" s="498"/>
      <c r="AC4" s="498"/>
      <c r="AD4" s="498"/>
      <c r="AE4" s="498"/>
      <c r="AF4" s="498"/>
      <c r="AG4" s="18"/>
      <c r="AH4" s="18"/>
      <c r="AI4" s="18"/>
      <c r="AK4" s="150"/>
      <c r="AL4" s="150"/>
      <c r="AM4" s="150"/>
      <c r="AN4" s="150"/>
      <c r="AO4" s="150"/>
    </row>
    <row r="5" spans="1:44" ht="28.5" customHeight="1" thickBot="1">
      <c r="A5" s="614" t="str">
        <f>コード一覧!$E$3</f>
        <v>一般財源等</v>
      </c>
      <c r="B5" s="615"/>
      <c r="C5" s="615"/>
      <c r="D5" s="616"/>
      <c r="E5" s="125"/>
      <c r="F5" s="125"/>
      <c r="G5" s="612" t="str">
        <f>IF(OR(E20=500000,E20&gt;500000,Y18="教育費",Y18="科研費間接経費",Y18="受託研究等間接経費財源費",Y18="先端研究助成間接経費",H18="アジア人材教育費･化学",H18="アジア人材教育費･機械"),"購入等依頼書 ","物品購入等支払通知書")</f>
        <v>物品購入等支払通知書</v>
      </c>
      <c r="H5" s="612"/>
      <c r="I5" s="612"/>
      <c r="J5" s="612"/>
      <c r="K5" s="612"/>
      <c r="L5" s="612"/>
      <c r="M5" s="612"/>
      <c r="N5" s="612"/>
      <c r="O5" s="612"/>
      <c r="P5" s="612"/>
      <c r="Q5" s="612"/>
      <c r="R5" s="612"/>
      <c r="S5" s="612"/>
      <c r="T5" s="612"/>
      <c r="U5" s="612"/>
      <c r="V5" s="612"/>
      <c r="W5" s="612"/>
      <c r="X5" s="613"/>
      <c r="Y5" s="501" t="s">
        <v>124</v>
      </c>
      <c r="Z5" s="502"/>
      <c r="AA5" s="617" t="s">
        <v>525</v>
      </c>
      <c r="AB5" s="618"/>
      <c r="AC5" s="618"/>
      <c r="AD5" s="618"/>
      <c r="AE5" s="618"/>
      <c r="AF5" s="619"/>
      <c r="AG5" s="18"/>
      <c r="AH5" s="18"/>
    </row>
    <row r="6" spans="1:44" ht="19.850000000000001" customHeight="1" thickBot="1">
      <c r="A6" s="124"/>
      <c r="B6" s="124"/>
      <c r="C6" s="124"/>
      <c r="D6" s="17"/>
      <c r="E6" s="35"/>
      <c r="F6" s="35"/>
      <c r="G6" s="172" t="s">
        <v>217</v>
      </c>
      <c r="I6" s="35"/>
      <c r="J6" s="170"/>
      <c r="K6" s="19"/>
      <c r="L6" s="19"/>
      <c r="M6" s="19"/>
      <c r="N6" s="670" t="s">
        <v>229</v>
      </c>
      <c r="O6" s="670"/>
      <c r="P6" s="670"/>
      <c r="Q6" s="670"/>
      <c r="R6" s="670"/>
      <c r="S6" s="670"/>
      <c r="T6" s="670"/>
      <c r="U6" s="670"/>
      <c r="V6" s="670"/>
      <c r="W6" s="670"/>
      <c r="X6" s="670"/>
      <c r="Y6" s="670"/>
      <c r="Z6" s="670"/>
      <c r="AA6" s="670"/>
      <c r="AB6" s="670"/>
      <c r="AC6" s="670"/>
      <c r="AD6" s="670"/>
      <c r="AE6" s="670"/>
      <c r="AF6" s="670"/>
      <c r="AG6" s="18"/>
      <c r="AH6" s="18"/>
    </row>
    <row r="7" spans="1:44" ht="25.4" customHeight="1" thickBot="1">
      <c r="A7" s="503" t="s">
        <v>528</v>
      </c>
      <c r="B7" s="504"/>
      <c r="C7" s="504"/>
      <c r="D7" s="504"/>
      <c r="E7" s="508" t="s">
        <v>104</v>
      </c>
      <c r="F7" s="509"/>
      <c r="G7" s="509"/>
      <c r="H7" s="509"/>
      <c r="I7" s="509"/>
      <c r="J7" s="509"/>
      <c r="K7" s="510"/>
      <c r="L7" s="20"/>
      <c r="M7" s="20"/>
      <c r="N7" s="674" t="str">
        <f>IF(E29="","発注","購入依頼")</f>
        <v>購入依頼</v>
      </c>
      <c r="O7" s="675"/>
      <c r="P7" s="675"/>
      <c r="Q7" s="675" t="s">
        <v>228</v>
      </c>
      <c r="R7" s="678"/>
      <c r="S7" s="680"/>
      <c r="T7" s="681"/>
      <c r="U7" s="681"/>
      <c r="V7" s="681"/>
      <c r="W7" s="681"/>
      <c r="X7" s="681"/>
      <c r="Y7" s="681"/>
      <c r="Z7" s="681"/>
      <c r="AA7" s="681"/>
      <c r="AB7" s="681"/>
      <c r="AC7" s="681"/>
      <c r="AD7" s="681"/>
      <c r="AE7" s="681"/>
      <c r="AF7" s="682"/>
      <c r="AG7" s="43"/>
      <c r="AH7" s="43"/>
      <c r="AI7" s="5"/>
      <c r="AJ7" s="5"/>
      <c r="AK7" s="5"/>
      <c r="AL7" s="5"/>
      <c r="AM7" s="5"/>
      <c r="AN7" s="5"/>
      <c r="AO7" s="5"/>
      <c r="AP7" s="5"/>
      <c r="AQ7" s="5"/>
      <c r="AR7" s="5"/>
    </row>
    <row r="8" spans="1:44" s="8" customFormat="1" ht="8.6999999999999993" customHeight="1" thickBot="1">
      <c r="A8" s="74"/>
      <c r="B8" s="74"/>
      <c r="C8" s="74"/>
      <c r="D8" s="74"/>
      <c r="E8" s="437"/>
      <c r="F8" s="438"/>
      <c r="G8" s="438"/>
      <c r="H8" s="438"/>
      <c r="I8" s="438"/>
      <c r="J8" s="438"/>
      <c r="K8" s="438"/>
      <c r="L8" s="20"/>
      <c r="M8" s="20"/>
      <c r="N8" s="676"/>
      <c r="O8" s="677"/>
      <c r="P8" s="677"/>
      <c r="Q8" s="677"/>
      <c r="R8" s="679"/>
      <c r="S8" s="683"/>
      <c r="T8" s="684"/>
      <c r="U8" s="684"/>
      <c r="V8" s="684"/>
      <c r="W8" s="684"/>
      <c r="X8" s="684"/>
      <c r="Y8" s="684"/>
      <c r="Z8" s="684"/>
      <c r="AA8" s="684"/>
      <c r="AB8" s="684"/>
      <c r="AC8" s="684"/>
      <c r="AD8" s="684"/>
      <c r="AE8" s="684"/>
      <c r="AF8" s="685"/>
      <c r="AG8" s="43"/>
      <c r="AH8" s="43"/>
      <c r="AI8" s="7"/>
      <c r="AJ8" s="7"/>
      <c r="AK8" s="7"/>
      <c r="AL8" s="7"/>
      <c r="AM8" s="7"/>
      <c r="AN8" s="7"/>
      <c r="AO8" s="7"/>
      <c r="AP8" s="7"/>
      <c r="AQ8" s="7"/>
      <c r="AR8" s="7"/>
    </row>
    <row r="9" spans="1:44" ht="23.25" customHeight="1" thickBot="1">
      <c r="A9" s="622" t="s">
        <v>71</v>
      </c>
      <c r="B9" s="622"/>
      <c r="C9" s="622"/>
      <c r="D9" s="622"/>
      <c r="E9" s="171" t="s">
        <v>216</v>
      </c>
      <c r="F9" s="168"/>
      <c r="G9" s="168"/>
      <c r="H9" s="168"/>
      <c r="I9" s="168"/>
      <c r="J9" s="168"/>
      <c r="K9" s="168"/>
      <c r="L9" s="168"/>
      <c r="M9" s="168"/>
      <c r="N9" s="168"/>
      <c r="O9" s="168"/>
      <c r="P9" s="168"/>
      <c r="Q9" s="168"/>
      <c r="R9" s="168"/>
      <c r="S9" s="168"/>
      <c r="T9" s="168"/>
      <c r="U9" s="168"/>
      <c r="V9" s="168"/>
      <c r="W9" s="168"/>
      <c r="X9" s="168"/>
      <c r="Y9" s="168"/>
      <c r="Z9" s="168"/>
      <c r="AA9" s="168"/>
      <c r="AB9" s="168"/>
      <c r="AC9" s="167"/>
      <c r="AD9" s="167"/>
      <c r="AE9" s="167"/>
      <c r="AF9" s="167"/>
      <c r="AG9" s="43"/>
      <c r="AH9" s="43"/>
      <c r="AI9" s="330" t="s">
        <v>527</v>
      </c>
      <c r="AJ9" s="331"/>
      <c r="AK9" s="331"/>
      <c r="AL9" s="331"/>
      <c r="AM9" s="331"/>
      <c r="AN9" s="331"/>
      <c r="AO9" s="331"/>
      <c r="AP9" s="331"/>
      <c r="AQ9" s="8"/>
    </row>
    <row r="10" spans="1:44" ht="21" customHeight="1">
      <c r="A10" s="511" t="s">
        <v>31</v>
      </c>
      <c r="B10" s="512"/>
      <c r="C10" s="512"/>
      <c r="D10" s="513"/>
      <c r="E10" s="517" t="s">
        <v>120</v>
      </c>
      <c r="F10" s="518"/>
      <c r="G10" s="606"/>
      <c r="H10" s="607"/>
      <c r="I10" s="607"/>
      <c r="J10" s="607"/>
      <c r="K10" s="607"/>
      <c r="L10" s="607"/>
      <c r="M10" s="607"/>
      <c r="N10" s="607"/>
      <c r="O10" s="607"/>
      <c r="P10" s="607"/>
      <c r="Q10" s="607"/>
      <c r="R10" s="607"/>
      <c r="S10" s="607"/>
      <c r="T10" s="607"/>
      <c r="U10" s="607"/>
      <c r="V10" s="607"/>
      <c r="W10" s="607"/>
      <c r="X10" s="607"/>
      <c r="Y10" s="607"/>
      <c r="Z10" s="607"/>
      <c r="AA10" s="607"/>
      <c r="AB10" s="607"/>
      <c r="AC10" s="607"/>
      <c r="AD10" s="610" t="s">
        <v>56</v>
      </c>
      <c r="AE10" s="610"/>
      <c r="AF10" s="611"/>
      <c r="AG10" s="43"/>
      <c r="AH10" s="43"/>
      <c r="AI10" s="658" t="s">
        <v>97</v>
      </c>
      <c r="AJ10" s="661" t="s">
        <v>583</v>
      </c>
      <c r="AK10" s="662"/>
      <c r="AL10" s="662"/>
      <c r="AM10" s="662"/>
      <c r="AN10" s="662"/>
      <c r="AO10" s="662"/>
      <c r="AP10" s="663"/>
      <c r="AQ10" s="8"/>
    </row>
    <row r="11" spans="1:44" ht="21" customHeight="1">
      <c r="A11" s="514"/>
      <c r="B11" s="515"/>
      <c r="C11" s="515"/>
      <c r="D11" s="516"/>
      <c r="E11" s="519"/>
      <c r="F11" s="520"/>
      <c r="G11" s="608"/>
      <c r="H11" s="609"/>
      <c r="I11" s="609"/>
      <c r="J11" s="609"/>
      <c r="K11" s="609"/>
      <c r="L11" s="609"/>
      <c r="M11" s="609"/>
      <c r="N11" s="609"/>
      <c r="O11" s="609"/>
      <c r="P11" s="609"/>
      <c r="Q11" s="609"/>
      <c r="R11" s="609"/>
      <c r="S11" s="609"/>
      <c r="T11" s="609"/>
      <c r="U11" s="609"/>
      <c r="V11" s="609"/>
      <c r="W11" s="609"/>
      <c r="X11" s="609"/>
      <c r="Y11" s="609"/>
      <c r="Z11" s="609"/>
      <c r="AA11" s="609"/>
      <c r="AB11" s="609"/>
      <c r="AC11" s="609"/>
      <c r="AD11" s="623" t="s">
        <v>57</v>
      </c>
      <c r="AE11" s="623"/>
      <c r="AF11" s="624"/>
      <c r="AG11" s="43"/>
      <c r="AH11" s="43"/>
      <c r="AI11" s="659"/>
      <c r="AJ11" s="664"/>
      <c r="AK11" s="665"/>
      <c r="AL11" s="665"/>
      <c r="AM11" s="665"/>
      <c r="AN11" s="665"/>
      <c r="AO11" s="665"/>
      <c r="AP11" s="666"/>
      <c r="AQ11" s="8"/>
    </row>
    <row r="12" spans="1:44" ht="19.399999999999999" customHeight="1" thickBot="1">
      <c r="A12" s="625" t="s">
        <v>244</v>
      </c>
      <c r="B12" s="626"/>
      <c r="C12" s="626"/>
      <c r="D12" s="626"/>
      <c r="E12" s="627"/>
      <c r="F12" s="627"/>
      <c r="G12" s="627"/>
      <c r="H12" s="627"/>
      <c r="I12" s="627"/>
      <c r="J12" s="627"/>
      <c r="K12" s="627"/>
      <c r="L12" s="627"/>
      <c r="M12" s="627"/>
      <c r="N12" s="627"/>
      <c r="O12" s="627"/>
      <c r="P12" s="627"/>
      <c r="Q12" s="627"/>
      <c r="R12" s="627"/>
      <c r="S12" s="627"/>
      <c r="T12" s="627"/>
      <c r="U12" s="627"/>
      <c r="V12" s="627"/>
      <c r="W12" s="627"/>
      <c r="X12" s="627"/>
      <c r="Y12" s="627"/>
      <c r="Z12" s="627"/>
      <c r="AA12" s="627"/>
      <c r="AB12" s="627"/>
      <c r="AC12" s="627"/>
      <c r="AD12" s="628"/>
      <c r="AE12" s="628"/>
      <c r="AF12" s="629"/>
      <c r="AG12" s="18"/>
      <c r="AH12" s="18"/>
      <c r="AI12" s="659"/>
      <c r="AJ12" s="664"/>
      <c r="AK12" s="665"/>
      <c r="AL12" s="665"/>
      <c r="AM12" s="665"/>
      <c r="AN12" s="665"/>
      <c r="AO12" s="665"/>
      <c r="AP12" s="666"/>
      <c r="AQ12" s="8"/>
    </row>
    <row r="13" spans="1:44" s="8" customFormat="1" ht="23.25" customHeight="1" thickBot="1">
      <c r="A13" s="169" t="s">
        <v>150</v>
      </c>
      <c r="B13" s="65"/>
      <c r="C13" s="65"/>
      <c r="D13" s="65"/>
      <c r="E13" s="65"/>
      <c r="F13" s="82"/>
      <c r="G13" s="82"/>
      <c r="H13" s="82"/>
      <c r="I13" s="82"/>
      <c r="J13" s="82"/>
      <c r="K13" s="82"/>
      <c r="L13" s="82"/>
      <c r="M13" s="82"/>
      <c r="N13" s="82"/>
      <c r="O13" s="82"/>
      <c r="P13" s="82"/>
      <c r="Q13" s="82"/>
      <c r="R13" s="82"/>
      <c r="S13" s="82"/>
      <c r="T13" s="82"/>
      <c r="U13" s="82"/>
      <c r="V13" s="82"/>
      <c r="W13" s="82"/>
      <c r="X13" s="82"/>
      <c r="Y13" s="82"/>
      <c r="Z13" s="126"/>
      <c r="AA13" s="126"/>
      <c r="AB13" s="126"/>
      <c r="AC13" s="126"/>
      <c r="AD13" s="126"/>
      <c r="AE13" s="126"/>
      <c r="AF13" s="126"/>
      <c r="AG13" s="18"/>
      <c r="AH13" s="18"/>
      <c r="AI13" s="659"/>
      <c r="AJ13" s="664"/>
      <c r="AK13" s="665"/>
      <c r="AL13" s="665"/>
      <c r="AM13" s="665"/>
      <c r="AN13" s="665"/>
      <c r="AO13" s="665"/>
      <c r="AP13" s="666"/>
      <c r="AQ13" s="4"/>
    </row>
    <row r="14" spans="1:44" s="8" customFormat="1" ht="14.25" customHeight="1">
      <c r="A14" s="728" t="s">
        <v>151</v>
      </c>
      <c r="B14" s="640"/>
      <c r="C14" s="640"/>
      <c r="D14" s="640"/>
      <c r="E14" s="640"/>
      <c r="F14" s="640"/>
      <c r="G14" s="640"/>
      <c r="H14" s="722"/>
      <c r="I14" s="639" t="s">
        <v>152</v>
      </c>
      <c r="J14" s="640"/>
      <c r="K14" s="640"/>
      <c r="L14" s="640"/>
      <c r="M14" s="640"/>
      <c r="N14" s="640"/>
      <c r="O14" s="640"/>
      <c r="P14" s="640"/>
      <c r="Q14" s="640"/>
      <c r="R14" s="640"/>
      <c r="S14" s="640"/>
      <c r="T14" s="722"/>
      <c r="U14" s="639" t="s">
        <v>153</v>
      </c>
      <c r="V14" s="640"/>
      <c r="W14" s="640"/>
      <c r="X14" s="640"/>
      <c r="Y14" s="640"/>
      <c r="Z14" s="640"/>
      <c r="AA14" s="640"/>
      <c r="AB14" s="640"/>
      <c r="AC14" s="640"/>
      <c r="AD14" s="640"/>
      <c r="AE14" s="640"/>
      <c r="AF14" s="641"/>
      <c r="AG14" s="18"/>
      <c r="AH14" s="18"/>
      <c r="AI14" s="660"/>
      <c r="AJ14" s="667"/>
      <c r="AK14" s="668"/>
      <c r="AL14" s="668"/>
      <c r="AM14" s="668"/>
      <c r="AN14" s="668"/>
      <c r="AO14" s="668"/>
      <c r="AP14" s="669"/>
      <c r="AQ14" s="4"/>
    </row>
    <row r="15" spans="1:44" s="8" customFormat="1" ht="35.25" customHeight="1" thickBot="1">
      <c r="A15" s="806"/>
      <c r="B15" s="807"/>
      <c r="C15" s="807"/>
      <c r="D15" s="807"/>
      <c r="E15" s="807"/>
      <c r="F15" s="807"/>
      <c r="G15" s="807"/>
      <c r="H15" s="808"/>
      <c r="I15" s="809"/>
      <c r="J15" s="810"/>
      <c r="K15" s="810"/>
      <c r="L15" s="810"/>
      <c r="M15" s="810"/>
      <c r="N15" s="810"/>
      <c r="O15" s="810"/>
      <c r="P15" s="810"/>
      <c r="Q15" s="810"/>
      <c r="R15" s="810"/>
      <c r="S15" s="810"/>
      <c r="T15" s="811"/>
      <c r="U15" s="723"/>
      <c r="V15" s="724"/>
      <c r="W15" s="724"/>
      <c r="X15" s="724"/>
      <c r="Y15" s="724"/>
      <c r="Z15" s="724"/>
      <c r="AA15" s="724"/>
      <c r="AB15" s="724"/>
      <c r="AC15" s="724"/>
      <c r="AD15" s="724"/>
      <c r="AE15" s="724"/>
      <c r="AF15" s="725"/>
      <c r="AG15" s="4"/>
      <c r="AH15" s="4"/>
      <c r="AI15" s="329" t="s">
        <v>98</v>
      </c>
      <c r="AJ15" s="620" t="s">
        <v>96</v>
      </c>
      <c r="AK15" s="620"/>
      <c r="AL15" s="620"/>
      <c r="AM15" s="620"/>
      <c r="AN15" s="620"/>
      <c r="AO15" s="620"/>
      <c r="AP15" s="621"/>
      <c r="AQ15" s="4"/>
    </row>
    <row r="16" spans="1:44" ht="23.25" customHeight="1" thickBot="1">
      <c r="A16" s="169" t="s">
        <v>147</v>
      </c>
      <c r="B16" s="169"/>
      <c r="C16" s="169"/>
      <c r="D16" s="169"/>
      <c r="E16" s="173" t="s">
        <v>215</v>
      </c>
      <c r="F16" s="82"/>
      <c r="G16" s="82"/>
      <c r="H16" s="82"/>
      <c r="I16" s="82"/>
      <c r="J16" s="82"/>
      <c r="K16" s="82"/>
      <c r="L16" s="82"/>
      <c r="M16" s="82"/>
      <c r="N16" s="82"/>
      <c r="O16" s="82"/>
      <c r="P16" s="82"/>
      <c r="Q16" s="82"/>
      <c r="R16" s="82"/>
      <c r="S16" s="82"/>
      <c r="T16" s="82"/>
      <c r="U16" s="82"/>
      <c r="V16" s="82"/>
      <c r="W16" s="82"/>
      <c r="X16" s="82"/>
      <c r="Y16" s="82"/>
      <c r="Z16" s="89"/>
      <c r="AA16" s="89"/>
      <c r="AB16" s="89"/>
      <c r="AC16" s="89"/>
      <c r="AD16" s="89"/>
      <c r="AE16" s="89"/>
      <c r="AF16" s="89"/>
      <c r="AJ16" s="81"/>
    </row>
    <row r="17" spans="1:52" ht="26.25" customHeight="1">
      <c r="A17" s="505" t="s">
        <v>149</v>
      </c>
      <c r="B17" s="506"/>
      <c r="C17" s="506"/>
      <c r="D17" s="506"/>
      <c r="E17" s="506"/>
      <c r="F17" s="506"/>
      <c r="G17" s="506"/>
      <c r="H17" s="507"/>
      <c r="I17" s="686" t="s">
        <v>148</v>
      </c>
      <c r="J17" s="686"/>
      <c r="K17" s="686"/>
      <c r="L17" s="686"/>
      <c r="M17" s="686"/>
      <c r="N17" s="686"/>
      <c r="O17" s="686"/>
      <c r="P17" s="686"/>
      <c r="Q17" s="686"/>
      <c r="R17" s="686"/>
      <c r="S17" s="686"/>
      <c r="T17" s="732" t="s">
        <v>145</v>
      </c>
      <c r="U17" s="733"/>
      <c r="V17" s="733"/>
      <c r="W17" s="733"/>
      <c r="X17" s="734"/>
      <c r="Y17" s="639" t="s">
        <v>143</v>
      </c>
      <c r="Z17" s="640"/>
      <c r="AA17" s="640"/>
      <c r="AB17" s="640"/>
      <c r="AC17" s="640"/>
      <c r="AD17" s="640"/>
      <c r="AE17" s="640"/>
      <c r="AF17" s="641"/>
    </row>
    <row r="18" spans="1:52" ht="43.4" customHeight="1" thickBot="1">
      <c r="A18" s="499" t="str">
        <f>コード一覧!$F$3</f>
        <v>1010205</v>
      </c>
      <c r="B18" s="500"/>
      <c r="C18" s="500"/>
      <c r="D18" s="500"/>
      <c r="E18" s="500"/>
      <c r="F18" s="500"/>
      <c r="G18" s="500"/>
      <c r="H18" s="500"/>
      <c r="I18" s="687" t="str">
        <f>コード一覧!$G$3</f>
        <v>教）実実教・固）製作加工経費</v>
      </c>
      <c r="J18" s="687"/>
      <c r="K18" s="687"/>
      <c r="L18" s="687"/>
      <c r="M18" s="687"/>
      <c r="N18" s="687"/>
      <c r="O18" s="687"/>
      <c r="P18" s="687"/>
      <c r="Q18" s="687"/>
      <c r="R18" s="687"/>
      <c r="S18" s="687"/>
      <c r="T18" s="729" t="str">
        <f>コード一覧!$B$3</f>
        <v>1D1</v>
      </c>
      <c r="U18" s="730"/>
      <c r="V18" s="730"/>
      <c r="W18" s="730"/>
      <c r="X18" s="731"/>
      <c r="Y18" s="672" t="str">
        <f>コード一覧!$C$3</f>
        <v>理学部</v>
      </c>
      <c r="Z18" s="672"/>
      <c r="AA18" s="672"/>
      <c r="AB18" s="672"/>
      <c r="AC18" s="672"/>
      <c r="AD18" s="672"/>
      <c r="AE18" s="672"/>
      <c r="AF18" s="673"/>
      <c r="AG18" s="18"/>
      <c r="AJ18" s="81"/>
    </row>
    <row r="19" spans="1:52" ht="23.25" customHeight="1" thickBot="1">
      <c r="A19" s="622" t="s">
        <v>74</v>
      </c>
      <c r="B19" s="622"/>
      <c r="C19" s="622"/>
      <c r="D19" s="622"/>
      <c r="E19" s="23"/>
      <c r="F19" s="23"/>
      <c r="G19" s="23"/>
      <c r="H19" s="23"/>
      <c r="I19" s="23"/>
      <c r="J19" s="23"/>
      <c r="K19" s="16"/>
      <c r="L19" s="16"/>
      <c r="M19" s="16"/>
      <c r="N19" s="16"/>
      <c r="O19" s="16"/>
      <c r="P19" s="7"/>
      <c r="Q19" s="7"/>
      <c r="R19" s="7"/>
      <c r="S19" s="7"/>
      <c r="T19" s="7"/>
      <c r="U19" s="7"/>
      <c r="V19" s="7"/>
      <c r="W19" s="7"/>
      <c r="X19" s="7"/>
      <c r="Y19" s="7"/>
      <c r="Z19" s="7"/>
      <c r="AA19" s="7"/>
      <c r="AB19" s="24"/>
      <c r="AC19" s="24"/>
      <c r="AD19" s="24"/>
      <c r="AE19" s="24"/>
      <c r="AG19" s="18"/>
      <c r="AJ19" s="81"/>
    </row>
    <row r="20" spans="1:52" ht="12.65" customHeight="1">
      <c r="A20" s="707" t="s">
        <v>54</v>
      </c>
      <c r="B20" s="708"/>
      <c r="C20" s="708"/>
      <c r="D20" s="709"/>
      <c r="E20" s="713"/>
      <c r="F20" s="714"/>
      <c r="G20" s="714"/>
      <c r="H20" s="714"/>
      <c r="I20" s="714"/>
      <c r="J20" s="714"/>
      <c r="K20" s="714"/>
      <c r="L20" s="714"/>
      <c r="M20" s="714"/>
      <c r="N20" s="714"/>
      <c r="O20" s="714"/>
      <c r="P20" s="714"/>
      <c r="Q20" s="714"/>
      <c r="R20" s="714"/>
      <c r="S20" s="714"/>
      <c r="T20" s="715"/>
      <c r="U20" s="593" t="s">
        <v>21</v>
      </c>
      <c r="V20" s="594"/>
      <c r="W20" s="594"/>
      <c r="X20" s="594"/>
      <c r="Y20" s="594"/>
      <c r="Z20" s="594"/>
      <c r="AA20" s="594"/>
      <c r="AB20" s="594"/>
      <c r="AC20" s="594"/>
      <c r="AD20" s="594"/>
      <c r="AE20" s="594"/>
      <c r="AF20" s="595"/>
      <c r="AG20" s="18"/>
      <c r="AH20" s="75"/>
      <c r="AI20" s="75"/>
      <c r="AJ20" s="75"/>
      <c r="AK20" s="75"/>
      <c r="AL20" s="75"/>
      <c r="AM20" s="75"/>
      <c r="AN20" s="75"/>
      <c r="AO20" s="75"/>
      <c r="AP20" s="75"/>
      <c r="AT20" s="76"/>
      <c r="AU20" s="76"/>
      <c r="AV20" s="76"/>
      <c r="AW20" s="76"/>
      <c r="AX20" s="76"/>
      <c r="AY20" s="76"/>
      <c r="AZ20" s="5"/>
    </row>
    <row r="21" spans="1:52" ht="13.5" customHeight="1">
      <c r="A21" s="710"/>
      <c r="B21" s="711"/>
      <c r="C21" s="711"/>
      <c r="D21" s="712"/>
      <c r="E21" s="716"/>
      <c r="F21" s="717"/>
      <c r="G21" s="717"/>
      <c r="H21" s="717"/>
      <c r="I21" s="717"/>
      <c r="J21" s="717"/>
      <c r="K21" s="717"/>
      <c r="L21" s="717"/>
      <c r="M21" s="717"/>
      <c r="N21" s="717"/>
      <c r="O21" s="717"/>
      <c r="P21" s="717"/>
      <c r="Q21" s="717"/>
      <c r="R21" s="717"/>
      <c r="S21" s="717"/>
      <c r="T21" s="718"/>
      <c r="U21" s="596"/>
      <c r="V21" s="597"/>
      <c r="W21" s="597"/>
      <c r="X21" s="597"/>
      <c r="Y21" s="476" t="s">
        <v>1</v>
      </c>
      <c r="Z21" s="600"/>
      <c r="AA21" s="600"/>
      <c r="AB21" s="600"/>
      <c r="AC21" s="600"/>
      <c r="AD21" s="600"/>
      <c r="AE21" s="602" t="s">
        <v>52</v>
      </c>
      <c r="AF21" s="604"/>
      <c r="AG21" s="18"/>
      <c r="AI21" s="638"/>
      <c r="AJ21" s="638"/>
      <c r="AM21" s="18"/>
      <c r="AQ21" s="75"/>
      <c r="AT21" s="5"/>
      <c r="AU21" s="5"/>
      <c r="AV21" s="5"/>
      <c r="AW21" s="5"/>
      <c r="AX21" s="5"/>
      <c r="AY21" s="5"/>
      <c r="AZ21" s="5"/>
    </row>
    <row r="22" spans="1:52" ht="13.4" customHeight="1">
      <c r="A22" s="592"/>
      <c r="B22" s="484"/>
      <c r="C22" s="484"/>
      <c r="D22" s="485"/>
      <c r="E22" s="719"/>
      <c r="F22" s="720"/>
      <c r="G22" s="720"/>
      <c r="H22" s="720"/>
      <c r="I22" s="720"/>
      <c r="J22" s="720"/>
      <c r="K22" s="720"/>
      <c r="L22" s="720"/>
      <c r="M22" s="720"/>
      <c r="N22" s="720"/>
      <c r="O22" s="720"/>
      <c r="P22" s="720"/>
      <c r="Q22" s="720"/>
      <c r="R22" s="720"/>
      <c r="S22" s="720"/>
      <c r="T22" s="721"/>
      <c r="U22" s="598"/>
      <c r="V22" s="599"/>
      <c r="W22" s="599"/>
      <c r="X22" s="599"/>
      <c r="Y22" s="477"/>
      <c r="Z22" s="601"/>
      <c r="AA22" s="601"/>
      <c r="AB22" s="601"/>
      <c r="AC22" s="601"/>
      <c r="AD22" s="601"/>
      <c r="AE22" s="603"/>
      <c r="AF22" s="605"/>
      <c r="AG22" s="18"/>
      <c r="AI22" s="174"/>
      <c r="AJ22" s="174"/>
      <c r="AK22" s="174"/>
      <c r="AL22" s="174"/>
      <c r="AM22" s="174"/>
      <c r="AN22" s="174"/>
      <c r="AO22" s="174"/>
      <c r="AP22" s="174"/>
    </row>
    <row r="23" spans="1:52" ht="18.75" customHeight="1">
      <c r="A23" s="591" t="s">
        <v>227</v>
      </c>
      <c r="B23" s="481"/>
      <c r="C23" s="481"/>
      <c r="D23" s="482"/>
      <c r="E23" s="587">
        <v>20</v>
      </c>
      <c r="F23" s="588"/>
      <c r="G23" s="476"/>
      <c r="H23" s="476"/>
      <c r="I23" s="476" t="s">
        <v>68</v>
      </c>
      <c r="J23" s="476"/>
      <c r="K23" s="476"/>
      <c r="L23" s="476" t="s">
        <v>69</v>
      </c>
      <c r="M23" s="476"/>
      <c r="N23" s="476"/>
      <c r="O23" s="478" t="s">
        <v>70</v>
      </c>
      <c r="P23" s="571" t="s">
        <v>25</v>
      </c>
      <c r="Q23" s="572"/>
      <c r="R23" s="572"/>
      <c r="S23" s="572"/>
      <c r="T23" s="572"/>
      <c r="U23" s="575"/>
      <c r="V23" s="576"/>
      <c r="W23" s="576"/>
      <c r="X23" s="576"/>
      <c r="Y23" s="576"/>
      <c r="Z23" s="576"/>
      <c r="AA23" s="576"/>
      <c r="AB23" s="576"/>
      <c r="AC23" s="576"/>
      <c r="AD23" s="576"/>
      <c r="AE23" s="576"/>
      <c r="AF23" s="577"/>
      <c r="AG23" s="68"/>
      <c r="AI23" s="174"/>
      <c r="AJ23" s="174"/>
      <c r="AK23" s="174"/>
      <c r="AL23" s="174"/>
      <c r="AM23" s="174"/>
      <c r="AN23" s="174"/>
      <c r="AO23" s="174"/>
      <c r="AP23" s="174"/>
    </row>
    <row r="24" spans="1:52" ht="18.75" customHeight="1">
      <c r="A24" s="592"/>
      <c r="B24" s="484"/>
      <c r="C24" s="484"/>
      <c r="D24" s="485"/>
      <c r="E24" s="589"/>
      <c r="F24" s="590"/>
      <c r="G24" s="477"/>
      <c r="H24" s="477"/>
      <c r="I24" s="477"/>
      <c r="J24" s="477"/>
      <c r="K24" s="477"/>
      <c r="L24" s="477"/>
      <c r="M24" s="477"/>
      <c r="N24" s="477"/>
      <c r="O24" s="479"/>
      <c r="P24" s="573"/>
      <c r="Q24" s="574"/>
      <c r="R24" s="574"/>
      <c r="S24" s="574"/>
      <c r="T24" s="574"/>
      <c r="U24" s="578"/>
      <c r="V24" s="579"/>
      <c r="W24" s="579"/>
      <c r="X24" s="579"/>
      <c r="Y24" s="579"/>
      <c r="Z24" s="579"/>
      <c r="AA24" s="579"/>
      <c r="AB24" s="579"/>
      <c r="AC24" s="579"/>
      <c r="AD24" s="579"/>
      <c r="AE24" s="579"/>
      <c r="AF24" s="580"/>
      <c r="AG24" s="18"/>
      <c r="AH24" s="15"/>
      <c r="AI24" s="527" t="s">
        <v>221</v>
      </c>
      <c r="AJ24" s="527"/>
      <c r="AK24" s="527"/>
      <c r="AL24" s="527"/>
      <c r="AM24" s="527"/>
      <c r="AN24" s="527"/>
      <c r="AO24" s="527"/>
      <c r="AP24" s="527"/>
    </row>
    <row r="25" spans="1:52" ht="18.75" customHeight="1">
      <c r="A25" s="581" t="s">
        <v>99</v>
      </c>
      <c r="B25" s="582"/>
      <c r="C25" s="582"/>
      <c r="D25" s="583"/>
      <c r="E25" s="587">
        <v>20</v>
      </c>
      <c r="F25" s="588"/>
      <c r="G25" s="476"/>
      <c r="H25" s="476"/>
      <c r="I25" s="476" t="s">
        <v>68</v>
      </c>
      <c r="J25" s="476"/>
      <c r="K25" s="476"/>
      <c r="L25" s="476" t="s">
        <v>69</v>
      </c>
      <c r="M25" s="476"/>
      <c r="N25" s="476"/>
      <c r="O25" s="478" t="s">
        <v>70</v>
      </c>
      <c r="P25" s="480" t="s">
        <v>107</v>
      </c>
      <c r="Q25" s="481"/>
      <c r="R25" s="481"/>
      <c r="S25" s="481"/>
      <c r="T25" s="482"/>
      <c r="U25" s="559"/>
      <c r="V25" s="560"/>
      <c r="W25" s="560"/>
      <c r="X25" s="560"/>
      <c r="Y25" s="560"/>
      <c r="Z25" s="560"/>
      <c r="AA25" s="560"/>
      <c r="AB25" s="560"/>
      <c r="AC25" s="560"/>
      <c r="AD25" s="560"/>
      <c r="AE25" s="560"/>
      <c r="AF25" s="561"/>
      <c r="AG25" s="18"/>
      <c r="AI25" s="527"/>
      <c r="AJ25" s="527"/>
      <c r="AK25" s="527"/>
      <c r="AL25" s="527"/>
      <c r="AM25" s="527"/>
      <c r="AN25" s="527"/>
      <c r="AO25" s="527"/>
      <c r="AP25" s="527"/>
      <c r="AQ25" s="15"/>
    </row>
    <row r="26" spans="1:52" ht="18.75" customHeight="1">
      <c r="A26" s="584"/>
      <c r="B26" s="585"/>
      <c r="C26" s="585"/>
      <c r="D26" s="586"/>
      <c r="E26" s="589"/>
      <c r="F26" s="590"/>
      <c r="G26" s="477"/>
      <c r="H26" s="477"/>
      <c r="I26" s="477"/>
      <c r="J26" s="477"/>
      <c r="K26" s="477"/>
      <c r="L26" s="477"/>
      <c r="M26" s="477"/>
      <c r="N26" s="477"/>
      <c r="O26" s="479"/>
      <c r="P26" s="483"/>
      <c r="Q26" s="484"/>
      <c r="R26" s="484"/>
      <c r="S26" s="484"/>
      <c r="T26" s="485"/>
      <c r="U26" s="562"/>
      <c r="V26" s="563"/>
      <c r="W26" s="563"/>
      <c r="X26" s="563"/>
      <c r="Y26" s="563"/>
      <c r="Z26" s="563"/>
      <c r="AA26" s="563"/>
      <c r="AB26" s="563"/>
      <c r="AC26" s="563"/>
      <c r="AD26" s="563"/>
      <c r="AE26" s="563"/>
      <c r="AF26" s="564"/>
      <c r="AG26" s="18"/>
      <c r="AI26" s="527"/>
      <c r="AJ26" s="527"/>
      <c r="AK26" s="527"/>
      <c r="AL26" s="527"/>
      <c r="AM26" s="527"/>
      <c r="AN26" s="527"/>
      <c r="AO26" s="527"/>
      <c r="AP26" s="527"/>
    </row>
    <row r="27" spans="1:52" ht="25.4" customHeight="1" thickBot="1">
      <c r="A27" s="565" t="s">
        <v>9</v>
      </c>
      <c r="B27" s="566"/>
      <c r="C27" s="566"/>
      <c r="D27" s="567"/>
      <c r="E27" s="568"/>
      <c r="F27" s="569"/>
      <c r="G27" s="569"/>
      <c r="H27" s="569"/>
      <c r="I27" s="569"/>
      <c r="J27" s="569"/>
      <c r="K27" s="569"/>
      <c r="L27" s="569"/>
      <c r="M27" s="569"/>
      <c r="N27" s="569"/>
      <c r="O27" s="569"/>
      <c r="P27" s="569"/>
      <c r="Q27" s="569"/>
      <c r="R27" s="569"/>
      <c r="S27" s="569"/>
      <c r="T27" s="569"/>
      <c r="U27" s="569"/>
      <c r="V27" s="569"/>
      <c r="W27" s="569"/>
      <c r="X27" s="569"/>
      <c r="Y27" s="569"/>
      <c r="Z27" s="569"/>
      <c r="AA27" s="569"/>
      <c r="AB27" s="569"/>
      <c r="AC27" s="569"/>
      <c r="AD27" s="569"/>
      <c r="AE27" s="569"/>
      <c r="AF27" s="570"/>
      <c r="AG27" s="18"/>
      <c r="AI27" s="671" t="s">
        <v>86</v>
      </c>
      <c r="AJ27" s="671"/>
      <c r="AK27" s="671"/>
      <c r="AL27" s="671"/>
      <c r="AM27" s="671"/>
      <c r="AN27" s="671"/>
      <c r="AO27" s="671"/>
      <c r="AP27" s="671"/>
    </row>
    <row r="28" spans="1:52" ht="45" customHeight="1" thickBot="1">
      <c r="A28" s="130" t="s">
        <v>177</v>
      </c>
      <c r="B28" s="130"/>
      <c r="C28" s="130"/>
      <c r="D28" s="130"/>
      <c r="E28" s="72"/>
      <c r="F28" s="323"/>
      <c r="G28" s="323"/>
      <c r="H28" s="727" t="s">
        <v>218</v>
      </c>
      <c r="I28" s="727"/>
      <c r="J28" s="727"/>
      <c r="K28" s="727"/>
      <c r="L28" s="727"/>
      <c r="M28" s="727"/>
      <c r="N28" s="727"/>
      <c r="O28" s="727"/>
      <c r="P28" s="727"/>
      <c r="Q28" s="727"/>
      <c r="R28" s="727"/>
      <c r="S28" s="727"/>
      <c r="T28" s="727"/>
      <c r="U28" s="727"/>
      <c r="V28" s="727"/>
      <c r="W28" s="727"/>
      <c r="X28" s="727"/>
      <c r="Y28" s="727"/>
      <c r="Z28" s="727"/>
      <c r="AA28" s="727"/>
      <c r="AB28" s="727"/>
      <c r="AC28" s="727"/>
      <c r="AD28" s="727"/>
      <c r="AE28" s="727"/>
      <c r="AF28" s="727"/>
      <c r="AG28" s="43"/>
      <c r="AI28" s="179" t="s">
        <v>222</v>
      </c>
      <c r="AJ28" s="175"/>
      <c r="AK28" s="175"/>
      <c r="AL28" s="175"/>
      <c r="AM28" s="176"/>
      <c r="AN28" s="175"/>
      <c r="AO28" s="175"/>
      <c r="AP28" s="175"/>
    </row>
    <row r="29" spans="1:52" s="15" customFormat="1" ht="29.25" customHeight="1">
      <c r="A29" s="688" t="s">
        <v>224</v>
      </c>
      <c r="B29" s="689"/>
      <c r="C29" s="689"/>
      <c r="D29" s="690"/>
      <c r="E29" s="699" t="s">
        <v>29</v>
      </c>
      <c r="F29" s="700"/>
      <c r="G29" s="700"/>
      <c r="H29" s="701"/>
      <c r="I29" s="633" t="str">
        <f>IF(E29=K68,"登録無の理由→","" )</f>
        <v/>
      </c>
      <c r="J29" s="634"/>
      <c r="K29" s="634"/>
      <c r="L29" s="634"/>
      <c r="M29" s="705"/>
      <c r="N29" s="706"/>
      <c r="O29" s="635" t="str">
        <f>IF(E29="無",VLOOKUP(M29,AJ29:AP36,2),"")</f>
        <v/>
      </c>
      <c r="P29" s="636"/>
      <c r="Q29" s="636"/>
      <c r="R29" s="636"/>
      <c r="S29" s="636"/>
      <c r="T29" s="636"/>
      <c r="U29" s="636"/>
      <c r="V29" s="636"/>
      <c r="W29" s="636"/>
      <c r="X29" s="636"/>
      <c r="Y29" s="636"/>
      <c r="Z29" s="636"/>
      <c r="AA29" s="636"/>
      <c r="AB29" s="636"/>
      <c r="AC29" s="636"/>
      <c r="AD29" s="636"/>
      <c r="AE29" s="636"/>
      <c r="AF29" s="637"/>
      <c r="AG29" s="18"/>
      <c r="AH29" s="8"/>
      <c r="AI29" s="180" t="s">
        <v>87</v>
      </c>
      <c r="AJ29" s="177" t="s">
        <v>88</v>
      </c>
      <c r="AK29" s="630" t="s">
        <v>123</v>
      </c>
      <c r="AL29" s="631"/>
      <c r="AM29" s="631"/>
      <c r="AN29" s="631"/>
      <c r="AO29" s="631"/>
      <c r="AP29" s="632"/>
      <c r="AQ29" s="4"/>
    </row>
    <row r="30" spans="1:52" ht="28.4" customHeight="1" thickBot="1">
      <c r="A30" s="691"/>
      <c r="B30" s="692"/>
      <c r="C30" s="692"/>
      <c r="D30" s="693"/>
      <c r="E30" s="702"/>
      <c r="F30" s="703"/>
      <c r="G30" s="703"/>
      <c r="H30" s="704"/>
      <c r="I30" s="694" t="str">
        <f>IF(AND(E29="無",M29=AJ36),"その他","")</f>
        <v/>
      </c>
      <c r="J30" s="695"/>
      <c r="K30" s="695"/>
      <c r="L30" s="695"/>
      <c r="M30" s="696"/>
      <c r="N30" s="697"/>
      <c r="O30" s="697"/>
      <c r="P30" s="697"/>
      <c r="Q30" s="697"/>
      <c r="R30" s="697"/>
      <c r="S30" s="697"/>
      <c r="T30" s="697"/>
      <c r="U30" s="697"/>
      <c r="V30" s="697"/>
      <c r="W30" s="697"/>
      <c r="X30" s="697"/>
      <c r="Y30" s="697"/>
      <c r="Z30" s="697"/>
      <c r="AA30" s="697"/>
      <c r="AB30" s="697"/>
      <c r="AC30" s="697"/>
      <c r="AD30" s="697"/>
      <c r="AE30" s="697"/>
      <c r="AF30" s="698"/>
      <c r="AG30" s="18"/>
      <c r="AI30" s="551" t="s">
        <v>29</v>
      </c>
      <c r="AJ30" s="554" t="s">
        <v>89</v>
      </c>
      <c r="AK30" s="555" t="s">
        <v>219</v>
      </c>
      <c r="AL30" s="555"/>
      <c r="AM30" s="555"/>
      <c r="AN30" s="555"/>
      <c r="AO30" s="555"/>
      <c r="AP30" s="555"/>
    </row>
    <row r="31" spans="1:52" ht="21" customHeight="1" thickBot="1">
      <c r="A31" s="130" t="s">
        <v>208</v>
      </c>
      <c r="B31" s="130"/>
      <c r="C31" s="130"/>
      <c r="D31" s="130"/>
      <c r="E31" s="183"/>
      <c r="F31" s="183"/>
      <c r="G31" s="183"/>
      <c r="H31" s="183"/>
      <c r="I31" s="183"/>
      <c r="J31" s="183"/>
      <c r="K31" s="183"/>
      <c r="L31" s="183"/>
      <c r="M31" s="550"/>
      <c r="N31" s="550"/>
      <c r="O31" s="550"/>
      <c r="P31" s="550"/>
      <c r="Q31" s="550"/>
      <c r="R31" s="550"/>
      <c r="S31" s="550"/>
      <c r="T31" s="550"/>
      <c r="U31" s="550"/>
      <c r="V31" s="550"/>
      <c r="W31" s="550"/>
      <c r="X31" s="550"/>
      <c r="Y31" s="550"/>
      <c r="Z31" s="550"/>
      <c r="AA31" s="550"/>
      <c r="AB31" s="550"/>
      <c r="AC31" s="550"/>
      <c r="AD31" s="550"/>
      <c r="AE31" s="550"/>
      <c r="AF31" s="550"/>
      <c r="AG31" s="18"/>
      <c r="AI31" s="552"/>
      <c r="AJ31" s="554"/>
      <c r="AK31" s="555"/>
      <c r="AL31" s="555"/>
      <c r="AM31" s="555"/>
      <c r="AN31" s="555"/>
      <c r="AO31" s="555"/>
      <c r="AP31" s="555"/>
    </row>
    <row r="32" spans="1:52" ht="21" customHeight="1">
      <c r="A32" s="486" t="s">
        <v>10</v>
      </c>
      <c r="B32" s="487"/>
      <c r="C32" s="487"/>
      <c r="D32" s="488"/>
      <c r="E32" s="644"/>
      <c r="F32" s="645"/>
      <c r="G32" s="645"/>
      <c r="H32" s="645"/>
      <c r="I32" s="645"/>
      <c r="J32" s="645"/>
      <c r="K32" s="645"/>
      <c r="L32" s="645"/>
      <c r="M32" s="645"/>
      <c r="N32" s="645"/>
      <c r="O32" s="646"/>
      <c r="P32" s="487" t="s">
        <v>15</v>
      </c>
      <c r="Q32" s="487"/>
      <c r="R32" s="487"/>
      <c r="S32" s="487"/>
      <c r="T32" s="488"/>
      <c r="U32" s="644"/>
      <c r="V32" s="645"/>
      <c r="W32" s="645"/>
      <c r="X32" s="645"/>
      <c r="Y32" s="645"/>
      <c r="Z32" s="645"/>
      <c r="AA32" s="645"/>
      <c r="AB32" s="645"/>
      <c r="AC32" s="645"/>
      <c r="AD32" s="645"/>
      <c r="AE32" s="645"/>
      <c r="AF32" s="657"/>
      <c r="AI32" s="552"/>
      <c r="AJ32" s="554" t="s">
        <v>90</v>
      </c>
      <c r="AK32" s="541" t="s">
        <v>115</v>
      </c>
      <c r="AL32" s="541"/>
      <c r="AM32" s="541"/>
      <c r="AN32" s="541"/>
      <c r="AO32" s="541"/>
      <c r="AP32" s="541"/>
    </row>
    <row r="33" spans="1:43" ht="21" customHeight="1" thickBot="1">
      <c r="A33" s="489" t="s">
        <v>16</v>
      </c>
      <c r="B33" s="490"/>
      <c r="C33" s="490"/>
      <c r="D33" s="490"/>
      <c r="E33" s="491"/>
      <c r="F33" s="492"/>
      <c r="G33" s="492"/>
      <c r="H33" s="492"/>
      <c r="I33" s="492"/>
      <c r="J33" s="492"/>
      <c r="K33" s="492"/>
      <c r="L33" s="492"/>
      <c r="M33" s="492"/>
      <c r="N33" s="492"/>
      <c r="O33" s="556"/>
      <c r="P33" s="494" t="s">
        <v>209</v>
      </c>
      <c r="Q33" s="494"/>
      <c r="R33" s="494"/>
      <c r="S33" s="494"/>
      <c r="T33" s="495"/>
      <c r="U33" s="491"/>
      <c r="V33" s="492"/>
      <c r="W33" s="492"/>
      <c r="X33" s="492"/>
      <c r="Y33" s="492"/>
      <c r="Z33" s="492"/>
      <c r="AA33" s="492"/>
      <c r="AB33" s="492"/>
      <c r="AC33" s="492"/>
      <c r="AD33" s="492"/>
      <c r="AE33" s="492"/>
      <c r="AF33" s="493"/>
      <c r="AG33" s="18"/>
      <c r="AI33" s="552"/>
      <c r="AJ33" s="554"/>
      <c r="AK33" s="541"/>
      <c r="AL33" s="541"/>
      <c r="AM33" s="541"/>
      <c r="AN33" s="541"/>
      <c r="AO33" s="541"/>
      <c r="AP33" s="541"/>
    </row>
    <row r="34" spans="1:43" ht="14.15" thickTop="1" thickBot="1">
      <c r="A34" s="468" t="s">
        <v>73</v>
      </c>
      <c r="B34" s="468"/>
      <c r="C34" s="468"/>
      <c r="D34" s="469"/>
      <c r="E34" s="470" t="s">
        <v>22</v>
      </c>
      <c r="F34" s="471"/>
      <c r="G34" s="472"/>
      <c r="H34" s="557" t="s">
        <v>11</v>
      </c>
      <c r="I34" s="558"/>
      <c r="J34" s="558"/>
      <c r="K34" s="558"/>
      <c r="L34" s="558"/>
      <c r="M34" s="558"/>
      <c r="N34" s="470" t="s">
        <v>23</v>
      </c>
      <c r="O34" s="471"/>
      <c r="P34" s="471"/>
      <c r="Q34" s="473" t="s">
        <v>12</v>
      </c>
      <c r="R34" s="474"/>
      <c r="S34" s="474"/>
      <c r="T34" s="474"/>
      <c r="U34" s="474"/>
      <c r="V34" s="474"/>
      <c r="W34" s="474"/>
      <c r="X34" s="474"/>
      <c r="Y34" s="474"/>
      <c r="Z34" s="474"/>
      <c r="AA34" s="474"/>
      <c r="AB34" s="475"/>
      <c r="AC34" s="29"/>
      <c r="AD34" s="29"/>
      <c r="AE34" s="29"/>
      <c r="AF34" s="29"/>
      <c r="AG34" s="18"/>
      <c r="AI34" s="552"/>
      <c r="AJ34" s="542" t="s">
        <v>91</v>
      </c>
      <c r="AK34" s="544" t="s">
        <v>220</v>
      </c>
      <c r="AL34" s="545"/>
      <c r="AM34" s="545"/>
      <c r="AN34" s="545"/>
      <c r="AO34" s="545"/>
      <c r="AP34" s="546"/>
    </row>
    <row r="35" spans="1:43" ht="7.85" customHeight="1" thickTop="1">
      <c r="A35" s="29"/>
      <c r="B35" s="29"/>
      <c r="C35" s="29"/>
      <c r="D35" s="29"/>
      <c r="E35" s="6"/>
      <c r="F35" s="6"/>
      <c r="G35" s="6"/>
      <c r="H35" s="6"/>
      <c r="I35" s="6"/>
      <c r="J35" s="6"/>
      <c r="K35" s="6"/>
      <c r="L35" s="6"/>
      <c r="M35" s="29"/>
      <c r="N35" s="29"/>
      <c r="O35" s="29"/>
      <c r="P35" s="29"/>
      <c r="Q35" s="65"/>
      <c r="R35" s="66"/>
      <c r="S35" s="66"/>
      <c r="T35" s="66"/>
      <c r="U35" s="66"/>
      <c r="V35" s="66"/>
      <c r="W35" s="66"/>
      <c r="X35" s="66"/>
      <c r="Y35" s="66"/>
      <c r="Z35" s="66"/>
      <c r="AA35" s="66"/>
      <c r="AB35" s="66"/>
      <c r="AG35" s="18"/>
      <c r="AI35" s="553"/>
      <c r="AJ35" s="543"/>
      <c r="AK35" s="547"/>
      <c r="AL35" s="548"/>
      <c r="AM35" s="548"/>
      <c r="AN35" s="548"/>
      <c r="AO35" s="548"/>
      <c r="AP35" s="549"/>
    </row>
    <row r="36" spans="1:43" customFormat="1" ht="18" customHeight="1" thickBot="1">
      <c r="A36" s="80" t="s">
        <v>187</v>
      </c>
      <c r="B36" s="80"/>
      <c r="C36" s="4"/>
      <c r="D36" s="4"/>
      <c r="E36" s="4"/>
      <c r="F36" s="18"/>
      <c r="G36" s="18"/>
      <c r="H36" s="18"/>
      <c r="I36" s="18"/>
      <c r="J36" s="18"/>
      <c r="K36" s="18"/>
      <c r="L36" s="18"/>
      <c r="M36" s="18"/>
      <c r="N36" s="18"/>
      <c r="O36" s="18"/>
      <c r="P36" s="18"/>
      <c r="Q36" s="18"/>
      <c r="R36" s="18"/>
      <c r="S36" s="18"/>
      <c r="T36" s="18"/>
      <c r="U36" s="18"/>
      <c r="V36" s="18"/>
      <c r="W36" s="18"/>
      <c r="X36" s="726" t="str">
        <f>IF(A5="科研費","科研費","")</f>
        <v/>
      </c>
      <c r="Y36" s="726"/>
      <c r="Z36" s="726"/>
      <c r="AA36" s="726"/>
      <c r="AB36" s="726"/>
      <c r="AC36" s="726"/>
      <c r="AD36" s="726"/>
      <c r="AE36" s="726"/>
      <c r="AF36" s="726"/>
      <c r="AG36" s="18"/>
      <c r="AH36" s="4"/>
      <c r="AI36" s="178" t="s">
        <v>93</v>
      </c>
      <c r="AJ36" s="181" t="s">
        <v>94</v>
      </c>
      <c r="AK36" s="535" t="s">
        <v>95</v>
      </c>
      <c r="AL36" s="536"/>
      <c r="AM36" s="536"/>
      <c r="AN36" s="536"/>
      <c r="AO36" s="536"/>
      <c r="AP36" s="537"/>
      <c r="AQ36" s="4"/>
    </row>
    <row r="37" spans="1:43" ht="11.7" customHeight="1">
      <c r="A37" s="26"/>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528" t="str">
        <f>IF(A5="科","科研費","")</f>
        <v/>
      </c>
      <c r="AE37" s="528"/>
      <c r="AF37" s="529"/>
      <c r="AG37" s="18"/>
    </row>
    <row r="38" spans="1:43" ht="17.7" customHeight="1">
      <c r="A38" s="28" t="s">
        <v>137</v>
      </c>
      <c r="B38" s="22"/>
      <c r="C38" s="22"/>
      <c r="D38" s="22"/>
      <c r="E38" s="22"/>
      <c r="F38" s="12"/>
      <c r="G38" s="104"/>
      <c r="H38" s="104"/>
      <c r="I38" s="104"/>
      <c r="J38" s="25"/>
      <c r="K38" s="22"/>
      <c r="L38" s="22"/>
      <c r="M38" s="22"/>
      <c r="N38" s="110" t="s">
        <v>175</v>
      </c>
      <c r="O38" s="110"/>
      <c r="P38" s="110"/>
      <c r="R38" s="110"/>
      <c r="S38" s="110"/>
      <c r="T38" s="110"/>
      <c r="U38" s="110"/>
      <c r="V38" s="110"/>
      <c r="W38" s="110"/>
      <c r="X38" s="110"/>
      <c r="Y38" s="110"/>
      <c r="Z38" s="110"/>
      <c r="AA38" s="110"/>
      <c r="AB38" s="25"/>
      <c r="AC38" s="25"/>
      <c r="AD38" s="530"/>
      <c r="AE38" s="530"/>
      <c r="AF38" s="531"/>
      <c r="AG38" s="18"/>
    </row>
    <row r="39" spans="1:43" ht="17.7" customHeight="1">
      <c r="A39" s="28"/>
      <c r="B39" s="532" t="s">
        <v>134</v>
      </c>
      <c r="C39" s="533"/>
      <c r="D39" s="534"/>
      <c r="E39" s="49"/>
      <c r="F39" s="112"/>
      <c r="G39" s="102"/>
      <c r="H39" s="102"/>
      <c r="I39" s="102"/>
      <c r="J39" s="113"/>
      <c r="K39" s="111"/>
      <c r="L39" s="131"/>
      <c r="M39" s="22"/>
      <c r="N39" s="538" t="s">
        <v>179</v>
      </c>
      <c r="O39" s="539"/>
      <c r="P39" s="540"/>
      <c r="Q39" s="642" t="s">
        <v>180</v>
      </c>
      <c r="R39" s="643"/>
      <c r="S39" s="643"/>
      <c r="T39" s="643"/>
      <c r="U39" s="643"/>
      <c r="V39" s="643"/>
      <c r="W39" s="643"/>
      <c r="X39" s="525"/>
      <c r="Y39" s="525"/>
      <c r="Z39" s="525"/>
      <c r="AA39" s="525"/>
      <c r="AB39" s="525"/>
      <c r="AC39" s="525"/>
      <c r="AD39" s="525"/>
      <c r="AE39" s="135" t="s">
        <v>181</v>
      </c>
      <c r="AF39" s="30"/>
      <c r="AG39" s="18"/>
    </row>
    <row r="40" spans="1:43" ht="17.7" customHeight="1">
      <c r="A40" s="28"/>
      <c r="B40" s="521" t="s">
        <v>136</v>
      </c>
      <c r="C40" s="522"/>
      <c r="D40" s="523"/>
      <c r="E40" s="51"/>
      <c r="F40" s="115"/>
      <c r="G40" s="103"/>
      <c r="H40" s="103"/>
      <c r="I40" s="103"/>
      <c r="J40" s="116"/>
      <c r="K40" s="114"/>
      <c r="L40" s="132"/>
      <c r="M40" s="22"/>
      <c r="N40" s="524" t="s">
        <v>176</v>
      </c>
      <c r="O40" s="525"/>
      <c r="P40" s="526"/>
      <c r="Q40" s="524"/>
      <c r="R40" s="525"/>
      <c r="S40" s="525"/>
      <c r="T40" s="525"/>
      <c r="U40" s="525"/>
      <c r="V40" s="525"/>
      <c r="W40" s="525"/>
      <c r="X40" s="525"/>
      <c r="Y40" s="525"/>
      <c r="Z40" s="525"/>
      <c r="AA40" s="525"/>
      <c r="AB40" s="525"/>
      <c r="AC40" s="525"/>
      <c r="AD40" s="525"/>
      <c r="AE40" s="135" t="s">
        <v>182</v>
      </c>
      <c r="AF40" s="30"/>
      <c r="AG40" s="18"/>
    </row>
    <row r="41" spans="1:43" ht="11.7" customHeight="1">
      <c r="A41" s="28"/>
      <c r="B41" s="22"/>
      <c r="C41" s="22"/>
      <c r="D41" s="22"/>
      <c r="E41" s="22"/>
      <c r="F41" s="12"/>
      <c r="G41" s="104"/>
      <c r="H41" s="104"/>
      <c r="I41" s="104"/>
      <c r="J41" s="25"/>
      <c r="K41" s="109"/>
      <c r="L41" s="109"/>
      <c r="M41" s="109"/>
      <c r="N41" s="136"/>
      <c r="O41" s="136"/>
      <c r="P41" s="136"/>
      <c r="Q41" s="136"/>
      <c r="R41" s="137"/>
      <c r="S41" s="137"/>
      <c r="T41" s="137"/>
      <c r="U41" s="137"/>
      <c r="V41" s="137"/>
      <c r="W41" s="136"/>
      <c r="X41" s="136"/>
      <c r="Y41" s="136"/>
      <c r="Z41" s="136"/>
      <c r="AA41" s="136"/>
      <c r="AB41" s="136"/>
      <c r="AC41" s="139"/>
      <c r="AD41" s="139"/>
      <c r="AE41" s="139"/>
      <c r="AF41" s="64"/>
      <c r="AG41" s="18"/>
    </row>
    <row r="42" spans="1:43" ht="17.7" customHeight="1">
      <c r="A42" s="28" t="s">
        <v>138</v>
      </c>
      <c r="B42" s="22"/>
      <c r="C42" s="22"/>
      <c r="D42" s="22"/>
      <c r="E42" s="22"/>
      <c r="F42" s="12"/>
      <c r="G42" s="104"/>
      <c r="H42" s="104"/>
      <c r="I42" s="104"/>
      <c r="J42" s="25"/>
      <c r="K42" s="22"/>
      <c r="L42" s="22"/>
      <c r="M42" s="22"/>
      <c r="N42" s="524" t="s">
        <v>183</v>
      </c>
      <c r="O42" s="525"/>
      <c r="P42" s="526"/>
      <c r="Q42" s="538" t="s">
        <v>200</v>
      </c>
      <c r="R42" s="539"/>
      <c r="S42" s="539"/>
      <c r="T42" s="539"/>
      <c r="U42" s="539"/>
      <c r="V42" s="539"/>
      <c r="W42" s="539"/>
      <c r="X42" s="539"/>
      <c r="Y42" s="539"/>
      <c r="Z42" s="539"/>
      <c r="AA42" s="539"/>
      <c r="AB42" s="539"/>
      <c r="AC42" s="539"/>
      <c r="AD42" s="539"/>
      <c r="AE42" s="540"/>
      <c r="AF42" s="30"/>
      <c r="AG42" s="18"/>
      <c r="AI42" s="18"/>
    </row>
    <row r="43" spans="1:43" ht="17.7" customHeight="1">
      <c r="A43" s="28"/>
      <c r="B43" s="532" t="s">
        <v>134</v>
      </c>
      <c r="C43" s="533"/>
      <c r="D43" s="534"/>
      <c r="E43" s="49"/>
      <c r="F43" s="112"/>
      <c r="G43" s="102"/>
      <c r="H43" s="102"/>
      <c r="I43" s="102"/>
      <c r="J43" s="113"/>
      <c r="K43" s="111"/>
      <c r="L43" s="131"/>
      <c r="M43" s="22"/>
      <c r="N43" s="524" t="s">
        <v>184</v>
      </c>
      <c r="O43" s="525"/>
      <c r="P43" s="526"/>
      <c r="Q43" s="648" t="s">
        <v>188</v>
      </c>
      <c r="R43" s="649"/>
      <c r="S43" s="649"/>
      <c r="T43" s="649"/>
      <c r="U43" s="649"/>
      <c r="V43" s="649"/>
      <c r="W43" s="649"/>
      <c r="X43" s="649"/>
      <c r="Y43" s="649"/>
      <c r="Z43" s="649"/>
      <c r="AA43" s="649"/>
      <c r="AB43" s="649"/>
      <c r="AC43" s="649"/>
      <c r="AD43" s="649"/>
      <c r="AE43" s="650"/>
      <c r="AF43" s="30"/>
      <c r="AG43" s="87"/>
      <c r="AH43" s="18"/>
      <c r="AI43" s="18"/>
    </row>
    <row r="44" spans="1:43" ht="17.7" customHeight="1">
      <c r="A44" s="28"/>
      <c r="B44" s="521" t="s">
        <v>136</v>
      </c>
      <c r="C44" s="522"/>
      <c r="D44" s="523"/>
      <c r="E44" s="51"/>
      <c r="F44" s="115"/>
      <c r="G44" s="103"/>
      <c r="H44" s="103"/>
      <c r="I44" s="103"/>
      <c r="J44" s="116"/>
      <c r="K44" s="114"/>
      <c r="L44" s="132"/>
      <c r="M44" s="22"/>
      <c r="N44" s="524"/>
      <c r="O44" s="525"/>
      <c r="P44" s="526"/>
      <c r="Q44" s="524"/>
      <c r="R44" s="525"/>
      <c r="S44" s="525"/>
      <c r="T44" s="525"/>
      <c r="U44" s="525"/>
      <c r="V44" s="525"/>
      <c r="W44" s="525"/>
      <c r="X44" s="525"/>
      <c r="Y44" s="525"/>
      <c r="Z44" s="525"/>
      <c r="AA44" s="525"/>
      <c r="AB44" s="525"/>
      <c r="AC44" s="525"/>
      <c r="AD44" s="525"/>
      <c r="AE44" s="135"/>
      <c r="AF44" s="30"/>
      <c r="AH44" s="18"/>
    </row>
    <row r="45" spans="1:43" ht="11.7" customHeight="1">
      <c r="A45" s="28"/>
      <c r="B45" s="101"/>
      <c r="C45" s="29"/>
      <c r="D45" s="29"/>
      <c r="E45" s="29"/>
      <c r="F45" s="31"/>
      <c r="G45" s="31"/>
      <c r="H45" s="31"/>
      <c r="I45" s="31"/>
      <c r="J45" s="25"/>
      <c r="K45" s="22"/>
      <c r="L45" s="22"/>
      <c r="M45" s="22"/>
      <c r="N45" s="110"/>
      <c r="O45" s="110"/>
      <c r="P45" s="110"/>
      <c r="Q45" s="110"/>
      <c r="R45" s="140"/>
      <c r="S45" s="140"/>
      <c r="T45" s="138"/>
      <c r="U45" s="140"/>
      <c r="V45" s="140"/>
      <c r="W45" s="140"/>
      <c r="X45" s="140"/>
      <c r="Y45" s="140"/>
      <c r="Z45" s="140"/>
      <c r="AA45" s="140"/>
      <c r="AB45" s="140"/>
      <c r="AC45" s="139"/>
      <c r="AD45" s="139"/>
      <c r="AE45" s="139"/>
      <c r="AF45" s="30"/>
      <c r="AH45" s="18"/>
      <c r="AI45" s="87"/>
      <c r="AJ45" s="87"/>
      <c r="AK45" s="87"/>
      <c r="AL45" s="87"/>
      <c r="AM45" s="87"/>
      <c r="AN45" s="87"/>
      <c r="AO45" s="87"/>
      <c r="AP45" s="87"/>
      <c r="AQ45" s="87"/>
    </row>
    <row r="46" spans="1:43" ht="17.7" customHeight="1">
      <c r="A46" s="28" t="s">
        <v>139</v>
      </c>
      <c r="B46" s="22"/>
      <c r="C46" s="22"/>
      <c r="D46" s="22"/>
      <c r="E46" s="22"/>
      <c r="F46" s="12"/>
      <c r="G46" s="104"/>
      <c r="H46" s="104"/>
      <c r="I46" s="104"/>
      <c r="J46" s="25"/>
      <c r="K46" s="22"/>
      <c r="L46" s="22"/>
      <c r="M46" s="22"/>
      <c r="N46" s="524" t="s">
        <v>185</v>
      </c>
      <c r="O46" s="525"/>
      <c r="P46" s="526"/>
      <c r="Q46" s="524"/>
      <c r="R46" s="525"/>
      <c r="S46" s="525"/>
      <c r="T46" s="525"/>
      <c r="U46" s="525"/>
      <c r="V46" s="525"/>
      <c r="W46" s="526"/>
      <c r="X46" s="524"/>
      <c r="Y46" s="525"/>
      <c r="Z46" s="525"/>
      <c r="AA46" s="525"/>
      <c r="AB46" s="525"/>
      <c r="AC46" s="525"/>
      <c r="AD46" s="525"/>
      <c r="AE46" s="526"/>
      <c r="AF46" s="30"/>
      <c r="AH46" s="87"/>
    </row>
    <row r="47" spans="1:43" ht="17.7" customHeight="1">
      <c r="A47" s="28"/>
      <c r="B47" s="532" t="s">
        <v>134</v>
      </c>
      <c r="C47" s="533"/>
      <c r="D47" s="534"/>
      <c r="E47" s="49"/>
      <c r="F47" s="112"/>
      <c r="G47" s="102"/>
      <c r="H47" s="102"/>
      <c r="I47" s="102"/>
      <c r="J47" s="113"/>
      <c r="K47" s="111"/>
      <c r="L47" s="131"/>
      <c r="M47" s="22"/>
      <c r="N47" s="524" t="s">
        <v>213</v>
      </c>
      <c r="O47" s="525"/>
      <c r="P47" s="526"/>
      <c r="Q47" s="524" t="s">
        <v>186</v>
      </c>
      <c r="R47" s="525"/>
      <c r="S47" s="525"/>
      <c r="T47" s="525"/>
      <c r="U47" s="525"/>
      <c r="V47" s="525"/>
      <c r="W47" s="525"/>
      <c r="X47" s="525"/>
      <c r="Y47" s="525"/>
      <c r="Z47" s="525"/>
      <c r="AA47" s="525"/>
      <c r="AB47" s="525"/>
      <c r="AC47" s="525"/>
      <c r="AD47" s="525"/>
      <c r="AE47" s="526"/>
      <c r="AF47" s="30"/>
    </row>
    <row r="48" spans="1:43" ht="17.7" customHeight="1">
      <c r="A48" s="28"/>
      <c r="B48" s="521" t="s">
        <v>136</v>
      </c>
      <c r="C48" s="522"/>
      <c r="D48" s="523"/>
      <c r="E48" s="51"/>
      <c r="F48" s="115"/>
      <c r="G48" s="103"/>
      <c r="H48" s="103"/>
      <c r="I48" s="103"/>
      <c r="J48" s="116"/>
      <c r="K48" s="114"/>
      <c r="L48" s="132"/>
      <c r="M48" s="22"/>
      <c r="N48" s="524" t="s">
        <v>214</v>
      </c>
      <c r="O48" s="525"/>
      <c r="P48" s="526"/>
      <c r="Q48" s="133"/>
      <c r="R48" s="134"/>
      <c r="S48" s="134"/>
      <c r="T48" s="134"/>
      <c r="U48" s="134"/>
      <c r="V48" s="134"/>
      <c r="W48" s="134"/>
      <c r="X48" s="134"/>
      <c r="Y48" s="134"/>
      <c r="Z48" s="134"/>
      <c r="AA48" s="134"/>
      <c r="AB48" s="134"/>
      <c r="AC48" s="141"/>
      <c r="AD48" s="141"/>
      <c r="AE48" s="142"/>
      <c r="AF48" s="30"/>
    </row>
    <row r="49" spans="1:43" ht="11.7" customHeight="1" thickBot="1">
      <c r="A49" s="33"/>
      <c r="B49" s="34"/>
      <c r="C49" s="34"/>
      <c r="D49" s="34"/>
      <c r="E49" s="34"/>
      <c r="F49" s="84"/>
      <c r="G49" s="84"/>
      <c r="H49" s="84"/>
      <c r="I49" s="84"/>
      <c r="J49" s="34"/>
      <c r="K49" s="34"/>
      <c r="L49" s="34"/>
      <c r="M49" s="34"/>
      <c r="N49" s="143"/>
      <c r="O49" s="143"/>
      <c r="P49" s="143"/>
      <c r="Q49" s="143"/>
      <c r="R49" s="143"/>
      <c r="S49" s="143"/>
      <c r="T49" s="143"/>
      <c r="U49" s="143"/>
      <c r="V49" s="143"/>
      <c r="W49" s="143"/>
      <c r="X49" s="143"/>
      <c r="Y49" s="143"/>
      <c r="Z49" s="143"/>
      <c r="AA49" s="143"/>
      <c r="AB49" s="143"/>
      <c r="AC49" s="143"/>
      <c r="AD49" s="143"/>
      <c r="AE49" s="143"/>
      <c r="AF49" s="42"/>
      <c r="AG49" s="15"/>
    </row>
    <row r="50" spans="1:43" ht="7" customHeight="1">
      <c r="A50" s="25"/>
      <c r="B50" s="25"/>
      <c r="C50" s="25"/>
      <c r="D50" s="25"/>
      <c r="E50" s="25"/>
      <c r="F50" s="40"/>
      <c r="G50" s="40"/>
      <c r="H50" s="40"/>
      <c r="I50" s="40"/>
      <c r="J50" s="25"/>
      <c r="K50" s="25"/>
      <c r="L50" s="25"/>
      <c r="M50" s="25"/>
      <c r="N50" s="140"/>
      <c r="O50" s="140"/>
      <c r="P50" s="140"/>
      <c r="Q50" s="140"/>
      <c r="R50" s="140"/>
      <c r="S50" s="140"/>
      <c r="T50" s="140"/>
      <c r="U50" s="140"/>
      <c r="V50" s="140"/>
      <c r="W50" s="140"/>
      <c r="X50" s="140"/>
      <c r="Y50" s="140"/>
      <c r="Z50" s="140"/>
      <c r="AA50" s="140"/>
      <c r="AB50" s="140"/>
      <c r="AC50" s="140"/>
      <c r="AD50" s="140"/>
      <c r="AE50" s="140"/>
      <c r="AF50" s="25"/>
      <c r="AG50" s="15"/>
    </row>
    <row r="51" spans="1:43" ht="23.25" customHeight="1">
      <c r="A51" s="87"/>
      <c r="B51" s="87"/>
      <c r="C51" s="87"/>
      <c r="D51" s="15"/>
      <c r="E51" s="15"/>
      <c r="F51" s="15"/>
      <c r="G51" s="15"/>
      <c r="H51" s="15"/>
      <c r="I51" s="15"/>
      <c r="J51" s="15"/>
      <c r="K51" s="15"/>
      <c r="L51" s="15"/>
      <c r="M51" s="87"/>
      <c r="N51" s="87"/>
      <c r="O51" s="87"/>
      <c r="P51" s="87"/>
      <c r="Q51" s="87"/>
      <c r="Z51" s="651" t="s">
        <v>225</v>
      </c>
      <c r="AA51" s="652"/>
      <c r="AB51" s="653"/>
      <c r="AC51" s="647"/>
      <c r="AD51" s="647"/>
      <c r="AE51" s="647"/>
      <c r="AF51" s="647"/>
    </row>
    <row r="52" spans="1:43" s="87" customFormat="1" ht="23.25" customHeight="1">
      <c r="A52" s="4"/>
      <c r="B52" s="4"/>
      <c r="C52" s="4"/>
      <c r="D52" s="15" t="s">
        <v>122</v>
      </c>
      <c r="E52" s="15"/>
      <c r="F52" s="15"/>
      <c r="G52" s="15"/>
      <c r="H52" s="15"/>
      <c r="I52" s="15"/>
      <c r="J52" s="15"/>
      <c r="K52" s="15" t="s">
        <v>116</v>
      </c>
      <c r="L52" s="15"/>
      <c r="P52" s="4"/>
      <c r="Q52" s="4"/>
      <c r="R52" s="4"/>
      <c r="S52" s="4"/>
      <c r="T52" s="4"/>
      <c r="U52" s="4"/>
      <c r="V52" s="4"/>
      <c r="W52" s="4"/>
      <c r="X52" s="4"/>
      <c r="Y52" s="4"/>
      <c r="Z52" s="654" t="s">
        <v>226</v>
      </c>
      <c r="AA52" s="655"/>
      <c r="AB52" s="656"/>
      <c r="AC52" s="647"/>
      <c r="AD52" s="647"/>
      <c r="AE52" s="647"/>
      <c r="AF52" s="647"/>
      <c r="AG52" s="4"/>
      <c r="AH52" s="4"/>
      <c r="AI52" s="4"/>
      <c r="AJ52" s="4"/>
      <c r="AK52" s="4"/>
      <c r="AL52" s="4"/>
      <c r="AM52" s="4"/>
      <c r="AN52" s="4"/>
      <c r="AO52" s="4"/>
      <c r="AP52" s="4"/>
      <c r="AQ52" s="4"/>
    </row>
    <row r="53" spans="1:43" ht="15.55" customHeight="1"/>
    <row r="67" spans="1:15">
      <c r="A67" s="91" t="s">
        <v>212</v>
      </c>
      <c r="B67" s="92"/>
      <c r="C67" s="92"/>
      <c r="D67" s="92"/>
      <c r="E67" s="92"/>
      <c r="F67" s="92"/>
      <c r="G67" s="92"/>
      <c r="H67" s="92"/>
      <c r="I67" s="93"/>
      <c r="J67" s="91" t="s">
        <v>223</v>
      </c>
      <c r="K67" s="92"/>
      <c r="L67" s="92"/>
      <c r="M67" s="92"/>
      <c r="N67" s="93"/>
      <c r="O67" s="93"/>
    </row>
    <row r="68" spans="1:15">
      <c r="A68" s="96" t="s">
        <v>190</v>
      </c>
      <c r="B68" s="5"/>
      <c r="C68" s="5"/>
      <c r="D68" s="5"/>
      <c r="E68" s="5"/>
      <c r="F68" s="5"/>
      <c r="G68" s="5"/>
      <c r="H68" s="5"/>
      <c r="I68" s="97"/>
      <c r="J68" s="182" t="s">
        <v>178</v>
      </c>
      <c r="K68" s="182" t="s">
        <v>30</v>
      </c>
      <c r="L68" s="182" t="s">
        <v>29</v>
      </c>
    </row>
    <row r="69" spans="1:15">
      <c r="A69" s="96" t="s">
        <v>191</v>
      </c>
      <c r="B69" s="5"/>
      <c r="C69" s="5"/>
      <c r="D69" s="5"/>
      <c r="E69" s="5"/>
      <c r="F69" s="5"/>
      <c r="G69" s="5"/>
      <c r="H69" s="5"/>
      <c r="I69" s="97"/>
      <c r="J69" s="69"/>
      <c r="K69" s="71" t="s">
        <v>92</v>
      </c>
      <c r="L69" s="69"/>
    </row>
    <row r="70" spans="1:15">
      <c r="A70" s="96" t="s">
        <v>192</v>
      </c>
      <c r="B70" s="5"/>
      <c r="C70" s="5"/>
      <c r="D70" s="5"/>
      <c r="E70" s="5"/>
      <c r="F70" s="5"/>
      <c r="G70" s="5"/>
      <c r="H70" s="5"/>
      <c r="I70" s="97"/>
      <c r="J70"/>
      <c r="K70" s="71" t="s">
        <v>110</v>
      </c>
      <c r="L70"/>
    </row>
    <row r="71" spans="1:15">
      <c r="A71" s="96" t="s">
        <v>193</v>
      </c>
      <c r="B71" s="5"/>
      <c r="C71" s="5"/>
      <c r="D71" s="5"/>
      <c r="E71" s="5"/>
      <c r="F71" s="5"/>
      <c r="G71" s="5"/>
      <c r="H71" s="5"/>
      <c r="I71" s="97"/>
      <c r="J71"/>
      <c r="K71" s="71" t="s">
        <v>111</v>
      </c>
      <c r="L71"/>
    </row>
    <row r="72" spans="1:15">
      <c r="A72" s="96" t="s">
        <v>194</v>
      </c>
      <c r="B72" s="5"/>
      <c r="C72" s="5"/>
      <c r="D72" s="5"/>
      <c r="E72" s="5"/>
      <c r="F72" s="5"/>
      <c r="G72" s="5"/>
      <c r="H72" s="5"/>
      <c r="I72" s="97"/>
      <c r="J72"/>
      <c r="K72" s="69" t="s">
        <v>112</v>
      </c>
      <c r="L72"/>
    </row>
    <row r="73" spans="1:15">
      <c r="A73" s="96" t="s">
        <v>195</v>
      </c>
      <c r="B73" s="5"/>
      <c r="C73" s="5"/>
      <c r="D73" s="5"/>
      <c r="E73" s="5"/>
      <c r="F73" s="5"/>
      <c r="G73" s="5"/>
      <c r="H73" s="5"/>
      <c r="I73" s="97"/>
      <c r="J73"/>
      <c r="K73" s="69" t="s">
        <v>113</v>
      </c>
      <c r="L73"/>
    </row>
    <row r="74" spans="1:15">
      <c r="A74" s="96" t="s">
        <v>197</v>
      </c>
      <c r="B74" s="5"/>
      <c r="C74" s="5"/>
      <c r="D74" s="5"/>
      <c r="E74" s="5"/>
      <c r="F74" s="5"/>
      <c r="G74" s="5"/>
      <c r="H74" s="5"/>
      <c r="I74" s="97"/>
    </row>
    <row r="75" spans="1:15">
      <c r="A75" s="96" t="s">
        <v>196</v>
      </c>
      <c r="B75" s="5"/>
      <c r="C75" s="5"/>
      <c r="D75" s="5"/>
      <c r="E75" s="5"/>
      <c r="F75" s="5"/>
      <c r="G75" s="5"/>
      <c r="H75" s="5"/>
      <c r="I75" s="97"/>
    </row>
    <row r="76" spans="1:15">
      <c r="A76" s="96" t="s">
        <v>198</v>
      </c>
      <c r="B76" s="5"/>
      <c r="C76" s="5"/>
      <c r="D76" s="5"/>
      <c r="E76" s="5"/>
      <c r="F76" s="5"/>
      <c r="G76" s="5"/>
      <c r="H76" s="5"/>
      <c r="I76" s="97"/>
    </row>
    <row r="77" spans="1:15">
      <c r="A77" s="98" t="s">
        <v>199</v>
      </c>
      <c r="B77" s="99"/>
      <c r="C77" s="99"/>
      <c r="D77" s="99"/>
      <c r="E77" s="99"/>
      <c r="F77" s="99"/>
      <c r="G77" s="99"/>
      <c r="H77" s="99"/>
      <c r="I77" s="100"/>
    </row>
  </sheetData>
  <sheetProtection formatCells="0"/>
  <mergeCells count="131">
    <mergeCell ref="I14:T14"/>
    <mergeCell ref="I15:T15"/>
    <mergeCell ref="U14:AF14"/>
    <mergeCell ref="U15:AF15"/>
    <mergeCell ref="X36:AF36"/>
    <mergeCell ref="H28:AF28"/>
    <mergeCell ref="A14:H14"/>
    <mergeCell ref="A15:H15"/>
    <mergeCell ref="T18:X18"/>
    <mergeCell ref="T17:X17"/>
    <mergeCell ref="I17:S17"/>
    <mergeCell ref="I18:S18"/>
    <mergeCell ref="A29:D30"/>
    <mergeCell ref="I30:L30"/>
    <mergeCell ref="M30:AF30"/>
    <mergeCell ref="E29:H30"/>
    <mergeCell ref="M29:N29"/>
    <mergeCell ref="A19:D19"/>
    <mergeCell ref="A20:D22"/>
    <mergeCell ref="E20:T22"/>
    <mergeCell ref="P32:T32"/>
    <mergeCell ref="U32:AF32"/>
    <mergeCell ref="AI10:AI14"/>
    <mergeCell ref="AJ10:AP14"/>
    <mergeCell ref="N6:AF6"/>
    <mergeCell ref="AI27:AP27"/>
    <mergeCell ref="Y18:AF18"/>
    <mergeCell ref="N7:P8"/>
    <mergeCell ref="Q7:R8"/>
    <mergeCell ref="S7:AF8"/>
    <mergeCell ref="E32:O32"/>
    <mergeCell ref="AC51:AF52"/>
    <mergeCell ref="N44:P44"/>
    <mergeCell ref="Q44:AD44"/>
    <mergeCell ref="Q46:W46"/>
    <mergeCell ref="N47:P47"/>
    <mergeCell ref="Q43:AE43"/>
    <mergeCell ref="Z51:AB51"/>
    <mergeCell ref="N48:P48"/>
    <mergeCell ref="Z52:AB52"/>
    <mergeCell ref="AK29:AP29"/>
    <mergeCell ref="I29:L29"/>
    <mergeCell ref="O29:AF29"/>
    <mergeCell ref="AI21:AJ21"/>
    <mergeCell ref="Y17:AF17"/>
    <mergeCell ref="Q42:AE42"/>
    <mergeCell ref="Q39:W39"/>
    <mergeCell ref="Q40:AD40"/>
    <mergeCell ref="N42:P42"/>
    <mergeCell ref="N40:P40"/>
    <mergeCell ref="G10:AC11"/>
    <mergeCell ref="AD10:AF10"/>
    <mergeCell ref="G5:X5"/>
    <mergeCell ref="A5:D5"/>
    <mergeCell ref="AA5:AF5"/>
    <mergeCell ref="AJ15:AP15"/>
    <mergeCell ref="A9:D9"/>
    <mergeCell ref="AD11:AF11"/>
    <mergeCell ref="A12:D12"/>
    <mergeCell ref="E12:AF12"/>
    <mergeCell ref="U20:AF20"/>
    <mergeCell ref="U21:X22"/>
    <mergeCell ref="Y21:Y22"/>
    <mergeCell ref="Z21:AD22"/>
    <mergeCell ref="AE21:AE22"/>
    <mergeCell ref="AF21:AF22"/>
    <mergeCell ref="I25:I26"/>
    <mergeCell ref="J25:K26"/>
    <mergeCell ref="L25:L26"/>
    <mergeCell ref="A23:D24"/>
    <mergeCell ref="E23:F24"/>
    <mergeCell ref="G23:H24"/>
    <mergeCell ref="I23:I24"/>
    <mergeCell ref="J23:K24"/>
    <mergeCell ref="L23:L24"/>
    <mergeCell ref="U25:AF26"/>
    <mergeCell ref="A27:D27"/>
    <mergeCell ref="E27:AF27"/>
    <mergeCell ref="M23:N24"/>
    <mergeCell ref="O23:O24"/>
    <mergeCell ref="P23:T24"/>
    <mergeCell ref="U23:AF24"/>
    <mergeCell ref="A25:D26"/>
    <mergeCell ref="E25:F26"/>
    <mergeCell ref="G25:H26"/>
    <mergeCell ref="AJ34:AJ35"/>
    <mergeCell ref="AK34:AP35"/>
    <mergeCell ref="M31:AF31"/>
    <mergeCell ref="AI30:AI35"/>
    <mergeCell ref="AJ30:AJ31"/>
    <mergeCell ref="AK30:AP31"/>
    <mergeCell ref="AJ32:AJ33"/>
    <mergeCell ref="E33:O33"/>
    <mergeCell ref="H34:M34"/>
    <mergeCell ref="N34:P34"/>
    <mergeCell ref="X39:AD39"/>
    <mergeCell ref="X46:AE46"/>
    <mergeCell ref="Q47:AE47"/>
    <mergeCell ref="B47:D47"/>
    <mergeCell ref="B43:D43"/>
    <mergeCell ref="N46:P46"/>
    <mergeCell ref="B48:D48"/>
    <mergeCell ref="N43:P43"/>
    <mergeCell ref="B44:D44"/>
    <mergeCell ref="AI24:AP26"/>
    <mergeCell ref="AD37:AF38"/>
    <mergeCell ref="B39:D39"/>
    <mergeCell ref="AK36:AP36"/>
    <mergeCell ref="B40:D40"/>
    <mergeCell ref="N39:P39"/>
    <mergeCell ref="AK32:AP33"/>
    <mergeCell ref="A2:AF2"/>
    <mergeCell ref="A3:AF3"/>
    <mergeCell ref="A4:AF4"/>
    <mergeCell ref="A18:H18"/>
    <mergeCell ref="Y5:Z5"/>
    <mergeCell ref="A7:D7"/>
    <mergeCell ref="A17:H17"/>
    <mergeCell ref="E7:K7"/>
    <mergeCell ref="A10:D11"/>
    <mergeCell ref="E10:F11"/>
    <mergeCell ref="A34:D34"/>
    <mergeCell ref="E34:G34"/>
    <mergeCell ref="Q34:AB34"/>
    <mergeCell ref="M25:N26"/>
    <mergeCell ref="O25:O26"/>
    <mergeCell ref="P25:T26"/>
    <mergeCell ref="A32:D32"/>
    <mergeCell ref="A33:D33"/>
    <mergeCell ref="U33:AF33"/>
    <mergeCell ref="P33:T33"/>
  </mergeCells>
  <phoneticPr fontId="3"/>
  <conditionalFormatting sqref="E5:F5 AD37">
    <cfRule type="cellIs" dxfId="14" priority="7" stopIfTrue="1" operator="equal">
      <formula>"科研費"</formula>
    </cfRule>
  </conditionalFormatting>
  <conditionalFormatting sqref="A5">
    <cfRule type="cellIs" dxfId="13" priority="5" stopIfTrue="1" operator="equal">
      <formula>"科研費"</formula>
    </cfRule>
  </conditionalFormatting>
  <conditionalFormatting sqref="X36">
    <cfRule type="cellIs" dxfId="12" priority="4" stopIfTrue="1" operator="equal">
      <formula>"科研費"</formula>
    </cfRule>
  </conditionalFormatting>
  <conditionalFormatting sqref="Y18">
    <cfRule type="expression" dxfId="11" priority="2" stopIfTrue="1">
      <formula>ISERROR+$H$18</formula>
    </cfRule>
  </conditionalFormatting>
  <conditionalFormatting sqref="A5:D5">
    <cfRule type="cellIs" dxfId="10" priority="1" stopIfTrue="1" operator="equal">
      <formula>"一般財源等"</formula>
    </cfRule>
  </conditionalFormatting>
  <dataValidations count="10">
    <dataValidation type="list" allowBlank="1" showInputMessage="1" prompt="図書登録または修繕の場合　空欄にしてください。" sqref="M29:N29">
      <formula1>INDIRECT(E29)</formula1>
    </dataValidation>
    <dataValidation type="list" allowBlank="1" showInputMessage="1" showErrorMessage="1" sqref="E10">
      <formula1>"　　,換）,金）"</formula1>
    </dataValidation>
    <dataValidation imeMode="halfAlpha" allowBlank="1" showInputMessage="1" showErrorMessage="1" sqref="E19:J19"/>
    <dataValidation type="list" allowBlank="1" showInputMessage="1" showErrorMessage="1" sqref="E29">
      <formula1>$J$68:$L$68</formula1>
    </dataValidation>
    <dataValidation errorStyle="warning" allowBlank="1" showErrorMessage="1" error="理由を選んでください！" sqref="O29"/>
    <dataValidation type="list" allowBlank="1" showInputMessage="1" showErrorMessage="1" sqref="E7:K8">
      <formula1>"口座振替,現金"</formula1>
    </dataValidation>
    <dataValidation allowBlank="1" showInputMessage="1" showErrorMessage="1" promptTitle="登録をしない理由" prompt="その他の理由を具体的に_x000a_記載してください。" sqref="M30:AF30"/>
    <dataValidation type="list" allowBlank="1" showInputMessage="1" showErrorMessage="1" sqref="I15">
      <formula1>INDIRECT(A15)</formula1>
    </dataValidation>
    <dataValidation type="list" allowBlank="1" showInputMessage="1" sqref="U15:AF15">
      <formula1>INDIRECT(A15)</formula1>
    </dataValidation>
    <dataValidation type="list" allowBlank="1" showInputMessage="1" showErrorMessage="1" sqref="A15:H15">
      <formula1>$A$68:$A$77</formula1>
    </dataValidation>
  </dataValidations>
  <pageMargins left="0.78740157480314965" right="0.39370078740157483" top="0.35433070866141736" bottom="0.39370078740157483" header="0.35433070866141736" footer="0.19685039370078741"/>
  <pageSetup paperSize="9" scale="93"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CFFCC"/>
    <pageSetUpPr fitToPage="1"/>
  </sheetPr>
  <dimension ref="A1:AN116"/>
  <sheetViews>
    <sheetView view="pageBreakPreview" zoomScaleNormal="100" zoomScaleSheetLayoutView="100" workbookViewId="0">
      <selection activeCell="I9" sqref="I9:T9"/>
    </sheetView>
  </sheetViews>
  <sheetFormatPr defaultColWidth="9" defaultRowHeight="13.3"/>
  <cols>
    <col min="1" max="32" width="3.15234375" style="4" customWidth="1"/>
    <col min="33" max="33" width="9" style="4"/>
    <col min="34" max="34" width="18.61328125" style="4" bestFit="1" customWidth="1"/>
    <col min="35" max="16384" width="9" style="4"/>
  </cols>
  <sheetData>
    <row r="1" spans="1:40" ht="28.5" customHeight="1" thickBot="1">
      <c r="A1" s="614" t="str">
        <f>コード一覧!$E$3</f>
        <v>一般財源等</v>
      </c>
      <c r="B1" s="615"/>
      <c r="C1" s="615"/>
      <c r="D1" s="616"/>
      <c r="I1" s="612" t="s">
        <v>108</v>
      </c>
      <c r="J1" s="612"/>
      <c r="K1" s="612"/>
      <c r="L1" s="612"/>
      <c r="M1" s="612"/>
      <c r="N1" s="612"/>
      <c r="O1" s="612"/>
      <c r="P1" s="612"/>
      <c r="Q1" s="612"/>
      <c r="R1" s="612"/>
      <c r="S1" s="612"/>
      <c r="T1" s="612"/>
      <c r="U1" s="612"/>
      <c r="V1" s="612"/>
      <c r="W1" s="612"/>
      <c r="X1" s="612"/>
      <c r="Y1" s="501" t="s">
        <v>124</v>
      </c>
      <c r="Z1" s="502"/>
      <c r="AA1" s="618" t="s">
        <v>529</v>
      </c>
      <c r="AB1" s="618"/>
      <c r="AC1" s="618"/>
      <c r="AD1" s="618"/>
      <c r="AE1" s="618"/>
      <c r="AF1" s="619"/>
      <c r="AG1" s="18"/>
      <c r="AH1" s="18"/>
      <c r="AI1" s="18"/>
      <c r="AJ1" s="18"/>
    </row>
    <row r="2" spans="1:40" ht="25.4" customHeight="1" thickBot="1">
      <c r="A2" s="188"/>
      <c r="B2" s="188"/>
      <c r="C2" s="332"/>
      <c r="D2" s="188"/>
      <c r="E2" s="779" t="s">
        <v>230</v>
      </c>
      <c r="F2" s="779"/>
      <c r="G2" s="779"/>
      <c r="H2" s="779"/>
      <c r="I2" s="779"/>
      <c r="J2" s="779"/>
      <c r="K2" s="779"/>
      <c r="L2" s="779"/>
      <c r="M2" s="779"/>
      <c r="N2" s="73"/>
      <c r="O2" s="73"/>
      <c r="P2" s="73"/>
      <c r="Q2" s="73"/>
      <c r="R2" s="73"/>
      <c r="S2" s="73"/>
      <c r="T2" s="73"/>
      <c r="U2" s="73"/>
      <c r="V2" s="73"/>
      <c r="W2" s="73"/>
      <c r="X2" s="73"/>
      <c r="Y2" s="73"/>
      <c r="Z2" s="35"/>
      <c r="AA2" s="35"/>
      <c r="AB2" s="46"/>
      <c r="AC2" s="47"/>
      <c r="AD2" s="47"/>
      <c r="AE2" s="47"/>
      <c r="AF2" s="47"/>
      <c r="AG2" s="18"/>
      <c r="AH2" s="18"/>
      <c r="AI2" s="18"/>
      <c r="AJ2" s="18"/>
    </row>
    <row r="3" spans="1:40" ht="33" customHeight="1" thickBot="1">
      <c r="A3" s="503" t="s">
        <v>75</v>
      </c>
      <c r="B3" s="504"/>
      <c r="C3" s="504"/>
      <c r="D3" s="504"/>
      <c r="E3" s="508" t="s">
        <v>104</v>
      </c>
      <c r="F3" s="509"/>
      <c r="G3" s="509"/>
      <c r="H3" s="509"/>
      <c r="I3" s="509"/>
      <c r="J3" s="510"/>
      <c r="K3" s="20"/>
      <c r="L3" s="20"/>
      <c r="M3" s="20"/>
      <c r="N3" s="20"/>
      <c r="O3" s="20"/>
      <c r="P3" s="18"/>
      <c r="Q3" s="18"/>
      <c r="R3" s="786" t="s">
        <v>174</v>
      </c>
      <c r="S3" s="787"/>
      <c r="T3" s="787"/>
      <c r="U3" s="780"/>
      <c r="V3" s="781"/>
      <c r="W3" s="781"/>
      <c r="X3" s="781"/>
      <c r="Y3" s="781"/>
      <c r="Z3" s="781"/>
      <c r="AA3" s="781"/>
      <c r="AB3" s="781"/>
      <c r="AC3" s="781"/>
      <c r="AD3" s="781"/>
      <c r="AE3" s="781"/>
      <c r="AF3" s="782"/>
      <c r="AG3" s="18"/>
      <c r="AH3" s="18"/>
      <c r="AI3" s="18"/>
      <c r="AJ3" s="18"/>
    </row>
    <row r="4" spans="1:40" ht="9" customHeight="1" thickBot="1">
      <c r="A4" s="25"/>
      <c r="B4" s="25"/>
      <c r="C4" s="25"/>
      <c r="D4" s="25"/>
      <c r="E4" s="25"/>
      <c r="F4" s="25"/>
      <c r="G4" s="25"/>
      <c r="H4" s="25"/>
      <c r="I4" s="25"/>
      <c r="J4" s="25"/>
      <c r="K4" s="20"/>
      <c r="L4" s="20"/>
      <c r="M4" s="20"/>
      <c r="N4" s="18"/>
      <c r="O4" s="18"/>
      <c r="P4" s="18"/>
      <c r="Q4" s="18"/>
      <c r="R4" s="788"/>
      <c r="S4" s="789"/>
      <c r="T4" s="789"/>
      <c r="U4" s="783"/>
      <c r="V4" s="784"/>
      <c r="W4" s="784"/>
      <c r="X4" s="784"/>
      <c r="Y4" s="784"/>
      <c r="Z4" s="784"/>
      <c r="AA4" s="784"/>
      <c r="AB4" s="784"/>
      <c r="AC4" s="784"/>
      <c r="AD4" s="784"/>
      <c r="AE4" s="784"/>
      <c r="AF4" s="785"/>
      <c r="AG4" s="18"/>
      <c r="AH4" s="18"/>
      <c r="AI4" s="18"/>
      <c r="AJ4" s="18"/>
    </row>
    <row r="5" spans="1:40" ht="20.7" customHeight="1" thickBot="1">
      <c r="A5" s="80" t="s">
        <v>71</v>
      </c>
      <c r="B5" s="80"/>
      <c r="C5" s="80"/>
      <c r="D5" s="80"/>
      <c r="E5" s="25"/>
      <c r="F5" s="25"/>
      <c r="G5" s="18"/>
      <c r="H5" s="18"/>
      <c r="I5" s="18"/>
      <c r="J5" s="18"/>
      <c r="K5" s="21"/>
      <c r="L5" s="21"/>
      <c r="M5" s="21"/>
      <c r="N5" s="21"/>
      <c r="O5" s="21"/>
      <c r="P5" s="21"/>
      <c r="Q5" s="21"/>
      <c r="R5" s="21"/>
      <c r="S5" s="21"/>
      <c r="T5" s="21"/>
      <c r="U5" s="21"/>
      <c r="V5" s="21"/>
      <c r="W5" s="21"/>
      <c r="X5" s="21"/>
      <c r="Y5" s="21"/>
      <c r="Z5" s="21"/>
      <c r="AA5" s="25"/>
      <c r="AB5" s="25"/>
      <c r="AC5" s="32"/>
      <c r="AD5" s="32"/>
      <c r="AE5" s="32"/>
      <c r="AF5" s="67"/>
      <c r="AG5" s="18"/>
      <c r="AH5" s="18"/>
      <c r="AI5" s="18"/>
      <c r="AJ5" s="18"/>
    </row>
    <row r="6" spans="1:40" ht="39" customHeight="1" thickBot="1">
      <c r="A6" s="503" t="s">
        <v>31</v>
      </c>
      <c r="B6" s="504"/>
      <c r="C6" s="504"/>
      <c r="D6" s="504"/>
      <c r="E6" s="766"/>
      <c r="F6" s="767"/>
      <c r="G6" s="767"/>
      <c r="H6" s="767"/>
      <c r="I6" s="767"/>
      <c r="J6" s="767"/>
      <c r="K6" s="767"/>
      <c r="L6" s="767"/>
      <c r="M6" s="767"/>
      <c r="N6" s="767"/>
      <c r="O6" s="767"/>
      <c r="P6" s="767"/>
      <c r="Q6" s="767"/>
      <c r="R6" s="767"/>
      <c r="S6" s="767"/>
      <c r="T6" s="767"/>
      <c r="U6" s="767"/>
      <c r="V6" s="767"/>
      <c r="W6" s="767"/>
      <c r="X6" s="767"/>
      <c r="Y6" s="767"/>
      <c r="Z6" s="767"/>
      <c r="AA6" s="767"/>
      <c r="AB6" s="767"/>
      <c r="AC6" s="767"/>
      <c r="AD6" s="767"/>
      <c r="AE6" s="767"/>
      <c r="AF6" s="768"/>
      <c r="AG6" s="18"/>
      <c r="AH6" s="18"/>
      <c r="AI6" s="18"/>
      <c r="AJ6" s="18"/>
    </row>
    <row r="7" spans="1:40" s="7" customFormat="1" ht="23.7" customHeight="1" thickBot="1">
      <c r="A7" s="169" t="s">
        <v>146</v>
      </c>
      <c r="B7" s="169"/>
      <c r="C7" s="169"/>
      <c r="D7" s="169"/>
      <c r="E7" s="169"/>
      <c r="F7" s="169"/>
      <c r="G7" s="123"/>
      <c r="H7" s="123"/>
      <c r="I7" s="123"/>
      <c r="J7" s="123"/>
      <c r="K7" s="123"/>
      <c r="L7" s="123"/>
      <c r="M7" s="123"/>
      <c r="N7" s="123"/>
      <c r="O7" s="123"/>
      <c r="P7" s="123"/>
      <c r="Q7" s="123"/>
      <c r="R7" s="123"/>
      <c r="S7" s="123"/>
      <c r="T7" s="123"/>
      <c r="U7" s="123"/>
      <c r="V7" s="123"/>
      <c r="W7" s="123"/>
      <c r="X7" s="123"/>
      <c r="Y7" s="123"/>
      <c r="Z7" s="123"/>
      <c r="AA7" s="123"/>
      <c r="AB7" s="123"/>
      <c r="AC7" s="123"/>
      <c r="AD7" s="123"/>
      <c r="AE7" s="123"/>
      <c r="AF7" s="123"/>
      <c r="AG7" s="40"/>
      <c r="AH7" s="40"/>
      <c r="AI7" s="40"/>
      <c r="AJ7" s="40"/>
    </row>
    <row r="8" spans="1:40" ht="16.5" customHeight="1">
      <c r="A8" s="728" t="s">
        <v>151</v>
      </c>
      <c r="B8" s="640"/>
      <c r="C8" s="640"/>
      <c r="D8" s="640"/>
      <c r="E8" s="640"/>
      <c r="F8" s="640"/>
      <c r="G8" s="640"/>
      <c r="H8" s="722"/>
      <c r="I8" s="639" t="s">
        <v>152</v>
      </c>
      <c r="J8" s="640"/>
      <c r="K8" s="640"/>
      <c r="L8" s="640"/>
      <c r="M8" s="640"/>
      <c r="N8" s="640"/>
      <c r="O8" s="640"/>
      <c r="P8" s="640"/>
      <c r="Q8" s="640"/>
      <c r="R8" s="640"/>
      <c r="S8" s="640"/>
      <c r="T8" s="722"/>
      <c r="U8" s="639" t="s">
        <v>153</v>
      </c>
      <c r="V8" s="640"/>
      <c r="W8" s="640"/>
      <c r="X8" s="640"/>
      <c r="Y8" s="640"/>
      <c r="Z8" s="640"/>
      <c r="AA8" s="640"/>
      <c r="AB8" s="640"/>
      <c r="AC8" s="640"/>
      <c r="AD8" s="640"/>
      <c r="AE8" s="640"/>
      <c r="AF8" s="641"/>
    </row>
    <row r="9" spans="1:40" ht="39" customHeight="1" thickBot="1">
      <c r="A9" s="806"/>
      <c r="B9" s="807"/>
      <c r="C9" s="807"/>
      <c r="D9" s="807"/>
      <c r="E9" s="807"/>
      <c r="F9" s="807"/>
      <c r="G9" s="807"/>
      <c r="H9" s="808"/>
      <c r="I9" s="809"/>
      <c r="J9" s="810"/>
      <c r="K9" s="810"/>
      <c r="L9" s="810"/>
      <c r="M9" s="810"/>
      <c r="N9" s="810"/>
      <c r="O9" s="810"/>
      <c r="P9" s="810"/>
      <c r="Q9" s="810"/>
      <c r="R9" s="810"/>
      <c r="S9" s="810"/>
      <c r="T9" s="811"/>
      <c r="U9" s="812"/>
      <c r="V9" s="813"/>
      <c r="W9" s="813"/>
      <c r="X9" s="813"/>
      <c r="Y9" s="813"/>
      <c r="Z9" s="813"/>
      <c r="AA9" s="813"/>
      <c r="AB9" s="813"/>
      <c r="AC9" s="813"/>
      <c r="AD9" s="813"/>
      <c r="AE9" s="813"/>
      <c r="AF9" s="814"/>
    </row>
    <row r="10" spans="1:40" ht="23.7" customHeight="1" thickBot="1">
      <c r="A10" s="169" t="s">
        <v>147</v>
      </c>
      <c r="B10" s="169"/>
      <c r="C10" s="169"/>
      <c r="D10" s="169"/>
      <c r="E10" s="769" t="s">
        <v>189</v>
      </c>
      <c r="F10" s="769"/>
      <c r="G10" s="769"/>
      <c r="H10" s="769"/>
      <c r="I10" s="769"/>
      <c r="J10" s="769"/>
      <c r="K10" s="769"/>
      <c r="L10" s="769"/>
      <c r="M10" s="769"/>
      <c r="N10" s="769"/>
      <c r="O10" s="769"/>
      <c r="P10" s="769"/>
      <c r="Q10" s="769"/>
      <c r="R10" s="769"/>
      <c r="S10" s="769"/>
      <c r="T10" s="769"/>
      <c r="U10" s="769"/>
      <c r="V10" s="769"/>
      <c r="W10" s="769"/>
      <c r="X10" s="769"/>
      <c r="Y10" s="769"/>
      <c r="Z10" s="770"/>
      <c r="AA10" s="770"/>
      <c r="AB10" s="770"/>
      <c r="AC10" s="770"/>
      <c r="AD10" s="770"/>
      <c r="AE10" s="770"/>
      <c r="AF10" s="770"/>
      <c r="AG10" s="18"/>
      <c r="AH10" s="18"/>
      <c r="AI10" s="18"/>
      <c r="AJ10" s="18"/>
      <c r="AK10" s="18"/>
      <c r="AL10" s="14"/>
      <c r="AN10" s="14"/>
    </row>
    <row r="11" spans="1:40" ht="26.25" customHeight="1">
      <c r="A11" s="505" t="s">
        <v>149</v>
      </c>
      <c r="B11" s="506"/>
      <c r="C11" s="506"/>
      <c r="D11" s="506"/>
      <c r="E11" s="506"/>
      <c r="F11" s="506"/>
      <c r="G11" s="506"/>
      <c r="H11" s="507"/>
      <c r="I11" s="686" t="s">
        <v>148</v>
      </c>
      <c r="J11" s="686"/>
      <c r="K11" s="686"/>
      <c r="L11" s="686"/>
      <c r="M11" s="686"/>
      <c r="N11" s="686"/>
      <c r="O11" s="686"/>
      <c r="P11" s="686"/>
      <c r="Q11" s="686"/>
      <c r="R11" s="686"/>
      <c r="S11" s="686"/>
      <c r="T11" s="732" t="s">
        <v>145</v>
      </c>
      <c r="U11" s="733"/>
      <c r="V11" s="733"/>
      <c r="W11" s="733"/>
      <c r="X11" s="734"/>
      <c r="Y11" s="639" t="s">
        <v>143</v>
      </c>
      <c r="Z11" s="640"/>
      <c r="AA11" s="640"/>
      <c r="AB11" s="640"/>
      <c r="AC11" s="640"/>
      <c r="AD11" s="640"/>
      <c r="AE11" s="640"/>
      <c r="AF11" s="641"/>
    </row>
    <row r="12" spans="1:40" ht="39" customHeight="1" thickBot="1">
      <c r="A12" s="499" t="str">
        <f>コード一覧!$F$3</f>
        <v>1010205</v>
      </c>
      <c r="B12" s="500"/>
      <c r="C12" s="500"/>
      <c r="D12" s="500"/>
      <c r="E12" s="500"/>
      <c r="F12" s="500"/>
      <c r="G12" s="500"/>
      <c r="H12" s="500"/>
      <c r="I12" s="687" t="str">
        <f>コード一覧!$G$3</f>
        <v>教）実実教・固）製作加工経費</v>
      </c>
      <c r="J12" s="687"/>
      <c r="K12" s="687"/>
      <c r="L12" s="687"/>
      <c r="M12" s="687"/>
      <c r="N12" s="687"/>
      <c r="O12" s="687"/>
      <c r="P12" s="687"/>
      <c r="Q12" s="687"/>
      <c r="R12" s="687"/>
      <c r="S12" s="687"/>
      <c r="T12" s="729" t="str">
        <f>コード一覧!$B$3</f>
        <v>1D1</v>
      </c>
      <c r="U12" s="730"/>
      <c r="V12" s="730"/>
      <c r="W12" s="730"/>
      <c r="X12" s="731"/>
      <c r="Y12" s="672" t="str">
        <f>コード一覧!$C$3</f>
        <v>理学部</v>
      </c>
      <c r="Z12" s="672"/>
      <c r="AA12" s="672"/>
      <c r="AB12" s="672"/>
      <c r="AC12" s="672"/>
      <c r="AD12" s="672"/>
      <c r="AE12" s="672"/>
      <c r="AF12" s="673"/>
    </row>
    <row r="13" spans="1:40" s="7" customFormat="1" ht="26.25" customHeight="1" thickBot="1">
      <c r="A13" s="169" t="s">
        <v>74</v>
      </c>
      <c r="B13" s="169"/>
      <c r="C13" s="169"/>
      <c r="D13" s="169"/>
      <c r="E13" s="57"/>
      <c r="F13" s="57"/>
      <c r="G13" s="57"/>
      <c r="H13" s="22"/>
      <c r="I13" s="58"/>
      <c r="J13" s="58"/>
      <c r="K13" s="58"/>
      <c r="L13" s="58"/>
      <c r="M13" s="58"/>
      <c r="N13" s="58"/>
      <c r="O13" s="58"/>
      <c r="P13" s="58"/>
      <c r="Q13" s="58"/>
      <c r="R13" s="58"/>
      <c r="S13" s="58"/>
      <c r="T13" s="58"/>
      <c r="U13" s="58"/>
      <c r="V13" s="58"/>
      <c r="W13" s="58"/>
      <c r="X13" s="58"/>
      <c r="Y13" s="58"/>
      <c r="Z13" s="58"/>
      <c r="AA13" s="22"/>
      <c r="AB13" s="22"/>
      <c r="AC13" s="40"/>
      <c r="AD13" s="40"/>
      <c r="AE13" s="40"/>
      <c r="AF13" s="40"/>
      <c r="AG13" s="4"/>
      <c r="AH13" s="4"/>
      <c r="AI13" s="4"/>
      <c r="AJ13" s="4"/>
      <c r="AK13" s="4"/>
      <c r="AL13" s="4"/>
      <c r="AN13" s="44"/>
    </row>
    <row r="14" spans="1:40" ht="39" customHeight="1">
      <c r="A14" s="795" t="s">
        <v>58</v>
      </c>
      <c r="B14" s="796"/>
      <c r="C14" s="796"/>
      <c r="D14" s="796"/>
      <c r="E14" s="796"/>
      <c r="F14" s="796"/>
      <c r="G14" s="797">
        <f>謝金内訳書!H42</f>
        <v>61000</v>
      </c>
      <c r="H14" s="798"/>
      <c r="I14" s="798"/>
      <c r="J14" s="798"/>
      <c r="K14" s="798"/>
      <c r="L14" s="798"/>
      <c r="M14" s="798"/>
      <c r="N14" s="798"/>
      <c r="O14" s="798"/>
      <c r="P14" s="799"/>
      <c r="Q14" s="772" t="s">
        <v>530</v>
      </c>
      <c r="R14" s="772"/>
      <c r="S14" s="772"/>
      <c r="T14" s="772"/>
      <c r="U14" s="772"/>
      <c r="V14" s="772"/>
      <c r="W14" s="773"/>
      <c r="X14" s="773"/>
      <c r="Y14" s="773"/>
      <c r="Z14" s="773"/>
      <c r="AA14" s="773"/>
      <c r="AB14" s="773"/>
      <c r="AC14" s="773"/>
      <c r="AD14" s="773"/>
      <c r="AE14" s="773"/>
      <c r="AF14" s="774"/>
    </row>
    <row r="15" spans="1:40" ht="39" customHeight="1">
      <c r="A15" s="755" t="s">
        <v>8</v>
      </c>
      <c r="B15" s="756"/>
      <c r="C15" s="756"/>
      <c r="D15" s="756"/>
      <c r="E15" s="756"/>
      <c r="F15" s="756"/>
      <c r="G15" s="800">
        <f>謝金内訳書!H44</f>
        <v>12456</v>
      </c>
      <c r="H15" s="801"/>
      <c r="I15" s="801"/>
      <c r="J15" s="801"/>
      <c r="K15" s="801"/>
      <c r="L15" s="801"/>
      <c r="M15" s="801"/>
      <c r="N15" s="801"/>
      <c r="O15" s="801"/>
      <c r="P15" s="802"/>
      <c r="Q15" s="756" t="s">
        <v>60</v>
      </c>
      <c r="R15" s="775"/>
      <c r="S15" s="775"/>
      <c r="T15" s="775"/>
      <c r="U15" s="775"/>
      <c r="V15" s="775"/>
      <c r="W15" s="793"/>
      <c r="X15" s="793"/>
      <c r="Y15" s="793"/>
      <c r="Z15" s="793"/>
      <c r="AA15" s="793"/>
      <c r="AB15" s="793"/>
      <c r="AC15" s="793"/>
      <c r="AD15" s="793"/>
      <c r="AE15" s="793"/>
      <c r="AF15" s="794"/>
      <c r="AG15" s="18"/>
      <c r="AH15" s="18"/>
      <c r="AI15" s="18"/>
      <c r="AJ15" s="18"/>
    </row>
    <row r="16" spans="1:40" ht="39" customHeight="1" thickBot="1">
      <c r="A16" s="757" t="s">
        <v>59</v>
      </c>
      <c r="B16" s="758"/>
      <c r="C16" s="758"/>
      <c r="D16" s="758"/>
      <c r="E16" s="758"/>
      <c r="F16" s="758"/>
      <c r="G16" s="803">
        <f>G14-G15</f>
        <v>48544</v>
      </c>
      <c r="H16" s="804"/>
      <c r="I16" s="804"/>
      <c r="J16" s="804"/>
      <c r="K16" s="804"/>
      <c r="L16" s="804"/>
      <c r="M16" s="804"/>
      <c r="N16" s="804"/>
      <c r="O16" s="804"/>
      <c r="P16" s="805"/>
      <c r="Q16" s="758" t="s">
        <v>26</v>
      </c>
      <c r="R16" s="758"/>
      <c r="S16" s="758"/>
      <c r="T16" s="758"/>
      <c r="U16" s="758"/>
      <c r="V16" s="758"/>
      <c r="W16" s="790"/>
      <c r="X16" s="791"/>
      <c r="Y16" s="791"/>
      <c r="Z16" s="791"/>
      <c r="AA16" s="792"/>
      <c r="AB16" s="190" t="s">
        <v>0</v>
      </c>
      <c r="AC16" s="776"/>
      <c r="AD16" s="777"/>
      <c r="AE16" s="777"/>
      <c r="AF16" s="778"/>
      <c r="AG16" s="18"/>
      <c r="AH16" s="18"/>
      <c r="AI16" s="18"/>
      <c r="AJ16" s="18"/>
    </row>
    <row r="17" spans="1:40" ht="14.25" customHeight="1">
      <c r="A17" s="762" t="s">
        <v>28</v>
      </c>
      <c r="B17" s="763"/>
      <c r="C17" s="763"/>
      <c r="D17" s="763"/>
      <c r="E17" s="763"/>
      <c r="F17" s="763"/>
      <c r="G17" s="764"/>
      <c r="H17" s="764"/>
      <c r="I17" s="764"/>
      <c r="J17" s="764"/>
      <c r="K17" s="764"/>
      <c r="L17" s="764"/>
      <c r="M17" s="764"/>
      <c r="N17" s="764"/>
      <c r="O17" s="764"/>
      <c r="P17" s="765"/>
      <c r="Q17" s="752" t="s">
        <v>21</v>
      </c>
      <c r="R17" s="753"/>
      <c r="S17" s="753"/>
      <c r="T17" s="753"/>
      <c r="U17" s="753"/>
      <c r="V17" s="753"/>
      <c r="W17" s="753"/>
      <c r="X17" s="753"/>
      <c r="Y17" s="753"/>
      <c r="Z17" s="753"/>
      <c r="AA17" s="754"/>
      <c r="AB17" s="749" t="s">
        <v>117</v>
      </c>
      <c r="AC17" s="750"/>
      <c r="AD17" s="750"/>
      <c r="AE17" s="750"/>
      <c r="AF17" s="751"/>
      <c r="AG17" s="18"/>
      <c r="AH17" s="18"/>
      <c r="AI17" s="18"/>
      <c r="AJ17" s="18"/>
    </row>
    <row r="18" spans="1:40" ht="34" customHeight="1" thickBot="1">
      <c r="A18" s="759" t="s">
        <v>27</v>
      </c>
      <c r="B18" s="760"/>
      <c r="C18" s="760"/>
      <c r="D18" s="760"/>
      <c r="E18" s="760"/>
      <c r="F18" s="760"/>
      <c r="G18" s="760"/>
      <c r="H18" s="760"/>
      <c r="I18" s="760"/>
      <c r="J18" s="760"/>
      <c r="K18" s="760"/>
      <c r="L18" s="760"/>
      <c r="M18" s="760"/>
      <c r="N18" s="760"/>
      <c r="O18" s="760"/>
      <c r="P18" s="760"/>
      <c r="Q18" s="761"/>
      <c r="R18" s="760"/>
      <c r="S18" s="760"/>
      <c r="T18" s="760"/>
      <c r="U18" s="760"/>
      <c r="V18" s="59" t="s">
        <v>53</v>
      </c>
      <c r="W18" s="746"/>
      <c r="X18" s="746"/>
      <c r="Y18" s="746"/>
      <c r="Z18" s="746"/>
      <c r="AA18" s="187" t="s">
        <v>231</v>
      </c>
      <c r="AB18" s="735"/>
      <c r="AC18" s="736"/>
      <c r="AD18" s="736"/>
      <c r="AE18" s="736"/>
      <c r="AF18" s="737"/>
      <c r="AG18" s="18"/>
      <c r="AH18" s="18"/>
      <c r="AI18" s="18"/>
      <c r="AJ18" s="43"/>
      <c r="AK18" s="8"/>
      <c r="AL18" s="8"/>
      <c r="AM18" s="8"/>
    </row>
    <row r="19" spans="1:40" s="7" customFormat="1" ht="23.7" customHeight="1" thickBot="1">
      <c r="A19" s="191" t="s">
        <v>72</v>
      </c>
      <c r="B19" s="191"/>
      <c r="C19" s="191"/>
      <c r="D19" s="191"/>
      <c r="E19" s="60"/>
      <c r="F19" s="60"/>
      <c r="G19" s="60"/>
      <c r="H19" s="61"/>
      <c r="I19" s="62"/>
      <c r="J19" s="62"/>
      <c r="K19" s="62"/>
      <c r="L19" s="62"/>
      <c r="M19" s="62"/>
      <c r="N19" s="62"/>
      <c r="O19" s="62"/>
      <c r="P19" s="62"/>
      <c r="Q19" s="62"/>
      <c r="R19" s="62"/>
      <c r="S19" s="62"/>
      <c r="T19" s="62"/>
      <c r="U19" s="62"/>
      <c r="V19" s="62"/>
      <c r="W19" s="62"/>
      <c r="X19" s="62"/>
      <c r="Y19" s="62"/>
      <c r="Z19" s="62"/>
      <c r="AA19" s="61"/>
      <c r="AB19" s="738"/>
      <c r="AC19" s="739"/>
      <c r="AD19" s="739"/>
      <c r="AE19" s="739"/>
      <c r="AF19" s="740"/>
      <c r="AG19" s="40"/>
      <c r="AH19" s="50"/>
      <c r="AI19" s="40"/>
      <c r="AJ19" s="18"/>
      <c r="AK19" s="4"/>
      <c r="AL19" s="4"/>
      <c r="AM19" s="4"/>
      <c r="AN19" s="44"/>
    </row>
    <row r="20" spans="1:40" s="7" customFormat="1" ht="26.25" customHeight="1">
      <c r="A20" s="45"/>
      <c r="B20" s="36"/>
      <c r="C20" s="36"/>
      <c r="D20" s="36"/>
      <c r="E20" s="37"/>
      <c r="F20" s="37"/>
      <c r="G20" s="37"/>
      <c r="H20" s="38"/>
      <c r="I20" s="39"/>
      <c r="J20" s="39"/>
      <c r="K20" s="39"/>
      <c r="L20" s="39"/>
      <c r="M20" s="39"/>
      <c r="N20" s="39"/>
      <c r="O20" s="39"/>
      <c r="P20" s="39"/>
      <c r="Q20" s="39"/>
      <c r="R20" s="39"/>
      <c r="S20" s="39"/>
      <c r="T20" s="39"/>
      <c r="U20" s="39"/>
      <c r="V20" s="39"/>
      <c r="W20" s="39"/>
      <c r="X20" s="39"/>
      <c r="Y20" s="39"/>
      <c r="Z20" s="39"/>
      <c r="AA20" s="38"/>
      <c r="AB20" s="38"/>
      <c r="AC20" s="741" t="str">
        <f>IF(A1="科研費",A1,"")</f>
        <v/>
      </c>
      <c r="AD20" s="741"/>
      <c r="AE20" s="741"/>
      <c r="AF20" s="742"/>
      <c r="AG20" s="40"/>
      <c r="AH20" s="40"/>
      <c r="AI20" s="40"/>
      <c r="AJ20" s="18"/>
      <c r="AK20" s="4"/>
      <c r="AL20" s="4"/>
      <c r="AM20" s="4"/>
      <c r="AN20" s="44"/>
    </row>
    <row r="21" spans="1:40" ht="19.5" customHeight="1">
      <c r="A21" s="28"/>
      <c r="B21" s="21" t="s">
        <v>64</v>
      </c>
      <c r="C21" s="25"/>
      <c r="D21" s="22"/>
      <c r="E21" s="22"/>
      <c r="F21" s="12"/>
      <c r="G21" s="12"/>
      <c r="H21" s="12"/>
      <c r="I21" s="25"/>
      <c r="J21" s="40"/>
      <c r="K21" s="25"/>
      <c r="L21" s="25"/>
      <c r="M21" s="743" t="s">
        <v>61</v>
      </c>
      <c r="N21" s="743"/>
      <c r="O21" s="743"/>
      <c r="P21" s="743"/>
      <c r="Q21" s="743"/>
      <c r="R21" s="743"/>
      <c r="S21" s="78"/>
      <c r="T21" s="78"/>
      <c r="U21" s="78"/>
      <c r="V21" s="78"/>
      <c r="W21" s="77"/>
      <c r="Y21" s="189" t="s">
        <v>62</v>
      </c>
      <c r="Z21" s="745" t="str">
        <f>IF($A$1="科研費","（　支払日と同日　）","(   　　 月　　　日　）")</f>
        <v>(   　　 月　　　日　）</v>
      </c>
      <c r="AA21" s="745"/>
      <c r="AB21" s="745"/>
      <c r="AC21" s="745"/>
      <c r="AD21" s="745"/>
      <c r="AE21" s="745"/>
      <c r="AF21" s="30"/>
      <c r="AG21" s="18"/>
      <c r="AH21" s="18"/>
      <c r="AI21" s="18"/>
      <c r="AJ21" s="18"/>
    </row>
    <row r="22" spans="1:40" ht="19.5" customHeight="1">
      <c r="A22" s="28"/>
      <c r="B22" s="22"/>
      <c r="C22" s="22"/>
      <c r="D22" s="22"/>
      <c r="E22" s="22"/>
      <c r="F22" s="12"/>
      <c r="G22" s="12"/>
      <c r="H22" s="12"/>
      <c r="I22" s="12"/>
      <c r="J22" s="48"/>
      <c r="K22" s="25"/>
      <c r="L22" s="25"/>
      <c r="M22" s="25"/>
      <c r="N22" s="25" t="s">
        <v>63</v>
      </c>
      <c r="O22" s="744"/>
      <c r="P22" s="744"/>
      <c r="Q22" s="744"/>
      <c r="R22" s="744"/>
      <c r="S22" s="744"/>
      <c r="T22" s="25"/>
      <c r="U22" s="25"/>
      <c r="V22" s="25"/>
      <c r="W22" s="25"/>
      <c r="X22" s="25"/>
      <c r="Y22" s="25" t="s">
        <v>63</v>
      </c>
      <c r="Z22" s="744"/>
      <c r="AA22" s="744"/>
      <c r="AB22" s="744"/>
      <c r="AC22" s="744"/>
      <c r="AD22" s="744"/>
      <c r="AE22" s="25"/>
      <c r="AF22" s="30"/>
      <c r="AG22" s="18"/>
      <c r="AH22" s="18"/>
      <c r="AI22" s="18"/>
      <c r="AJ22" s="18"/>
    </row>
    <row r="23" spans="1:40" s="8" customFormat="1" ht="19.5" customHeight="1">
      <c r="A23" s="28"/>
      <c r="B23" s="24"/>
      <c r="C23" s="24"/>
      <c r="D23" s="24"/>
      <c r="E23" s="24"/>
      <c r="F23" s="13"/>
      <c r="G23" s="13"/>
      <c r="H23" s="13"/>
      <c r="I23" s="12"/>
      <c r="J23" s="118"/>
      <c r="K23" s="90" t="s">
        <v>134</v>
      </c>
      <c r="L23" s="105"/>
      <c r="M23" s="105"/>
      <c r="N23" s="106"/>
      <c r="O23" s="107"/>
      <c r="P23" s="107"/>
      <c r="Q23" s="107"/>
      <c r="R23" s="107"/>
      <c r="S23" s="107"/>
      <c r="T23" s="108"/>
      <c r="U23" s="50"/>
      <c r="V23" s="90" t="s">
        <v>140</v>
      </c>
      <c r="W23" s="105"/>
      <c r="X23" s="105"/>
      <c r="Y23" s="106"/>
      <c r="Z23" s="107"/>
      <c r="AA23" s="107"/>
      <c r="AB23" s="107"/>
      <c r="AC23" s="107"/>
      <c r="AD23" s="107"/>
      <c r="AE23" s="107"/>
      <c r="AF23" s="117"/>
      <c r="AG23" s="43"/>
      <c r="AH23" s="43"/>
      <c r="AI23" s="43"/>
      <c r="AJ23" s="18"/>
      <c r="AK23" s="4"/>
      <c r="AL23" s="4"/>
      <c r="AM23" s="4"/>
    </row>
    <row r="24" spans="1:40" ht="19.5" customHeight="1">
      <c r="A24" s="28"/>
      <c r="B24" s="52" t="s">
        <v>65</v>
      </c>
      <c r="C24" s="25"/>
      <c r="D24" s="25"/>
      <c r="E24" s="25"/>
      <c r="F24" s="25"/>
      <c r="G24" s="25"/>
      <c r="H24" s="25"/>
      <c r="I24" s="25"/>
      <c r="J24" s="22"/>
      <c r="K24" s="22"/>
      <c r="L24" s="22"/>
      <c r="M24" s="22"/>
      <c r="N24" s="22"/>
      <c r="O24" s="22"/>
      <c r="P24" s="22"/>
      <c r="Q24" s="22"/>
      <c r="R24" s="22"/>
      <c r="S24" s="22"/>
      <c r="T24" s="22"/>
      <c r="U24" s="50"/>
      <c r="V24" s="22"/>
      <c r="W24" s="22"/>
      <c r="X24" s="22"/>
      <c r="Y24" s="22"/>
      <c r="Z24" s="22"/>
      <c r="AA24" s="22"/>
      <c r="AB24" s="22"/>
      <c r="AC24" s="22"/>
      <c r="AD24" s="22"/>
      <c r="AE24" s="22"/>
      <c r="AF24" s="119"/>
      <c r="AG24" s="18"/>
      <c r="AH24" s="18"/>
      <c r="AI24" s="18"/>
      <c r="AJ24" s="18"/>
    </row>
    <row r="25" spans="1:40" ht="19.5" customHeight="1">
      <c r="A25" s="28"/>
      <c r="B25" s="771" t="s">
        <v>66</v>
      </c>
      <c r="C25" s="771"/>
      <c r="D25" s="771"/>
      <c r="E25" s="771"/>
      <c r="F25" s="771"/>
      <c r="G25" s="771"/>
      <c r="H25" s="771"/>
      <c r="I25" s="771"/>
      <c r="J25" s="771"/>
      <c r="K25" s="22"/>
      <c r="L25" s="22"/>
      <c r="M25" s="22"/>
      <c r="N25" s="22"/>
      <c r="O25" s="22"/>
      <c r="P25" s="22"/>
      <c r="Q25" s="22"/>
      <c r="R25" s="22"/>
      <c r="S25" s="22"/>
      <c r="T25" s="22"/>
      <c r="U25" s="50"/>
      <c r="V25" s="22"/>
      <c r="W25" s="22"/>
      <c r="X25" s="22"/>
      <c r="Y25" s="22"/>
      <c r="Z25" s="22"/>
      <c r="AA25" s="22"/>
      <c r="AB25" s="22"/>
      <c r="AC25" s="22"/>
      <c r="AD25" s="22"/>
      <c r="AE25" s="22"/>
      <c r="AF25" s="119"/>
      <c r="AG25" s="18"/>
      <c r="AH25" s="18"/>
      <c r="AI25" s="18"/>
      <c r="AJ25" s="18"/>
    </row>
    <row r="26" spans="1:40" ht="19.5" customHeight="1">
      <c r="A26" s="28"/>
      <c r="B26" s="771"/>
      <c r="C26" s="771"/>
      <c r="D26" s="771"/>
      <c r="E26" s="771"/>
      <c r="F26" s="771"/>
      <c r="G26" s="771"/>
      <c r="H26" s="771"/>
      <c r="I26" s="771"/>
      <c r="J26" s="771"/>
      <c r="K26" s="22"/>
      <c r="L26" s="22"/>
      <c r="M26" s="22"/>
      <c r="N26" s="22"/>
      <c r="O26" s="22"/>
      <c r="P26" s="22"/>
      <c r="Q26" s="22"/>
      <c r="R26" s="22"/>
      <c r="S26" s="22"/>
      <c r="T26" s="22"/>
      <c r="U26" s="50"/>
      <c r="V26" s="22"/>
      <c r="W26" s="22"/>
      <c r="X26" s="22"/>
      <c r="Y26" s="22"/>
      <c r="Z26" s="22"/>
      <c r="AA26" s="22"/>
      <c r="AB26" s="22"/>
      <c r="AC26" s="22"/>
      <c r="AD26" s="22"/>
      <c r="AE26" s="22"/>
      <c r="AF26" s="119"/>
      <c r="AG26" s="18"/>
      <c r="AH26" s="18"/>
      <c r="AI26" s="18"/>
      <c r="AJ26" s="18"/>
    </row>
    <row r="27" spans="1:40" ht="16.3" customHeight="1">
      <c r="A27" s="28"/>
      <c r="B27" s="63"/>
      <c r="C27" s="63"/>
      <c r="D27" s="63"/>
      <c r="E27" s="63"/>
      <c r="F27" s="63"/>
      <c r="G27" s="63"/>
      <c r="H27" s="63"/>
      <c r="I27" s="53"/>
      <c r="J27" s="121"/>
      <c r="K27" s="24"/>
      <c r="L27" s="24"/>
      <c r="M27" s="24"/>
      <c r="N27" s="24"/>
      <c r="O27" s="24"/>
      <c r="P27" s="24"/>
      <c r="Q27" s="24"/>
      <c r="R27" s="24"/>
      <c r="S27" s="24"/>
      <c r="T27" s="24"/>
      <c r="U27" s="50"/>
      <c r="V27" s="24"/>
      <c r="W27" s="24"/>
      <c r="X27" s="24"/>
      <c r="Y27" s="24"/>
      <c r="Z27" s="24"/>
      <c r="AA27" s="24"/>
      <c r="AB27" s="24"/>
      <c r="AC27" s="24"/>
      <c r="AD27" s="24"/>
      <c r="AE27" s="24"/>
      <c r="AF27" s="120"/>
      <c r="AG27" s="18"/>
      <c r="AH27" s="18"/>
      <c r="AI27" s="18"/>
      <c r="AJ27" s="18"/>
    </row>
    <row r="28" spans="1:40" ht="19.5" customHeight="1">
      <c r="A28" s="28"/>
      <c r="C28" s="747" t="str">
        <f>IF(A1="科研費","","事案決定日")</f>
        <v>事案決定日</v>
      </c>
      <c r="D28" s="747"/>
      <c r="E28" s="747"/>
      <c r="F28" s="747"/>
      <c r="G28" s="747"/>
      <c r="H28" s="747"/>
      <c r="J28" s="121"/>
      <c r="K28" s="40"/>
      <c r="L28" s="40"/>
      <c r="M28" s="743" t="s">
        <v>61</v>
      </c>
      <c r="N28" s="743"/>
      <c r="O28" s="743"/>
      <c r="P28" s="743"/>
      <c r="Q28" s="743"/>
      <c r="R28" s="743"/>
      <c r="S28" s="78"/>
      <c r="T28" s="78"/>
      <c r="U28" s="78"/>
      <c r="V28" s="78"/>
      <c r="W28" s="79"/>
      <c r="X28" s="77"/>
      <c r="Y28" s="189" t="s">
        <v>62</v>
      </c>
      <c r="Z28" s="745" t="str">
        <f>IF($A$1="科研費","（　支払日と同日　）","(   　　 月　　　日　）")</f>
        <v>(   　　 月　　　日　）</v>
      </c>
      <c r="AA28" s="745"/>
      <c r="AB28" s="745"/>
      <c r="AC28" s="745"/>
      <c r="AD28" s="745"/>
      <c r="AE28" s="745"/>
      <c r="AF28" s="41"/>
      <c r="AG28" s="18"/>
      <c r="AH28" s="18"/>
      <c r="AI28" s="18"/>
      <c r="AJ28" s="87"/>
      <c r="AK28" s="87"/>
      <c r="AL28" s="87"/>
      <c r="AM28" s="87"/>
    </row>
    <row r="29" spans="1:40" ht="19.5" customHeight="1">
      <c r="A29" s="28"/>
      <c r="B29" s="54"/>
      <c r="C29" s="748" t="str">
        <f>IF(A1="科研費","","　　　月　　　　　日")</f>
        <v>　　　月　　　　　日</v>
      </c>
      <c r="D29" s="748"/>
      <c r="E29" s="748"/>
      <c r="F29" s="748"/>
      <c r="G29" s="748"/>
      <c r="H29" s="54"/>
      <c r="I29" s="54"/>
      <c r="J29" s="121"/>
      <c r="K29" s="25"/>
      <c r="L29" s="25"/>
      <c r="M29" s="25"/>
      <c r="N29" s="25" t="s">
        <v>63</v>
      </c>
      <c r="O29" s="744"/>
      <c r="P29" s="744"/>
      <c r="Q29" s="744"/>
      <c r="R29" s="744"/>
      <c r="S29" s="744"/>
      <c r="T29" s="25"/>
      <c r="U29" s="25"/>
      <c r="V29" s="25"/>
      <c r="W29" s="25"/>
      <c r="X29" s="25"/>
      <c r="Y29" s="25" t="s">
        <v>63</v>
      </c>
      <c r="Z29" s="744"/>
      <c r="AA29" s="744"/>
      <c r="AB29" s="744"/>
      <c r="AC29" s="744"/>
      <c r="AD29" s="744"/>
      <c r="AE29" s="40"/>
      <c r="AF29" s="30"/>
      <c r="AG29" s="18"/>
      <c r="AH29" s="18"/>
      <c r="AI29" s="18"/>
    </row>
    <row r="30" spans="1:40" ht="19.5" customHeight="1">
      <c r="A30" s="28"/>
      <c r="B30" s="25"/>
      <c r="C30" s="747" t="str">
        <f>IF(A1="科研費","","承諾日 or 講演初日")</f>
        <v>承諾日 or 講演初日</v>
      </c>
      <c r="D30" s="747"/>
      <c r="E30" s="747"/>
      <c r="F30" s="747"/>
      <c r="G30" s="747"/>
      <c r="H30" s="747"/>
      <c r="I30" s="25"/>
      <c r="J30" s="121"/>
      <c r="K30" s="90" t="s">
        <v>134</v>
      </c>
      <c r="L30" s="105"/>
      <c r="M30" s="105"/>
      <c r="N30" s="106"/>
      <c r="O30" s="107"/>
      <c r="P30" s="107"/>
      <c r="Q30" s="107"/>
      <c r="R30" s="107"/>
      <c r="S30" s="107"/>
      <c r="T30" s="108"/>
      <c r="U30" s="50"/>
      <c r="V30" s="90" t="s">
        <v>140</v>
      </c>
      <c r="W30" s="105"/>
      <c r="X30" s="105"/>
      <c r="Y30" s="106"/>
      <c r="Z30" s="107"/>
      <c r="AA30" s="107"/>
      <c r="AB30" s="107"/>
      <c r="AC30" s="107"/>
      <c r="AD30" s="107"/>
      <c r="AE30" s="107"/>
      <c r="AF30" s="117"/>
      <c r="AG30" s="18"/>
      <c r="AH30" s="18"/>
      <c r="AI30" s="18"/>
    </row>
    <row r="31" spans="1:40" ht="19.5" customHeight="1">
      <c r="A31" s="28"/>
      <c r="B31" s="25"/>
      <c r="C31" s="748" t="str">
        <f>IF(A1="科研費","","　　　月　　　　　日")</f>
        <v>　　　月　　　　　日</v>
      </c>
      <c r="D31" s="748"/>
      <c r="E31" s="748"/>
      <c r="F31" s="748"/>
      <c r="G31" s="748"/>
      <c r="H31" s="55"/>
      <c r="I31" s="21"/>
      <c r="J31" s="22"/>
      <c r="K31" s="22"/>
      <c r="L31" s="22"/>
      <c r="M31" s="22"/>
      <c r="N31" s="22"/>
      <c r="O31" s="22"/>
      <c r="P31" s="22"/>
      <c r="Q31" s="22"/>
      <c r="R31" s="22"/>
      <c r="S31" s="22"/>
      <c r="T31" s="22"/>
      <c r="U31" s="22"/>
      <c r="V31" s="22"/>
      <c r="W31" s="22"/>
      <c r="X31" s="22"/>
      <c r="Y31" s="22"/>
      <c r="Z31" s="22"/>
      <c r="AA31" s="22"/>
      <c r="AB31" s="22"/>
      <c r="AC31" s="22"/>
      <c r="AD31" s="22"/>
      <c r="AE31" s="22"/>
      <c r="AF31" s="119"/>
      <c r="AG31" s="18"/>
      <c r="AH31" s="18"/>
      <c r="AI31" s="18"/>
    </row>
    <row r="32" spans="1:40" ht="22.4" customHeight="1">
      <c r="A32" s="28"/>
      <c r="B32" s="25"/>
      <c r="C32" s="25"/>
      <c r="D32" s="25"/>
      <c r="E32" s="25"/>
      <c r="F32" s="25"/>
      <c r="G32" s="25"/>
      <c r="H32" s="25"/>
      <c r="I32" s="55"/>
      <c r="J32" s="25"/>
      <c r="K32" s="25"/>
      <c r="L32" s="446"/>
      <c r="M32" s="446"/>
      <c r="N32" s="446"/>
      <c r="O32" s="446"/>
      <c r="P32" s="446"/>
      <c r="Q32" s="446"/>
      <c r="R32" s="446"/>
      <c r="S32" s="446"/>
      <c r="T32" s="446"/>
      <c r="U32" s="446"/>
      <c r="V32" s="446"/>
      <c r="W32" s="446"/>
      <c r="X32" s="446"/>
      <c r="Y32" s="446"/>
      <c r="Z32" s="446"/>
      <c r="AA32" s="446"/>
      <c r="AB32" s="446"/>
      <c r="AC32" s="446"/>
      <c r="AD32" s="446"/>
      <c r="AE32" s="446"/>
      <c r="AF32" s="447"/>
      <c r="AG32" s="18"/>
      <c r="AH32" s="18"/>
      <c r="AI32" s="18"/>
    </row>
    <row r="33" spans="1:39" ht="9" customHeight="1" thickBot="1">
      <c r="A33" s="33"/>
      <c r="B33" s="34"/>
      <c r="C33" s="34"/>
      <c r="D33" s="34"/>
      <c r="E33" s="34"/>
      <c r="F33" s="34"/>
      <c r="G33" s="34"/>
      <c r="H33" s="34"/>
      <c r="I33" s="56"/>
      <c r="J33" s="34"/>
      <c r="K33" s="34"/>
      <c r="L33" s="85"/>
      <c r="M33" s="85"/>
      <c r="N33" s="85"/>
      <c r="O33" s="85"/>
      <c r="P33" s="85"/>
      <c r="Q33" s="85"/>
      <c r="R33" s="85"/>
      <c r="S33" s="85"/>
      <c r="T33" s="85"/>
      <c r="U33" s="85"/>
      <c r="V33" s="85"/>
      <c r="W33" s="85"/>
      <c r="X33" s="85"/>
      <c r="Y33" s="85"/>
      <c r="Z33" s="85"/>
      <c r="AA33" s="85"/>
      <c r="AB33" s="85"/>
      <c r="AC33" s="85"/>
      <c r="AD33" s="85"/>
      <c r="AE33" s="85"/>
      <c r="AF33" s="86"/>
      <c r="AG33" s="18"/>
      <c r="AH33" s="18"/>
      <c r="AI33" s="18"/>
    </row>
    <row r="34" spans="1:39" s="87" customFormat="1" ht="25.5" customHeight="1">
      <c r="S34" s="87" t="s">
        <v>122</v>
      </c>
      <c r="Z34" s="87" t="s">
        <v>116</v>
      </c>
      <c r="AJ34" s="4"/>
      <c r="AK34" s="4"/>
      <c r="AL34" s="4"/>
      <c r="AM34" s="4"/>
    </row>
    <row r="35" spans="1:39">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row>
    <row r="49" spans="1:10">
      <c r="A49" s="91" t="str">
        <f>物品購入!A67</f>
        <v>学科名　所属のリスト</v>
      </c>
      <c r="B49" s="92"/>
      <c r="C49" s="92"/>
      <c r="D49" s="92"/>
      <c r="E49" s="92"/>
      <c r="F49" s="92"/>
      <c r="G49" s="92"/>
      <c r="H49" s="92"/>
      <c r="I49" s="93"/>
    </row>
    <row r="50" spans="1:10">
      <c r="A50" s="94" t="str">
        <f>物品購入!A68</f>
        <v>数理科学科</v>
      </c>
      <c r="B50" s="5"/>
      <c r="C50" s="5"/>
      <c r="D50" s="5"/>
      <c r="E50" s="5"/>
      <c r="F50" s="5"/>
      <c r="G50" s="5"/>
      <c r="H50" s="5"/>
      <c r="I50" s="97"/>
      <c r="J50" s="5"/>
    </row>
    <row r="51" spans="1:10">
      <c r="A51" s="96" t="str">
        <f>物品購入!A69</f>
        <v>物理学科</v>
      </c>
      <c r="B51" s="5"/>
      <c r="C51" s="5"/>
      <c r="D51" s="5"/>
      <c r="E51" s="5"/>
      <c r="F51" s="5"/>
      <c r="G51" s="5"/>
      <c r="H51" s="5"/>
      <c r="I51" s="97"/>
      <c r="J51" s="5"/>
    </row>
    <row r="52" spans="1:10">
      <c r="A52" s="96" t="str">
        <f>物品購入!A70</f>
        <v>化学科</v>
      </c>
      <c r="B52" s="5"/>
      <c r="C52" s="5"/>
      <c r="D52" s="5"/>
      <c r="E52" s="5"/>
      <c r="F52" s="5"/>
      <c r="G52" s="5"/>
      <c r="H52" s="5"/>
      <c r="I52" s="97"/>
      <c r="J52" s="5"/>
    </row>
    <row r="53" spans="1:10">
      <c r="A53" s="96" t="str">
        <f>物品購入!A71</f>
        <v>生命科学科</v>
      </c>
      <c r="B53" s="5"/>
      <c r="C53" s="5"/>
      <c r="D53" s="5"/>
      <c r="E53" s="5"/>
      <c r="F53" s="5"/>
      <c r="G53" s="5"/>
      <c r="H53" s="5"/>
      <c r="I53" s="97"/>
      <c r="J53" s="5"/>
    </row>
    <row r="54" spans="1:10">
      <c r="A54" s="96" t="str">
        <f>物品購入!A72</f>
        <v>電子情報システム工学科</v>
      </c>
      <c r="B54" s="5"/>
      <c r="C54" s="5"/>
      <c r="D54" s="5"/>
      <c r="E54" s="5"/>
      <c r="F54" s="5"/>
      <c r="G54" s="5"/>
      <c r="H54" s="5"/>
      <c r="I54" s="97"/>
      <c r="J54" s="5"/>
    </row>
    <row r="55" spans="1:10">
      <c r="A55" s="96" t="str">
        <f>物品購入!A73</f>
        <v>機械システム工学科</v>
      </c>
      <c r="B55" s="5"/>
      <c r="C55" s="5"/>
      <c r="D55" s="5"/>
      <c r="E55" s="5"/>
      <c r="F55" s="5"/>
      <c r="G55" s="5"/>
      <c r="H55" s="5"/>
      <c r="I55" s="97"/>
      <c r="J55" s="5"/>
    </row>
    <row r="56" spans="1:10">
      <c r="A56" s="96" t="str">
        <f>物品購入!A74</f>
        <v>システムデザイン研究科</v>
      </c>
      <c r="B56" s="5"/>
      <c r="C56" s="5"/>
      <c r="D56" s="5"/>
      <c r="E56" s="5"/>
      <c r="F56" s="5"/>
      <c r="G56" s="5"/>
      <c r="H56" s="5"/>
      <c r="I56" s="97"/>
      <c r="J56" s="5"/>
    </row>
    <row r="57" spans="1:10">
      <c r="A57" s="96" t="str">
        <f>物品購入!A75</f>
        <v>学術情報基盤センター</v>
      </c>
      <c r="B57" s="5"/>
      <c r="C57" s="5"/>
      <c r="D57" s="5"/>
      <c r="E57" s="5"/>
      <c r="F57" s="5"/>
      <c r="G57" s="5"/>
      <c r="H57" s="5"/>
      <c r="I57" s="97"/>
      <c r="J57" s="5"/>
    </row>
    <row r="58" spans="1:10">
      <c r="A58" s="96" t="str">
        <f>物品購入!A76</f>
        <v>OU・ヘルプロ</v>
      </c>
      <c r="B58" s="5"/>
      <c r="C58" s="5"/>
      <c r="D58" s="5"/>
      <c r="E58" s="5"/>
      <c r="F58" s="5"/>
      <c r="G58" s="5"/>
      <c r="H58" s="5"/>
      <c r="I58" s="97"/>
      <c r="J58" s="5"/>
    </row>
    <row r="59" spans="1:10">
      <c r="A59" s="98" t="str">
        <f>物品購入!A77</f>
        <v>大学教育センター・ヘルプロ</v>
      </c>
      <c r="B59" s="99"/>
      <c r="C59" s="99"/>
      <c r="D59" s="99"/>
      <c r="E59" s="99"/>
      <c r="F59" s="99"/>
      <c r="G59" s="99"/>
      <c r="H59" s="99"/>
      <c r="I59" s="100"/>
      <c r="J59" s="5"/>
    </row>
    <row r="60" spans="1:10">
      <c r="A60" s="88"/>
      <c r="B60" s="88"/>
      <c r="C60" s="88"/>
      <c r="D60" s="88"/>
      <c r="E60" s="88"/>
      <c r="F60" s="88"/>
      <c r="G60" s="88"/>
      <c r="H60" s="88"/>
      <c r="I60" s="88"/>
    </row>
    <row r="61" spans="1:10">
      <c r="A61" s="5"/>
      <c r="B61" s="5"/>
      <c r="C61" s="5"/>
      <c r="D61" s="5"/>
      <c r="E61" s="5"/>
      <c r="F61" s="5"/>
      <c r="G61" s="5"/>
      <c r="H61" s="5"/>
      <c r="I61" s="5"/>
    </row>
    <row r="62" spans="1:10">
      <c r="A62" s="5"/>
      <c r="B62" s="5"/>
      <c r="C62" s="5"/>
      <c r="D62" s="5"/>
      <c r="E62" s="5"/>
      <c r="F62" s="5"/>
      <c r="G62" s="5"/>
      <c r="H62" s="5"/>
      <c r="I62" s="5"/>
    </row>
    <row r="63" spans="1:10">
      <c r="A63" s="5"/>
      <c r="B63" s="5"/>
      <c r="C63" s="5"/>
      <c r="D63" s="5"/>
      <c r="E63" s="5"/>
      <c r="F63" s="5"/>
      <c r="G63" s="5"/>
      <c r="H63" s="5"/>
      <c r="I63" s="5"/>
    </row>
    <row r="64" spans="1:10">
      <c r="A64" s="5"/>
      <c r="B64" s="5"/>
      <c r="C64" s="5"/>
      <c r="D64" s="5"/>
      <c r="E64" s="5"/>
      <c r="F64" s="5"/>
      <c r="G64" s="5"/>
      <c r="H64" s="5"/>
      <c r="I64" s="5"/>
    </row>
    <row r="65" spans="1:9">
      <c r="A65" s="5"/>
      <c r="B65" s="5"/>
      <c r="C65" s="5"/>
      <c r="D65" s="5"/>
      <c r="E65" s="5"/>
      <c r="F65" s="5"/>
      <c r="G65" s="5"/>
      <c r="H65" s="5"/>
      <c r="I65" s="5"/>
    </row>
    <row r="66" spans="1:9">
      <c r="A66" s="5"/>
      <c r="B66" s="5"/>
      <c r="C66" s="5"/>
      <c r="D66" s="5"/>
      <c r="E66" s="5"/>
      <c r="F66" s="5"/>
      <c r="G66" s="5"/>
      <c r="H66" s="5"/>
      <c r="I66" s="5"/>
    </row>
    <row r="67" spans="1:9">
      <c r="A67" s="5"/>
      <c r="B67" s="5"/>
      <c r="C67" s="5"/>
      <c r="D67" s="5"/>
      <c r="E67" s="5"/>
      <c r="F67" s="5"/>
      <c r="G67" s="5"/>
      <c r="H67" s="5"/>
      <c r="I67" s="5"/>
    </row>
    <row r="68" spans="1:9">
      <c r="A68" s="5"/>
      <c r="B68" s="5"/>
      <c r="C68" s="5"/>
      <c r="D68" s="5"/>
      <c r="E68" s="5"/>
      <c r="F68" s="5"/>
      <c r="G68" s="5"/>
      <c r="H68" s="5"/>
      <c r="I68" s="5"/>
    </row>
    <row r="71" spans="1:9">
      <c r="A71" s="91" t="s">
        <v>7</v>
      </c>
      <c r="B71" s="92"/>
      <c r="C71" s="92"/>
      <c r="D71" s="92"/>
      <c r="E71" s="93"/>
    </row>
    <row r="72" spans="1:9">
      <c r="A72" s="94" t="s">
        <v>126</v>
      </c>
      <c r="B72" s="88"/>
      <c r="C72" s="88"/>
      <c r="D72" s="88"/>
      <c r="E72" s="95"/>
    </row>
    <row r="73" spans="1:9">
      <c r="A73" s="96" t="s">
        <v>19</v>
      </c>
      <c r="B73" s="5"/>
      <c r="C73" s="5"/>
      <c r="D73" s="5"/>
      <c r="E73" s="97"/>
    </row>
    <row r="74" spans="1:9">
      <c r="A74" s="96" t="s">
        <v>20</v>
      </c>
      <c r="B74" s="5"/>
      <c r="C74" s="5"/>
      <c r="D74" s="5"/>
      <c r="E74" s="97"/>
    </row>
    <row r="75" spans="1:9">
      <c r="A75" s="96" t="s">
        <v>127</v>
      </c>
      <c r="B75" s="5"/>
      <c r="C75" s="5"/>
      <c r="D75" s="5"/>
      <c r="E75" s="97"/>
    </row>
    <row r="76" spans="1:9">
      <c r="A76" s="96" t="s">
        <v>128</v>
      </c>
      <c r="B76" s="5"/>
      <c r="C76" s="5"/>
      <c r="D76" s="5"/>
      <c r="E76" s="97"/>
    </row>
    <row r="77" spans="1:9">
      <c r="A77" s="96" t="s">
        <v>129</v>
      </c>
      <c r="B77" s="5"/>
      <c r="C77" s="5"/>
      <c r="D77" s="5"/>
      <c r="E77" s="97"/>
    </row>
    <row r="78" spans="1:9">
      <c r="A78" s="96" t="s">
        <v>130</v>
      </c>
      <c r="B78" s="5"/>
      <c r="C78" s="5"/>
      <c r="D78" s="5"/>
      <c r="E78" s="97"/>
    </row>
    <row r="79" spans="1:9">
      <c r="A79" s="96" t="s">
        <v>55</v>
      </c>
      <c r="B79" s="5"/>
      <c r="C79" s="5"/>
      <c r="D79" s="5"/>
      <c r="E79" s="97"/>
    </row>
    <row r="80" spans="1:9">
      <c r="A80" s="96"/>
      <c r="B80" s="5"/>
      <c r="C80" s="5"/>
      <c r="D80" s="5"/>
      <c r="E80" s="97"/>
    </row>
    <row r="81" spans="1:7">
      <c r="A81" s="96"/>
      <c r="B81" s="5"/>
      <c r="C81" s="5"/>
      <c r="D81" s="5"/>
      <c r="E81" s="97"/>
    </row>
    <row r="82" spans="1:7">
      <c r="A82" s="96"/>
      <c r="B82" s="5"/>
      <c r="C82" s="5"/>
      <c r="D82" s="5"/>
      <c r="E82" s="97"/>
    </row>
    <row r="83" spans="1:7">
      <c r="A83" s="96"/>
      <c r="B83" s="5"/>
      <c r="C83" s="5"/>
      <c r="D83" s="5"/>
      <c r="E83" s="97"/>
    </row>
    <row r="84" spans="1:7">
      <c r="A84" s="98"/>
      <c r="B84" s="99"/>
      <c r="C84" s="99"/>
      <c r="D84" s="99"/>
      <c r="E84" s="100"/>
    </row>
    <row r="87" spans="1:7">
      <c r="A87" s="91" t="s">
        <v>125</v>
      </c>
      <c r="B87" s="92"/>
      <c r="C87" s="92"/>
      <c r="D87" s="92"/>
      <c r="E87" s="92"/>
      <c r="F87" s="92"/>
      <c r="G87" s="93"/>
    </row>
    <row r="88" spans="1:7">
      <c r="A88" s="96" t="s">
        <v>131</v>
      </c>
      <c r="B88" s="5"/>
      <c r="C88" s="5"/>
      <c r="D88" s="5"/>
      <c r="E88" s="5"/>
      <c r="F88" s="5"/>
      <c r="G88" s="97"/>
    </row>
    <row r="89" spans="1:7">
      <c r="A89" s="96" t="s">
        <v>17</v>
      </c>
      <c r="B89" s="5"/>
      <c r="C89" s="5"/>
      <c r="D89" s="5"/>
      <c r="E89" s="5"/>
      <c r="F89" s="5"/>
      <c r="G89" s="97"/>
    </row>
    <row r="90" spans="1:7">
      <c r="A90" s="96" t="s">
        <v>18</v>
      </c>
      <c r="B90" s="5"/>
      <c r="C90" s="5"/>
      <c r="D90" s="5"/>
      <c r="E90" s="5"/>
      <c r="F90" s="5"/>
      <c r="G90" s="97"/>
    </row>
    <row r="91" spans="1:7">
      <c r="A91" s="96" t="s">
        <v>4</v>
      </c>
      <c r="B91" s="5"/>
      <c r="C91" s="5"/>
      <c r="D91" s="5"/>
      <c r="E91" s="5"/>
      <c r="F91" s="5"/>
      <c r="G91" s="97"/>
    </row>
    <row r="92" spans="1:7">
      <c r="A92" s="96" t="s">
        <v>3</v>
      </c>
      <c r="B92" s="5"/>
      <c r="C92" s="5"/>
      <c r="D92" s="5"/>
      <c r="E92" s="5"/>
      <c r="F92" s="5"/>
      <c r="G92" s="97"/>
    </row>
    <row r="93" spans="1:7">
      <c r="A93" s="96" t="s">
        <v>132</v>
      </c>
      <c r="B93" s="5"/>
      <c r="C93" s="5"/>
      <c r="D93" s="5"/>
      <c r="E93" s="5"/>
      <c r="F93" s="5"/>
      <c r="G93" s="97"/>
    </row>
    <row r="94" spans="1:7">
      <c r="A94" s="96" t="s">
        <v>133</v>
      </c>
      <c r="B94" s="5"/>
      <c r="C94" s="5"/>
      <c r="D94" s="5"/>
      <c r="E94" s="5"/>
      <c r="F94" s="5"/>
      <c r="G94" s="97"/>
    </row>
    <row r="95" spans="1:7">
      <c r="A95" s="96" t="s">
        <v>114</v>
      </c>
      <c r="B95" s="5"/>
      <c r="C95" s="5"/>
      <c r="D95" s="5"/>
      <c r="E95" s="5"/>
      <c r="F95" s="5"/>
      <c r="G95" s="97"/>
    </row>
    <row r="96" spans="1:7">
      <c r="A96" s="96" t="s">
        <v>19</v>
      </c>
      <c r="B96" s="5"/>
      <c r="C96" s="5"/>
      <c r="D96" s="5"/>
      <c r="E96" s="5"/>
      <c r="F96" s="5"/>
      <c r="G96" s="97"/>
    </row>
    <row r="97" spans="1:7">
      <c r="A97" s="96" t="s">
        <v>20</v>
      </c>
      <c r="B97" s="5"/>
      <c r="C97" s="5"/>
      <c r="D97" s="5"/>
      <c r="E97" s="5"/>
      <c r="F97" s="5"/>
      <c r="G97" s="97"/>
    </row>
    <row r="98" spans="1:7">
      <c r="A98" s="96" t="s">
        <v>127</v>
      </c>
      <c r="B98" s="5"/>
      <c r="C98" s="5"/>
      <c r="D98" s="5"/>
      <c r="E98" s="5"/>
      <c r="F98" s="5"/>
      <c r="G98" s="97"/>
    </row>
    <row r="99" spans="1:7">
      <c r="A99" s="96" t="s">
        <v>135</v>
      </c>
      <c r="B99" s="5"/>
      <c r="C99" s="5"/>
      <c r="D99" s="5"/>
      <c r="E99" s="5"/>
      <c r="F99" s="5"/>
      <c r="G99" s="97"/>
    </row>
    <row r="100" spans="1:7">
      <c r="A100" s="96"/>
      <c r="B100" s="5"/>
      <c r="C100" s="5"/>
      <c r="D100" s="5"/>
      <c r="E100" s="5"/>
      <c r="F100" s="5"/>
      <c r="G100" s="97"/>
    </row>
    <row r="101" spans="1:7">
      <c r="A101" s="96"/>
      <c r="B101" s="5"/>
      <c r="C101" s="5"/>
      <c r="D101" s="5"/>
      <c r="E101" s="5"/>
      <c r="F101" s="5"/>
      <c r="G101" s="97"/>
    </row>
    <row r="102" spans="1:7">
      <c r="A102" s="96"/>
      <c r="B102" s="5"/>
      <c r="C102" s="5"/>
      <c r="D102" s="5"/>
      <c r="E102" s="5"/>
      <c r="F102" s="5"/>
      <c r="G102" s="97"/>
    </row>
    <row r="103" spans="1:7">
      <c r="A103" s="96"/>
      <c r="B103" s="5"/>
      <c r="C103" s="5"/>
      <c r="D103" s="5"/>
      <c r="E103" s="5"/>
      <c r="F103" s="5"/>
      <c r="G103" s="97"/>
    </row>
    <row r="104" spans="1:7">
      <c r="A104" s="96"/>
      <c r="B104" s="5"/>
      <c r="C104" s="5"/>
      <c r="D104" s="5"/>
      <c r="E104" s="5"/>
      <c r="F104" s="5"/>
      <c r="G104" s="97"/>
    </row>
    <row r="105" spans="1:7">
      <c r="A105" s="96"/>
      <c r="B105" s="5"/>
      <c r="C105" s="5"/>
      <c r="D105" s="5"/>
      <c r="E105" s="5"/>
      <c r="F105" s="5"/>
      <c r="G105" s="97"/>
    </row>
    <row r="106" spans="1:7">
      <c r="A106" s="96"/>
      <c r="B106" s="5"/>
      <c r="C106" s="5"/>
      <c r="D106" s="5"/>
      <c r="E106" s="5"/>
      <c r="F106" s="5"/>
      <c r="G106" s="97"/>
    </row>
    <row r="107" spans="1:7">
      <c r="A107" s="96"/>
      <c r="B107" s="5"/>
      <c r="C107" s="5"/>
      <c r="D107" s="5"/>
      <c r="E107" s="5"/>
      <c r="F107" s="5"/>
      <c r="G107" s="97"/>
    </row>
    <row r="108" spans="1:7">
      <c r="A108" s="96"/>
      <c r="B108" s="5"/>
      <c r="C108" s="5"/>
      <c r="D108" s="5"/>
      <c r="E108" s="5"/>
      <c r="F108" s="5"/>
      <c r="G108" s="97"/>
    </row>
    <row r="109" spans="1:7">
      <c r="A109" s="96"/>
      <c r="B109" s="5"/>
      <c r="C109" s="5"/>
      <c r="D109" s="5"/>
      <c r="E109" s="5"/>
      <c r="F109" s="5"/>
      <c r="G109" s="97"/>
    </row>
    <row r="110" spans="1:7">
      <c r="A110" s="96"/>
      <c r="B110" s="5"/>
      <c r="C110" s="5"/>
      <c r="D110" s="5"/>
      <c r="E110" s="5"/>
      <c r="F110" s="5"/>
      <c r="G110" s="97"/>
    </row>
    <row r="111" spans="1:7">
      <c r="A111" s="96"/>
      <c r="B111" s="5"/>
      <c r="C111" s="5"/>
      <c r="D111" s="5"/>
      <c r="E111" s="5"/>
      <c r="F111" s="5"/>
      <c r="G111" s="97"/>
    </row>
    <row r="112" spans="1:7">
      <c r="A112" s="96"/>
      <c r="B112" s="5"/>
      <c r="C112" s="5"/>
      <c r="D112" s="5"/>
      <c r="E112" s="5"/>
      <c r="F112" s="5"/>
      <c r="G112" s="97"/>
    </row>
    <row r="113" spans="1:7">
      <c r="A113" s="96"/>
      <c r="B113" s="5"/>
      <c r="C113" s="5"/>
      <c r="D113" s="5"/>
      <c r="E113" s="5"/>
      <c r="F113" s="5"/>
      <c r="G113" s="97"/>
    </row>
    <row r="114" spans="1:7">
      <c r="A114" s="96"/>
      <c r="B114" s="5"/>
      <c r="C114" s="5"/>
      <c r="D114" s="5"/>
      <c r="E114" s="5"/>
      <c r="F114" s="5"/>
      <c r="G114" s="97"/>
    </row>
    <row r="115" spans="1:7">
      <c r="A115" s="96"/>
      <c r="B115" s="5"/>
      <c r="C115" s="5"/>
      <c r="D115" s="5"/>
      <c r="E115" s="5"/>
      <c r="F115" s="5"/>
      <c r="G115" s="97"/>
    </row>
    <row r="116" spans="1:7">
      <c r="A116" s="98"/>
      <c r="B116" s="99"/>
      <c r="C116" s="99"/>
      <c r="D116" s="99"/>
      <c r="E116" s="99"/>
      <c r="F116" s="99"/>
      <c r="G116" s="100"/>
    </row>
  </sheetData>
  <sheetProtection formatCells="0"/>
  <mergeCells count="62">
    <mergeCell ref="I11:S11"/>
    <mergeCell ref="T11:X11"/>
    <mergeCell ref="I12:S12"/>
    <mergeCell ref="T12:X12"/>
    <mergeCell ref="A8:H8"/>
    <mergeCell ref="I8:T8"/>
    <mergeCell ref="U8:AF8"/>
    <mergeCell ref="A9:H9"/>
    <mergeCell ref="I9:T9"/>
    <mergeCell ref="U9:AF9"/>
    <mergeCell ref="W16:AA16"/>
    <mergeCell ref="W15:AF15"/>
    <mergeCell ref="A11:H11"/>
    <mergeCell ref="A12:H12"/>
    <mergeCell ref="A14:F14"/>
    <mergeCell ref="Y1:Z1"/>
    <mergeCell ref="AA1:AF1"/>
    <mergeCell ref="G14:P14"/>
    <mergeCell ref="G15:P15"/>
    <mergeCell ref="G16:P16"/>
    <mergeCell ref="E2:M2"/>
    <mergeCell ref="U3:AF4"/>
    <mergeCell ref="A1:D1"/>
    <mergeCell ref="I1:X1"/>
    <mergeCell ref="A3:D3"/>
    <mergeCell ref="E3:J3"/>
    <mergeCell ref="R3:T4"/>
    <mergeCell ref="A6:D6"/>
    <mergeCell ref="E6:AF6"/>
    <mergeCell ref="E10:Y10"/>
    <mergeCell ref="Z10:AF10"/>
    <mergeCell ref="Y11:AF11"/>
    <mergeCell ref="B25:J26"/>
    <mergeCell ref="Q14:V14"/>
    <mergeCell ref="W14:AF14"/>
    <mergeCell ref="Q15:V15"/>
    <mergeCell ref="AC16:AF16"/>
    <mergeCell ref="Y12:AF12"/>
    <mergeCell ref="AB17:AF17"/>
    <mergeCell ref="Q17:AA17"/>
    <mergeCell ref="A15:F15"/>
    <mergeCell ref="A16:F16"/>
    <mergeCell ref="A18:P18"/>
    <mergeCell ref="Q18:U18"/>
    <mergeCell ref="A17:F17"/>
    <mergeCell ref="G17:P17"/>
    <mergeCell ref="Q16:V16"/>
    <mergeCell ref="C30:H30"/>
    <mergeCell ref="C31:G31"/>
    <mergeCell ref="C29:G29"/>
    <mergeCell ref="M28:R28"/>
    <mergeCell ref="Z28:AE28"/>
    <mergeCell ref="O29:S29"/>
    <mergeCell ref="Z29:AD29"/>
    <mergeCell ref="C28:H28"/>
    <mergeCell ref="AB18:AF19"/>
    <mergeCell ref="AC20:AF20"/>
    <mergeCell ref="M21:R21"/>
    <mergeCell ref="O22:S22"/>
    <mergeCell ref="Z22:AD22"/>
    <mergeCell ref="Z21:AE21"/>
    <mergeCell ref="W18:Z18"/>
  </mergeCells>
  <phoneticPr fontId="3"/>
  <conditionalFormatting sqref="AC20">
    <cfRule type="cellIs" dxfId="9" priority="6" stopIfTrue="1" operator="equal">
      <formula>"科研費"</formula>
    </cfRule>
  </conditionalFormatting>
  <conditionalFormatting sqref="G16">
    <cfRule type="cellIs" dxfId="8" priority="4" stopIfTrue="1" operator="equal">
      <formula>0</formula>
    </cfRule>
  </conditionalFormatting>
  <conditionalFormatting sqref="Y12">
    <cfRule type="expression" dxfId="7" priority="3" stopIfTrue="1">
      <formula>ISERROR+$H$17</formula>
    </cfRule>
  </conditionalFormatting>
  <conditionalFormatting sqref="A1:D1">
    <cfRule type="cellIs" dxfId="6" priority="1" stopIfTrue="1" operator="equal">
      <formula>"一般財源等"</formula>
    </cfRule>
  </conditionalFormatting>
  <conditionalFormatting sqref="A1">
    <cfRule type="cellIs" dxfId="5" priority="2" stopIfTrue="1" operator="equal">
      <formula>"科研費"</formula>
    </cfRule>
  </conditionalFormatting>
  <dataValidations count="6">
    <dataValidation type="list" allowBlank="1" showInputMessage="1" showErrorMessage="1" sqref="E3">
      <formula1>"口座振替,現金"</formula1>
    </dataValidation>
    <dataValidation type="list" allowBlank="1" showInputMessage="1" showErrorMessage="1" sqref="AD13 AD20">
      <formula1>"現金等による立替払い,法人カード(個人決裁型）"</formula1>
    </dataValidation>
    <dataValidation type="list" allowBlank="1" showInputMessage="1" showErrorMessage="1" sqref="A2:D2">
      <formula1>"科"</formula1>
    </dataValidation>
    <dataValidation type="list" allowBlank="1" showInputMessage="1" sqref="U9:AF9">
      <formula1>INDIRECT(A9)</formula1>
    </dataValidation>
    <dataValidation type="list" allowBlank="1" showInputMessage="1" showErrorMessage="1" sqref="I9">
      <formula1>INDIRECT(A9)</formula1>
    </dataValidation>
    <dataValidation type="list" allowBlank="1" showInputMessage="1" showErrorMessage="1" promptTitle="所属学科" prompt="所属学科等を選択してください。" sqref="A9:H9">
      <formula1>$A$50:$A$59</formula1>
    </dataValidation>
  </dataValidations>
  <pageMargins left="0.78740157480314965" right="0.39370078740157483" top="0.78740157480314965" bottom="0" header="0.51181102362204722" footer="0.51181102362204722"/>
  <pageSetup paperSize="9" scale="91" orientation="portrait" r:id="rId1"/>
  <headerFooter alignWithMargins="0"/>
  <colBreaks count="1" manualBreakCount="1">
    <brk id="32" max="1048575" man="1"/>
  </col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CFFCC"/>
    <pageSetUpPr fitToPage="1"/>
  </sheetPr>
  <dimension ref="A1:IV47"/>
  <sheetViews>
    <sheetView topLeftCell="A28" workbookViewId="0">
      <selection activeCell="F58" sqref="F58"/>
    </sheetView>
  </sheetViews>
  <sheetFormatPr defaultRowHeight="13.3"/>
  <cols>
    <col min="1" max="2" width="9.23046875" style="214"/>
    <col min="3" max="6" width="11.3828125" style="214" customWidth="1"/>
    <col min="7" max="7" width="13.3828125" style="214" customWidth="1"/>
    <col min="8" max="8" width="15.4609375" style="214" customWidth="1"/>
    <col min="9" max="9" width="15.69140625" style="214" customWidth="1"/>
    <col min="10" max="10" width="12.4609375" style="214" customWidth="1"/>
    <col min="11" max="12" width="1.23046875" style="214" customWidth="1"/>
    <col min="13" max="13" width="9.23046875" style="214"/>
    <col min="14" max="14" width="8.69140625" style="214" customWidth="1"/>
    <col min="15" max="15" width="16.84375" style="214" customWidth="1"/>
    <col min="16" max="16" width="9.23046875" style="214"/>
    <col min="17" max="17" width="9.84375" style="214" customWidth="1"/>
    <col min="18" max="16384" width="9.23046875" style="214"/>
  </cols>
  <sheetData>
    <row r="1" spans="1:18" ht="21.45" thickBot="1">
      <c r="B1" s="215"/>
      <c r="C1" s="879" t="s">
        <v>428</v>
      </c>
      <c r="D1" s="879"/>
      <c r="E1" s="879"/>
      <c r="F1" s="879"/>
      <c r="G1" s="879"/>
      <c r="H1" s="879"/>
      <c r="I1" s="880" t="s">
        <v>429</v>
      </c>
      <c r="J1" s="881"/>
    </row>
    <row r="2" spans="1:18" ht="21.45" thickBot="1">
      <c r="B2" s="215"/>
      <c r="C2" s="216"/>
      <c r="D2" s="216"/>
      <c r="E2" s="216"/>
      <c r="F2" s="216"/>
      <c r="G2" s="216"/>
      <c r="H2" s="216"/>
      <c r="I2" s="880"/>
      <c r="J2" s="881"/>
    </row>
    <row r="3" spans="1:18" ht="21.45" thickBot="1">
      <c r="A3" s="215"/>
      <c r="B3" s="215"/>
      <c r="C3" s="215"/>
      <c r="D3" s="217"/>
      <c r="E3" s="217"/>
      <c r="F3" s="217"/>
      <c r="G3" s="217"/>
      <c r="H3" s="882" t="s">
        <v>430</v>
      </c>
      <c r="I3" s="882"/>
      <c r="J3" s="882"/>
    </row>
    <row r="4" spans="1:18" ht="26.7" customHeight="1" thickTop="1" thickBot="1">
      <c r="A4" s="883" t="s">
        <v>431</v>
      </c>
      <c r="B4" s="884"/>
      <c r="C4" s="218" t="s">
        <v>432</v>
      </c>
      <c r="D4" s="887" t="s">
        <v>433</v>
      </c>
      <c r="E4" s="887"/>
      <c r="F4" s="887"/>
      <c r="G4" s="888"/>
      <c r="H4" s="219" t="s">
        <v>434</v>
      </c>
      <c r="I4" s="306" t="s">
        <v>435</v>
      </c>
      <c r="J4" s="298" t="s">
        <v>509</v>
      </c>
    </row>
    <row r="5" spans="1:18" ht="26.7" customHeight="1" thickTop="1">
      <c r="A5" s="885"/>
      <c r="B5" s="816"/>
      <c r="C5" s="220" t="s">
        <v>100</v>
      </c>
      <c r="D5" s="889" t="s">
        <v>436</v>
      </c>
      <c r="E5" s="889"/>
      <c r="F5" s="889"/>
      <c r="G5" s="889"/>
      <c r="H5" s="221" t="s">
        <v>437</v>
      </c>
      <c r="I5" s="890" t="s">
        <v>438</v>
      </c>
      <c r="J5" s="891"/>
    </row>
    <row r="6" spans="1:18" ht="26.7" customHeight="1" thickBot="1">
      <c r="A6" s="886"/>
      <c r="B6" s="834"/>
      <c r="C6" s="222" t="s">
        <v>439</v>
      </c>
      <c r="D6" s="892"/>
      <c r="E6" s="892"/>
      <c r="F6" s="892"/>
      <c r="G6" s="892"/>
      <c r="H6" s="222" t="s">
        <v>440</v>
      </c>
      <c r="I6" s="893"/>
      <c r="J6" s="894"/>
    </row>
    <row r="7" spans="1:18" ht="26.7" customHeight="1" thickTop="1" thickBot="1">
      <c r="A7" s="223"/>
      <c r="B7" s="223"/>
      <c r="C7" s="223"/>
      <c r="D7" s="224"/>
      <c r="E7" s="224"/>
      <c r="F7" s="224"/>
      <c r="G7" s="225"/>
      <c r="H7" s="226"/>
      <c r="I7" s="226"/>
      <c r="J7" s="227"/>
    </row>
    <row r="8" spans="1:18" ht="26.7" customHeight="1">
      <c r="A8" s="867" t="s">
        <v>441</v>
      </c>
      <c r="B8" s="868"/>
      <c r="C8" s="871">
        <v>43922</v>
      </c>
      <c r="D8" s="872"/>
      <c r="E8" s="228" t="s">
        <v>0</v>
      </c>
      <c r="F8" s="873">
        <v>43922</v>
      </c>
      <c r="G8" s="873"/>
      <c r="H8" s="229" t="str">
        <f>IF(F8-C8=0,"",F8-C8)</f>
        <v/>
      </c>
      <c r="I8" s="874" t="str">
        <f>IF(H8="","",H8+1)</f>
        <v/>
      </c>
      <c r="J8" s="875"/>
      <c r="M8" s="291"/>
      <c r="N8" s="291"/>
      <c r="O8" s="291"/>
      <c r="P8" s="291"/>
      <c r="Q8" s="291"/>
      <c r="R8" s="291"/>
    </row>
    <row r="9" spans="1:18" ht="26.7" customHeight="1">
      <c r="A9" s="869"/>
      <c r="B9" s="870"/>
      <c r="C9" s="230" t="s">
        <v>442</v>
      </c>
      <c r="D9" s="299">
        <v>0.54166666666666663</v>
      </c>
      <c r="E9" s="228" t="s">
        <v>0</v>
      </c>
      <c r="F9" s="876">
        <v>0.75</v>
      </c>
      <c r="G9" s="876"/>
      <c r="H9" s="231" t="s">
        <v>443</v>
      </c>
      <c r="I9" s="877" t="str">
        <f>TEXT(F9-D9,"h:mm")</f>
        <v>5:00</v>
      </c>
      <c r="J9" s="878"/>
      <c r="M9" s="292" t="s">
        <v>444</v>
      </c>
      <c r="N9" s="291"/>
      <c r="O9" s="291"/>
      <c r="P9" s="291"/>
      <c r="Q9" s="291"/>
      <c r="R9" s="291"/>
    </row>
    <row r="10" spans="1:18" ht="26.7" customHeight="1">
      <c r="A10" s="859" t="s">
        <v>445</v>
      </c>
      <c r="B10" s="860"/>
      <c r="C10" s="851" t="s">
        <v>446</v>
      </c>
      <c r="D10" s="852"/>
      <c r="E10" s="852"/>
      <c r="F10" s="852"/>
      <c r="G10" s="852"/>
      <c r="H10" s="852"/>
      <c r="I10" s="852"/>
      <c r="J10" s="861"/>
      <c r="M10" s="293" t="s">
        <v>447</v>
      </c>
      <c r="N10" s="293" t="s">
        <v>448</v>
      </c>
      <c r="O10" s="862" t="s">
        <v>449</v>
      </c>
      <c r="P10" s="863"/>
      <c r="Q10" s="864"/>
      <c r="R10" s="291"/>
    </row>
    <row r="11" spans="1:18" ht="26.7" customHeight="1">
      <c r="A11" s="859" t="s">
        <v>450</v>
      </c>
      <c r="B11" s="860"/>
      <c r="C11" s="865" t="s">
        <v>451</v>
      </c>
      <c r="D11" s="865"/>
      <c r="E11" s="865"/>
      <c r="F11" s="865"/>
      <c r="G11" s="865"/>
      <c r="H11" s="865"/>
      <c r="I11" s="851"/>
      <c r="J11" s="866"/>
      <c r="M11" s="294" t="s">
        <v>452</v>
      </c>
      <c r="N11" s="295">
        <v>13700</v>
      </c>
      <c r="O11" s="843" t="s">
        <v>453</v>
      </c>
      <c r="P11" s="843"/>
      <c r="Q11" s="843"/>
      <c r="R11" s="291"/>
    </row>
    <row r="12" spans="1:18" ht="26.7" customHeight="1">
      <c r="A12" s="849" t="s">
        <v>454</v>
      </c>
      <c r="B12" s="850"/>
      <c r="C12" s="851" t="s">
        <v>455</v>
      </c>
      <c r="D12" s="852"/>
      <c r="E12" s="852"/>
      <c r="F12" s="852"/>
      <c r="G12" s="853"/>
      <c r="H12" s="854">
        <v>50</v>
      </c>
      <c r="I12" s="855"/>
      <c r="J12" s="300" t="s">
        <v>456</v>
      </c>
      <c r="M12" s="294" t="s">
        <v>457</v>
      </c>
      <c r="N12" s="295">
        <v>12200</v>
      </c>
      <c r="O12" s="843" t="s">
        <v>458</v>
      </c>
      <c r="P12" s="843"/>
      <c r="Q12" s="843"/>
      <c r="R12" s="291"/>
    </row>
    <row r="13" spans="1:18" ht="26.7" customHeight="1">
      <c r="A13" s="856" t="s">
        <v>459</v>
      </c>
      <c r="B13" s="857"/>
      <c r="C13" s="233"/>
      <c r="D13" s="234" t="s">
        <v>448</v>
      </c>
      <c r="E13" s="235"/>
      <c r="F13" s="234" t="s">
        <v>460</v>
      </c>
      <c r="G13" s="233"/>
      <c r="H13" s="233"/>
      <c r="I13" s="233"/>
      <c r="J13" s="236"/>
      <c r="K13" s="237"/>
      <c r="M13" s="294" t="s">
        <v>461</v>
      </c>
      <c r="N13" s="295">
        <v>10500</v>
      </c>
      <c r="O13" s="843" t="s">
        <v>462</v>
      </c>
      <c r="P13" s="843"/>
      <c r="Q13" s="843"/>
      <c r="R13" s="291"/>
    </row>
    <row r="14" spans="1:18" ht="26.7" customHeight="1">
      <c r="A14" s="817"/>
      <c r="B14" s="816"/>
      <c r="C14" s="127" t="s">
        <v>463</v>
      </c>
      <c r="D14" s="301">
        <f>IF(J4="","",VLOOKUP(J4,$M$11:$N$15,2,FALSE))</f>
        <v>12200</v>
      </c>
      <c r="E14" s="238" t="s">
        <v>464</v>
      </c>
      <c r="F14" s="302">
        <f>I9*24</f>
        <v>5</v>
      </c>
      <c r="G14" s="239"/>
      <c r="H14" s="835">
        <f>IF(F14=0,0,ROUNDUP((D14*F14),-2))</f>
        <v>61000</v>
      </c>
      <c r="I14" s="835"/>
      <c r="J14" s="836"/>
      <c r="M14" s="294" t="s">
        <v>465</v>
      </c>
      <c r="N14" s="295">
        <v>9500</v>
      </c>
      <c r="O14" s="843" t="s">
        <v>466</v>
      </c>
      <c r="P14" s="843"/>
      <c r="Q14" s="843"/>
      <c r="R14" s="291"/>
    </row>
    <row r="15" spans="1:18" ht="26.7" customHeight="1">
      <c r="A15" s="817"/>
      <c r="B15" s="816"/>
      <c r="C15" s="239"/>
      <c r="D15" s="239"/>
      <c r="E15" s="239"/>
      <c r="F15" s="239"/>
      <c r="G15" s="239"/>
      <c r="H15" s="240"/>
      <c r="I15" s="240"/>
      <c r="J15" s="241"/>
      <c r="M15" s="843" t="s">
        <v>467</v>
      </c>
      <c r="N15" s="843"/>
      <c r="O15" s="843"/>
      <c r="P15" s="858" t="s">
        <v>468</v>
      </c>
      <c r="Q15" s="858"/>
      <c r="R15" s="291"/>
    </row>
    <row r="16" spans="1:18" ht="26.7" customHeight="1">
      <c r="A16" s="817"/>
      <c r="B16" s="816"/>
      <c r="C16" s="242" t="s">
        <v>48</v>
      </c>
      <c r="D16" s="243"/>
      <c r="E16" s="243"/>
      <c r="F16" s="243"/>
      <c r="G16" s="243"/>
      <c r="H16" s="244"/>
      <c r="I16" s="244"/>
      <c r="J16" s="241"/>
      <c r="M16" s="843" t="s">
        <v>469</v>
      </c>
      <c r="N16" s="843"/>
      <c r="O16" s="843"/>
      <c r="P16" s="844" t="s">
        <v>470</v>
      </c>
      <c r="Q16" s="845"/>
      <c r="R16" s="291"/>
    </row>
    <row r="17" spans="1:256" ht="26.7" customHeight="1">
      <c r="A17" s="817"/>
      <c r="B17" s="816"/>
      <c r="C17" s="243"/>
      <c r="D17" s="245"/>
      <c r="E17" s="245"/>
      <c r="F17" s="245"/>
      <c r="G17" s="243"/>
      <c r="H17" s="835">
        <v>0</v>
      </c>
      <c r="I17" s="835"/>
      <c r="J17" s="836"/>
      <c r="M17" s="296" t="s">
        <v>471</v>
      </c>
      <c r="N17" s="291"/>
      <c r="O17" s="291"/>
      <c r="P17" s="291"/>
      <c r="Q17" s="291"/>
      <c r="R17" s="291"/>
    </row>
    <row r="18" spans="1:256" ht="26.7" customHeight="1">
      <c r="A18" s="817"/>
      <c r="B18" s="816"/>
      <c r="C18" s="239"/>
      <c r="D18" s="239"/>
      <c r="E18" s="239"/>
      <c r="F18" s="239"/>
      <c r="G18" s="239"/>
      <c r="H18" s="240"/>
      <c r="I18" s="240"/>
      <c r="J18" s="241"/>
      <c r="M18" s="293" t="s">
        <v>437</v>
      </c>
      <c r="N18" s="293" t="s">
        <v>472</v>
      </c>
      <c r="O18" s="291"/>
      <c r="P18" s="291"/>
      <c r="Q18" s="291"/>
      <c r="R18" s="291"/>
    </row>
    <row r="19" spans="1:256" ht="26.7" customHeight="1">
      <c r="A19" s="817"/>
      <c r="B19" s="816"/>
      <c r="C19" s="246" t="s">
        <v>473</v>
      </c>
      <c r="D19" s="303"/>
      <c r="F19" s="247" t="s">
        <v>474</v>
      </c>
      <c r="H19" s="240"/>
      <c r="I19" s="240"/>
      <c r="J19" s="241"/>
      <c r="M19" s="294" t="s">
        <v>475</v>
      </c>
      <c r="N19" s="297">
        <v>0.1021</v>
      </c>
      <c r="O19" s="291"/>
      <c r="P19" s="291"/>
      <c r="Q19" s="291"/>
      <c r="R19" s="291"/>
    </row>
    <row r="20" spans="1:256" ht="26.7" customHeight="1">
      <c r="A20" s="817"/>
      <c r="B20" s="816"/>
      <c r="C20" s="248" t="s">
        <v>476</v>
      </c>
      <c r="D20" s="304"/>
      <c r="E20" s="239" t="s">
        <v>477</v>
      </c>
      <c r="F20" s="302"/>
      <c r="G20" s="247" t="s">
        <v>478</v>
      </c>
      <c r="H20" s="835">
        <f>IF(D19="要",D14*F20,0)</f>
        <v>0</v>
      </c>
      <c r="I20" s="835"/>
      <c r="J20" s="836"/>
      <c r="M20" s="294" t="s">
        <v>479</v>
      </c>
      <c r="N20" s="297">
        <v>0.20419999999999999</v>
      </c>
      <c r="O20" s="291"/>
      <c r="P20" s="291"/>
      <c r="Q20" s="291"/>
      <c r="R20" s="291"/>
    </row>
    <row r="21" spans="1:256" ht="26.7" customHeight="1">
      <c r="A21" s="817"/>
      <c r="B21" s="816"/>
      <c r="C21" s="249"/>
      <c r="D21" s="250"/>
      <c r="E21" s="250"/>
      <c r="F21" s="250"/>
      <c r="G21" s="250"/>
      <c r="H21" s="251"/>
      <c r="I21" s="251"/>
      <c r="J21" s="252"/>
      <c r="M21" s="846" t="s">
        <v>480</v>
      </c>
      <c r="N21" s="846"/>
      <c r="O21" s="846"/>
      <c r="P21" s="846"/>
      <c r="Q21" s="291"/>
      <c r="R21" s="291"/>
    </row>
    <row r="22" spans="1:256" ht="26.7" customHeight="1">
      <c r="A22" s="817"/>
      <c r="B22" s="816"/>
      <c r="C22" s="253"/>
      <c r="D22" s="254"/>
      <c r="E22" s="254"/>
      <c r="F22" s="254"/>
      <c r="G22" s="255" t="s">
        <v>481</v>
      </c>
      <c r="H22" s="847">
        <f>SUM(H14:H21)</f>
        <v>61000</v>
      </c>
      <c r="I22" s="847"/>
      <c r="J22" s="848"/>
      <c r="M22" s="840" t="s">
        <v>482</v>
      </c>
      <c r="N22" s="840"/>
      <c r="O22" s="840"/>
      <c r="P22" s="294" t="s">
        <v>483</v>
      </c>
      <c r="Q22" s="291"/>
      <c r="R22" s="291"/>
    </row>
    <row r="23" spans="1:256" ht="26.7" customHeight="1">
      <c r="A23" s="817"/>
      <c r="B23" s="816"/>
      <c r="C23" s="253"/>
      <c r="D23" s="254"/>
      <c r="E23" s="254"/>
      <c r="F23" s="256" t="s">
        <v>484</v>
      </c>
      <c r="G23" s="257">
        <f>IF($I$5=$M$19,$N$19,$N$20)</f>
        <v>0.20419999999999999</v>
      </c>
      <c r="H23" s="838">
        <f>ROUNDDOWN(H22*G23,0)</f>
        <v>12456</v>
      </c>
      <c r="I23" s="838"/>
      <c r="J23" s="839"/>
      <c r="M23" s="840" t="s">
        <v>485</v>
      </c>
      <c r="N23" s="840"/>
      <c r="O23" s="840"/>
      <c r="P23" s="294" t="s">
        <v>486</v>
      </c>
      <c r="Q23" s="291"/>
      <c r="R23" s="291"/>
    </row>
    <row r="24" spans="1:256" ht="26.7" customHeight="1">
      <c r="A24" s="817"/>
      <c r="B24" s="816"/>
      <c r="C24" s="258"/>
      <c r="D24" s="239"/>
      <c r="E24" s="239"/>
      <c r="F24" s="837" t="s">
        <v>487</v>
      </c>
      <c r="G24" s="837"/>
      <c r="H24" s="841">
        <f>H22-H23</f>
        <v>48544</v>
      </c>
      <c r="I24" s="841"/>
      <c r="J24" s="842"/>
      <c r="M24" s="840" t="s">
        <v>488</v>
      </c>
      <c r="N24" s="840"/>
      <c r="O24" s="840"/>
      <c r="P24" s="294" t="s">
        <v>489</v>
      </c>
      <c r="Q24" s="292"/>
      <c r="R24" s="292"/>
      <c r="S24" s="232"/>
      <c r="T24" s="232"/>
      <c r="U24" s="232"/>
      <c r="V24" s="232"/>
      <c r="W24" s="232"/>
      <c r="X24" s="232"/>
      <c r="Y24" s="232"/>
      <c r="Z24" s="232"/>
      <c r="AA24" s="232"/>
      <c r="AB24" s="232"/>
      <c r="AC24" s="232"/>
      <c r="AD24" s="232"/>
      <c r="AE24" s="232"/>
      <c r="AF24" s="232"/>
      <c r="AG24" s="232"/>
      <c r="AH24" s="232"/>
      <c r="AI24" s="232"/>
      <c r="AJ24" s="232"/>
      <c r="AK24" s="232"/>
      <c r="AL24" s="232"/>
      <c r="AM24" s="232"/>
      <c r="AN24" s="232"/>
      <c r="AO24" s="232"/>
      <c r="AP24" s="232"/>
      <c r="AQ24" s="232"/>
      <c r="AR24" s="232"/>
      <c r="AS24" s="232"/>
      <c r="AT24" s="232"/>
      <c r="AU24" s="232"/>
      <c r="AV24" s="232"/>
      <c r="AW24" s="232"/>
      <c r="AX24" s="232"/>
      <c r="AY24" s="232"/>
      <c r="AZ24" s="232"/>
      <c r="BA24" s="232"/>
      <c r="BB24" s="232"/>
      <c r="BC24" s="232"/>
      <c r="BD24" s="232"/>
      <c r="BE24" s="232"/>
      <c r="BF24" s="232"/>
      <c r="BG24" s="232"/>
      <c r="BH24" s="232"/>
      <c r="BI24" s="232"/>
      <c r="BJ24" s="232"/>
      <c r="BK24" s="232"/>
      <c r="BL24" s="232"/>
      <c r="BM24" s="232"/>
      <c r="BN24" s="232"/>
      <c r="BO24" s="232"/>
      <c r="BP24" s="232"/>
      <c r="BQ24" s="232"/>
      <c r="BR24" s="232"/>
      <c r="BS24" s="232"/>
      <c r="BT24" s="232"/>
      <c r="BU24" s="232"/>
      <c r="BV24" s="232"/>
      <c r="BW24" s="232"/>
      <c r="BX24" s="232"/>
      <c r="BY24" s="232"/>
      <c r="BZ24" s="232"/>
      <c r="CA24" s="232"/>
      <c r="CB24" s="232"/>
      <c r="CC24" s="232"/>
      <c r="CD24" s="232"/>
      <c r="CE24" s="232"/>
      <c r="CF24" s="232"/>
      <c r="CG24" s="232"/>
      <c r="CH24" s="232"/>
      <c r="CI24" s="232"/>
      <c r="CJ24" s="232"/>
      <c r="CK24" s="232"/>
      <c r="CL24" s="232"/>
      <c r="CM24" s="232"/>
      <c r="CN24" s="232"/>
      <c r="CO24" s="232"/>
      <c r="CP24" s="232"/>
      <c r="CQ24" s="232"/>
      <c r="CR24" s="232"/>
      <c r="CS24" s="232"/>
      <c r="CT24" s="232"/>
      <c r="CU24" s="232"/>
      <c r="CV24" s="232"/>
      <c r="CW24" s="232"/>
      <c r="CX24" s="232"/>
      <c r="CY24" s="232"/>
      <c r="CZ24" s="232"/>
      <c r="DA24" s="232"/>
      <c r="DB24" s="232"/>
      <c r="DC24" s="232"/>
      <c r="DD24" s="232"/>
      <c r="DE24" s="232"/>
      <c r="DF24" s="232"/>
      <c r="DG24" s="232"/>
      <c r="DH24" s="232"/>
      <c r="DI24" s="232"/>
      <c r="DJ24" s="232"/>
      <c r="DK24" s="232"/>
      <c r="DL24" s="232"/>
      <c r="DM24" s="232"/>
      <c r="DN24" s="232"/>
      <c r="DO24" s="232"/>
      <c r="DP24" s="232"/>
      <c r="DQ24" s="232"/>
      <c r="DR24" s="232"/>
      <c r="DS24" s="232"/>
      <c r="DT24" s="232"/>
      <c r="DU24" s="232"/>
      <c r="DV24" s="232"/>
      <c r="DW24" s="232"/>
      <c r="DX24" s="232"/>
      <c r="DY24" s="232"/>
      <c r="DZ24" s="232"/>
      <c r="EA24" s="232"/>
      <c r="EB24" s="232"/>
      <c r="EC24" s="232"/>
      <c r="ED24" s="232"/>
      <c r="EE24" s="232"/>
      <c r="EF24" s="232"/>
      <c r="EG24" s="232"/>
      <c r="EH24" s="232"/>
      <c r="EI24" s="232"/>
      <c r="EJ24" s="232"/>
      <c r="EK24" s="232"/>
      <c r="EL24" s="232"/>
      <c r="EM24" s="232"/>
      <c r="EN24" s="232"/>
      <c r="EO24" s="232"/>
      <c r="EP24" s="232"/>
      <c r="EQ24" s="232"/>
      <c r="ER24" s="232"/>
      <c r="ES24" s="232"/>
      <c r="ET24" s="232"/>
      <c r="EU24" s="232"/>
      <c r="EV24" s="232"/>
      <c r="EW24" s="232"/>
      <c r="EX24" s="232"/>
      <c r="EY24" s="232"/>
      <c r="EZ24" s="232"/>
      <c r="FA24" s="232"/>
      <c r="FB24" s="232"/>
      <c r="FC24" s="232"/>
      <c r="FD24" s="232"/>
      <c r="FE24" s="232"/>
      <c r="FF24" s="232"/>
      <c r="FG24" s="232"/>
      <c r="FH24" s="232"/>
      <c r="FI24" s="232"/>
      <c r="FJ24" s="232"/>
      <c r="FK24" s="232"/>
      <c r="FL24" s="232"/>
      <c r="FM24" s="232"/>
      <c r="FN24" s="232"/>
      <c r="FO24" s="232"/>
      <c r="FP24" s="232"/>
      <c r="FQ24" s="232"/>
      <c r="FR24" s="232"/>
      <c r="FS24" s="232"/>
      <c r="FT24" s="232"/>
      <c r="FU24" s="232"/>
      <c r="FV24" s="232"/>
      <c r="FW24" s="232"/>
      <c r="FX24" s="232"/>
      <c r="FY24" s="232"/>
      <c r="FZ24" s="232"/>
      <c r="GA24" s="232"/>
      <c r="GB24" s="232"/>
      <c r="GC24" s="232"/>
      <c r="GD24" s="232"/>
      <c r="GE24" s="232"/>
      <c r="GF24" s="232"/>
      <c r="GG24" s="232"/>
      <c r="GH24" s="232"/>
      <c r="GI24" s="232"/>
      <c r="GJ24" s="232"/>
      <c r="GK24" s="232"/>
      <c r="GL24" s="232"/>
      <c r="GM24" s="232"/>
      <c r="GN24" s="232"/>
      <c r="GO24" s="232"/>
      <c r="GP24" s="232"/>
      <c r="GQ24" s="232"/>
      <c r="GR24" s="232"/>
      <c r="GS24" s="232"/>
      <c r="GT24" s="232"/>
      <c r="GU24" s="232"/>
      <c r="GV24" s="232"/>
      <c r="GW24" s="232"/>
      <c r="GX24" s="232"/>
      <c r="GY24" s="232"/>
      <c r="GZ24" s="232"/>
      <c r="HA24" s="232"/>
      <c r="HB24" s="232"/>
      <c r="HC24" s="232"/>
      <c r="HD24" s="232"/>
      <c r="HE24" s="232"/>
      <c r="HF24" s="232"/>
      <c r="HG24" s="232"/>
      <c r="HH24" s="232"/>
      <c r="HI24" s="232"/>
      <c r="HJ24" s="232"/>
      <c r="HK24" s="232"/>
      <c r="HL24" s="232"/>
      <c r="HM24" s="232"/>
      <c r="HN24" s="232"/>
      <c r="HO24" s="232"/>
      <c r="HP24" s="232"/>
      <c r="HQ24" s="232"/>
      <c r="HR24" s="232"/>
      <c r="HS24" s="232"/>
      <c r="HT24" s="232"/>
      <c r="HU24" s="232"/>
      <c r="HV24" s="232"/>
      <c r="HW24" s="232"/>
      <c r="HX24" s="232"/>
      <c r="HY24" s="232"/>
      <c r="HZ24" s="232"/>
      <c r="IA24" s="232"/>
      <c r="IB24" s="232"/>
      <c r="IC24" s="232"/>
      <c r="ID24" s="232"/>
      <c r="IE24" s="232"/>
      <c r="IF24" s="232"/>
      <c r="IG24" s="232"/>
      <c r="IH24" s="232"/>
      <c r="II24" s="232"/>
      <c r="IJ24" s="232"/>
      <c r="IK24" s="232"/>
      <c r="IL24" s="232"/>
      <c r="IM24" s="232"/>
      <c r="IN24" s="232"/>
      <c r="IO24" s="232"/>
      <c r="IP24" s="232"/>
      <c r="IQ24" s="232"/>
      <c r="IR24" s="232"/>
      <c r="IS24" s="232"/>
      <c r="IT24" s="232"/>
      <c r="IU24" s="232"/>
      <c r="IV24" s="232"/>
    </row>
    <row r="25" spans="1:256" ht="16.95" customHeight="1" thickBot="1">
      <c r="A25" s="818"/>
      <c r="B25" s="819"/>
      <c r="C25" s="259"/>
      <c r="D25" s="260"/>
      <c r="E25" s="260"/>
      <c r="F25" s="260"/>
      <c r="G25" s="260"/>
      <c r="H25" s="260"/>
      <c r="I25" s="260"/>
      <c r="J25" s="261"/>
      <c r="K25" s="232"/>
      <c r="L25" s="232"/>
      <c r="M25" s="840" t="s">
        <v>490</v>
      </c>
      <c r="N25" s="840"/>
      <c r="O25" s="840"/>
      <c r="P25" s="294" t="s">
        <v>491</v>
      </c>
      <c r="Q25" s="292"/>
      <c r="R25" s="292"/>
      <c r="S25" s="232"/>
      <c r="T25" s="232"/>
      <c r="U25" s="232"/>
      <c r="V25" s="232"/>
      <c r="W25" s="232"/>
      <c r="X25" s="232"/>
      <c r="Y25" s="232"/>
      <c r="Z25" s="232"/>
      <c r="AA25" s="232"/>
      <c r="AB25" s="232"/>
      <c r="AC25" s="232"/>
      <c r="AD25" s="232"/>
      <c r="AE25" s="232"/>
      <c r="AF25" s="232"/>
      <c r="AG25" s="232"/>
      <c r="AH25" s="232"/>
      <c r="AI25" s="232"/>
      <c r="AJ25" s="232"/>
      <c r="AK25" s="232"/>
      <c r="AL25" s="232"/>
      <c r="AM25" s="232"/>
      <c r="AN25" s="232"/>
      <c r="AO25" s="232"/>
      <c r="AP25" s="232"/>
      <c r="AQ25" s="232"/>
      <c r="AR25" s="232"/>
      <c r="AS25" s="232"/>
      <c r="AT25" s="232"/>
      <c r="AU25" s="232"/>
      <c r="AV25" s="232"/>
      <c r="AW25" s="232"/>
      <c r="AX25" s="232"/>
      <c r="AY25" s="232"/>
      <c r="AZ25" s="232"/>
      <c r="BA25" s="232"/>
      <c r="BB25" s="232"/>
      <c r="BC25" s="232"/>
      <c r="BD25" s="232"/>
      <c r="BE25" s="232"/>
      <c r="BF25" s="232"/>
      <c r="BG25" s="232"/>
      <c r="BH25" s="232"/>
      <c r="BI25" s="232"/>
      <c r="BJ25" s="232"/>
      <c r="BK25" s="232"/>
      <c r="BL25" s="232"/>
      <c r="BM25" s="232"/>
      <c r="BN25" s="232"/>
      <c r="BO25" s="232"/>
      <c r="BP25" s="232"/>
      <c r="BQ25" s="232"/>
      <c r="BR25" s="232"/>
      <c r="BS25" s="232"/>
      <c r="BT25" s="232"/>
      <c r="BU25" s="232"/>
      <c r="BV25" s="232"/>
      <c r="BW25" s="232"/>
      <c r="BX25" s="232"/>
      <c r="BY25" s="232"/>
      <c r="BZ25" s="232"/>
      <c r="CA25" s="232"/>
      <c r="CB25" s="232"/>
      <c r="CC25" s="232"/>
      <c r="CD25" s="232"/>
      <c r="CE25" s="232"/>
      <c r="CF25" s="232"/>
      <c r="CG25" s="232"/>
      <c r="CH25" s="232"/>
      <c r="CI25" s="232"/>
      <c r="CJ25" s="232"/>
      <c r="CK25" s="232"/>
      <c r="CL25" s="232"/>
      <c r="CM25" s="232"/>
      <c r="CN25" s="232"/>
      <c r="CO25" s="232"/>
      <c r="CP25" s="232"/>
      <c r="CQ25" s="232"/>
      <c r="CR25" s="232"/>
      <c r="CS25" s="232"/>
      <c r="CT25" s="232"/>
      <c r="CU25" s="232"/>
      <c r="CV25" s="232"/>
      <c r="CW25" s="232"/>
      <c r="CX25" s="232"/>
      <c r="CY25" s="232"/>
      <c r="CZ25" s="232"/>
      <c r="DA25" s="232"/>
      <c r="DB25" s="232"/>
      <c r="DC25" s="232"/>
      <c r="DD25" s="232"/>
      <c r="DE25" s="232"/>
      <c r="DF25" s="232"/>
      <c r="DG25" s="232"/>
      <c r="DH25" s="232"/>
      <c r="DI25" s="232"/>
      <c r="DJ25" s="232"/>
      <c r="DK25" s="232"/>
      <c r="DL25" s="232"/>
      <c r="DM25" s="232"/>
      <c r="DN25" s="232"/>
      <c r="DO25" s="232"/>
      <c r="DP25" s="232"/>
      <c r="DQ25" s="232"/>
      <c r="DR25" s="232"/>
      <c r="DS25" s="232"/>
      <c r="DT25" s="232"/>
      <c r="DU25" s="232"/>
      <c r="DV25" s="232"/>
      <c r="DW25" s="232"/>
      <c r="DX25" s="232"/>
      <c r="DY25" s="232"/>
      <c r="DZ25" s="232"/>
      <c r="EA25" s="232"/>
      <c r="EB25" s="232"/>
      <c r="EC25" s="232"/>
      <c r="ED25" s="232"/>
      <c r="EE25" s="232"/>
      <c r="EF25" s="232"/>
      <c r="EG25" s="232"/>
      <c r="EH25" s="232"/>
      <c r="EI25" s="232"/>
      <c r="EJ25" s="232"/>
      <c r="EK25" s="232"/>
      <c r="EL25" s="232"/>
      <c r="EM25" s="232"/>
      <c r="EN25" s="232"/>
      <c r="EO25" s="232"/>
      <c r="EP25" s="232"/>
      <c r="EQ25" s="232"/>
      <c r="ER25" s="232"/>
      <c r="ES25" s="232"/>
      <c r="ET25" s="232"/>
      <c r="EU25" s="232"/>
      <c r="EV25" s="232"/>
      <c r="EW25" s="232"/>
      <c r="EX25" s="232"/>
      <c r="EY25" s="232"/>
      <c r="EZ25" s="232"/>
      <c r="FA25" s="232"/>
      <c r="FB25" s="232"/>
      <c r="FC25" s="232"/>
      <c r="FD25" s="232"/>
      <c r="FE25" s="232"/>
      <c r="FF25" s="232"/>
      <c r="FG25" s="232"/>
      <c r="FH25" s="232"/>
      <c r="FI25" s="232"/>
      <c r="FJ25" s="232"/>
      <c r="FK25" s="232"/>
      <c r="FL25" s="232"/>
      <c r="FM25" s="232"/>
      <c r="FN25" s="232"/>
      <c r="FO25" s="232"/>
      <c r="FP25" s="232"/>
      <c r="FQ25" s="232"/>
      <c r="FR25" s="232"/>
      <c r="FS25" s="232"/>
      <c r="FT25" s="232"/>
      <c r="FU25" s="232"/>
      <c r="FV25" s="232"/>
      <c r="FW25" s="232"/>
      <c r="FX25" s="232"/>
      <c r="FY25" s="232"/>
      <c r="FZ25" s="232"/>
      <c r="GA25" s="232"/>
      <c r="GB25" s="232"/>
      <c r="GC25" s="232"/>
      <c r="GD25" s="232"/>
      <c r="GE25" s="232"/>
      <c r="GF25" s="232"/>
      <c r="GG25" s="232"/>
      <c r="GH25" s="232"/>
      <c r="GI25" s="232"/>
      <c r="GJ25" s="232"/>
      <c r="GK25" s="232"/>
      <c r="GL25" s="232"/>
      <c r="GM25" s="232"/>
      <c r="GN25" s="232"/>
      <c r="GO25" s="232"/>
      <c r="GP25" s="232"/>
      <c r="GQ25" s="232"/>
      <c r="GR25" s="232"/>
      <c r="GS25" s="232"/>
      <c r="GT25" s="232"/>
      <c r="GU25" s="232"/>
      <c r="GV25" s="232"/>
      <c r="GW25" s="232"/>
      <c r="GX25" s="232"/>
      <c r="GY25" s="232"/>
      <c r="GZ25" s="232"/>
      <c r="HA25" s="232"/>
      <c r="HB25" s="232"/>
      <c r="HC25" s="232"/>
      <c r="HD25" s="232"/>
      <c r="HE25" s="232"/>
      <c r="HF25" s="232"/>
      <c r="HG25" s="232"/>
      <c r="HH25" s="232"/>
      <c r="HI25" s="232"/>
      <c r="HJ25" s="232"/>
      <c r="HK25" s="232"/>
      <c r="HL25" s="232"/>
      <c r="HM25" s="232"/>
      <c r="HN25" s="232"/>
      <c r="HO25" s="232"/>
      <c r="HP25" s="232"/>
      <c r="HQ25" s="232"/>
      <c r="HR25" s="232"/>
      <c r="HS25" s="232"/>
      <c r="HT25" s="232"/>
      <c r="HU25" s="232"/>
      <c r="HV25" s="232"/>
      <c r="HW25" s="232"/>
      <c r="HX25" s="232"/>
      <c r="HY25" s="232"/>
      <c r="HZ25" s="232"/>
      <c r="IA25" s="232"/>
      <c r="IB25" s="232"/>
      <c r="IC25" s="232"/>
      <c r="ID25" s="232"/>
      <c r="IE25" s="232"/>
      <c r="IF25" s="232"/>
      <c r="IG25" s="232"/>
      <c r="IH25" s="232"/>
      <c r="II25" s="232"/>
      <c r="IJ25" s="232"/>
      <c r="IK25" s="232"/>
      <c r="IL25" s="232"/>
      <c r="IM25" s="232"/>
      <c r="IN25" s="232"/>
      <c r="IO25" s="232"/>
      <c r="IP25" s="232"/>
      <c r="IQ25" s="232"/>
      <c r="IR25" s="232"/>
      <c r="IS25" s="232"/>
      <c r="IT25" s="232"/>
      <c r="IU25" s="232"/>
      <c r="IV25" s="232"/>
    </row>
    <row r="26" spans="1:256" ht="26.7" customHeight="1">
      <c r="A26" s="825" t="s">
        <v>492</v>
      </c>
      <c r="B26" s="826"/>
      <c r="C26" s="239"/>
      <c r="D26" s="239"/>
      <c r="E26" s="239"/>
      <c r="F26" s="239"/>
      <c r="G26" s="239"/>
      <c r="H26" s="239"/>
      <c r="I26" s="239"/>
      <c r="J26" s="262"/>
      <c r="M26" s="291"/>
      <c r="N26" s="291"/>
      <c r="O26" s="291"/>
      <c r="P26" s="291"/>
      <c r="Q26" s="291"/>
      <c r="R26" s="291"/>
    </row>
    <row r="27" spans="1:256" ht="26.7" customHeight="1">
      <c r="A27" s="817"/>
      <c r="B27" s="816"/>
      <c r="C27" s="239"/>
      <c r="D27" s="263"/>
      <c r="E27" s="264" t="s">
        <v>493</v>
      </c>
      <c r="F27" s="307" t="s">
        <v>494</v>
      </c>
      <c r="G27" s="290" t="s">
        <v>495</v>
      </c>
      <c r="J27" s="265"/>
      <c r="M27" s="291"/>
      <c r="N27" s="291"/>
      <c r="O27" s="291"/>
      <c r="P27" s="291"/>
      <c r="Q27" s="291"/>
      <c r="R27" s="291"/>
    </row>
    <row r="28" spans="1:256" ht="26.7" customHeight="1">
      <c r="A28" s="817"/>
      <c r="B28" s="816"/>
      <c r="C28" s="239"/>
      <c r="E28" s="289" t="s">
        <v>496</v>
      </c>
      <c r="F28" s="266"/>
      <c r="G28" s="266"/>
      <c r="H28" s="266"/>
      <c r="I28" s="266"/>
      <c r="J28" s="262"/>
      <c r="M28" s="827" t="s">
        <v>497</v>
      </c>
      <c r="N28" s="827"/>
      <c r="O28" s="827"/>
      <c r="P28" s="827"/>
      <c r="Q28" s="827"/>
      <c r="R28" s="291"/>
    </row>
    <row r="29" spans="1:256" ht="26.7" customHeight="1">
      <c r="A29" s="817"/>
      <c r="B29" s="816"/>
      <c r="C29" s="239"/>
      <c r="D29" s="221" t="s">
        <v>498</v>
      </c>
      <c r="E29" s="267" t="s">
        <v>105</v>
      </c>
      <c r="F29" s="828"/>
      <c r="G29" s="828"/>
      <c r="H29" s="828"/>
      <c r="I29" s="268" t="str">
        <f>IF(E29="定額","",")")</f>
        <v/>
      </c>
      <c r="J29" s="262"/>
      <c r="M29" s="827"/>
      <c r="N29" s="827"/>
      <c r="O29" s="827"/>
      <c r="P29" s="827"/>
      <c r="Q29" s="827"/>
      <c r="R29" s="291"/>
    </row>
    <row r="30" spans="1:256" ht="26.7" customHeight="1">
      <c r="A30" s="817"/>
      <c r="B30" s="816"/>
      <c r="C30" s="239"/>
      <c r="D30" s="221" t="s">
        <v>499</v>
      </c>
      <c r="E30" s="267" t="s">
        <v>105</v>
      </c>
      <c r="F30" s="305"/>
      <c r="G30" s="305"/>
      <c r="H30" s="305"/>
      <c r="I30" s="268" t="str">
        <f>IF(E30="定額","",")")</f>
        <v/>
      </c>
      <c r="J30" s="262"/>
      <c r="M30" s="291"/>
      <c r="N30" s="291"/>
      <c r="O30" s="291"/>
      <c r="P30" s="291"/>
      <c r="Q30" s="291"/>
      <c r="R30" s="291"/>
    </row>
    <row r="31" spans="1:256" ht="26.7" customHeight="1">
      <c r="A31" s="817"/>
      <c r="B31" s="816"/>
      <c r="C31" s="239"/>
      <c r="D31" s="214" t="s">
        <v>500</v>
      </c>
      <c r="E31" s="829"/>
      <c r="F31" s="828"/>
      <c r="G31" s="828"/>
      <c r="H31" s="828"/>
      <c r="I31" s="830"/>
      <c r="J31" s="262"/>
    </row>
    <row r="32" spans="1:256" ht="18.649999999999999" customHeight="1" thickBot="1">
      <c r="A32" s="818"/>
      <c r="B32" s="819"/>
      <c r="J32" s="269"/>
    </row>
    <row r="33" spans="1:18" ht="26.7" customHeight="1" thickBot="1">
      <c r="A33" s="831" t="s">
        <v>501</v>
      </c>
      <c r="B33" s="831"/>
      <c r="C33" s="831"/>
      <c r="D33" s="831"/>
      <c r="E33" s="831"/>
      <c r="F33" s="831"/>
      <c r="G33" s="831"/>
      <c r="H33" s="831"/>
      <c r="I33" s="831"/>
      <c r="J33" s="831"/>
      <c r="Q33" s="270"/>
      <c r="R33" s="270"/>
    </row>
    <row r="34" spans="1:18" ht="26.7" customHeight="1">
      <c r="A34" s="832" t="s">
        <v>502</v>
      </c>
      <c r="B34" s="826"/>
      <c r="C34" s="271" t="s">
        <v>503</v>
      </c>
      <c r="D34" s="271"/>
      <c r="E34" s="271"/>
      <c r="F34" s="271"/>
      <c r="G34" s="271"/>
      <c r="H34" s="271"/>
      <c r="I34" s="271"/>
      <c r="J34" s="272"/>
    </row>
    <row r="35" spans="1:18" ht="26.7" customHeight="1">
      <c r="A35" s="817"/>
      <c r="B35" s="816"/>
      <c r="F35" s="273" t="s">
        <v>504</v>
      </c>
      <c r="G35" s="232"/>
      <c r="H35" s="835">
        <f>IF(I5="国内",O18,O19)</f>
        <v>0</v>
      </c>
      <c r="I35" s="835"/>
      <c r="J35" s="836" t="s">
        <v>182</v>
      </c>
    </row>
    <row r="36" spans="1:18" ht="26.7" customHeight="1">
      <c r="A36" s="817"/>
      <c r="B36" s="816"/>
      <c r="F36" s="273"/>
      <c r="G36" s="232"/>
      <c r="H36" s="274"/>
      <c r="I36" s="274"/>
      <c r="J36" s="275"/>
      <c r="L36" s="276"/>
    </row>
    <row r="37" spans="1:18" ht="26.7" customHeight="1">
      <c r="A37" s="817"/>
      <c r="B37" s="816"/>
      <c r="F37" s="248" t="s">
        <v>484</v>
      </c>
      <c r="G37" s="277" t="str">
        <f>IF(H35=0,"",G23)</f>
        <v/>
      </c>
      <c r="H37" s="835">
        <f>IF(H35=0,0,ROUNDDOWN(H35*G37,0))</f>
        <v>0</v>
      </c>
      <c r="I37" s="835"/>
      <c r="J37" s="836" t="s">
        <v>182</v>
      </c>
      <c r="L37" s="276"/>
    </row>
    <row r="38" spans="1:18" ht="26.7" customHeight="1">
      <c r="A38" s="817"/>
      <c r="B38" s="816"/>
      <c r="F38" s="273"/>
      <c r="G38" s="232"/>
      <c r="H38" s="278"/>
      <c r="I38" s="278"/>
      <c r="J38" s="275"/>
      <c r="L38" s="276"/>
    </row>
    <row r="39" spans="1:18" ht="26.7" customHeight="1">
      <c r="A39" s="817"/>
      <c r="B39" s="816"/>
      <c r="E39" s="837" t="s">
        <v>505</v>
      </c>
      <c r="F39" s="837"/>
      <c r="G39" s="232"/>
      <c r="H39" s="838">
        <f>IF(H35="","",H35-H37)</f>
        <v>0</v>
      </c>
      <c r="I39" s="838"/>
      <c r="J39" s="839" t="s">
        <v>182</v>
      </c>
    </row>
    <row r="40" spans="1:18" ht="18.649999999999999" customHeight="1" thickBot="1">
      <c r="A40" s="833"/>
      <c r="B40" s="834"/>
      <c r="C40" s="279"/>
      <c r="D40" s="279"/>
      <c r="E40" s="279"/>
      <c r="F40" s="280"/>
      <c r="G40" s="280"/>
      <c r="H40" s="281"/>
      <c r="I40" s="281"/>
      <c r="J40" s="282"/>
    </row>
    <row r="41" spans="1:18" ht="26.7" customHeight="1" thickTop="1">
      <c r="A41" s="815" t="s">
        <v>506</v>
      </c>
      <c r="B41" s="816"/>
      <c r="C41" s="214" t="s">
        <v>503</v>
      </c>
      <c r="F41" s="232"/>
      <c r="G41" s="232"/>
      <c r="H41" s="274"/>
      <c r="I41" s="274"/>
      <c r="J41" s="283"/>
      <c r="M41" s="276"/>
    </row>
    <row r="42" spans="1:18" ht="26.7" customHeight="1">
      <c r="A42" s="817"/>
      <c r="B42" s="816"/>
      <c r="F42" s="273" t="s">
        <v>507</v>
      </c>
      <c r="G42" s="232"/>
      <c r="H42" s="820">
        <f>H22+H35</f>
        <v>61000</v>
      </c>
      <c r="I42" s="820"/>
      <c r="J42" s="821" t="s">
        <v>182</v>
      </c>
    </row>
    <row r="43" spans="1:18" ht="26.7" customHeight="1">
      <c r="A43" s="817"/>
      <c r="B43" s="816"/>
      <c r="F43" s="232"/>
      <c r="G43" s="232"/>
      <c r="H43" s="284"/>
      <c r="I43" s="284"/>
      <c r="J43" s="285"/>
    </row>
    <row r="44" spans="1:18" ht="26.7" customHeight="1">
      <c r="A44" s="817"/>
      <c r="B44" s="816"/>
      <c r="F44" s="248" t="s">
        <v>484</v>
      </c>
      <c r="G44" s="286">
        <f>G23</f>
        <v>0.20419999999999999</v>
      </c>
      <c r="H44" s="820">
        <f>IF(H42="","",ROUNDDOWN(H42*G44,0))</f>
        <v>12456</v>
      </c>
      <c r="I44" s="820"/>
      <c r="J44" s="821" t="s">
        <v>182</v>
      </c>
    </row>
    <row r="45" spans="1:18" ht="26.7" customHeight="1">
      <c r="A45" s="817"/>
      <c r="B45" s="816"/>
      <c r="F45" s="232"/>
      <c r="G45" s="232"/>
      <c r="H45" s="278"/>
      <c r="I45" s="278"/>
      <c r="J45" s="283"/>
    </row>
    <row r="46" spans="1:18" ht="26.7" customHeight="1">
      <c r="A46" s="817"/>
      <c r="B46" s="816"/>
      <c r="E46" s="822" t="s">
        <v>508</v>
      </c>
      <c r="F46" s="822"/>
      <c r="G46" s="232"/>
      <c r="H46" s="823">
        <f>IF(H42="","",H42-H44)</f>
        <v>48544</v>
      </c>
      <c r="I46" s="823"/>
      <c r="J46" s="824" t="s">
        <v>182</v>
      </c>
    </row>
    <row r="47" spans="1:18" ht="18.649999999999999" customHeight="1" thickBot="1">
      <c r="A47" s="818"/>
      <c r="B47" s="819"/>
      <c r="C47" s="287"/>
      <c r="D47" s="287"/>
      <c r="E47" s="287"/>
      <c r="F47" s="287"/>
      <c r="G47" s="287"/>
      <c r="H47" s="287"/>
      <c r="I47" s="287"/>
      <c r="J47" s="288"/>
    </row>
  </sheetData>
  <mergeCells count="60">
    <mergeCell ref="C1:H1"/>
    <mergeCell ref="I1:I2"/>
    <mergeCell ref="J1:J2"/>
    <mergeCell ref="H3:J3"/>
    <mergeCell ref="A4:B6"/>
    <mergeCell ref="D4:G4"/>
    <mergeCell ref="D5:G5"/>
    <mergeCell ref="I5:J5"/>
    <mergeCell ref="D6:G6"/>
    <mergeCell ref="I6:J6"/>
    <mergeCell ref="A8:B9"/>
    <mergeCell ref="C8:D8"/>
    <mergeCell ref="F8:G8"/>
    <mergeCell ref="I8:J8"/>
    <mergeCell ref="F9:G9"/>
    <mergeCell ref="I9:J9"/>
    <mergeCell ref="A10:B10"/>
    <mergeCell ref="C10:J10"/>
    <mergeCell ref="O10:Q10"/>
    <mergeCell ref="A11:B11"/>
    <mergeCell ref="C11:J11"/>
    <mergeCell ref="O11:Q11"/>
    <mergeCell ref="A12:B12"/>
    <mergeCell ref="C12:G12"/>
    <mergeCell ref="H12:I12"/>
    <mergeCell ref="O12:Q12"/>
    <mergeCell ref="A13:B25"/>
    <mergeCell ref="O13:Q13"/>
    <mergeCell ref="H14:J14"/>
    <mergeCell ref="O14:Q14"/>
    <mergeCell ref="M15:O15"/>
    <mergeCell ref="P15:Q15"/>
    <mergeCell ref="M16:O16"/>
    <mergeCell ref="P16:Q16"/>
    <mergeCell ref="H17:J17"/>
    <mergeCell ref="H20:J20"/>
    <mergeCell ref="M21:P21"/>
    <mergeCell ref="H22:J22"/>
    <mergeCell ref="M22:O22"/>
    <mergeCell ref="H23:J23"/>
    <mergeCell ref="M23:O23"/>
    <mergeCell ref="F24:G24"/>
    <mergeCell ref="H24:J24"/>
    <mergeCell ref="M24:O24"/>
    <mergeCell ref="M25:O25"/>
    <mergeCell ref="M28:Q29"/>
    <mergeCell ref="F29:H29"/>
    <mergeCell ref="E31:I31"/>
    <mergeCell ref="A33:J33"/>
    <mergeCell ref="A34:B40"/>
    <mergeCell ref="H35:J35"/>
    <mergeCell ref="H37:J37"/>
    <mergeCell ref="E39:F39"/>
    <mergeCell ref="H39:J39"/>
    <mergeCell ref="A41:B47"/>
    <mergeCell ref="H42:J42"/>
    <mergeCell ref="H44:J44"/>
    <mergeCell ref="E46:F46"/>
    <mergeCell ref="H46:J46"/>
    <mergeCell ref="A26:B32"/>
  </mergeCells>
  <phoneticPr fontId="3"/>
  <dataValidations count="6">
    <dataValidation type="list" allowBlank="1" showInputMessage="1" showErrorMessage="1" sqref="F27">
      <formula1>"有,無"</formula1>
    </dataValidation>
    <dataValidation type="list" allowBlank="1" showInputMessage="1" showErrorMessage="1" sqref="E29:E30">
      <formula1>"定額,減額　（"</formula1>
    </dataValidation>
    <dataValidation type="list" allowBlank="1" showInputMessage="1" sqref="J4">
      <formula1>$M$11:$M$14</formula1>
    </dataValidation>
    <dataValidation type="list" allowBlank="1" showInputMessage="1" showErrorMessage="1" sqref="I5">
      <formula1>"国内,外国"</formula1>
    </dataValidation>
    <dataValidation allowBlank="1" showInputMessage="1" sqref="D5 G23 D14"/>
    <dataValidation type="list" allowBlank="1" showInputMessage="1" sqref="D19">
      <formula1>"要,不要"</formula1>
    </dataValidation>
  </dataValidations>
  <pageMargins left="0.70866141732283472" right="0.70866141732283472" top="0.35" bottom="0.28000000000000003" header="0.31496062992125984" footer="0.31496062992125984"/>
  <pageSetup paperSize="9" scale="71"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CFFFF"/>
    <pageSetUpPr fitToPage="1"/>
  </sheetPr>
  <dimension ref="A1:AP86"/>
  <sheetViews>
    <sheetView view="pageBreakPreview" topLeftCell="A4" zoomScaleNormal="70" zoomScaleSheetLayoutView="100" workbookViewId="0">
      <selection activeCell="A7" sqref="A7:H7"/>
    </sheetView>
  </sheetViews>
  <sheetFormatPr defaultRowHeight="13.3"/>
  <cols>
    <col min="1" max="32" width="3.53515625" style="344" customWidth="1"/>
    <col min="33" max="16384" width="9.23046875" style="344"/>
  </cols>
  <sheetData>
    <row r="1" spans="1:42" ht="31.4" customHeight="1" thickBot="1">
      <c r="A1" s="895" t="str">
        <f>コード一覧!$E$3</f>
        <v>一般財源等</v>
      </c>
      <c r="B1" s="896"/>
      <c r="C1" s="896"/>
      <c r="D1" s="897"/>
      <c r="E1" s="341"/>
      <c r="F1" s="341"/>
      <c r="G1" s="342"/>
      <c r="H1" s="343"/>
      <c r="I1" s="898" t="s">
        <v>109</v>
      </c>
      <c r="J1" s="898"/>
      <c r="K1" s="898"/>
      <c r="L1" s="898"/>
      <c r="M1" s="898"/>
      <c r="N1" s="898"/>
      <c r="O1" s="898"/>
      <c r="P1" s="898"/>
      <c r="Q1" s="898"/>
      <c r="R1" s="898"/>
      <c r="S1" s="898"/>
      <c r="T1" s="898"/>
      <c r="U1" s="898"/>
      <c r="V1" s="898"/>
      <c r="W1" s="898"/>
      <c r="X1" s="899"/>
      <c r="Y1" s="900" t="s">
        <v>124</v>
      </c>
      <c r="Z1" s="901"/>
      <c r="AA1" s="902" t="s">
        <v>529</v>
      </c>
      <c r="AB1" s="902"/>
      <c r="AC1" s="902"/>
      <c r="AD1" s="902"/>
      <c r="AE1" s="902"/>
      <c r="AF1" s="903"/>
    </row>
    <row r="2" spans="1:42" ht="14.7" customHeight="1" thickBot="1">
      <c r="A2" s="341"/>
      <c r="B2" s="341"/>
      <c r="C2" s="341"/>
      <c r="D2" s="341"/>
      <c r="E2" s="341"/>
      <c r="F2" s="341"/>
      <c r="G2" s="345" t="s">
        <v>426</v>
      </c>
      <c r="H2" s="154"/>
      <c r="I2" s="154"/>
      <c r="J2" s="154"/>
      <c r="K2" s="154"/>
      <c r="L2" s="154"/>
      <c r="M2" s="154"/>
      <c r="N2" s="154"/>
      <c r="O2" s="154"/>
      <c r="P2" s="154"/>
      <c r="Q2" s="154"/>
      <c r="R2" s="154"/>
      <c r="S2" s="154"/>
      <c r="T2" s="154"/>
      <c r="U2" s="154"/>
      <c r="V2" s="154"/>
      <c r="W2" s="154"/>
      <c r="X2"/>
      <c r="Y2"/>
      <c r="Z2"/>
      <c r="AA2"/>
      <c r="AB2"/>
      <c r="AC2" s="4"/>
      <c r="AD2" s="4"/>
      <c r="AE2" s="4"/>
      <c r="AF2" s="4"/>
    </row>
    <row r="3" spans="1:42" ht="24" customHeight="1" thickBot="1">
      <c r="A3" s="904" t="s">
        <v>75</v>
      </c>
      <c r="B3" s="905"/>
      <c r="C3" s="905"/>
      <c r="D3" s="905"/>
      <c r="E3" s="906" t="s">
        <v>106</v>
      </c>
      <c r="F3" s="907"/>
      <c r="G3" s="907"/>
      <c r="H3" s="907"/>
      <c r="I3" s="907"/>
      <c r="J3" s="908"/>
      <c r="K3" s="346"/>
      <c r="L3" s="346"/>
      <c r="M3" s="346"/>
      <c r="N3" s="346"/>
      <c r="O3" s="4"/>
      <c r="P3" s="4"/>
      <c r="Q3" s="4"/>
      <c r="R3" s="909" t="s">
        <v>245</v>
      </c>
      <c r="S3" s="910"/>
      <c r="T3" s="910"/>
      <c r="U3" s="913"/>
      <c r="V3" s="914"/>
      <c r="W3" s="914"/>
      <c r="X3" s="914"/>
      <c r="Y3" s="914"/>
      <c r="Z3" s="914"/>
      <c r="AA3" s="914"/>
      <c r="AB3" s="914"/>
      <c r="AC3" s="914"/>
      <c r="AD3" s="914"/>
      <c r="AE3" s="914"/>
      <c r="AF3" s="915"/>
    </row>
    <row r="4" spans="1:42" ht="9.5500000000000007" customHeight="1" thickBot="1">
      <c r="A4"/>
      <c r="B4"/>
      <c r="C4"/>
      <c r="D4"/>
      <c r="E4"/>
      <c r="F4"/>
      <c r="G4" s="347"/>
      <c r="H4"/>
      <c r="I4" s="348"/>
      <c r="J4" s="348"/>
      <c r="K4"/>
      <c r="L4"/>
      <c r="M4"/>
      <c r="N4"/>
      <c r="O4" s="4"/>
      <c r="P4" s="4"/>
      <c r="Q4" s="4"/>
      <c r="R4" s="911"/>
      <c r="S4" s="912"/>
      <c r="T4" s="912"/>
      <c r="U4" s="916"/>
      <c r="V4" s="917"/>
      <c r="W4" s="917"/>
      <c r="X4" s="917"/>
      <c r="Y4" s="917"/>
      <c r="Z4" s="917"/>
      <c r="AA4" s="917"/>
      <c r="AB4" s="917"/>
      <c r="AC4" s="917"/>
      <c r="AD4" s="917"/>
      <c r="AE4" s="917"/>
      <c r="AF4" s="918"/>
    </row>
    <row r="5" spans="1:42" s="4" customFormat="1" ht="16.850000000000001" customHeight="1" thickBot="1">
      <c r="A5" s="321" t="s">
        <v>146</v>
      </c>
      <c r="B5" s="321"/>
      <c r="C5" s="321"/>
      <c r="D5" s="321"/>
      <c r="E5" s="321"/>
      <c r="F5" s="321"/>
      <c r="G5" s="349"/>
      <c r="H5" s="349"/>
      <c r="I5" s="349"/>
      <c r="J5" s="349"/>
      <c r="K5" s="349"/>
      <c r="L5" s="349"/>
      <c r="M5" s="349"/>
      <c r="N5" s="349"/>
      <c r="O5" s="349"/>
      <c r="P5" s="349"/>
      <c r="Q5" s="349"/>
      <c r="R5" s="349"/>
      <c r="S5" s="349"/>
      <c r="T5" s="349"/>
      <c r="U5" s="349"/>
      <c r="V5" s="349"/>
      <c r="W5" s="349"/>
      <c r="X5" s="349"/>
      <c r="Y5" s="349"/>
      <c r="Z5" s="349"/>
      <c r="AA5" s="349"/>
      <c r="AB5" s="349"/>
      <c r="AC5" s="349"/>
      <c r="AD5" s="349"/>
      <c r="AE5" s="349"/>
      <c r="AF5" s="349"/>
    </row>
    <row r="6" spans="1:42" s="4" customFormat="1" ht="13.95" customHeight="1">
      <c r="A6" s="919" t="s">
        <v>151</v>
      </c>
      <c r="B6" s="920"/>
      <c r="C6" s="920"/>
      <c r="D6" s="920"/>
      <c r="E6" s="920"/>
      <c r="F6" s="920"/>
      <c r="G6" s="920"/>
      <c r="H6" s="921"/>
      <c r="I6" s="922" t="s">
        <v>152</v>
      </c>
      <c r="J6" s="920"/>
      <c r="K6" s="920"/>
      <c r="L6" s="920"/>
      <c r="M6" s="920"/>
      <c r="N6" s="920"/>
      <c r="O6" s="920"/>
      <c r="P6" s="920"/>
      <c r="Q6" s="920"/>
      <c r="R6" s="920"/>
      <c r="S6" s="920"/>
      <c r="T6" s="921"/>
      <c r="U6" s="922" t="s">
        <v>153</v>
      </c>
      <c r="V6" s="920"/>
      <c r="W6" s="920"/>
      <c r="X6" s="920"/>
      <c r="Y6" s="920"/>
      <c r="Z6" s="920"/>
      <c r="AA6" s="920"/>
      <c r="AB6" s="920"/>
      <c r="AC6" s="920"/>
      <c r="AD6" s="920"/>
      <c r="AE6" s="920"/>
      <c r="AF6" s="923"/>
    </row>
    <row r="7" spans="1:42" s="4" customFormat="1" ht="27.55" customHeight="1" thickBot="1">
      <c r="A7" s="924"/>
      <c r="B7" s="925"/>
      <c r="C7" s="925"/>
      <c r="D7" s="925"/>
      <c r="E7" s="925"/>
      <c r="F7" s="925"/>
      <c r="G7" s="925"/>
      <c r="H7" s="926"/>
      <c r="I7" s="927"/>
      <c r="J7" s="928"/>
      <c r="K7" s="928"/>
      <c r="L7" s="928"/>
      <c r="M7" s="928"/>
      <c r="N7" s="928"/>
      <c r="O7" s="928"/>
      <c r="P7" s="928"/>
      <c r="Q7" s="928"/>
      <c r="R7" s="928"/>
      <c r="S7" s="928"/>
      <c r="T7" s="929"/>
      <c r="U7" s="930"/>
      <c r="V7" s="931"/>
      <c r="W7" s="931"/>
      <c r="X7" s="931"/>
      <c r="Y7" s="931"/>
      <c r="Z7" s="931"/>
      <c r="AA7" s="931"/>
      <c r="AB7" s="931"/>
      <c r="AC7" s="931"/>
      <c r="AD7" s="931"/>
      <c r="AE7" s="931"/>
      <c r="AF7" s="932"/>
    </row>
    <row r="8" spans="1:42" ht="14.7" customHeight="1">
      <c r="A8" s="933"/>
      <c r="B8" s="933"/>
      <c r="C8" s="933"/>
      <c r="D8" s="933"/>
      <c r="E8" s="933"/>
      <c r="F8" s="933"/>
      <c r="G8" s="933"/>
      <c r="H8" s="933"/>
      <c r="I8" s="934"/>
      <c r="J8" s="934"/>
      <c r="K8" s="934"/>
      <c r="L8" s="934"/>
      <c r="M8" s="934"/>
      <c r="N8" s="934"/>
      <c r="O8" s="934"/>
      <c r="P8" s="934"/>
      <c r="Q8" s="934"/>
      <c r="R8" s="934"/>
      <c r="S8" s="934"/>
      <c r="T8" s="934"/>
      <c r="U8" s="154"/>
      <c r="V8" s="154"/>
      <c r="W8" s="154"/>
      <c r="X8"/>
      <c r="Y8"/>
      <c r="Z8"/>
      <c r="AA8"/>
      <c r="AB8"/>
      <c r="AC8" s="4"/>
      <c r="AD8" s="4"/>
      <c r="AE8" s="4"/>
      <c r="AF8" s="4"/>
    </row>
    <row r="9" spans="1:42" s="4" customFormat="1" ht="15" thickBot="1">
      <c r="A9" s="321" t="s">
        <v>147</v>
      </c>
      <c r="B9" s="321"/>
      <c r="C9" s="321"/>
      <c r="D9" s="321"/>
      <c r="E9" s="935" t="s">
        <v>189</v>
      </c>
      <c r="F9" s="935"/>
      <c r="G9" s="935"/>
      <c r="H9" s="935"/>
      <c r="I9" s="935"/>
      <c r="J9" s="935"/>
      <c r="K9" s="935"/>
      <c r="L9" s="935"/>
      <c r="M9" s="935"/>
      <c r="N9" s="935"/>
      <c r="O9" s="935"/>
      <c r="P9" s="935"/>
      <c r="Q9" s="935"/>
      <c r="R9" s="935"/>
      <c r="S9" s="935"/>
      <c r="T9" s="935"/>
      <c r="U9" s="935"/>
      <c r="V9" s="935"/>
      <c r="W9" s="935"/>
      <c r="X9" s="935"/>
      <c r="Y9" s="935"/>
      <c r="Z9" s="936"/>
      <c r="AA9" s="936"/>
      <c r="AB9" s="936"/>
      <c r="AC9" s="936"/>
      <c r="AD9" s="936"/>
      <c r="AE9" s="936"/>
      <c r="AF9" s="936"/>
      <c r="AG9"/>
      <c r="AH9"/>
      <c r="AI9"/>
      <c r="AJ9"/>
      <c r="AK9"/>
      <c r="AL9" s="14"/>
      <c r="AN9" s="14"/>
    </row>
    <row r="10" spans="1:42" s="4" customFormat="1" ht="26.25" customHeight="1">
      <c r="A10" s="937" t="s">
        <v>149</v>
      </c>
      <c r="B10" s="938"/>
      <c r="C10" s="938"/>
      <c r="D10" s="938"/>
      <c r="E10" s="938"/>
      <c r="F10" s="938"/>
      <c r="G10" s="938"/>
      <c r="H10" s="939"/>
      <c r="I10" s="940" t="s">
        <v>148</v>
      </c>
      <c r="J10" s="940"/>
      <c r="K10" s="940"/>
      <c r="L10" s="940"/>
      <c r="M10" s="940"/>
      <c r="N10" s="940"/>
      <c r="O10" s="940"/>
      <c r="P10" s="940"/>
      <c r="Q10" s="940"/>
      <c r="R10" s="940"/>
      <c r="S10" s="940"/>
      <c r="T10" s="941" t="s">
        <v>145</v>
      </c>
      <c r="U10" s="942"/>
      <c r="V10" s="942"/>
      <c r="W10" s="942"/>
      <c r="X10" s="943"/>
      <c r="Y10" s="922" t="s">
        <v>143</v>
      </c>
      <c r="Z10" s="920"/>
      <c r="AA10" s="920"/>
      <c r="AB10" s="920"/>
      <c r="AC10" s="920"/>
      <c r="AD10" s="920"/>
      <c r="AE10" s="920"/>
      <c r="AF10" s="923"/>
    </row>
    <row r="11" spans="1:42" s="4" customFormat="1" ht="33" customHeight="1" thickBot="1">
      <c r="A11" s="944" t="str">
        <f>コード一覧!$F$3</f>
        <v>1010205</v>
      </c>
      <c r="B11" s="945"/>
      <c r="C11" s="945"/>
      <c r="D11" s="945"/>
      <c r="E11" s="945"/>
      <c r="F11" s="945"/>
      <c r="G11" s="945"/>
      <c r="H11" s="945"/>
      <c r="I11" s="946" t="str">
        <f>コード一覧!$G$3</f>
        <v>教）実実教・固）製作加工経費</v>
      </c>
      <c r="J11" s="946"/>
      <c r="K11" s="946"/>
      <c r="L11" s="946"/>
      <c r="M11" s="946"/>
      <c r="N11" s="946"/>
      <c r="O11" s="946"/>
      <c r="P11" s="946"/>
      <c r="Q11" s="946"/>
      <c r="R11" s="946"/>
      <c r="S11" s="946"/>
      <c r="T11" s="947" t="str">
        <f>コード一覧!$B$3</f>
        <v>1D1</v>
      </c>
      <c r="U11" s="948"/>
      <c r="V11" s="948"/>
      <c r="W11" s="948"/>
      <c r="X11" s="949"/>
      <c r="Y11" s="950" t="str">
        <f>コード一覧!$C$3</f>
        <v>理学部</v>
      </c>
      <c r="Z11" s="950"/>
      <c r="AA11" s="950"/>
      <c r="AB11" s="950"/>
      <c r="AC11" s="950"/>
      <c r="AD11" s="950"/>
      <c r="AE11" s="950"/>
      <c r="AF11" s="951"/>
    </row>
    <row r="12" spans="1:42" ht="17.25" customHeight="1" thickBot="1">
      <c r="A12" s="952" t="s">
        <v>539</v>
      </c>
      <c r="B12" s="952"/>
      <c r="C12" s="952"/>
      <c r="D12" s="952"/>
      <c r="E12" s="350"/>
      <c r="F12" s="350"/>
      <c r="G12" s="350"/>
      <c r="I12" s="351"/>
      <c r="J12" s="352" t="s">
        <v>540</v>
      </c>
      <c r="K12" s="353"/>
      <c r="L12" s="353"/>
      <c r="M12" s="353"/>
      <c r="N12" s="353"/>
      <c r="O12" s="353"/>
      <c r="P12" s="353"/>
      <c r="Q12" s="353"/>
      <c r="R12" s="353"/>
      <c r="S12" s="353"/>
      <c r="T12" s="353"/>
      <c r="U12" s="353"/>
      <c r="V12" s="353"/>
      <c r="W12" s="353"/>
      <c r="X12" s="353"/>
      <c r="Y12" s="353"/>
      <c r="Z12" s="353"/>
      <c r="AA12" s="353"/>
      <c r="AB12" s="353"/>
      <c r="AC12" s="351"/>
      <c r="AD12" s="354"/>
      <c r="AE12" s="351"/>
      <c r="AI12" s="351"/>
      <c r="AJ12" s="4"/>
      <c r="AK12" s="4"/>
      <c r="AL12" s="4"/>
      <c r="AM12" s="351"/>
      <c r="AN12" s="355"/>
      <c r="AP12" s="355"/>
    </row>
    <row r="13" spans="1:42" ht="23.7" customHeight="1">
      <c r="A13" s="953" t="s">
        <v>541</v>
      </c>
      <c r="B13" s="954"/>
      <c r="C13" s="954"/>
      <c r="D13" s="954"/>
      <c r="E13" s="954"/>
      <c r="F13" s="955" t="s">
        <v>104</v>
      </c>
      <c r="G13" s="955"/>
      <c r="H13" s="955"/>
      <c r="I13" s="955"/>
      <c r="J13" s="955"/>
      <c r="K13" s="955"/>
      <c r="L13" s="955"/>
      <c r="M13" s="955"/>
      <c r="N13" s="955"/>
      <c r="O13" s="956" t="s">
        <v>542</v>
      </c>
      <c r="P13" s="957"/>
      <c r="Q13" s="957"/>
      <c r="R13" s="957"/>
      <c r="S13" s="957"/>
      <c r="T13" s="957"/>
      <c r="U13" s="957"/>
      <c r="V13" s="957"/>
      <c r="W13" s="958"/>
      <c r="X13" s="959"/>
      <c r="Y13" s="960"/>
      <c r="Z13" s="960"/>
      <c r="AA13" s="960"/>
      <c r="AB13" s="356" t="s">
        <v>543</v>
      </c>
      <c r="AC13" s="961"/>
      <c r="AD13" s="961"/>
      <c r="AE13" s="961"/>
      <c r="AF13" s="358" t="s">
        <v>544</v>
      </c>
      <c r="AI13" s="351"/>
      <c r="AJ13" s="4"/>
      <c r="AK13" s="4"/>
      <c r="AL13" s="4"/>
      <c r="AM13" s="351"/>
      <c r="AN13" s="355"/>
      <c r="AP13" s="355"/>
    </row>
    <row r="14" spans="1:42" ht="13.95" customHeight="1">
      <c r="A14" s="962" t="str">
        <f>IF(A1="科研費","総 額（不課税）","総      額")</f>
        <v>総      額</v>
      </c>
      <c r="B14" s="963"/>
      <c r="C14" s="963"/>
      <c r="D14" s="963"/>
      <c r="E14" s="963"/>
      <c r="F14" s="964" t="s">
        <v>76</v>
      </c>
      <c r="G14" s="965"/>
      <c r="H14" s="965"/>
      <c r="I14" s="965"/>
      <c r="J14" s="965"/>
      <c r="K14" s="965"/>
      <c r="L14" s="965"/>
      <c r="M14" s="965"/>
      <c r="N14" s="966"/>
      <c r="O14" s="964" t="s">
        <v>77</v>
      </c>
      <c r="P14" s="965"/>
      <c r="Q14" s="965"/>
      <c r="R14" s="965"/>
      <c r="S14" s="965"/>
      <c r="T14" s="965"/>
      <c r="U14" s="965"/>
      <c r="V14" s="965"/>
      <c r="W14" s="967"/>
      <c r="X14" s="968" t="s">
        <v>78</v>
      </c>
      <c r="Y14" s="965"/>
      <c r="Z14" s="965"/>
      <c r="AA14" s="965"/>
      <c r="AB14" s="965"/>
      <c r="AC14" s="965"/>
      <c r="AD14" s="965"/>
      <c r="AE14" s="965"/>
      <c r="AF14" s="966"/>
      <c r="AJ14" s="4"/>
      <c r="AK14" s="4"/>
      <c r="AL14" s="4"/>
    </row>
    <row r="15" spans="1:42" ht="33.549999999999997" customHeight="1" thickBot="1">
      <c r="A15" s="962"/>
      <c r="B15" s="963"/>
      <c r="C15" s="963"/>
      <c r="D15" s="963"/>
      <c r="E15" s="963"/>
      <c r="F15" s="359"/>
      <c r="G15" s="360"/>
      <c r="H15" s="360"/>
      <c r="I15" s="361"/>
      <c r="J15" s="360"/>
      <c r="K15" s="360"/>
      <c r="L15" s="360"/>
      <c r="M15" s="360"/>
      <c r="N15" s="362"/>
      <c r="O15" s="363"/>
      <c r="P15" s="364"/>
      <c r="Q15" s="363"/>
      <c r="R15" s="363"/>
      <c r="S15" s="365"/>
      <c r="T15" s="363"/>
      <c r="U15" s="363"/>
      <c r="V15" s="363"/>
      <c r="W15" s="366"/>
      <c r="X15" s="363"/>
      <c r="Y15" s="363"/>
      <c r="Z15" s="364"/>
      <c r="AA15" s="363"/>
      <c r="AB15" s="363"/>
      <c r="AC15" s="365"/>
      <c r="AD15" s="363"/>
      <c r="AE15" s="363"/>
      <c r="AF15" s="367"/>
      <c r="AJ15" s="4"/>
      <c r="AK15" s="4"/>
      <c r="AL15" s="4"/>
    </row>
    <row r="16" spans="1:42" ht="20.7" customHeight="1">
      <c r="A16" s="969" t="s">
        <v>85</v>
      </c>
      <c r="B16" s="970"/>
      <c r="C16" s="973" t="str">
        <f>IF($A$1="科","―","課税")</f>
        <v>課税</v>
      </c>
      <c r="D16" s="973"/>
      <c r="E16" s="974"/>
      <c r="F16" s="368"/>
      <c r="G16" s="369"/>
      <c r="H16" s="369"/>
      <c r="I16" s="370"/>
      <c r="J16" s="369"/>
      <c r="K16" s="369"/>
      <c r="L16" s="369"/>
      <c r="M16" s="369"/>
      <c r="N16" s="371"/>
      <c r="O16" s="372"/>
      <c r="P16" s="373"/>
      <c r="Q16" s="372"/>
      <c r="R16" s="372"/>
      <c r="S16" s="374"/>
      <c r="T16" s="372"/>
      <c r="U16" s="372"/>
      <c r="V16" s="372"/>
      <c r="W16" s="375"/>
      <c r="X16" s="372"/>
      <c r="Y16" s="372"/>
      <c r="Z16" s="373"/>
      <c r="AA16" s="372"/>
      <c r="AB16" s="372"/>
      <c r="AC16" s="374"/>
      <c r="AD16" s="372"/>
      <c r="AE16" s="372"/>
      <c r="AF16" s="376"/>
      <c r="AJ16" s="4"/>
      <c r="AK16" s="4"/>
      <c r="AL16" s="4"/>
    </row>
    <row r="17" spans="1:42" ht="20.7" customHeight="1" thickBot="1">
      <c r="A17" s="971"/>
      <c r="B17" s="972"/>
      <c r="C17" s="975" t="str">
        <f>IF($A$1="科","―","不課税")</f>
        <v>不課税</v>
      </c>
      <c r="D17" s="975"/>
      <c r="E17" s="976"/>
      <c r="F17" s="377"/>
      <c r="G17" s="378"/>
      <c r="H17" s="378"/>
      <c r="I17" s="379"/>
      <c r="J17" s="378"/>
      <c r="K17" s="378"/>
      <c r="L17" s="378"/>
      <c r="M17" s="378"/>
      <c r="N17" s="380"/>
      <c r="O17" s="378"/>
      <c r="P17" s="381"/>
      <c r="Q17" s="378"/>
      <c r="R17" s="378"/>
      <c r="S17" s="379"/>
      <c r="T17" s="378"/>
      <c r="U17" s="378"/>
      <c r="V17" s="378"/>
      <c r="W17" s="380"/>
      <c r="X17" s="378"/>
      <c r="Y17" s="378"/>
      <c r="Z17" s="381"/>
      <c r="AA17" s="378"/>
      <c r="AB17" s="378"/>
      <c r="AC17" s="379"/>
      <c r="AD17" s="378"/>
      <c r="AE17" s="378"/>
      <c r="AF17" s="382"/>
    </row>
    <row r="18" spans="1:42" ht="17.7" customHeight="1" thickBot="1">
      <c r="A18" s="952" t="s">
        <v>545</v>
      </c>
      <c r="B18" s="952"/>
      <c r="C18" s="952"/>
      <c r="D18" s="952"/>
      <c r="E18" s="350"/>
      <c r="F18" s="350"/>
      <c r="G18" s="350"/>
      <c r="H18" s="351"/>
      <c r="I18" s="351"/>
      <c r="J18" s="353"/>
      <c r="K18" s="353"/>
      <c r="L18" s="353"/>
      <c r="M18" s="353"/>
      <c r="N18" s="353"/>
      <c r="O18" s="353"/>
      <c r="P18" s="353"/>
      <c r="Q18" s="353"/>
      <c r="R18" s="353"/>
      <c r="S18" s="353"/>
      <c r="T18" s="353"/>
      <c r="U18" s="353"/>
      <c r="V18" s="353"/>
      <c r="W18" s="353"/>
      <c r="X18" s="353"/>
      <c r="Y18" s="353"/>
      <c r="Z18" s="353"/>
      <c r="AA18" s="353"/>
      <c r="AB18" s="353"/>
      <c r="AC18" s="351"/>
    </row>
    <row r="19" spans="1:42" ht="25.5" customHeight="1">
      <c r="A19" s="977" t="s">
        <v>151</v>
      </c>
      <c r="B19" s="978"/>
      <c r="C19" s="978"/>
      <c r="D19" s="978"/>
      <c r="E19" s="979"/>
      <c r="F19" s="980"/>
      <c r="G19" s="980"/>
      <c r="H19" s="980"/>
      <c r="I19" s="980"/>
      <c r="J19" s="980"/>
      <c r="K19" s="981"/>
      <c r="L19" s="982" t="s">
        <v>546</v>
      </c>
      <c r="M19" s="983"/>
      <c r="N19" s="984"/>
      <c r="O19" s="985"/>
      <c r="P19" s="985"/>
      <c r="Q19" s="985"/>
      <c r="R19" s="985"/>
      <c r="S19" s="985"/>
      <c r="T19" s="985"/>
      <c r="U19" s="986"/>
      <c r="V19" s="987" t="s">
        <v>79</v>
      </c>
      <c r="W19" s="988"/>
      <c r="X19" s="989"/>
      <c r="Y19" s="990"/>
      <c r="Z19" s="991"/>
      <c r="AA19" s="991"/>
      <c r="AB19" s="991"/>
      <c r="AC19" s="991"/>
      <c r="AD19" s="991"/>
      <c r="AE19" s="991"/>
      <c r="AF19" s="992"/>
    </row>
    <row r="20" spans="1:42" ht="25.5" customHeight="1">
      <c r="A20" s="993" t="s">
        <v>547</v>
      </c>
      <c r="B20" s="994"/>
      <c r="C20" s="994"/>
      <c r="D20" s="994"/>
      <c r="E20" s="995"/>
      <c r="F20" s="996"/>
      <c r="G20" s="996"/>
      <c r="H20" s="996"/>
      <c r="I20" s="996"/>
      <c r="J20" s="996"/>
      <c r="K20" s="997"/>
      <c r="L20" s="998" t="s">
        <v>548</v>
      </c>
      <c r="M20" s="999"/>
      <c r="N20" s="1000"/>
      <c r="O20" s="1001"/>
      <c r="P20" s="1002"/>
      <c r="Q20" s="1003" t="s">
        <v>47</v>
      </c>
      <c r="R20" s="1004"/>
      <c r="S20" s="1000"/>
      <c r="T20" s="1001"/>
      <c r="U20" s="1002"/>
      <c r="V20" s="1005" t="s">
        <v>549</v>
      </c>
      <c r="W20" s="1006"/>
      <c r="X20" s="1007"/>
      <c r="Y20" s="1008"/>
      <c r="Z20" s="1009"/>
      <c r="AA20" s="1009"/>
      <c r="AB20" s="383" t="s">
        <v>5</v>
      </c>
      <c r="AC20" s="1010"/>
      <c r="AD20" s="1010"/>
      <c r="AE20" s="1010"/>
      <c r="AF20" s="384" t="s">
        <v>6</v>
      </c>
    </row>
    <row r="21" spans="1:42" ht="25.5" customHeight="1" thickBot="1">
      <c r="A21" s="1011" t="str">
        <f>IF(N20="その他","","定期区間
（通勤経路）")</f>
        <v>定期区間
（通勤経路）</v>
      </c>
      <c r="B21" s="1012"/>
      <c r="C21" s="1012"/>
      <c r="D21" s="1012"/>
      <c r="E21" s="385" t="str">
        <f>IF(N20="その他","","自　宅")</f>
        <v>自　宅</v>
      </c>
      <c r="F21" s="386"/>
      <c r="G21" s="387" t="str">
        <f>IF($N$20="その他","","→")</f>
        <v>→</v>
      </c>
      <c r="H21" s="1013"/>
      <c r="I21" s="1013"/>
      <c r="J21" s="1013"/>
      <c r="K21" s="1013"/>
      <c r="L21" s="1013"/>
      <c r="M21" s="1013"/>
      <c r="N21" s="1013"/>
      <c r="O21" s="1013"/>
      <c r="P21" s="1013"/>
      <c r="Q21" s="1013"/>
      <c r="R21" s="1013"/>
      <c r="S21" s="1013"/>
      <c r="T21" s="1013"/>
      <c r="U21" s="1013"/>
      <c r="V21" s="1013"/>
      <c r="W21" s="1013"/>
      <c r="X21" s="1013"/>
      <c r="Y21" s="1013"/>
      <c r="Z21" s="1013"/>
      <c r="AA21" s="1013"/>
      <c r="AB21" s="388" t="str">
        <f>IF($N$20="その他","","→")</f>
        <v>→</v>
      </c>
      <c r="AC21" s="388"/>
      <c r="AD21" s="386"/>
      <c r="AE21" s="386"/>
      <c r="AF21" s="389" t="str">
        <f>IF($N$20="その他","","南大沢（大学）")</f>
        <v>南大沢（大学）</v>
      </c>
    </row>
    <row r="22" spans="1:42" ht="19.399999999999999" customHeight="1" thickBot="1">
      <c r="A22" s="390" t="s">
        <v>550</v>
      </c>
      <c r="B22" s="390"/>
      <c r="C22" s="390"/>
      <c r="D22" s="390"/>
      <c r="E22" s="352" t="s">
        <v>551</v>
      </c>
      <c r="G22" s="350"/>
      <c r="H22" s="351"/>
      <c r="I22" s="351"/>
      <c r="J22" s="353"/>
      <c r="K22" s="353"/>
      <c r="L22" s="353"/>
      <c r="O22" s="353"/>
      <c r="P22" s="353"/>
      <c r="Q22" s="353"/>
      <c r="R22" s="353"/>
      <c r="S22" s="353"/>
      <c r="T22" s="353"/>
      <c r="U22" s="353"/>
      <c r="V22" s="353"/>
      <c r="W22" s="353"/>
      <c r="X22" s="353"/>
      <c r="Y22" s="353"/>
      <c r="Z22" s="353"/>
      <c r="AA22" s="353"/>
      <c r="AB22" s="353"/>
      <c r="AC22" s="351"/>
      <c r="AD22" s="354"/>
      <c r="AE22" s="351"/>
      <c r="AF22" s="351"/>
      <c r="AG22" s="351"/>
      <c r="AH22" s="351"/>
      <c r="AI22" s="351"/>
      <c r="AJ22" s="351"/>
      <c r="AK22" s="351"/>
      <c r="AL22" s="351"/>
      <c r="AM22" s="351"/>
      <c r="AN22" s="355"/>
      <c r="AP22" s="355"/>
    </row>
    <row r="23" spans="1:42" ht="20.25" customHeight="1">
      <c r="A23" s="1014" t="s">
        <v>45</v>
      </c>
      <c r="B23" s="1015"/>
      <c r="C23" s="1015"/>
      <c r="D23" s="1015"/>
      <c r="E23" s="1016" t="s">
        <v>552</v>
      </c>
      <c r="F23" s="1017"/>
      <c r="G23" s="1018">
        <v>44062</v>
      </c>
      <c r="H23" s="1019"/>
      <c r="I23" s="1019"/>
      <c r="J23" s="1019"/>
      <c r="K23" s="1019"/>
      <c r="L23" s="1019"/>
      <c r="M23" s="1019"/>
      <c r="N23" s="1020" t="str">
        <f>IF(E23="宿泊","～","・")</f>
        <v>～</v>
      </c>
      <c r="O23" s="1020"/>
      <c r="P23" s="1019">
        <v>44066</v>
      </c>
      <c r="Q23" s="1019"/>
      <c r="R23" s="1019"/>
      <c r="S23" s="1019"/>
      <c r="T23" s="1019"/>
      <c r="U23" s="1019"/>
      <c r="V23" s="1019"/>
      <c r="W23" s="391">
        <f>IF(E23="宿泊",P23-G23-AD23,"")</f>
        <v>4</v>
      </c>
      <c r="X23" s="357" t="s">
        <v>2</v>
      </c>
      <c r="Y23" s="391">
        <f>IF(E23="宿泊",P23-G23+1,"")</f>
        <v>5</v>
      </c>
      <c r="Z23" s="357" t="s">
        <v>52</v>
      </c>
      <c r="AA23" s="1021" t="s">
        <v>553</v>
      </c>
      <c r="AB23" s="1021"/>
      <c r="AC23" s="1021"/>
      <c r="AD23" s="1022">
        <v>0</v>
      </c>
      <c r="AE23" s="1022"/>
      <c r="AF23" s="392" t="s">
        <v>554</v>
      </c>
    </row>
    <row r="24" spans="1:42" ht="20.25" customHeight="1" thickBot="1">
      <c r="A24" s="1023" t="s">
        <v>555</v>
      </c>
      <c r="B24" s="1024"/>
      <c r="C24" s="1024"/>
      <c r="D24" s="1024"/>
      <c r="E24" s="1025" t="s">
        <v>103</v>
      </c>
      <c r="F24" s="1026"/>
      <c r="G24" s="1027"/>
      <c r="H24" s="1028" t="s">
        <v>556</v>
      </c>
      <c r="I24" s="1029"/>
      <c r="J24" s="1029"/>
      <c r="K24" s="1029"/>
      <c r="L24" s="1029"/>
      <c r="M24" s="1030"/>
      <c r="N24" s="1031" t="s">
        <v>46</v>
      </c>
      <c r="O24" s="1032"/>
      <c r="P24" s="1033"/>
      <c r="Q24" s="1028" t="s">
        <v>584</v>
      </c>
      <c r="R24" s="1029"/>
      <c r="S24" s="1029"/>
      <c r="T24" s="1029"/>
      <c r="U24" s="1029"/>
      <c r="V24" s="1030"/>
      <c r="W24" s="393"/>
      <c r="X24" s="393"/>
      <c r="Y24" s="393"/>
      <c r="Z24" s="393"/>
      <c r="AA24" s="393"/>
      <c r="AB24" s="394"/>
      <c r="AC24" s="395"/>
      <c r="AD24" s="395"/>
      <c r="AE24" s="394"/>
      <c r="AF24" s="396"/>
    </row>
    <row r="25" spans="1:42" ht="20.25" customHeight="1">
      <c r="A25" s="1034" t="s">
        <v>557</v>
      </c>
      <c r="B25" s="1035"/>
      <c r="C25" s="1035"/>
      <c r="D25" s="1036"/>
      <c r="E25" s="1043" t="s">
        <v>558</v>
      </c>
      <c r="F25" s="1044"/>
      <c r="G25" s="1045"/>
      <c r="H25" s="1046">
        <v>44062</v>
      </c>
      <c r="I25" s="1047"/>
      <c r="J25" s="1047"/>
      <c r="K25" s="1047"/>
      <c r="L25" s="1047"/>
      <c r="M25" s="1047"/>
      <c r="N25" s="1047"/>
      <c r="O25" s="397" t="s">
        <v>559</v>
      </c>
      <c r="P25" s="1048">
        <v>44063</v>
      </c>
      <c r="Q25" s="1048"/>
      <c r="R25" s="1048"/>
      <c r="S25" s="1048"/>
      <c r="T25" s="1048"/>
      <c r="U25" s="1048"/>
      <c r="V25" s="1049"/>
      <c r="W25" s="1050" t="s">
        <v>560</v>
      </c>
      <c r="X25" s="1051"/>
      <c r="Y25" s="1051"/>
      <c r="Z25" s="1052"/>
      <c r="AA25" s="1053"/>
      <c r="AB25" s="1053"/>
      <c r="AC25" s="1053"/>
      <c r="AD25" s="1053"/>
      <c r="AE25" s="1053"/>
      <c r="AF25" s="1054"/>
    </row>
    <row r="26" spans="1:42" ht="20.25" customHeight="1">
      <c r="A26" s="1037"/>
      <c r="B26" s="1038"/>
      <c r="C26" s="1038"/>
      <c r="D26" s="1039"/>
      <c r="E26" s="1003" t="s">
        <v>561</v>
      </c>
      <c r="F26" s="1055"/>
      <c r="G26" s="1004"/>
      <c r="H26" s="1056" t="s">
        <v>562</v>
      </c>
      <c r="I26" s="1057"/>
      <c r="J26" s="1058"/>
      <c r="K26" s="1059" t="s">
        <v>563</v>
      </c>
      <c r="L26" s="1060"/>
      <c r="M26" s="1060"/>
      <c r="N26" s="1060"/>
      <c r="O26" s="1060"/>
      <c r="P26" s="1060"/>
      <c r="Q26" s="1060"/>
      <c r="R26" s="1060"/>
      <c r="S26" s="1060"/>
      <c r="T26" s="1060"/>
      <c r="U26" s="1060"/>
      <c r="V26" s="1061"/>
      <c r="W26" s="1062" t="s">
        <v>101</v>
      </c>
      <c r="X26" s="1063"/>
      <c r="Y26" s="1063"/>
      <c r="Z26" s="1064" t="s">
        <v>564</v>
      </c>
      <c r="AA26" s="1065"/>
      <c r="AB26" s="1065"/>
      <c r="AC26" s="1065"/>
      <c r="AD26" s="1065"/>
      <c r="AE26" s="1065"/>
      <c r="AF26" s="1066"/>
    </row>
    <row r="27" spans="1:42" ht="20.25" customHeight="1" thickBot="1">
      <c r="A27" s="1040"/>
      <c r="B27" s="1041"/>
      <c r="C27" s="1041"/>
      <c r="D27" s="1042"/>
      <c r="E27" s="1067" t="s">
        <v>102</v>
      </c>
      <c r="F27" s="1068"/>
      <c r="G27" s="1069"/>
      <c r="H27" s="1070" t="s">
        <v>565</v>
      </c>
      <c r="I27" s="1071"/>
      <c r="J27" s="1071"/>
      <c r="K27" s="1071"/>
      <c r="L27" s="1071"/>
      <c r="M27" s="1071"/>
      <c r="N27" s="1071"/>
      <c r="O27" s="1071"/>
      <c r="P27" s="1071"/>
      <c r="Q27" s="1071"/>
      <c r="R27" s="1071"/>
      <c r="S27" s="1071"/>
      <c r="T27" s="1071"/>
      <c r="U27" s="1071"/>
      <c r="V27" s="1072"/>
      <c r="W27" s="1073" t="s">
        <v>566</v>
      </c>
      <c r="X27" s="1074"/>
      <c r="Y27" s="1074"/>
      <c r="Z27" s="1075" t="s">
        <v>567</v>
      </c>
      <c r="AA27" s="1076"/>
      <c r="AB27" s="1076"/>
      <c r="AC27" s="1076"/>
      <c r="AD27" s="1076"/>
      <c r="AE27" s="1076"/>
      <c r="AF27" s="1077"/>
    </row>
    <row r="28" spans="1:42" ht="20.25" customHeight="1">
      <c r="A28" s="1034" t="s">
        <v>568</v>
      </c>
      <c r="B28" s="1035"/>
      <c r="C28" s="1035"/>
      <c r="D28" s="1036"/>
      <c r="E28" s="1043" t="s">
        <v>558</v>
      </c>
      <c r="F28" s="1044"/>
      <c r="G28" s="1045"/>
      <c r="H28" s="1046">
        <v>44064</v>
      </c>
      <c r="I28" s="1047"/>
      <c r="J28" s="1047"/>
      <c r="K28" s="1047"/>
      <c r="L28" s="1047"/>
      <c r="M28" s="1047"/>
      <c r="N28" s="1047"/>
      <c r="O28" s="397" t="s">
        <v>559</v>
      </c>
      <c r="P28" s="1047">
        <v>44065</v>
      </c>
      <c r="Q28" s="1047"/>
      <c r="R28" s="1047"/>
      <c r="S28" s="1047"/>
      <c r="T28" s="1047"/>
      <c r="U28" s="1047"/>
      <c r="V28" s="1078"/>
      <c r="W28" s="1050"/>
      <c r="X28" s="1051"/>
      <c r="Y28" s="1051"/>
      <c r="Z28" s="1052"/>
      <c r="AA28" s="1053"/>
      <c r="AB28" s="1053"/>
      <c r="AC28" s="1053"/>
      <c r="AD28" s="1053"/>
      <c r="AE28" s="1053"/>
      <c r="AF28" s="1054"/>
    </row>
    <row r="29" spans="1:42" ht="20.25" customHeight="1">
      <c r="A29" s="1037"/>
      <c r="B29" s="1038"/>
      <c r="C29" s="1038"/>
      <c r="D29" s="1039"/>
      <c r="E29" s="1003" t="s">
        <v>561</v>
      </c>
      <c r="F29" s="1055"/>
      <c r="G29" s="1004"/>
      <c r="H29" s="1056" t="s">
        <v>569</v>
      </c>
      <c r="I29" s="1057"/>
      <c r="J29" s="1058"/>
      <c r="K29" s="1079"/>
      <c r="L29" s="1080"/>
      <c r="M29" s="1080"/>
      <c r="N29" s="1080"/>
      <c r="O29" s="1080"/>
      <c r="P29" s="1080"/>
      <c r="Q29" s="1080"/>
      <c r="R29" s="1080"/>
      <c r="S29" s="1080"/>
      <c r="T29" s="1080"/>
      <c r="U29" s="1080"/>
      <c r="V29" s="1081"/>
      <c r="W29" s="1062"/>
      <c r="X29" s="1063"/>
      <c r="Y29" s="1063"/>
      <c r="Z29" s="1064" t="s">
        <v>570</v>
      </c>
      <c r="AA29" s="1065"/>
      <c r="AB29" s="1065"/>
      <c r="AC29" s="1065"/>
      <c r="AD29" s="1065"/>
      <c r="AE29" s="1065"/>
      <c r="AF29" s="1066"/>
    </row>
    <row r="30" spans="1:42" ht="20.25" customHeight="1" thickBot="1">
      <c r="A30" s="1040"/>
      <c r="B30" s="1041"/>
      <c r="C30" s="1041"/>
      <c r="D30" s="1042"/>
      <c r="E30" s="1067" t="s">
        <v>102</v>
      </c>
      <c r="F30" s="1068"/>
      <c r="G30" s="1069"/>
      <c r="H30" s="1070" t="s">
        <v>571</v>
      </c>
      <c r="I30" s="1071"/>
      <c r="J30" s="1071"/>
      <c r="K30" s="1071"/>
      <c r="L30" s="1071"/>
      <c r="M30" s="1071"/>
      <c r="N30" s="1071"/>
      <c r="O30" s="1071"/>
      <c r="P30" s="1071"/>
      <c r="Q30" s="1071"/>
      <c r="R30" s="1071"/>
      <c r="S30" s="1071"/>
      <c r="T30" s="1071"/>
      <c r="U30" s="1071"/>
      <c r="V30" s="1072"/>
      <c r="W30" s="1082"/>
      <c r="X30" s="1083"/>
      <c r="Y30" s="1083"/>
      <c r="Z30" s="1084" t="s">
        <v>572</v>
      </c>
      <c r="AA30" s="1085"/>
      <c r="AB30" s="1085"/>
      <c r="AC30" s="1085"/>
      <c r="AD30" s="1085"/>
      <c r="AE30" s="1085"/>
      <c r="AF30" s="1086"/>
    </row>
    <row r="31" spans="1:42" ht="20.25" customHeight="1">
      <c r="A31" s="1034" t="s">
        <v>573</v>
      </c>
      <c r="B31" s="1035"/>
      <c r="C31" s="1035"/>
      <c r="D31" s="1036"/>
      <c r="E31" s="1043" t="s">
        <v>558</v>
      </c>
      <c r="F31" s="1044"/>
      <c r="G31" s="1045"/>
      <c r="H31" s="1046">
        <v>44066</v>
      </c>
      <c r="I31" s="1047"/>
      <c r="J31" s="1047"/>
      <c r="K31" s="1047"/>
      <c r="L31" s="1047"/>
      <c r="M31" s="1047"/>
      <c r="N31" s="1047"/>
      <c r="O31" s="397"/>
      <c r="P31" s="1047"/>
      <c r="Q31" s="1047"/>
      <c r="R31" s="1047"/>
      <c r="S31" s="1047"/>
      <c r="T31" s="1047"/>
      <c r="U31" s="1047"/>
      <c r="V31" s="1078"/>
      <c r="W31" s="1050" t="s">
        <v>560</v>
      </c>
      <c r="X31" s="1051"/>
      <c r="Y31" s="1051"/>
      <c r="Z31" s="1087"/>
      <c r="AA31" s="1088"/>
      <c r="AB31" s="1088"/>
      <c r="AC31" s="1088"/>
      <c r="AD31" s="1088"/>
      <c r="AE31" s="1088"/>
      <c r="AF31" s="1089"/>
    </row>
    <row r="32" spans="1:42" ht="20.25" customHeight="1">
      <c r="A32" s="1037"/>
      <c r="B32" s="1038"/>
      <c r="C32" s="1038"/>
      <c r="D32" s="1039"/>
      <c r="E32" s="1003" t="s">
        <v>561</v>
      </c>
      <c r="F32" s="1055"/>
      <c r="G32" s="1004"/>
      <c r="H32" s="1056" t="s">
        <v>118</v>
      </c>
      <c r="I32" s="1057"/>
      <c r="J32" s="1058"/>
      <c r="K32" s="1079"/>
      <c r="L32" s="1080"/>
      <c r="M32" s="1080"/>
      <c r="N32" s="1080"/>
      <c r="O32" s="1080"/>
      <c r="P32" s="1080"/>
      <c r="Q32" s="1080"/>
      <c r="R32" s="1080"/>
      <c r="S32" s="1080"/>
      <c r="T32" s="1080"/>
      <c r="U32" s="1080"/>
      <c r="V32" s="1081"/>
      <c r="W32" s="1062" t="s">
        <v>101</v>
      </c>
      <c r="X32" s="1063"/>
      <c r="Y32" s="1090"/>
      <c r="Z32" s="1064" t="s">
        <v>574</v>
      </c>
      <c r="AA32" s="1065"/>
      <c r="AB32" s="1065"/>
      <c r="AC32" s="1065"/>
      <c r="AD32" s="1065"/>
      <c r="AE32" s="1065"/>
      <c r="AF32" s="1066"/>
    </row>
    <row r="33" spans="1:32" ht="20.25" customHeight="1" thickBot="1">
      <c r="A33" s="1040"/>
      <c r="B33" s="1041"/>
      <c r="C33" s="1041"/>
      <c r="D33" s="1042"/>
      <c r="E33" s="1067" t="s">
        <v>102</v>
      </c>
      <c r="F33" s="1068"/>
      <c r="G33" s="1069"/>
      <c r="H33" s="1070" t="s">
        <v>575</v>
      </c>
      <c r="I33" s="1071"/>
      <c r="J33" s="1071"/>
      <c r="K33" s="1071"/>
      <c r="L33" s="1071"/>
      <c r="M33" s="1071"/>
      <c r="N33" s="1071"/>
      <c r="O33" s="1071"/>
      <c r="P33" s="1071"/>
      <c r="Q33" s="1071"/>
      <c r="R33" s="1071"/>
      <c r="S33" s="1071"/>
      <c r="T33" s="1071"/>
      <c r="U33" s="1071"/>
      <c r="V33" s="1072"/>
      <c r="W33" s="1073" t="s">
        <v>566</v>
      </c>
      <c r="X33" s="1074"/>
      <c r="Y33" s="1074"/>
      <c r="Z33" s="1084"/>
      <c r="AA33" s="1085"/>
      <c r="AB33" s="1085"/>
      <c r="AC33" s="1085"/>
      <c r="AD33" s="1085"/>
      <c r="AE33" s="1085"/>
      <c r="AF33" s="1086"/>
    </row>
    <row r="34" spans="1:32" ht="17.25" customHeight="1" thickBot="1">
      <c r="A34" s="398" t="s">
        <v>576</v>
      </c>
      <c r="B34" s="399"/>
      <c r="C34" s="399"/>
      <c r="D34" s="399"/>
      <c r="E34" s="1091" t="s">
        <v>577</v>
      </c>
      <c r="F34" s="1091"/>
      <c r="G34" s="1091"/>
      <c r="H34" s="1091"/>
      <c r="I34" s="1092" t="str">
        <f>IF(E35="減額","↓減額後の支給額をご記入ください。","")</f>
        <v/>
      </c>
      <c r="J34" s="1092"/>
      <c r="K34" s="1092"/>
      <c r="L34" s="1092"/>
      <c r="M34" s="1092"/>
      <c r="N34" s="1092"/>
      <c r="O34" s="1092"/>
      <c r="P34" s="400"/>
      <c r="Q34" s="400"/>
      <c r="R34" s="400"/>
      <c r="S34" s="400"/>
      <c r="T34" s="401"/>
      <c r="U34" s="1091" t="s">
        <v>577</v>
      </c>
      <c r="V34" s="1091"/>
      <c r="W34" s="1091"/>
      <c r="X34" s="1091"/>
      <c r="Y34" s="1092" t="str">
        <f>IF(U35="減額","↓減額後の支給額をご記入ください。","")</f>
        <v>↓減額後の支給額をご記入ください。</v>
      </c>
      <c r="Z34" s="1092"/>
      <c r="AA34" s="1092"/>
      <c r="AB34" s="1092"/>
      <c r="AC34" s="1092"/>
      <c r="AD34" s="1092"/>
      <c r="AE34" s="1092"/>
    </row>
    <row r="35" spans="1:32" ht="19.5" customHeight="1">
      <c r="A35" s="1093" t="s">
        <v>49</v>
      </c>
      <c r="B35" s="1094"/>
      <c r="C35" s="1094"/>
      <c r="D35" s="1095"/>
      <c r="E35" s="1096" t="s">
        <v>105</v>
      </c>
      <c r="F35" s="1097"/>
      <c r="G35" s="1097"/>
      <c r="H35" s="1098"/>
      <c r="I35" s="1099"/>
      <c r="J35" s="1099"/>
      <c r="K35" s="1099"/>
      <c r="L35" s="1099"/>
      <c r="M35" s="1099"/>
      <c r="N35" s="1099"/>
      <c r="O35" s="1099"/>
      <c r="P35" s="1100"/>
      <c r="Q35" s="1101" t="s">
        <v>50</v>
      </c>
      <c r="R35" s="1102"/>
      <c r="S35" s="1102"/>
      <c r="T35" s="1103"/>
      <c r="U35" s="1096" t="s">
        <v>427</v>
      </c>
      <c r="V35" s="1097"/>
      <c r="W35" s="1097"/>
      <c r="X35" s="402" t="s">
        <v>578</v>
      </c>
      <c r="Y35" s="403"/>
      <c r="Z35" s="403"/>
      <c r="AA35" s="403"/>
      <c r="AB35" s="403"/>
      <c r="AC35" s="403"/>
      <c r="AD35" s="403"/>
      <c r="AE35" s="403"/>
      <c r="AF35" s="404"/>
    </row>
    <row r="36" spans="1:32" ht="21" customHeight="1">
      <c r="A36" s="1104" t="s">
        <v>579</v>
      </c>
      <c r="B36" s="1105"/>
      <c r="C36" s="1105"/>
      <c r="D36" s="1106"/>
      <c r="E36" s="1107" t="s">
        <v>580</v>
      </c>
      <c r="F36" s="1108"/>
      <c r="G36" s="1109"/>
      <c r="H36" s="1110"/>
      <c r="I36" s="1111"/>
      <c r="J36" s="1111"/>
      <c r="K36" s="1111"/>
      <c r="L36" s="1111"/>
      <c r="M36" s="1111"/>
      <c r="N36" s="1111"/>
      <c r="O36" s="1111"/>
      <c r="P36" s="1111"/>
      <c r="Q36" s="1111"/>
      <c r="R36" s="1111"/>
      <c r="S36" s="1111"/>
      <c r="T36" s="1111"/>
      <c r="U36" s="1111"/>
      <c r="V36" s="1111"/>
      <c r="W36" s="1111"/>
      <c r="X36" s="1111"/>
      <c r="Y36" s="1112" t="str">
        <f>IF(E36="なし","","←支給内容をご記入ください。")</f>
        <v>←支給内容をご記入ください。</v>
      </c>
      <c r="Z36" s="1112"/>
      <c r="AA36" s="1112"/>
      <c r="AB36" s="1112"/>
      <c r="AC36" s="1112"/>
      <c r="AD36" s="1112"/>
      <c r="AE36" s="1112"/>
      <c r="AF36" s="1113"/>
    </row>
    <row r="37" spans="1:32" ht="19.5" customHeight="1">
      <c r="A37" s="1114" t="s">
        <v>48</v>
      </c>
      <c r="B37" s="1115"/>
      <c r="C37" s="1115"/>
      <c r="D37" s="1116"/>
      <c r="E37" s="1120"/>
      <c r="F37" s="1121"/>
      <c r="G37" s="1121"/>
      <c r="H37" s="1121"/>
      <c r="I37" s="1121"/>
      <c r="J37" s="1121"/>
      <c r="K37" s="1121"/>
      <c r="L37" s="1121"/>
      <c r="M37" s="1121"/>
      <c r="N37" s="1121"/>
      <c r="O37" s="1121"/>
      <c r="P37" s="1121"/>
      <c r="Q37" s="1121"/>
      <c r="R37" s="1121"/>
      <c r="S37" s="1121"/>
      <c r="T37" s="1121"/>
      <c r="U37" s="1121"/>
      <c r="V37" s="1121"/>
      <c r="W37" s="1121"/>
      <c r="X37" s="1121"/>
      <c r="Y37" s="1121"/>
      <c r="Z37" s="1121"/>
      <c r="AA37" s="1121"/>
      <c r="AB37" s="1121"/>
      <c r="AC37" s="1121"/>
      <c r="AD37" s="1121"/>
      <c r="AE37" s="1121"/>
      <c r="AF37" s="1122"/>
    </row>
    <row r="38" spans="1:32" ht="19.5" customHeight="1" thickBot="1">
      <c r="A38" s="1117"/>
      <c r="B38" s="1118"/>
      <c r="C38" s="1118"/>
      <c r="D38" s="1119"/>
      <c r="E38" s="1123"/>
      <c r="F38" s="1124"/>
      <c r="G38" s="1124"/>
      <c r="H38" s="1124"/>
      <c r="I38" s="1124"/>
      <c r="J38" s="1124"/>
      <c r="K38" s="1124"/>
      <c r="L38" s="1124"/>
      <c r="M38" s="1124"/>
      <c r="N38" s="1124"/>
      <c r="O38" s="1124"/>
      <c r="P38" s="1124"/>
      <c r="Q38" s="1124"/>
      <c r="R38" s="1124"/>
      <c r="S38" s="1124"/>
      <c r="T38" s="1124"/>
      <c r="U38" s="1124"/>
      <c r="V38" s="1124"/>
      <c r="W38" s="1124"/>
      <c r="X38" s="1124"/>
      <c r="Y38" s="1124"/>
      <c r="Z38" s="1124"/>
      <c r="AA38" s="1124"/>
      <c r="AB38" s="1124"/>
      <c r="AC38" s="1124"/>
      <c r="AD38" s="1124"/>
      <c r="AE38" s="1124"/>
      <c r="AF38" s="1125"/>
    </row>
    <row r="39" spans="1:32" s="4" customFormat="1" ht="22.4" customHeight="1" thickBot="1">
      <c r="A39" s="1132" t="s">
        <v>72</v>
      </c>
      <c r="B39" s="1132"/>
      <c r="C39" s="1132"/>
      <c r="D39" s="1132"/>
      <c r="E39" s="405"/>
      <c r="F39" s="405"/>
      <c r="G39" s="405"/>
      <c r="H39" s="196"/>
      <c r="I39" s="406"/>
      <c r="J39" s="406"/>
      <c r="K39" s="406"/>
      <c r="L39" s="406"/>
      <c r="M39" s="406"/>
      <c r="N39" s="406"/>
      <c r="T39" s="406"/>
      <c r="U39" s="406"/>
      <c r="V39" s="406"/>
      <c r="W39" s="406"/>
      <c r="X39" s="726" t="str">
        <f>IF(A1="科研費","科研費","")</f>
        <v/>
      </c>
      <c r="Y39" s="726"/>
      <c r="Z39" s="726"/>
      <c r="AA39" s="726"/>
      <c r="AB39" s="726"/>
      <c r="AC39" s="726"/>
      <c r="AD39" s="726"/>
      <c r="AE39" s="726"/>
      <c r="AF39" s="726"/>
    </row>
    <row r="40" spans="1:32" s="4" customFormat="1" ht="7.4" customHeight="1">
      <c r="A40" s="158"/>
      <c r="B40" s="159"/>
      <c r="C40" s="159"/>
      <c r="D40" s="159"/>
      <c r="E40" s="159"/>
      <c r="F40" s="159"/>
      <c r="G40" s="159"/>
      <c r="H40" s="159"/>
      <c r="I40" s="159"/>
      <c r="J40" s="159"/>
      <c r="K40" s="159"/>
      <c r="L40" s="159"/>
      <c r="M40" s="159"/>
      <c r="N40" s="159"/>
      <c r="O40" s="159"/>
      <c r="P40" s="159"/>
      <c r="Q40" s="159"/>
      <c r="R40" s="159"/>
      <c r="S40" s="159"/>
      <c r="T40" s="159"/>
      <c r="U40" s="159"/>
      <c r="V40" s="159"/>
      <c r="W40" s="159"/>
      <c r="X40" s="159"/>
      <c r="Y40" s="159"/>
      <c r="Z40" s="159"/>
      <c r="AA40" s="159"/>
      <c r="AB40" s="159"/>
      <c r="AC40" s="159"/>
      <c r="AD40" s="193" t="str">
        <f>IF(A9="科","科研費","")</f>
        <v/>
      </c>
      <c r="AE40" s="193"/>
      <c r="AF40" s="194"/>
    </row>
    <row r="41" spans="1:32" s="4" customFormat="1" ht="18.649999999999999" customHeight="1">
      <c r="A41" s="157"/>
      <c r="B41" s="1133" t="s">
        <v>34</v>
      </c>
      <c r="C41" s="1134"/>
      <c r="D41" s="408"/>
      <c r="E41" s="409"/>
      <c r="F41" s="410" t="s">
        <v>81</v>
      </c>
      <c r="G41" s="208"/>
      <c r="H41" s="208"/>
      <c r="I41" s="409"/>
      <c r="J41" s="409" t="s">
        <v>80</v>
      </c>
      <c r="K41" s="144"/>
      <c r="L41" s="208"/>
      <c r="M41" s="208"/>
      <c r="N41" s="209"/>
      <c r="AF41" s="161"/>
    </row>
    <row r="42" spans="1:32" s="4" customFormat="1" ht="18.649999999999999" customHeight="1">
      <c r="A42" s="157"/>
      <c r="B42" s="1133"/>
      <c r="C42" s="1134"/>
      <c r="D42" s="411"/>
      <c r="E42" s="412"/>
      <c r="F42" s="413" t="s">
        <v>82</v>
      </c>
      <c r="G42" s="210"/>
      <c r="H42" s="210"/>
      <c r="I42" s="412"/>
      <c r="J42" s="412" t="s">
        <v>121</v>
      </c>
      <c r="K42" s="197"/>
      <c r="L42" s="210"/>
      <c r="M42" s="210"/>
      <c r="N42" s="211"/>
      <c r="AF42" s="161"/>
    </row>
    <row r="43" spans="1:32" s="4" customFormat="1" ht="18.649999999999999" customHeight="1">
      <c r="A43" s="157"/>
      <c r="B43" s="1133"/>
      <c r="C43" s="1134"/>
      <c r="D43" s="414"/>
      <c r="E43" s="415"/>
      <c r="F43" s="416" t="s">
        <v>83</v>
      </c>
      <c r="G43" s="212"/>
      <c r="H43" s="212"/>
      <c r="I43" s="415"/>
      <c r="J43" s="415" t="s">
        <v>80</v>
      </c>
      <c r="K43" s="146"/>
      <c r="L43" s="212"/>
      <c r="M43" s="212"/>
      <c r="N43" s="213"/>
      <c r="AF43" s="161"/>
    </row>
    <row r="44" spans="1:32" s="4" customFormat="1" ht="9.5500000000000007" customHeight="1">
      <c r="A44" s="157"/>
      <c r="S44" s="407"/>
      <c r="T44" s="407"/>
      <c r="U44" s="166"/>
      <c r="V44" s="166"/>
      <c r="W44" s="417"/>
      <c r="Z44" s="166"/>
      <c r="AA44" s="166"/>
      <c r="AB44"/>
      <c r="AF44" s="161"/>
    </row>
    <row r="45" spans="1:32" s="4" customFormat="1" ht="18.649999999999999" customHeight="1">
      <c r="A45" s="157"/>
      <c r="B45" s="1133" t="s">
        <v>24</v>
      </c>
      <c r="C45" s="1134"/>
      <c r="D45" s="408"/>
      <c r="E45" s="409"/>
      <c r="F45" s="410" t="s">
        <v>81</v>
      </c>
      <c r="G45" s="208"/>
      <c r="H45" s="208"/>
      <c r="I45" s="409"/>
      <c r="J45" s="409" t="s">
        <v>84</v>
      </c>
      <c r="K45" s="144"/>
      <c r="L45" s="208"/>
      <c r="M45" s="144"/>
      <c r="N45" s="209"/>
      <c r="S45" s="418"/>
      <c r="T45" s="418"/>
      <c r="U45" s="166"/>
      <c r="V45" s="166"/>
      <c r="W45" s="166"/>
      <c r="X45" s="166"/>
      <c r="Y45" s="166"/>
      <c r="Z45" s="166"/>
      <c r="AA45" s="156"/>
      <c r="AB45" s="156"/>
      <c r="AF45" s="165"/>
    </row>
    <row r="46" spans="1:32" s="4" customFormat="1" ht="18.649999999999999" customHeight="1">
      <c r="A46" s="157"/>
      <c r="B46" s="1133"/>
      <c r="C46" s="1134"/>
      <c r="D46" s="411"/>
      <c r="E46" s="412"/>
      <c r="F46" s="413" t="s">
        <v>82</v>
      </c>
      <c r="G46" s="210"/>
      <c r="H46" s="210"/>
      <c r="I46" s="412"/>
      <c r="J46" s="412" t="str">
        <f>IF($A$1="科","旅行最終日","旅行初日")</f>
        <v>旅行初日</v>
      </c>
      <c r="K46" s="197"/>
      <c r="L46" s="210"/>
      <c r="M46" s="210"/>
      <c r="N46" s="211"/>
      <c r="AF46" s="165"/>
    </row>
    <row r="47" spans="1:32" s="4" customFormat="1" ht="18.649999999999999" customHeight="1">
      <c r="A47" s="157"/>
      <c r="B47" s="1133"/>
      <c r="C47" s="1134"/>
      <c r="D47" s="414"/>
      <c r="E47" s="415"/>
      <c r="F47" s="416" t="s">
        <v>83</v>
      </c>
      <c r="G47" s="212"/>
      <c r="H47" s="212"/>
      <c r="I47" s="415"/>
      <c r="J47" s="415" t="s">
        <v>84</v>
      </c>
      <c r="K47" s="146"/>
      <c r="L47" s="212"/>
      <c r="M47" s="212"/>
      <c r="N47" s="213"/>
      <c r="AF47" s="165"/>
    </row>
    <row r="48" spans="1:32" s="4" customFormat="1" ht="16.399999999999999" customHeight="1" thickBot="1">
      <c r="A48" s="157"/>
      <c r="B48" s="419" t="s">
        <v>119</v>
      </c>
      <c r="C48" s="195"/>
      <c r="D48" s="420"/>
      <c r="E48" s="420"/>
      <c r="F48" s="420"/>
      <c r="G48" s="195"/>
      <c r="H48" s="195"/>
      <c r="I48" s="195"/>
      <c r="J48" s="195"/>
      <c r="K48" s="195"/>
      <c r="L48" s="195"/>
      <c r="M48" s="195"/>
      <c r="N48" s="195"/>
      <c r="AF48" s="165"/>
    </row>
    <row r="49" spans="1:32" s="4" customFormat="1" ht="8.6999999999999993" customHeight="1" thickBot="1">
      <c r="A49" s="421"/>
      <c r="B49" s="422"/>
      <c r="C49" s="422"/>
      <c r="D49" s="422"/>
      <c r="E49" s="422"/>
      <c r="F49" s="422"/>
      <c r="G49" s="422"/>
      <c r="H49" s="422"/>
      <c r="I49" s="422"/>
      <c r="J49" s="422"/>
      <c r="K49" s="422"/>
      <c r="L49" s="422"/>
      <c r="M49" s="422"/>
      <c r="N49" s="422"/>
      <c r="O49" s="422"/>
      <c r="P49" s="422"/>
      <c r="Q49" s="422"/>
      <c r="R49" s="422"/>
      <c r="S49" s="422"/>
      <c r="T49" s="422"/>
      <c r="U49" s="422"/>
      <c r="V49" s="422"/>
      <c r="W49" s="422"/>
      <c r="X49" s="422"/>
      <c r="Y49" s="422"/>
      <c r="Z49" s="422"/>
      <c r="AA49" s="422"/>
      <c r="AB49" s="422"/>
      <c r="AC49" s="422"/>
      <c r="AD49" s="422"/>
      <c r="AE49" s="422"/>
      <c r="AF49" s="423"/>
    </row>
    <row r="50" spans="1:32" s="4" customFormat="1" ht="15.55" customHeight="1" thickTop="1">
      <c r="A50" s="424"/>
      <c r="B50" s="425" t="s">
        <v>13</v>
      </c>
      <c r="C50" s="425"/>
      <c r="D50" s="425"/>
      <c r="E50" s="425"/>
      <c r="F50" s="425"/>
      <c r="G50" s="425"/>
      <c r="H50" s="425"/>
      <c r="I50" s="425"/>
      <c r="J50" s="425"/>
      <c r="K50" s="425"/>
      <c r="L50" s="425"/>
      <c r="M50" s="425"/>
      <c r="N50" s="425"/>
      <c r="O50" s="425"/>
      <c r="P50" s="425"/>
      <c r="Q50" s="425"/>
      <c r="R50" s="425"/>
      <c r="S50" s="425"/>
      <c r="T50" s="425"/>
      <c r="U50" s="425"/>
      <c r="V50" s="425"/>
      <c r="W50" s="425"/>
      <c r="X50" s="425"/>
      <c r="Y50" s="426"/>
      <c r="Z50" s="426"/>
      <c r="AA50" s="426"/>
      <c r="AB50" s="426"/>
      <c r="AC50" s="426"/>
      <c r="AD50" s="426"/>
      <c r="AE50" s="426"/>
      <c r="AF50" s="427"/>
    </row>
    <row r="51" spans="1:32" s="442" customFormat="1" ht="13" customHeight="1">
      <c r="A51" s="439" t="s">
        <v>51</v>
      </c>
      <c r="B51" s="440" t="s">
        <v>14</v>
      </c>
      <c r="C51" s="440" t="s">
        <v>32</v>
      </c>
      <c r="D51" s="440"/>
      <c r="E51" s="440"/>
      <c r="F51" s="440"/>
      <c r="G51" s="440"/>
      <c r="H51" s="440"/>
      <c r="I51" s="440"/>
      <c r="J51" s="440" t="s">
        <v>14</v>
      </c>
      <c r="K51" s="440" t="s">
        <v>37</v>
      </c>
      <c r="L51" s="440"/>
      <c r="M51" s="440"/>
      <c r="N51" s="440"/>
      <c r="O51" s="440"/>
      <c r="P51" s="440"/>
      <c r="Q51" s="440"/>
      <c r="R51" s="440"/>
      <c r="S51" s="440"/>
      <c r="T51" s="440"/>
      <c r="U51" s="440" t="s">
        <v>14</v>
      </c>
      <c r="V51" s="440" t="s">
        <v>39</v>
      </c>
      <c r="W51" s="440"/>
      <c r="X51" s="440"/>
      <c r="Y51" s="440"/>
      <c r="Z51" s="440"/>
      <c r="AA51" s="440"/>
      <c r="AB51" s="440"/>
      <c r="AC51" s="440"/>
      <c r="AD51" s="440"/>
      <c r="AE51" s="440"/>
      <c r="AF51" s="441"/>
    </row>
    <row r="52" spans="1:32" s="442" customFormat="1" ht="13" customHeight="1">
      <c r="A52" s="439"/>
      <c r="B52" s="440" t="s">
        <v>14</v>
      </c>
      <c r="C52" s="440" t="s">
        <v>33</v>
      </c>
      <c r="D52" s="440"/>
      <c r="E52" s="440"/>
      <c r="F52" s="440"/>
      <c r="G52" s="440"/>
      <c r="H52" s="440"/>
      <c r="I52" s="440"/>
      <c r="J52" s="440"/>
      <c r="K52" s="440" t="s">
        <v>38</v>
      </c>
      <c r="L52" s="440"/>
      <c r="M52" s="440"/>
      <c r="N52" s="440"/>
      <c r="O52" s="440"/>
      <c r="P52" s="440"/>
      <c r="Q52" s="440"/>
      <c r="R52" s="440"/>
      <c r="S52" s="440"/>
      <c r="T52" s="440"/>
      <c r="U52" s="440"/>
      <c r="V52" s="440" t="s">
        <v>40</v>
      </c>
      <c r="W52" s="440"/>
      <c r="X52" s="440"/>
      <c r="Y52" s="440"/>
      <c r="Z52" s="440"/>
      <c r="AA52" s="440"/>
      <c r="AB52" s="440"/>
      <c r="AC52" s="440"/>
      <c r="AD52" s="440"/>
      <c r="AE52" s="440"/>
      <c r="AF52" s="441"/>
    </row>
    <row r="53" spans="1:32" s="442" customFormat="1" ht="13" customHeight="1">
      <c r="A53" s="439"/>
      <c r="B53" s="440" t="s">
        <v>14</v>
      </c>
      <c r="C53" s="440" t="s">
        <v>35</v>
      </c>
      <c r="D53" s="440"/>
      <c r="E53" s="440"/>
      <c r="F53" s="440"/>
      <c r="G53" s="440"/>
      <c r="H53" s="440"/>
      <c r="I53" s="440"/>
      <c r="J53" s="440" t="s">
        <v>14</v>
      </c>
      <c r="K53" s="440" t="s">
        <v>41</v>
      </c>
      <c r="L53" s="440"/>
      <c r="M53" s="440"/>
      <c r="N53" s="440"/>
      <c r="O53" s="440"/>
      <c r="P53" s="440"/>
      <c r="Q53" s="440"/>
      <c r="R53" s="440"/>
      <c r="S53" s="440"/>
      <c r="T53" s="440"/>
      <c r="U53" s="440" t="s">
        <v>14</v>
      </c>
      <c r="V53" s="440" t="s">
        <v>43</v>
      </c>
      <c r="W53" s="440"/>
      <c r="X53" s="440"/>
      <c r="Y53" s="440"/>
      <c r="Z53" s="440"/>
      <c r="AA53" s="440"/>
      <c r="AB53" s="440"/>
      <c r="AC53" s="440"/>
      <c r="AD53" s="440"/>
      <c r="AE53" s="440"/>
      <c r="AF53" s="441"/>
    </row>
    <row r="54" spans="1:32" s="442" customFormat="1" ht="13" customHeight="1" thickBot="1">
      <c r="A54" s="443"/>
      <c r="B54" s="444"/>
      <c r="C54" s="444" t="s">
        <v>36</v>
      </c>
      <c r="D54" s="444"/>
      <c r="E54" s="444"/>
      <c r="F54" s="444"/>
      <c r="G54" s="444"/>
      <c r="H54" s="444"/>
      <c r="I54" s="444"/>
      <c r="J54" s="444" t="s">
        <v>14</v>
      </c>
      <c r="K54" s="444" t="s">
        <v>42</v>
      </c>
      <c r="L54" s="444"/>
      <c r="M54" s="444"/>
      <c r="N54" s="444"/>
      <c r="O54" s="444"/>
      <c r="P54" s="444"/>
      <c r="Q54" s="444"/>
      <c r="R54" s="444"/>
      <c r="S54" s="444"/>
      <c r="T54" s="444"/>
      <c r="U54" s="444"/>
      <c r="V54" s="444" t="s">
        <v>44</v>
      </c>
      <c r="W54" s="444"/>
      <c r="X54" s="444"/>
      <c r="Y54" s="444"/>
      <c r="Z54" s="444"/>
      <c r="AA54" s="444"/>
      <c r="AB54" s="444"/>
      <c r="AC54" s="444"/>
      <c r="AD54" s="444"/>
      <c r="AE54" s="444"/>
      <c r="AF54" s="445"/>
    </row>
    <row r="55" spans="1:32" s="4" customFormat="1" ht="13.95" customHeight="1">
      <c r="Q55" s="4" t="s">
        <v>122</v>
      </c>
      <c r="Y55" s="4" t="s">
        <v>116</v>
      </c>
    </row>
    <row r="56" spans="1:32" s="4" customFormat="1" ht="25.5" customHeight="1">
      <c r="A56" s="344"/>
      <c r="B56" s="344"/>
      <c r="C56" s="344"/>
      <c r="D56" s="344"/>
      <c r="E56" s="344"/>
      <c r="F56" s="344"/>
      <c r="G56" s="344"/>
      <c r="H56" s="344"/>
      <c r="I56" s="344"/>
      <c r="J56" s="344"/>
      <c r="K56" s="344"/>
      <c r="L56" s="344"/>
      <c r="M56" s="344"/>
      <c r="N56" s="344"/>
      <c r="O56" s="344"/>
      <c r="P56" s="344"/>
      <c r="Q56" s="344"/>
      <c r="R56" s="344"/>
      <c r="S56" s="344"/>
      <c r="T56" s="344"/>
      <c r="U56" s="344"/>
      <c r="V56" s="344"/>
      <c r="W56" s="344"/>
      <c r="X56" s="344"/>
      <c r="Y56" s="344"/>
      <c r="Z56" s="344"/>
      <c r="AA56" s="344"/>
      <c r="AB56" s="344"/>
      <c r="AC56" s="344"/>
      <c r="AD56" s="344"/>
      <c r="AE56" s="344"/>
      <c r="AF56" s="344"/>
    </row>
    <row r="57" spans="1:32" ht="25.5" customHeight="1"/>
    <row r="58" spans="1:32" ht="13.5" customHeight="1">
      <c r="C58" t="s">
        <v>137</v>
      </c>
      <c r="D58"/>
      <c r="E58"/>
      <c r="F58"/>
      <c r="G58"/>
      <c r="H58"/>
      <c r="I58" s="4"/>
      <c r="J58" s="4"/>
      <c r="K58" s="4"/>
      <c r="L58" s="4"/>
    </row>
    <row r="59" spans="1:32">
      <c r="C59"/>
      <c r="D59" s="1126" t="s">
        <v>134</v>
      </c>
      <c r="E59" s="1127"/>
      <c r="F59" s="1128"/>
      <c r="G59" s="160"/>
      <c r="H59" s="144"/>
      <c r="I59" s="144"/>
      <c r="J59" s="144"/>
      <c r="K59" s="144"/>
      <c r="L59" s="145"/>
    </row>
    <row r="60" spans="1:32">
      <c r="C60"/>
      <c r="D60" s="1129" t="s">
        <v>136</v>
      </c>
      <c r="E60" s="1130"/>
      <c r="F60" s="1131"/>
      <c r="G60" s="162"/>
      <c r="H60" s="163"/>
      <c r="I60" s="146"/>
      <c r="J60" s="146"/>
      <c r="K60" s="146"/>
      <c r="L60" s="147"/>
    </row>
    <row r="61" spans="1:32">
      <c r="C61"/>
      <c r="D61"/>
      <c r="E61"/>
      <c r="F61"/>
      <c r="G61"/>
      <c r="H61"/>
      <c r="I61"/>
      <c r="J61"/>
      <c r="K61" s="164"/>
      <c r="L61" s="164"/>
    </row>
    <row r="62" spans="1:32">
      <c r="C62" t="s">
        <v>138</v>
      </c>
      <c r="D62"/>
      <c r="E62"/>
      <c r="F62"/>
      <c r="G62"/>
      <c r="H62"/>
      <c r="I62"/>
      <c r="J62"/>
      <c r="K62"/>
      <c r="L62"/>
    </row>
    <row r="63" spans="1:32">
      <c r="C63"/>
      <c r="D63" s="1126" t="s">
        <v>134</v>
      </c>
      <c r="E63" s="1127"/>
      <c r="F63" s="1128"/>
      <c r="G63" s="160"/>
      <c r="H63" s="144"/>
      <c r="I63" s="144"/>
      <c r="J63" s="144"/>
      <c r="K63" s="144"/>
      <c r="L63" s="145"/>
    </row>
    <row r="64" spans="1:32">
      <c r="C64"/>
      <c r="D64" s="1129" t="s">
        <v>136</v>
      </c>
      <c r="E64" s="1130"/>
      <c r="F64" s="1131"/>
      <c r="G64" s="162"/>
      <c r="H64" s="163"/>
      <c r="I64" s="146"/>
      <c r="J64" s="146"/>
      <c r="K64" s="146"/>
      <c r="L64" s="147"/>
    </row>
    <row r="75" spans="2:8" ht="13.75" thickBot="1"/>
    <row r="76" spans="2:8">
      <c r="B76" s="428" t="s">
        <v>212</v>
      </c>
      <c r="C76" s="429"/>
      <c r="D76" s="429"/>
      <c r="E76" s="429"/>
      <c r="F76" s="429"/>
      <c r="G76" s="429"/>
      <c r="H76" s="430"/>
    </row>
    <row r="77" spans="2:8">
      <c r="B77" s="431" t="s">
        <v>190</v>
      </c>
      <c r="C77" s="432"/>
      <c r="D77" s="432"/>
      <c r="E77" s="432"/>
      <c r="F77" s="432"/>
      <c r="G77" s="432"/>
      <c r="H77" s="433"/>
    </row>
    <row r="78" spans="2:8">
      <c r="B78" s="431" t="s">
        <v>191</v>
      </c>
      <c r="C78" s="432"/>
      <c r="D78" s="432"/>
      <c r="E78" s="432"/>
      <c r="F78" s="432"/>
      <c r="G78" s="432"/>
      <c r="H78" s="433"/>
    </row>
    <row r="79" spans="2:8">
      <c r="B79" s="431" t="s">
        <v>192</v>
      </c>
      <c r="C79" s="432"/>
      <c r="D79" s="432"/>
      <c r="E79" s="432"/>
      <c r="F79" s="432"/>
      <c r="G79" s="432"/>
      <c r="H79" s="433"/>
    </row>
    <row r="80" spans="2:8">
      <c r="B80" s="431" t="s">
        <v>193</v>
      </c>
      <c r="C80" s="432"/>
      <c r="D80" s="432"/>
      <c r="E80" s="432"/>
      <c r="F80" s="432"/>
      <c r="G80" s="432"/>
      <c r="H80" s="433"/>
    </row>
    <row r="81" spans="2:8">
      <c r="B81" s="431" t="s">
        <v>194</v>
      </c>
      <c r="C81" s="432"/>
      <c r="D81" s="432"/>
      <c r="E81" s="432"/>
      <c r="F81" s="432"/>
      <c r="G81" s="432"/>
      <c r="H81" s="433"/>
    </row>
    <row r="82" spans="2:8">
      <c r="B82" s="431" t="s">
        <v>195</v>
      </c>
      <c r="C82" s="432"/>
      <c r="D82" s="432"/>
      <c r="E82" s="432"/>
      <c r="F82" s="432"/>
      <c r="G82" s="432"/>
      <c r="H82" s="433"/>
    </row>
    <row r="83" spans="2:8">
      <c r="B83" s="431" t="s">
        <v>197</v>
      </c>
      <c r="C83" s="432"/>
      <c r="D83" s="432"/>
      <c r="E83" s="432"/>
      <c r="F83" s="432"/>
      <c r="G83" s="432"/>
      <c r="H83" s="433"/>
    </row>
    <row r="84" spans="2:8">
      <c r="B84" s="431" t="s">
        <v>196</v>
      </c>
      <c r="C84" s="432"/>
      <c r="D84" s="432"/>
      <c r="E84" s="432"/>
      <c r="F84" s="432"/>
      <c r="G84" s="432"/>
      <c r="H84" s="433"/>
    </row>
    <row r="85" spans="2:8">
      <c r="B85" s="431" t="s">
        <v>210</v>
      </c>
      <c r="C85" s="432"/>
      <c r="D85" s="432"/>
      <c r="E85" s="432"/>
      <c r="F85" s="432"/>
      <c r="G85" s="432"/>
      <c r="H85" s="433"/>
    </row>
    <row r="86" spans="2:8" ht="13.75" thickBot="1">
      <c r="B86" s="434" t="s">
        <v>211</v>
      </c>
      <c r="C86" s="435"/>
      <c r="D86" s="435"/>
      <c r="E86" s="435"/>
      <c r="F86" s="435"/>
      <c r="G86" s="435"/>
      <c r="H86" s="436"/>
    </row>
  </sheetData>
  <mergeCells count="138">
    <mergeCell ref="D63:F63"/>
    <mergeCell ref="D64:F64"/>
    <mergeCell ref="A39:D39"/>
    <mergeCell ref="X39:AF39"/>
    <mergeCell ref="B41:C43"/>
    <mergeCell ref="B45:C47"/>
    <mergeCell ref="D59:F59"/>
    <mergeCell ref="D60:F60"/>
    <mergeCell ref="A36:D36"/>
    <mergeCell ref="E36:G36"/>
    <mergeCell ref="H36:X36"/>
    <mergeCell ref="Y36:AF36"/>
    <mergeCell ref="A37:D38"/>
    <mergeCell ref="E37:AF37"/>
    <mergeCell ref="E38:AF38"/>
    <mergeCell ref="E34:H34"/>
    <mergeCell ref="I34:O34"/>
    <mergeCell ref="U34:X34"/>
    <mergeCell ref="Y34:AE34"/>
    <mergeCell ref="A35:D35"/>
    <mergeCell ref="E35:G35"/>
    <mergeCell ref="H35:P35"/>
    <mergeCell ref="Q35:T35"/>
    <mergeCell ref="U35:W35"/>
    <mergeCell ref="E32:G32"/>
    <mergeCell ref="H32:J32"/>
    <mergeCell ref="K32:V32"/>
    <mergeCell ref="W32:Y32"/>
    <mergeCell ref="Z32:AF32"/>
    <mergeCell ref="E33:G33"/>
    <mergeCell ref="H33:V33"/>
    <mergeCell ref="W33:Y33"/>
    <mergeCell ref="Z33:AF33"/>
    <mergeCell ref="E30:G30"/>
    <mergeCell ref="H30:V30"/>
    <mergeCell ref="W30:Y30"/>
    <mergeCell ref="Z30:AF30"/>
    <mergeCell ref="A31:D33"/>
    <mergeCell ref="E31:G31"/>
    <mergeCell ref="H31:N31"/>
    <mergeCell ref="P31:V31"/>
    <mergeCell ref="W31:Y31"/>
    <mergeCell ref="Z31:AF31"/>
    <mergeCell ref="Z28:AF28"/>
    <mergeCell ref="E29:G29"/>
    <mergeCell ref="H29:J29"/>
    <mergeCell ref="K29:V29"/>
    <mergeCell ref="W29:Y29"/>
    <mergeCell ref="Z29:AF29"/>
    <mergeCell ref="Z26:AF26"/>
    <mergeCell ref="E27:G27"/>
    <mergeCell ref="H27:V27"/>
    <mergeCell ref="W27:Y27"/>
    <mergeCell ref="Z27:AF27"/>
    <mergeCell ref="A28:D30"/>
    <mergeCell ref="E28:G28"/>
    <mergeCell ref="H28:N28"/>
    <mergeCell ref="P28:V28"/>
    <mergeCell ref="W28:Y28"/>
    <mergeCell ref="A25:D27"/>
    <mergeCell ref="E25:G25"/>
    <mergeCell ref="H25:N25"/>
    <mergeCell ref="P25:V25"/>
    <mergeCell ref="W25:Y25"/>
    <mergeCell ref="Z25:AF25"/>
    <mergeCell ref="E26:G26"/>
    <mergeCell ref="H26:J26"/>
    <mergeCell ref="K26:V26"/>
    <mergeCell ref="W26:Y26"/>
    <mergeCell ref="AD23:AE23"/>
    <mergeCell ref="A24:D24"/>
    <mergeCell ref="E24:G24"/>
    <mergeCell ref="H24:M24"/>
    <mergeCell ref="N24:P24"/>
    <mergeCell ref="Q24:V24"/>
    <mergeCell ref="A21:D21"/>
    <mergeCell ref="H21:AA21"/>
    <mergeCell ref="A23:D23"/>
    <mergeCell ref="E23:F23"/>
    <mergeCell ref="G23:M23"/>
    <mergeCell ref="N23:O23"/>
    <mergeCell ref="P23:V23"/>
    <mergeCell ref="AA23:AC23"/>
    <mergeCell ref="Y19:AF19"/>
    <mergeCell ref="A20:D20"/>
    <mergeCell ref="E20:K20"/>
    <mergeCell ref="L20:M20"/>
    <mergeCell ref="N20:P20"/>
    <mergeCell ref="Q20:R20"/>
    <mergeCell ref="S20:U20"/>
    <mergeCell ref="V20:X20"/>
    <mergeCell ref="Y20:AA20"/>
    <mergeCell ref="AC20:AE20"/>
    <mergeCell ref="A18:D18"/>
    <mergeCell ref="A19:D19"/>
    <mergeCell ref="E19:K19"/>
    <mergeCell ref="L19:M19"/>
    <mergeCell ref="N19:U19"/>
    <mergeCell ref="V19:X19"/>
    <mergeCell ref="A14:E15"/>
    <mergeCell ref="F14:N14"/>
    <mergeCell ref="O14:W14"/>
    <mergeCell ref="X14:AF14"/>
    <mergeCell ref="A16:B17"/>
    <mergeCell ref="C16:E16"/>
    <mergeCell ref="C17:E17"/>
    <mergeCell ref="A11:H11"/>
    <mergeCell ref="I11:S11"/>
    <mergeCell ref="T11:X11"/>
    <mergeCell ref="Y11:AF11"/>
    <mergeCell ref="A12:D12"/>
    <mergeCell ref="A13:E13"/>
    <mergeCell ref="F13:N13"/>
    <mergeCell ref="O13:W13"/>
    <mergeCell ref="X13:AA13"/>
    <mergeCell ref="AC13:AE13"/>
    <mergeCell ref="A8:H8"/>
    <mergeCell ref="I8:T8"/>
    <mergeCell ref="E9:Y9"/>
    <mergeCell ref="Z9:AF9"/>
    <mergeCell ref="A10:H10"/>
    <mergeCell ref="I10:S10"/>
    <mergeCell ref="T10:X10"/>
    <mergeCell ref="Y10:AF10"/>
    <mergeCell ref="A6:H6"/>
    <mergeCell ref="I6:T6"/>
    <mergeCell ref="U6:AF6"/>
    <mergeCell ref="A7:H7"/>
    <mergeCell ref="I7:T7"/>
    <mergeCell ref="U7:AF7"/>
    <mergeCell ref="A1:D1"/>
    <mergeCell ref="I1:X1"/>
    <mergeCell ref="Y1:Z1"/>
    <mergeCell ref="AA1:AF1"/>
    <mergeCell ref="A3:D3"/>
    <mergeCell ref="E3:J3"/>
    <mergeCell ref="R3:T4"/>
    <mergeCell ref="U3:AF4"/>
  </mergeCells>
  <phoneticPr fontId="3"/>
  <conditionalFormatting sqref="G1">
    <cfRule type="cellIs" dxfId="4" priority="5" stopIfTrue="1" operator="equal">
      <formula>"科研費"</formula>
    </cfRule>
  </conditionalFormatting>
  <conditionalFormatting sqref="A1">
    <cfRule type="cellIs" dxfId="3" priority="4" stopIfTrue="1" operator="equal">
      <formula>"科研費"</formula>
    </cfRule>
  </conditionalFormatting>
  <conditionalFormatting sqref="A1:D1">
    <cfRule type="cellIs" dxfId="2" priority="3" stopIfTrue="1" operator="equal">
      <formula>"一般財源等"</formula>
    </cfRule>
  </conditionalFormatting>
  <conditionalFormatting sqref="AD40">
    <cfRule type="cellIs" dxfId="1" priority="2" stopIfTrue="1" operator="equal">
      <formula>"科研費"</formula>
    </cfRule>
  </conditionalFormatting>
  <conditionalFormatting sqref="X39">
    <cfRule type="cellIs" dxfId="0" priority="1" stopIfTrue="1" operator="equal">
      <formula>"科研費"</formula>
    </cfRule>
  </conditionalFormatting>
  <dataValidations count="18">
    <dataValidation type="list" allowBlank="1" showInputMessage="1" showErrorMessage="1" sqref="E19:K19">
      <formula1>$B$77:$B$86</formula1>
    </dataValidation>
    <dataValidation type="list" allowBlank="1" showInputMessage="1" showErrorMessage="1" promptTitle="所属学科" prompt="所属学科等を選択してください。" sqref="A7:H7">
      <formula1>$B$77:$B$86</formula1>
    </dataValidation>
    <dataValidation type="list" allowBlank="1" showInputMessage="1" sqref="N19:U19">
      <formula1>INDIRECT(E19)</formula1>
    </dataValidation>
    <dataValidation type="list" allowBlank="1" showInputMessage="1" sqref="N20">
      <formula1>"教授,准教授,助教,特任教員,RA,学部生,院生,その他"</formula1>
    </dataValidation>
    <dataValidation type="list" allowBlank="1" showInputMessage="1" showErrorMessage="1" sqref="I7:T7">
      <formula1>INDIRECT(A7)</formula1>
    </dataValidation>
    <dataValidation type="list" allowBlank="1" showInputMessage="1" sqref="U7:AF7">
      <formula1>INDIRECT(A7)</formula1>
    </dataValidation>
    <dataValidation type="list" allowBlank="1" showInputMessage="1" sqref="H26:J26 H29 H32">
      <formula1>"学会参加,調査視察,情報収集,その他"</formula1>
    </dataValidation>
    <dataValidation type="list" allowBlank="1" showInputMessage="1" showErrorMessage="1" sqref="E23:F23">
      <formula1>"宿泊,日帰り"</formula1>
    </dataValidation>
    <dataValidation type="list" allowBlank="1" showInputMessage="1" showErrorMessage="1" sqref="S20">
      <formula1>"電車,バス・電車,バス,自動車,徒歩,自転車"</formula1>
    </dataValidation>
    <dataValidation type="list" allowBlank="1" sqref="E36:G36">
      <formula1>"なし,一部支給,全額支給"</formula1>
    </dataValidation>
    <dataValidation type="list" allowBlank="1" showInputMessage="1" showErrorMessage="1" sqref="N23:O23">
      <formula1>"・,～"</formula1>
    </dataValidation>
    <dataValidation type="list" allowBlank="1" showInputMessage="1" showErrorMessage="1" sqref="F13:N13">
      <formula1>"現金,口座振替"</formula1>
    </dataValidation>
    <dataValidation type="list" allowBlank="1" showInputMessage="1" showErrorMessage="1" sqref="E3">
      <formula1>"確定払(国内),確定(外国),概算払(国内),概算(外国),現金"</formula1>
    </dataValidation>
    <dataValidation imeMode="halfAlpha" allowBlank="1" showInputMessage="1" showErrorMessage="1" sqref="H25 P31 P23 G23 W28 H31 W24:AA24 P25 W25 W31 P28 H28"/>
    <dataValidation type="list" allowBlank="1" showInputMessage="1" showErrorMessage="1" sqref="AF22">
      <formula1>"現金等による立替払い,法人カード(個人決裁型）"</formula1>
    </dataValidation>
    <dataValidation type="list" allowBlank="1" sqref="E35:G35">
      <formula1>"定額,減額,不支給"</formula1>
    </dataValidation>
    <dataValidation type="list" allowBlank="1" showInputMessage="1" sqref="U35:W35">
      <formula1>"定額,減額,不支給"</formula1>
    </dataValidation>
    <dataValidation type="list" allowBlank="1" showInputMessage="1" sqref="Q24 H24">
      <formula1>"大学,自宅"</formula1>
    </dataValidation>
  </dataValidations>
  <printOptions horizontalCentered="1" verticalCentered="1"/>
  <pageMargins left="0.59055118110236227" right="0.39370078740157483" top="0.39370078740157483" bottom="0.39370078740157483" header="0.31496062992125984" footer="0.31496062992125984"/>
  <pageSetup paperSize="9" scale="82"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CFF"/>
  </sheetPr>
  <dimension ref="A1:Y258"/>
  <sheetViews>
    <sheetView topLeftCell="C29" workbookViewId="0">
      <selection activeCell="H65" sqref="H65"/>
    </sheetView>
  </sheetViews>
  <sheetFormatPr defaultRowHeight="13.3"/>
  <cols>
    <col min="1" max="1" width="12.4609375" customWidth="1"/>
    <col min="2" max="2" width="19.921875" customWidth="1"/>
    <col min="3" max="3" width="36.4609375" bestFit="1" customWidth="1"/>
    <col min="4" max="4" width="9.15234375" style="313" customWidth="1"/>
    <col min="5" max="5" width="19.61328125" style="309" customWidth="1"/>
    <col min="6" max="6" width="23.69140625" customWidth="1"/>
    <col min="7" max="7" width="38.3046875" customWidth="1"/>
    <col min="8" max="8" width="10.921875" customWidth="1"/>
    <col min="9" max="17" width="9.23046875" customWidth="1"/>
  </cols>
  <sheetData>
    <row r="1" spans="1:25" ht="28.5" customHeight="1" thickBot="1">
      <c r="C1" s="151">
        <v>1</v>
      </c>
      <c r="D1" s="309" t="s">
        <v>154</v>
      </c>
    </row>
    <row r="2" spans="1:25" s="148" customFormat="1" ht="23.7" customHeight="1" thickBot="1">
      <c r="A2" s="325" t="s">
        <v>173</v>
      </c>
      <c r="B2" s="324" t="s">
        <v>155</v>
      </c>
      <c r="C2" s="324" t="s">
        <v>156</v>
      </c>
      <c r="D2" s="326" t="s">
        <v>157</v>
      </c>
      <c r="E2" s="326" t="s">
        <v>67</v>
      </c>
      <c r="F2" s="327" t="s">
        <v>511</v>
      </c>
      <c r="G2" s="328" t="s">
        <v>523</v>
      </c>
      <c r="H2" s="148" t="s">
        <v>522</v>
      </c>
    </row>
    <row r="3" spans="1:25" ht="42" customHeight="1" thickBot="1">
      <c r="A3" s="322" t="s">
        <v>524</v>
      </c>
      <c r="B3" s="186" t="str">
        <f>IF($H$3&lt;20200400,VLOOKUP($C$1,$A:$J,2,FALSE),VLOOKUP($C$1,$A:$J,7,FALSE))</f>
        <v>1D1</v>
      </c>
      <c r="C3" s="186" t="str">
        <f>IF($H$3&lt;20200400,VLOOKUP($C$1,$A:$J,3,FALSE),VLOOKUP($C$1,$A:$J,8,FALSE))</f>
        <v>理学部</v>
      </c>
      <c r="D3" s="186" t="str">
        <f>IF($H$3&lt;20200400,VLOOKUP($C$1,$A:$J,4,FALSE),VLOOKUP($C$1,$A:$J,9,FALSE))</f>
        <v>11</v>
      </c>
      <c r="E3" s="186" t="str">
        <f>IF($H$3&lt;20200400,VLOOKUP($C$1,$A:$J,5,FALSE),VLOOKUP($C$1,$A:$J,10,FALSE))</f>
        <v>一般財源等</v>
      </c>
      <c r="F3" s="186" t="str">
        <f>IF($H$3&lt;20200400,VLOOKUP($C$1,$A:$J,6,FALSE),VLOOKUP($C$1,$A:$J,2,FALSE))</f>
        <v>1010205</v>
      </c>
      <c r="G3" s="186" t="str">
        <f>IF($H$3&lt;20200400,VLOOKUP($C$1,$A:$J,7,FALSE),VLOOKUP($C$1,$A:$J,3,FALSE))</f>
        <v>教）実実教・固）製作加工経費</v>
      </c>
      <c r="H3">
        <f>VALUE(VLOOKUP($C$1,$A$4:$G$10001,4,FALSE))</f>
        <v>11</v>
      </c>
      <c r="R3" t="s">
        <v>243</v>
      </c>
    </row>
    <row r="4" spans="1:25" s="321" customFormat="1" ht="14.25" customHeight="1">
      <c r="A4" s="450" t="s">
        <v>593</v>
      </c>
      <c r="B4" s="317">
        <v>2</v>
      </c>
      <c r="C4" s="318">
        <v>3</v>
      </c>
      <c r="D4" s="318">
        <v>4</v>
      </c>
      <c r="E4" s="317">
        <v>5</v>
      </c>
      <c r="F4" s="317">
        <v>6</v>
      </c>
      <c r="G4" s="317">
        <v>7</v>
      </c>
      <c r="H4" s="317">
        <v>8</v>
      </c>
      <c r="I4" s="317">
        <v>9</v>
      </c>
      <c r="J4" s="317">
        <v>10</v>
      </c>
      <c r="K4" s="317">
        <v>11</v>
      </c>
      <c r="L4" s="317">
        <v>12</v>
      </c>
      <c r="M4" s="317">
        <v>13</v>
      </c>
      <c r="N4" s="319"/>
      <c r="O4" s="319"/>
      <c r="P4" s="319"/>
      <c r="Q4" s="319"/>
      <c r="R4" s="319"/>
      <c r="S4" s="319"/>
      <c r="T4" s="320"/>
      <c r="U4" s="155"/>
      <c r="V4" s="155"/>
      <c r="W4" s="155"/>
      <c r="X4" s="155"/>
      <c r="Y4" s="155"/>
    </row>
    <row r="5" spans="1:25" ht="14.25" customHeight="1">
      <c r="A5" s="308" t="s">
        <v>526</v>
      </c>
      <c r="B5" s="314" t="s">
        <v>155</v>
      </c>
      <c r="C5" s="314" t="s">
        <v>156</v>
      </c>
      <c r="D5" s="315" t="s">
        <v>157</v>
      </c>
      <c r="E5" s="315" t="s">
        <v>67</v>
      </c>
      <c r="F5" s="314" t="s">
        <v>141</v>
      </c>
      <c r="G5" s="314" t="s">
        <v>158</v>
      </c>
      <c r="H5" s="308" t="s">
        <v>159</v>
      </c>
      <c r="I5" s="308" t="s">
        <v>160</v>
      </c>
      <c r="J5" s="308" t="s">
        <v>161</v>
      </c>
      <c r="K5" s="308" t="s">
        <v>162</v>
      </c>
      <c r="L5" s="308" t="s">
        <v>163</v>
      </c>
      <c r="M5" s="308" t="s">
        <v>164</v>
      </c>
      <c r="N5" s="308" t="s">
        <v>165</v>
      </c>
      <c r="O5" s="308" t="s">
        <v>166</v>
      </c>
      <c r="P5" s="308" t="s">
        <v>167</v>
      </c>
      <c r="Q5" s="308" t="s">
        <v>168</v>
      </c>
      <c r="R5" s="308"/>
      <c r="S5" s="308"/>
      <c r="T5" s="308"/>
    </row>
    <row r="6" spans="1:25" ht="14.25" customHeight="1">
      <c r="A6" s="308" t="s">
        <v>512</v>
      </c>
      <c r="B6" s="316" t="s">
        <v>510</v>
      </c>
      <c r="C6" s="314" t="s">
        <v>512</v>
      </c>
      <c r="D6" s="310" t="s">
        <v>513</v>
      </c>
      <c r="E6" s="310" t="s">
        <v>514</v>
      </c>
      <c r="F6" s="308" t="s">
        <v>515</v>
      </c>
      <c r="G6" s="314" t="s">
        <v>142</v>
      </c>
      <c r="H6" s="314" t="s">
        <v>516</v>
      </c>
      <c r="I6" s="314" t="s">
        <v>517</v>
      </c>
      <c r="J6" s="314" t="s">
        <v>7</v>
      </c>
      <c r="K6" s="308" t="s">
        <v>518</v>
      </c>
      <c r="L6" s="308" t="s">
        <v>519</v>
      </c>
      <c r="M6" s="308" t="s">
        <v>520</v>
      </c>
      <c r="N6" s="308" t="s">
        <v>521</v>
      </c>
      <c r="O6" s="308" t="s">
        <v>163</v>
      </c>
      <c r="P6" s="308" t="s">
        <v>164</v>
      </c>
      <c r="Q6" s="308" t="s">
        <v>165</v>
      </c>
      <c r="R6" s="308" t="s">
        <v>166</v>
      </c>
      <c r="S6" s="308" t="s">
        <v>167</v>
      </c>
      <c r="T6" s="308" t="s">
        <v>168</v>
      </c>
    </row>
    <row r="7" spans="1:25">
      <c r="A7" s="152">
        <v>0</v>
      </c>
      <c r="B7" s="153" t="s">
        <v>581</v>
      </c>
      <c r="C7" s="153" t="s">
        <v>582</v>
      </c>
      <c r="D7" s="312" t="s">
        <v>169</v>
      </c>
      <c r="E7" s="312" t="s">
        <v>170</v>
      </c>
      <c r="F7" s="153" t="s">
        <v>171</v>
      </c>
      <c r="G7" s="153" t="s">
        <v>172</v>
      </c>
      <c r="H7" s="128"/>
      <c r="I7" s="128"/>
      <c r="J7" s="128"/>
      <c r="K7" s="129"/>
      <c r="L7" s="128"/>
      <c r="M7" s="128"/>
      <c r="N7" s="129"/>
      <c r="O7" s="128"/>
      <c r="P7" s="128"/>
      <c r="Q7" s="129"/>
    </row>
    <row r="8" spans="1:25">
      <c r="A8" s="184" t="s">
        <v>173</v>
      </c>
      <c r="B8" s="185" t="s">
        <v>155</v>
      </c>
      <c r="C8" s="185" t="s">
        <v>156</v>
      </c>
      <c r="D8" s="311" t="s">
        <v>157</v>
      </c>
      <c r="E8" s="311" t="s">
        <v>67</v>
      </c>
      <c r="F8" s="185" t="s">
        <v>141</v>
      </c>
      <c r="G8" s="185" t="s">
        <v>158</v>
      </c>
    </row>
    <row r="9" spans="1:25">
      <c r="A9" s="152">
        <v>1</v>
      </c>
      <c r="B9" s="451" t="s">
        <v>594</v>
      </c>
      <c r="C9" s="451" t="s">
        <v>595</v>
      </c>
      <c r="D9" s="451" t="s">
        <v>169</v>
      </c>
      <c r="E9" s="451" t="s">
        <v>170</v>
      </c>
      <c r="F9" s="451" t="s">
        <v>596</v>
      </c>
      <c r="G9" s="451" t="s">
        <v>597</v>
      </c>
      <c r="H9" s="451" t="s">
        <v>711</v>
      </c>
    </row>
    <row r="10" spans="1:25">
      <c r="A10" s="152">
        <v>2</v>
      </c>
      <c r="B10" s="451" t="s">
        <v>594</v>
      </c>
      <c r="C10" s="451" t="s">
        <v>595</v>
      </c>
      <c r="D10" s="451" t="s">
        <v>169</v>
      </c>
      <c r="E10" s="451" t="s">
        <v>170</v>
      </c>
      <c r="F10" s="451" t="s">
        <v>598</v>
      </c>
      <c r="G10" s="451" t="s">
        <v>599</v>
      </c>
    </row>
    <row r="11" spans="1:25">
      <c r="A11" s="152">
        <v>3</v>
      </c>
      <c r="B11" s="451" t="s">
        <v>594</v>
      </c>
      <c r="C11" s="451" t="s">
        <v>595</v>
      </c>
      <c r="D11" s="451" t="s">
        <v>169</v>
      </c>
      <c r="E11" s="451" t="s">
        <v>170</v>
      </c>
      <c r="F11" s="451" t="s">
        <v>600</v>
      </c>
      <c r="G11" s="451" t="s">
        <v>601</v>
      </c>
    </row>
    <row r="12" spans="1:25">
      <c r="A12" s="152">
        <v>4</v>
      </c>
      <c r="B12" s="451" t="s">
        <v>594</v>
      </c>
      <c r="C12" s="451" t="s">
        <v>595</v>
      </c>
      <c r="D12" s="451" t="s">
        <v>169</v>
      </c>
      <c r="E12" s="451" t="s">
        <v>170</v>
      </c>
      <c r="F12" s="451" t="s">
        <v>602</v>
      </c>
      <c r="G12" s="451" t="s">
        <v>603</v>
      </c>
    </row>
    <row r="13" spans="1:25">
      <c r="A13" s="152">
        <v>5</v>
      </c>
      <c r="B13" s="451" t="s">
        <v>594</v>
      </c>
      <c r="C13" s="451" t="s">
        <v>595</v>
      </c>
      <c r="D13" s="451" t="s">
        <v>169</v>
      </c>
      <c r="E13" s="451" t="s">
        <v>170</v>
      </c>
      <c r="F13" s="451" t="s">
        <v>604</v>
      </c>
      <c r="G13" s="451" t="s">
        <v>605</v>
      </c>
    </row>
    <row r="14" spans="1:25">
      <c r="A14" s="152">
        <v>6</v>
      </c>
      <c r="B14" s="451" t="s">
        <v>594</v>
      </c>
      <c r="C14" s="451" t="s">
        <v>595</v>
      </c>
      <c r="D14" s="451" t="s">
        <v>169</v>
      </c>
      <c r="E14" s="451" t="s">
        <v>170</v>
      </c>
      <c r="F14" s="451" t="s">
        <v>606</v>
      </c>
      <c r="G14" s="451" t="s">
        <v>607</v>
      </c>
    </row>
    <row r="15" spans="1:25">
      <c r="A15" s="152">
        <v>7</v>
      </c>
      <c r="B15" s="451" t="s">
        <v>594</v>
      </c>
      <c r="C15" s="451" t="s">
        <v>595</v>
      </c>
      <c r="D15" s="451" t="s">
        <v>169</v>
      </c>
      <c r="E15" s="451" t="s">
        <v>170</v>
      </c>
      <c r="F15" s="451" t="s">
        <v>608</v>
      </c>
      <c r="G15" s="451" t="s">
        <v>609</v>
      </c>
    </row>
    <row r="16" spans="1:25">
      <c r="A16" s="152">
        <v>8</v>
      </c>
      <c r="B16" s="451" t="s">
        <v>594</v>
      </c>
      <c r="C16" s="451" t="s">
        <v>595</v>
      </c>
      <c r="D16" s="451" t="s">
        <v>169</v>
      </c>
      <c r="E16" s="451" t="s">
        <v>170</v>
      </c>
      <c r="F16" s="451" t="s">
        <v>610</v>
      </c>
      <c r="G16" s="451" t="s">
        <v>611</v>
      </c>
    </row>
    <row r="17" spans="1:8">
      <c r="A17" s="152">
        <v>9</v>
      </c>
      <c r="B17" s="451" t="s">
        <v>594</v>
      </c>
      <c r="C17" s="451" t="s">
        <v>595</v>
      </c>
      <c r="D17" s="451" t="s">
        <v>612</v>
      </c>
      <c r="E17" s="451" t="s">
        <v>613</v>
      </c>
      <c r="F17" s="451" t="s">
        <v>614</v>
      </c>
      <c r="G17" s="451" t="s">
        <v>615</v>
      </c>
    </row>
    <row r="18" spans="1:8">
      <c r="A18" s="152">
        <v>10</v>
      </c>
      <c r="B18" s="451" t="s">
        <v>616</v>
      </c>
      <c r="C18" s="451" t="s">
        <v>617</v>
      </c>
      <c r="D18" s="451" t="s">
        <v>169</v>
      </c>
      <c r="E18" s="451" t="s">
        <v>170</v>
      </c>
      <c r="F18" s="451" t="s">
        <v>618</v>
      </c>
      <c r="G18" s="451" t="s">
        <v>619</v>
      </c>
    </row>
    <row r="19" spans="1:8">
      <c r="A19" s="152">
        <v>11</v>
      </c>
      <c r="B19" s="451" t="s">
        <v>620</v>
      </c>
      <c r="C19" s="451" t="s">
        <v>621</v>
      </c>
      <c r="D19" s="451" t="s">
        <v>169</v>
      </c>
      <c r="E19" s="451" t="s">
        <v>170</v>
      </c>
      <c r="F19" s="451" t="s">
        <v>618</v>
      </c>
      <c r="G19" s="451" t="s">
        <v>619</v>
      </c>
    </row>
    <row r="20" spans="1:8">
      <c r="A20" s="152">
        <v>12</v>
      </c>
      <c r="B20" s="451" t="s">
        <v>622</v>
      </c>
      <c r="C20" s="451" t="s">
        <v>623</v>
      </c>
      <c r="D20" s="451" t="s">
        <v>169</v>
      </c>
      <c r="E20" s="451" t="s">
        <v>170</v>
      </c>
      <c r="F20" s="451" t="s">
        <v>618</v>
      </c>
      <c r="G20" s="451" t="s">
        <v>619</v>
      </c>
    </row>
    <row r="21" spans="1:8">
      <c r="A21" s="152">
        <v>13</v>
      </c>
      <c r="B21" s="451" t="s">
        <v>622</v>
      </c>
      <c r="C21" s="451" t="s">
        <v>623</v>
      </c>
      <c r="D21" s="451" t="s">
        <v>169</v>
      </c>
      <c r="E21" s="451" t="s">
        <v>170</v>
      </c>
      <c r="F21" s="451" t="s">
        <v>624</v>
      </c>
      <c r="G21" s="451" t="s">
        <v>625</v>
      </c>
    </row>
    <row r="22" spans="1:8">
      <c r="A22" s="464">
        <v>14</v>
      </c>
      <c r="B22" s="465" t="s">
        <v>664</v>
      </c>
      <c r="C22" s="462" t="s">
        <v>665</v>
      </c>
      <c r="D22" s="462" t="s">
        <v>169</v>
      </c>
      <c r="E22" s="462" t="s">
        <v>170</v>
      </c>
      <c r="F22" s="462" t="s">
        <v>656</v>
      </c>
      <c r="G22" s="462" t="s">
        <v>657</v>
      </c>
    </row>
    <row r="23" spans="1:8">
      <c r="A23" s="464">
        <v>15</v>
      </c>
      <c r="B23" s="465" t="s">
        <v>664</v>
      </c>
      <c r="C23" s="462" t="s">
        <v>665</v>
      </c>
      <c r="D23" s="462" t="s">
        <v>169</v>
      </c>
      <c r="E23" s="462" t="s">
        <v>170</v>
      </c>
      <c r="F23" s="462" t="s">
        <v>624</v>
      </c>
      <c r="G23" s="462" t="s">
        <v>625</v>
      </c>
    </row>
    <row r="24" spans="1:8" ht="13.75" thickBot="1">
      <c r="A24" s="464">
        <v>16</v>
      </c>
      <c r="B24" s="451" t="s">
        <v>622</v>
      </c>
      <c r="C24" s="451" t="s">
        <v>623</v>
      </c>
      <c r="D24" s="451" t="s">
        <v>169</v>
      </c>
      <c r="E24" s="451" t="s">
        <v>170</v>
      </c>
      <c r="F24" s="451" t="s">
        <v>626</v>
      </c>
      <c r="G24" s="451" t="s">
        <v>627</v>
      </c>
    </row>
    <row r="25" spans="1:8">
      <c r="A25" s="464">
        <v>17</v>
      </c>
      <c r="B25" s="452" t="s">
        <v>632</v>
      </c>
      <c r="C25" s="453" t="s">
        <v>633</v>
      </c>
      <c r="D25" s="453" t="s">
        <v>169</v>
      </c>
      <c r="E25" s="453" t="s">
        <v>170</v>
      </c>
      <c r="F25" s="453" t="s">
        <v>630</v>
      </c>
      <c r="G25" s="454" t="s">
        <v>631</v>
      </c>
      <c r="H25" s="467" t="s">
        <v>712</v>
      </c>
    </row>
    <row r="26" spans="1:8">
      <c r="A26" s="464">
        <v>18</v>
      </c>
      <c r="B26" s="455" t="s">
        <v>628</v>
      </c>
      <c r="C26" s="462" t="s">
        <v>629</v>
      </c>
      <c r="D26" s="462" t="s">
        <v>169</v>
      </c>
      <c r="E26" s="462" t="s">
        <v>170</v>
      </c>
      <c r="F26" s="462" t="s">
        <v>171</v>
      </c>
      <c r="G26" s="456" t="s">
        <v>172</v>
      </c>
    </row>
    <row r="27" spans="1:8">
      <c r="A27" s="464">
        <v>19</v>
      </c>
      <c r="B27" s="460" t="s">
        <v>638</v>
      </c>
      <c r="C27" s="463" t="s">
        <v>639</v>
      </c>
      <c r="D27" s="462" t="s">
        <v>169</v>
      </c>
      <c r="E27" s="462" t="s">
        <v>170</v>
      </c>
      <c r="F27" s="462" t="s">
        <v>171</v>
      </c>
      <c r="G27" s="456" t="s">
        <v>172</v>
      </c>
    </row>
    <row r="28" spans="1:8">
      <c r="A28" s="464">
        <v>20</v>
      </c>
      <c r="B28" s="455" t="s">
        <v>628</v>
      </c>
      <c r="C28" s="462" t="s">
        <v>629</v>
      </c>
      <c r="D28" s="462" t="s">
        <v>169</v>
      </c>
      <c r="E28" s="462" t="s">
        <v>170</v>
      </c>
      <c r="F28" s="462" t="s">
        <v>618</v>
      </c>
      <c r="G28" s="456" t="s">
        <v>619</v>
      </c>
    </row>
    <row r="29" spans="1:8">
      <c r="A29" s="464">
        <v>21</v>
      </c>
      <c r="B29" s="455" t="s">
        <v>632</v>
      </c>
      <c r="C29" s="462" t="s">
        <v>633</v>
      </c>
      <c r="D29" s="462" t="s">
        <v>169</v>
      </c>
      <c r="E29" s="462" t="s">
        <v>170</v>
      </c>
      <c r="F29" s="462" t="s">
        <v>636</v>
      </c>
      <c r="G29" s="456" t="s">
        <v>637</v>
      </c>
    </row>
    <row r="30" spans="1:8">
      <c r="A30" s="464">
        <v>22</v>
      </c>
      <c r="B30" s="455" t="s">
        <v>632</v>
      </c>
      <c r="C30" s="462" t="s">
        <v>633</v>
      </c>
      <c r="D30" s="462" t="s">
        <v>169</v>
      </c>
      <c r="E30" s="462" t="s">
        <v>170</v>
      </c>
      <c r="F30" s="462" t="s">
        <v>634</v>
      </c>
      <c r="G30" s="456" t="s">
        <v>635</v>
      </c>
    </row>
    <row r="31" spans="1:8" ht="13.75" thickBot="1">
      <c r="A31" s="464">
        <v>23</v>
      </c>
      <c r="B31" s="459" t="s">
        <v>708</v>
      </c>
      <c r="C31" s="457" t="s">
        <v>709</v>
      </c>
      <c r="D31" s="457" t="s">
        <v>169</v>
      </c>
      <c r="E31" s="457" t="s">
        <v>170</v>
      </c>
      <c r="F31" s="457" t="s">
        <v>648</v>
      </c>
      <c r="G31" s="458" t="s">
        <v>649</v>
      </c>
    </row>
    <row r="32" spans="1:8">
      <c r="A32" s="464">
        <v>24</v>
      </c>
      <c r="B32" s="455" t="s">
        <v>640</v>
      </c>
      <c r="C32" s="462" t="s">
        <v>641</v>
      </c>
      <c r="D32" s="462" t="s">
        <v>169</v>
      </c>
      <c r="E32" s="462" t="s">
        <v>170</v>
      </c>
      <c r="F32" s="462" t="s">
        <v>630</v>
      </c>
      <c r="G32" s="456" t="s">
        <v>631</v>
      </c>
      <c r="H32" s="467" t="s">
        <v>713</v>
      </c>
    </row>
    <row r="33" spans="1:8">
      <c r="A33" s="464">
        <v>25</v>
      </c>
      <c r="B33" s="455" t="s">
        <v>640</v>
      </c>
      <c r="C33" s="462" t="s">
        <v>641</v>
      </c>
      <c r="D33" s="462" t="s">
        <v>169</v>
      </c>
      <c r="E33" s="462" t="s">
        <v>170</v>
      </c>
      <c r="F33" s="462" t="s">
        <v>171</v>
      </c>
      <c r="G33" s="456" t="s">
        <v>172</v>
      </c>
    </row>
    <row r="34" spans="1:8">
      <c r="A34" s="464">
        <v>26</v>
      </c>
      <c r="B34" s="455" t="s">
        <v>640</v>
      </c>
      <c r="C34" s="462" t="s">
        <v>641</v>
      </c>
      <c r="D34" s="462" t="s">
        <v>169</v>
      </c>
      <c r="E34" s="462" t="s">
        <v>170</v>
      </c>
      <c r="F34" s="462" t="s">
        <v>618</v>
      </c>
      <c r="G34" s="456" t="s">
        <v>619</v>
      </c>
    </row>
    <row r="35" spans="1:8">
      <c r="A35" s="464">
        <v>27</v>
      </c>
      <c r="B35" s="455" t="s">
        <v>642</v>
      </c>
      <c r="C35" s="462" t="s">
        <v>643</v>
      </c>
      <c r="D35" s="462" t="s">
        <v>169</v>
      </c>
      <c r="E35" s="462" t="s">
        <v>170</v>
      </c>
      <c r="F35" s="462" t="s">
        <v>636</v>
      </c>
      <c r="G35" s="456" t="s">
        <v>637</v>
      </c>
    </row>
    <row r="36" spans="1:8">
      <c r="A36" s="464">
        <v>28</v>
      </c>
      <c r="B36" s="455" t="s">
        <v>642</v>
      </c>
      <c r="C36" s="462" t="s">
        <v>643</v>
      </c>
      <c r="D36" s="462" t="s">
        <v>169</v>
      </c>
      <c r="E36" s="462" t="s">
        <v>170</v>
      </c>
      <c r="F36" s="462" t="s">
        <v>634</v>
      </c>
      <c r="G36" s="456" t="s">
        <v>635</v>
      </c>
    </row>
    <row r="37" spans="1:8">
      <c r="A37" s="464">
        <v>29</v>
      </c>
      <c r="B37" s="455" t="s">
        <v>644</v>
      </c>
      <c r="C37" s="462" t="s">
        <v>645</v>
      </c>
      <c r="D37" s="462" t="s">
        <v>169</v>
      </c>
      <c r="E37" s="462" t="s">
        <v>170</v>
      </c>
      <c r="F37" s="462" t="s">
        <v>626</v>
      </c>
      <c r="G37" s="456" t="s">
        <v>627</v>
      </c>
    </row>
    <row r="38" spans="1:8" ht="13.75" thickBot="1">
      <c r="A38" s="464">
        <v>30</v>
      </c>
      <c r="B38" s="455" t="s">
        <v>646</v>
      </c>
      <c r="C38" s="462" t="s">
        <v>647</v>
      </c>
      <c r="D38" s="462" t="s">
        <v>169</v>
      </c>
      <c r="E38" s="462" t="s">
        <v>170</v>
      </c>
      <c r="F38" s="462" t="s">
        <v>648</v>
      </c>
      <c r="G38" s="456" t="s">
        <v>649</v>
      </c>
    </row>
    <row r="39" spans="1:8">
      <c r="A39" s="464">
        <v>31</v>
      </c>
      <c r="B39" s="452" t="s">
        <v>700</v>
      </c>
      <c r="C39" s="453" t="s">
        <v>655</v>
      </c>
      <c r="D39" s="453" t="s">
        <v>169</v>
      </c>
      <c r="E39" s="453" t="s">
        <v>170</v>
      </c>
      <c r="F39" s="453" t="s">
        <v>630</v>
      </c>
      <c r="G39" s="454" t="s">
        <v>631</v>
      </c>
      <c r="H39" s="467" t="s">
        <v>714</v>
      </c>
    </row>
    <row r="40" spans="1:8">
      <c r="A40" s="464">
        <v>32</v>
      </c>
      <c r="B40" s="455" t="s">
        <v>652</v>
      </c>
      <c r="C40" s="462" t="s">
        <v>653</v>
      </c>
      <c r="D40" s="462" t="s">
        <v>169</v>
      </c>
      <c r="E40" s="462" t="s">
        <v>170</v>
      </c>
      <c r="F40" s="462" t="s">
        <v>171</v>
      </c>
      <c r="G40" s="456" t="s">
        <v>172</v>
      </c>
    </row>
    <row r="41" spans="1:8">
      <c r="A41" s="464">
        <v>33</v>
      </c>
      <c r="B41" s="455" t="s">
        <v>652</v>
      </c>
      <c r="C41" s="462" t="s">
        <v>653</v>
      </c>
      <c r="D41" s="462" t="s">
        <v>169</v>
      </c>
      <c r="E41" s="462" t="s">
        <v>170</v>
      </c>
      <c r="F41" s="462" t="s">
        <v>618</v>
      </c>
      <c r="G41" s="456" t="s">
        <v>619</v>
      </c>
    </row>
    <row r="42" spans="1:8">
      <c r="A42" s="464">
        <v>34</v>
      </c>
      <c r="B42" s="455" t="s">
        <v>654</v>
      </c>
      <c r="C42" s="462" t="s">
        <v>655</v>
      </c>
      <c r="D42" s="462" t="s">
        <v>169</v>
      </c>
      <c r="E42" s="462" t="s">
        <v>170</v>
      </c>
      <c r="F42" s="462" t="s">
        <v>636</v>
      </c>
      <c r="G42" s="456" t="s">
        <v>637</v>
      </c>
    </row>
    <row r="43" spans="1:8">
      <c r="A43" s="464">
        <v>35</v>
      </c>
      <c r="B43" s="455" t="s">
        <v>654</v>
      </c>
      <c r="C43" s="462" t="s">
        <v>655</v>
      </c>
      <c r="D43" s="462" t="s">
        <v>169</v>
      </c>
      <c r="E43" s="462" t="s">
        <v>170</v>
      </c>
      <c r="F43" s="462" t="s">
        <v>634</v>
      </c>
      <c r="G43" s="456" t="s">
        <v>635</v>
      </c>
    </row>
    <row r="44" spans="1:8" ht="13.75" thickBot="1">
      <c r="A44" s="464">
        <v>36</v>
      </c>
      <c r="B44" s="455" t="s">
        <v>658</v>
      </c>
      <c r="C44" s="462" t="s">
        <v>659</v>
      </c>
      <c r="D44" s="462" t="s">
        <v>169</v>
      </c>
      <c r="E44" s="462" t="s">
        <v>170</v>
      </c>
      <c r="F44" s="462" t="s">
        <v>648</v>
      </c>
      <c r="G44" s="456" t="s">
        <v>649</v>
      </c>
    </row>
    <row r="45" spans="1:8">
      <c r="A45" s="464">
        <v>37</v>
      </c>
      <c r="B45" s="452" t="s">
        <v>699</v>
      </c>
      <c r="C45" s="453" t="s">
        <v>663</v>
      </c>
      <c r="D45" s="453" t="s">
        <v>169</v>
      </c>
      <c r="E45" s="453" t="s">
        <v>170</v>
      </c>
      <c r="F45" s="453" t="s">
        <v>630</v>
      </c>
      <c r="G45" s="454" t="s">
        <v>631</v>
      </c>
      <c r="H45" s="467" t="s">
        <v>715</v>
      </c>
    </row>
    <row r="46" spans="1:8">
      <c r="A46" s="464">
        <v>38</v>
      </c>
      <c r="B46" s="455" t="s">
        <v>660</v>
      </c>
      <c r="C46" s="462" t="s">
        <v>661</v>
      </c>
      <c r="D46" s="462" t="s">
        <v>169</v>
      </c>
      <c r="E46" s="462" t="s">
        <v>170</v>
      </c>
      <c r="F46" s="462" t="s">
        <v>171</v>
      </c>
      <c r="G46" s="456" t="s">
        <v>172</v>
      </c>
    </row>
    <row r="47" spans="1:8">
      <c r="A47" s="464">
        <v>39</v>
      </c>
      <c r="B47" s="455" t="s">
        <v>660</v>
      </c>
      <c r="C47" s="462" t="s">
        <v>661</v>
      </c>
      <c r="D47" s="462" t="s">
        <v>169</v>
      </c>
      <c r="E47" s="462" t="s">
        <v>170</v>
      </c>
      <c r="F47" s="462" t="s">
        <v>618</v>
      </c>
      <c r="G47" s="456" t="s">
        <v>619</v>
      </c>
    </row>
    <row r="48" spans="1:8">
      <c r="A48" s="464">
        <v>40</v>
      </c>
      <c r="B48" s="455" t="s">
        <v>654</v>
      </c>
      <c r="C48" s="462" t="s">
        <v>655</v>
      </c>
      <c r="D48" s="462" t="s">
        <v>169</v>
      </c>
      <c r="E48" s="462" t="s">
        <v>170</v>
      </c>
      <c r="F48" s="462" t="s">
        <v>636</v>
      </c>
      <c r="G48" s="456" t="s">
        <v>637</v>
      </c>
    </row>
    <row r="49" spans="1:8">
      <c r="A49" s="464">
        <v>41</v>
      </c>
      <c r="B49" s="455" t="s">
        <v>662</v>
      </c>
      <c r="C49" s="462" t="s">
        <v>663</v>
      </c>
      <c r="D49" s="462" t="s">
        <v>169</v>
      </c>
      <c r="E49" s="462" t="s">
        <v>170</v>
      </c>
      <c r="F49" s="462" t="s">
        <v>634</v>
      </c>
      <c r="G49" s="456" t="s">
        <v>635</v>
      </c>
    </row>
    <row r="50" spans="1:8">
      <c r="A50" s="464">
        <v>42</v>
      </c>
      <c r="B50" s="455" t="s">
        <v>666</v>
      </c>
      <c r="C50" s="462" t="s">
        <v>667</v>
      </c>
      <c r="D50" s="462" t="s">
        <v>169</v>
      </c>
      <c r="E50" s="462" t="s">
        <v>170</v>
      </c>
      <c r="F50" s="462" t="s">
        <v>648</v>
      </c>
      <c r="G50" s="456" t="s">
        <v>649</v>
      </c>
    </row>
    <row r="51" spans="1:8">
      <c r="A51" s="464">
        <v>43</v>
      </c>
      <c r="B51" s="455" t="s">
        <v>666</v>
      </c>
      <c r="C51" s="462" t="s">
        <v>667</v>
      </c>
      <c r="D51" s="462" t="s">
        <v>169</v>
      </c>
      <c r="E51" s="462" t="s">
        <v>170</v>
      </c>
      <c r="F51" s="462" t="s">
        <v>626</v>
      </c>
      <c r="G51" s="456" t="s">
        <v>627</v>
      </c>
    </row>
    <row r="52" spans="1:8">
      <c r="A52" s="464">
        <v>44</v>
      </c>
      <c r="B52" s="455" t="s">
        <v>668</v>
      </c>
      <c r="C52" s="462" t="s">
        <v>669</v>
      </c>
      <c r="D52" s="462" t="s">
        <v>169</v>
      </c>
      <c r="E52" s="462" t="s">
        <v>170</v>
      </c>
      <c r="F52" s="462" t="s">
        <v>670</v>
      </c>
      <c r="G52" s="456" t="s">
        <v>671</v>
      </c>
    </row>
    <row r="53" spans="1:8">
      <c r="A53" s="464">
        <v>45</v>
      </c>
      <c r="B53" s="455" t="s">
        <v>668</v>
      </c>
      <c r="C53" s="462" t="s">
        <v>669</v>
      </c>
      <c r="D53" s="462" t="s">
        <v>169</v>
      </c>
      <c r="E53" s="462" t="s">
        <v>170</v>
      </c>
      <c r="F53" s="462" t="s">
        <v>650</v>
      </c>
      <c r="G53" s="456" t="s">
        <v>651</v>
      </c>
    </row>
    <row r="54" spans="1:8" ht="13.75" thickBot="1">
      <c r="A54" s="464">
        <v>46</v>
      </c>
      <c r="B54" s="455" t="s">
        <v>668</v>
      </c>
      <c r="C54" s="462" t="s">
        <v>669</v>
      </c>
      <c r="D54" s="462" t="s">
        <v>672</v>
      </c>
      <c r="E54" s="462" t="s">
        <v>673</v>
      </c>
      <c r="F54" s="462" t="s">
        <v>674</v>
      </c>
      <c r="G54" s="456" t="s">
        <v>675</v>
      </c>
    </row>
    <row r="55" spans="1:8">
      <c r="A55" s="464">
        <v>47</v>
      </c>
      <c r="B55" s="452" t="s">
        <v>704</v>
      </c>
      <c r="C55" s="453" t="s">
        <v>705</v>
      </c>
      <c r="D55" s="453" t="s">
        <v>169</v>
      </c>
      <c r="E55" s="453" t="s">
        <v>170</v>
      </c>
      <c r="F55" s="453" t="s">
        <v>630</v>
      </c>
      <c r="G55" s="454" t="s">
        <v>631</v>
      </c>
      <c r="H55" s="467" t="s">
        <v>716</v>
      </c>
    </row>
    <row r="56" spans="1:8">
      <c r="A56" s="152">
        <v>48</v>
      </c>
      <c r="B56" s="455" t="s">
        <v>676</v>
      </c>
      <c r="C56" s="451" t="s">
        <v>677</v>
      </c>
      <c r="D56" s="451" t="s">
        <v>169</v>
      </c>
      <c r="E56" s="451" t="s">
        <v>170</v>
      </c>
      <c r="F56" s="451" t="s">
        <v>624</v>
      </c>
      <c r="G56" s="456" t="s">
        <v>625</v>
      </c>
    </row>
    <row r="57" spans="1:8" ht="13.75" thickBot="1">
      <c r="A57" s="152">
        <v>49</v>
      </c>
      <c r="B57" s="460" t="s">
        <v>678</v>
      </c>
      <c r="C57" s="461" t="s">
        <v>701</v>
      </c>
      <c r="D57" s="451" t="s">
        <v>169</v>
      </c>
      <c r="E57" s="451" t="s">
        <v>170</v>
      </c>
      <c r="F57" s="451" t="s">
        <v>171</v>
      </c>
      <c r="G57" s="456" t="s">
        <v>172</v>
      </c>
    </row>
    <row r="58" spans="1:8">
      <c r="A58" s="152">
        <v>50</v>
      </c>
      <c r="B58" s="452" t="s">
        <v>707</v>
      </c>
      <c r="C58" s="453" t="s">
        <v>706</v>
      </c>
      <c r="D58" s="453" t="s">
        <v>169</v>
      </c>
      <c r="E58" s="453" t="s">
        <v>170</v>
      </c>
      <c r="F58" s="453" t="s">
        <v>630</v>
      </c>
      <c r="G58" s="454" t="s">
        <v>631</v>
      </c>
      <c r="H58" s="467" t="s">
        <v>717</v>
      </c>
    </row>
    <row r="59" spans="1:8">
      <c r="A59" s="152">
        <v>51</v>
      </c>
      <c r="B59" s="455" t="s">
        <v>679</v>
      </c>
      <c r="C59" s="451" t="s">
        <v>680</v>
      </c>
      <c r="D59" s="451" t="s">
        <v>169</v>
      </c>
      <c r="E59" s="451" t="s">
        <v>170</v>
      </c>
      <c r="F59" s="451" t="s">
        <v>624</v>
      </c>
      <c r="G59" s="456" t="s">
        <v>625</v>
      </c>
    </row>
    <row r="60" spans="1:8" ht="13.75" thickBot="1">
      <c r="A60" s="152">
        <v>52</v>
      </c>
      <c r="B60" s="460" t="s">
        <v>681</v>
      </c>
      <c r="C60" s="461" t="s">
        <v>702</v>
      </c>
      <c r="D60" s="451" t="s">
        <v>169</v>
      </c>
      <c r="E60" s="451" t="s">
        <v>170</v>
      </c>
      <c r="F60" s="451" t="s">
        <v>171</v>
      </c>
      <c r="G60" s="456" t="s">
        <v>172</v>
      </c>
    </row>
    <row r="61" spans="1:8">
      <c r="A61" s="152">
        <v>53</v>
      </c>
      <c r="B61" s="452" t="s">
        <v>682</v>
      </c>
      <c r="C61" s="453" t="s">
        <v>683</v>
      </c>
      <c r="D61" s="453" t="s">
        <v>169</v>
      </c>
      <c r="E61" s="453" t="s">
        <v>170</v>
      </c>
      <c r="F61" s="453" t="s">
        <v>650</v>
      </c>
      <c r="G61" s="454" t="s">
        <v>651</v>
      </c>
      <c r="H61" s="467" t="s">
        <v>250</v>
      </c>
    </row>
    <row r="62" spans="1:8">
      <c r="A62" s="152">
        <v>54</v>
      </c>
      <c r="B62" s="460" t="s">
        <v>684</v>
      </c>
      <c r="C62" s="461" t="s">
        <v>703</v>
      </c>
      <c r="D62" s="451" t="s">
        <v>169</v>
      </c>
      <c r="E62" s="451" t="s">
        <v>170</v>
      </c>
      <c r="F62" s="451" t="s">
        <v>171</v>
      </c>
      <c r="G62" s="456" t="s">
        <v>172</v>
      </c>
    </row>
    <row r="63" spans="1:8" ht="13.75" thickBot="1">
      <c r="A63" s="152">
        <v>55</v>
      </c>
      <c r="B63" s="459" t="s">
        <v>685</v>
      </c>
      <c r="C63" s="457" t="s">
        <v>686</v>
      </c>
      <c r="D63" s="457" t="s">
        <v>169</v>
      </c>
      <c r="E63" s="457" t="s">
        <v>170</v>
      </c>
      <c r="F63" s="457" t="s">
        <v>687</v>
      </c>
      <c r="G63" s="458" t="s">
        <v>688</v>
      </c>
    </row>
    <row r="64" spans="1:8">
      <c r="A64" s="152">
        <v>56</v>
      </c>
      <c r="B64" s="452" t="s">
        <v>689</v>
      </c>
      <c r="C64" s="453" t="s">
        <v>690</v>
      </c>
      <c r="D64" s="453" t="s">
        <v>169</v>
      </c>
      <c r="E64" s="453" t="s">
        <v>170</v>
      </c>
      <c r="F64" s="453" t="s">
        <v>171</v>
      </c>
      <c r="G64" s="454" t="s">
        <v>172</v>
      </c>
      <c r="H64" s="467" t="s">
        <v>718</v>
      </c>
    </row>
    <row r="65" spans="1:7">
      <c r="A65" s="152">
        <v>57</v>
      </c>
      <c r="B65" s="455" t="s">
        <v>689</v>
      </c>
      <c r="C65" s="451" t="s">
        <v>690</v>
      </c>
      <c r="D65" s="451" t="s">
        <v>169</v>
      </c>
      <c r="E65" s="451" t="s">
        <v>170</v>
      </c>
      <c r="F65" s="451" t="s">
        <v>624</v>
      </c>
      <c r="G65" s="456" t="s">
        <v>625</v>
      </c>
    </row>
    <row r="66" spans="1:7">
      <c r="A66" s="152">
        <v>58</v>
      </c>
      <c r="B66" s="455" t="s">
        <v>691</v>
      </c>
      <c r="C66" s="451" t="s">
        <v>692</v>
      </c>
      <c r="D66" s="451" t="s">
        <v>169</v>
      </c>
      <c r="E66" s="451" t="s">
        <v>170</v>
      </c>
      <c r="F66" s="451" t="s">
        <v>171</v>
      </c>
      <c r="G66" s="456" t="s">
        <v>172</v>
      </c>
    </row>
    <row r="67" spans="1:7">
      <c r="A67" s="152">
        <v>59</v>
      </c>
      <c r="B67" s="455" t="s">
        <v>691</v>
      </c>
      <c r="C67" s="451" t="s">
        <v>692</v>
      </c>
      <c r="D67" s="451" t="s">
        <v>169</v>
      </c>
      <c r="E67" s="451" t="s">
        <v>170</v>
      </c>
      <c r="F67" s="451" t="s">
        <v>624</v>
      </c>
      <c r="G67" s="456" t="s">
        <v>625</v>
      </c>
    </row>
    <row r="68" spans="1:7">
      <c r="A68" s="152">
        <v>60</v>
      </c>
      <c r="B68" s="455" t="s">
        <v>693</v>
      </c>
      <c r="C68" s="451" t="s">
        <v>694</v>
      </c>
      <c r="D68" s="451" t="s">
        <v>169</v>
      </c>
      <c r="E68" s="451" t="s">
        <v>170</v>
      </c>
      <c r="F68" s="451" t="s">
        <v>624</v>
      </c>
      <c r="G68" s="456" t="s">
        <v>625</v>
      </c>
    </row>
    <row r="69" spans="1:7">
      <c r="A69" s="152">
        <v>61</v>
      </c>
      <c r="B69" s="455" t="s">
        <v>693</v>
      </c>
      <c r="C69" s="451" t="s">
        <v>694</v>
      </c>
      <c r="D69" s="451" t="s">
        <v>672</v>
      </c>
      <c r="E69" s="451" t="s">
        <v>673</v>
      </c>
      <c r="F69" s="451" t="s">
        <v>695</v>
      </c>
      <c r="G69" s="456" t="s">
        <v>696</v>
      </c>
    </row>
    <row r="70" spans="1:7" ht="13.75" thickBot="1">
      <c r="A70" s="152">
        <v>62</v>
      </c>
      <c r="B70" s="459" t="s">
        <v>697</v>
      </c>
      <c r="C70" s="457" t="s">
        <v>698</v>
      </c>
      <c r="D70" s="457" t="s">
        <v>169</v>
      </c>
      <c r="E70" s="457" t="s">
        <v>170</v>
      </c>
      <c r="F70" s="457" t="s">
        <v>624</v>
      </c>
      <c r="G70" s="458" t="s">
        <v>625</v>
      </c>
    </row>
    <row r="71" spans="1:7">
      <c r="A71" s="152">
        <v>63</v>
      </c>
      <c r="B71" s="466" t="s">
        <v>710</v>
      </c>
    </row>
    <row r="72" spans="1:7">
      <c r="A72" s="152">
        <v>64</v>
      </c>
    </row>
    <row r="73" spans="1:7">
      <c r="A73" s="152">
        <v>65</v>
      </c>
    </row>
    <row r="74" spans="1:7">
      <c r="A74" s="152">
        <v>66</v>
      </c>
    </row>
    <row r="75" spans="1:7">
      <c r="A75" s="152">
        <v>67</v>
      </c>
    </row>
    <row r="76" spans="1:7">
      <c r="A76" s="152">
        <v>68</v>
      </c>
    </row>
    <row r="77" spans="1:7">
      <c r="A77" s="152">
        <v>69</v>
      </c>
    </row>
    <row r="78" spans="1:7">
      <c r="A78" s="152">
        <v>70</v>
      </c>
    </row>
    <row r="79" spans="1:7">
      <c r="A79" s="152">
        <v>71</v>
      </c>
    </row>
    <row r="80" spans="1:7">
      <c r="A80" s="152">
        <v>72</v>
      </c>
    </row>
    <row r="81" spans="1:1">
      <c r="A81" s="152">
        <v>73</v>
      </c>
    </row>
    <row r="82" spans="1:1">
      <c r="A82" s="152">
        <v>74</v>
      </c>
    </row>
    <row r="83" spans="1:1">
      <c r="A83" s="152">
        <v>75</v>
      </c>
    </row>
    <row r="84" spans="1:1">
      <c r="A84" s="152">
        <v>76</v>
      </c>
    </row>
    <row r="85" spans="1:1">
      <c r="A85" s="152">
        <v>77</v>
      </c>
    </row>
    <row r="86" spans="1:1">
      <c r="A86" s="152">
        <v>78</v>
      </c>
    </row>
    <row r="87" spans="1:1">
      <c r="A87" s="152">
        <v>79</v>
      </c>
    </row>
    <row r="88" spans="1:1">
      <c r="A88" s="152">
        <v>80</v>
      </c>
    </row>
    <row r="89" spans="1:1">
      <c r="A89" s="152">
        <v>81</v>
      </c>
    </row>
    <row r="90" spans="1:1">
      <c r="A90" s="152">
        <v>82</v>
      </c>
    </row>
    <row r="91" spans="1:1">
      <c r="A91" s="152">
        <v>83</v>
      </c>
    </row>
    <row r="92" spans="1:1">
      <c r="A92" s="152">
        <v>84</v>
      </c>
    </row>
    <row r="93" spans="1:1">
      <c r="A93" s="152">
        <v>85</v>
      </c>
    </row>
    <row r="94" spans="1:1">
      <c r="A94" s="152">
        <v>86</v>
      </c>
    </row>
    <row r="95" spans="1:1">
      <c r="A95" s="152">
        <v>87</v>
      </c>
    </row>
    <row r="96" spans="1:1">
      <c r="A96" s="152">
        <v>88</v>
      </c>
    </row>
    <row r="97" spans="1:1">
      <c r="A97" s="152">
        <v>89</v>
      </c>
    </row>
    <row r="98" spans="1:1">
      <c r="A98" s="152">
        <v>90</v>
      </c>
    </row>
    <row r="99" spans="1:1">
      <c r="A99" s="152">
        <v>91</v>
      </c>
    </row>
    <row r="100" spans="1:1">
      <c r="A100" s="152">
        <v>92</v>
      </c>
    </row>
    <row r="101" spans="1:1">
      <c r="A101" s="152">
        <v>93</v>
      </c>
    </row>
    <row r="102" spans="1:1">
      <c r="A102" s="152">
        <v>94</v>
      </c>
    </row>
    <row r="103" spans="1:1">
      <c r="A103" s="152">
        <v>95</v>
      </c>
    </row>
    <row r="104" spans="1:1">
      <c r="A104" s="152">
        <v>96</v>
      </c>
    </row>
    <row r="105" spans="1:1">
      <c r="A105" s="152">
        <v>97</v>
      </c>
    </row>
    <row r="106" spans="1:1">
      <c r="A106" s="152">
        <v>98</v>
      </c>
    </row>
    <row r="107" spans="1:1">
      <c r="A107" s="152">
        <v>99</v>
      </c>
    </row>
    <row r="108" spans="1:1">
      <c r="A108" s="152">
        <v>100</v>
      </c>
    </row>
    <row r="109" spans="1:1">
      <c r="A109" s="152">
        <v>101</v>
      </c>
    </row>
    <row r="110" spans="1:1">
      <c r="A110" s="152">
        <v>102</v>
      </c>
    </row>
    <row r="111" spans="1:1">
      <c r="A111" s="152">
        <v>103</v>
      </c>
    </row>
    <row r="112" spans="1:1">
      <c r="A112" s="152">
        <v>104</v>
      </c>
    </row>
    <row r="113" spans="1:1">
      <c r="A113" s="152">
        <v>105</v>
      </c>
    </row>
    <row r="114" spans="1:1">
      <c r="A114" s="152">
        <v>106</v>
      </c>
    </row>
    <row r="115" spans="1:1">
      <c r="A115" s="152">
        <v>107</v>
      </c>
    </row>
    <row r="116" spans="1:1">
      <c r="A116" s="152">
        <v>108</v>
      </c>
    </row>
    <row r="117" spans="1:1">
      <c r="A117" s="152">
        <v>109</v>
      </c>
    </row>
    <row r="118" spans="1:1">
      <c r="A118" s="152">
        <v>110</v>
      </c>
    </row>
    <row r="119" spans="1:1">
      <c r="A119" s="152">
        <v>111</v>
      </c>
    </row>
    <row r="120" spans="1:1">
      <c r="A120" s="152">
        <v>112</v>
      </c>
    </row>
    <row r="121" spans="1:1">
      <c r="A121" s="152">
        <v>113</v>
      </c>
    </row>
    <row r="122" spans="1:1">
      <c r="A122" s="152">
        <v>114</v>
      </c>
    </row>
    <row r="123" spans="1:1">
      <c r="A123" s="152">
        <v>115</v>
      </c>
    </row>
    <row r="124" spans="1:1">
      <c r="A124" s="152">
        <v>116</v>
      </c>
    </row>
    <row r="125" spans="1:1">
      <c r="A125" s="152">
        <v>117</v>
      </c>
    </row>
    <row r="126" spans="1:1">
      <c r="A126" s="152">
        <v>118</v>
      </c>
    </row>
    <row r="127" spans="1:1">
      <c r="A127" s="152">
        <v>119</v>
      </c>
    </row>
    <row r="128" spans="1:1">
      <c r="A128" s="152">
        <v>120</v>
      </c>
    </row>
    <row r="129" spans="1:1">
      <c r="A129" s="152">
        <v>121</v>
      </c>
    </row>
    <row r="130" spans="1:1">
      <c r="A130" s="152">
        <v>122</v>
      </c>
    </row>
    <row r="131" spans="1:1">
      <c r="A131" s="152">
        <v>123</v>
      </c>
    </row>
    <row r="132" spans="1:1">
      <c r="A132" s="152">
        <v>124</v>
      </c>
    </row>
    <row r="133" spans="1:1">
      <c r="A133" s="152">
        <v>125</v>
      </c>
    </row>
    <row r="134" spans="1:1">
      <c r="A134" s="152">
        <v>126</v>
      </c>
    </row>
    <row r="135" spans="1:1">
      <c r="A135" s="152">
        <v>127</v>
      </c>
    </row>
    <row r="136" spans="1:1">
      <c r="A136" s="152">
        <v>128</v>
      </c>
    </row>
    <row r="137" spans="1:1">
      <c r="A137" s="152">
        <v>129</v>
      </c>
    </row>
    <row r="138" spans="1:1">
      <c r="A138" s="152">
        <v>130</v>
      </c>
    </row>
    <row r="139" spans="1:1">
      <c r="A139" s="152">
        <v>131</v>
      </c>
    </row>
    <row r="140" spans="1:1">
      <c r="A140" s="152">
        <v>132</v>
      </c>
    </row>
    <row r="141" spans="1:1">
      <c r="A141" s="152">
        <v>133</v>
      </c>
    </row>
    <row r="142" spans="1:1">
      <c r="A142" s="152">
        <v>134</v>
      </c>
    </row>
    <row r="143" spans="1:1">
      <c r="A143" s="152">
        <v>135</v>
      </c>
    </row>
    <row r="144" spans="1:1">
      <c r="A144" s="152">
        <v>136</v>
      </c>
    </row>
    <row r="145" spans="1:1">
      <c r="A145" s="152">
        <v>137</v>
      </c>
    </row>
    <row r="146" spans="1:1">
      <c r="A146" s="152">
        <v>138</v>
      </c>
    </row>
    <row r="147" spans="1:1">
      <c r="A147" s="152">
        <v>139</v>
      </c>
    </row>
    <row r="148" spans="1:1">
      <c r="A148" s="152">
        <v>140</v>
      </c>
    </row>
    <row r="149" spans="1:1">
      <c r="A149" s="152">
        <v>141</v>
      </c>
    </row>
    <row r="150" spans="1:1">
      <c r="A150" s="152">
        <v>142</v>
      </c>
    </row>
    <row r="151" spans="1:1">
      <c r="A151" s="152">
        <v>143</v>
      </c>
    </row>
    <row r="152" spans="1:1">
      <c r="A152" s="152">
        <v>144</v>
      </c>
    </row>
    <row r="153" spans="1:1">
      <c r="A153" s="152">
        <v>145</v>
      </c>
    </row>
    <row r="154" spans="1:1">
      <c r="A154" s="152">
        <v>146</v>
      </c>
    </row>
    <row r="155" spans="1:1">
      <c r="A155" s="152">
        <v>147</v>
      </c>
    </row>
    <row r="156" spans="1:1">
      <c r="A156" s="152">
        <v>148</v>
      </c>
    </row>
    <row r="157" spans="1:1">
      <c r="A157" s="152">
        <v>149</v>
      </c>
    </row>
    <row r="158" spans="1:1">
      <c r="A158" s="152">
        <v>150</v>
      </c>
    </row>
    <row r="159" spans="1:1">
      <c r="A159" s="152">
        <v>151</v>
      </c>
    </row>
    <row r="160" spans="1:1">
      <c r="A160" s="152">
        <v>152</v>
      </c>
    </row>
    <row r="161" spans="1:1">
      <c r="A161" s="152">
        <v>153</v>
      </c>
    </row>
    <row r="162" spans="1:1">
      <c r="A162" s="152">
        <v>154</v>
      </c>
    </row>
    <row r="163" spans="1:1">
      <c r="A163" s="152">
        <v>155</v>
      </c>
    </row>
    <row r="164" spans="1:1">
      <c r="A164" s="152">
        <v>156</v>
      </c>
    </row>
    <row r="165" spans="1:1">
      <c r="A165" s="152">
        <v>157</v>
      </c>
    </row>
    <row r="166" spans="1:1">
      <c r="A166" s="152">
        <v>158</v>
      </c>
    </row>
    <row r="167" spans="1:1">
      <c r="A167" s="152">
        <v>159</v>
      </c>
    </row>
    <row r="168" spans="1:1">
      <c r="A168" s="152">
        <v>160</v>
      </c>
    </row>
    <row r="169" spans="1:1">
      <c r="A169" s="152">
        <v>161</v>
      </c>
    </row>
    <row r="170" spans="1:1">
      <c r="A170" s="152">
        <v>162</v>
      </c>
    </row>
    <row r="171" spans="1:1">
      <c r="A171" s="152">
        <v>163</v>
      </c>
    </row>
    <row r="172" spans="1:1">
      <c r="A172" s="152">
        <v>164</v>
      </c>
    </row>
    <row r="173" spans="1:1">
      <c r="A173" s="152">
        <v>165</v>
      </c>
    </row>
    <row r="174" spans="1:1">
      <c r="A174" s="152">
        <v>166</v>
      </c>
    </row>
    <row r="175" spans="1:1">
      <c r="A175" s="152">
        <v>167</v>
      </c>
    </row>
    <row r="176" spans="1:1">
      <c r="A176" s="152">
        <v>168</v>
      </c>
    </row>
    <row r="177" spans="1:1">
      <c r="A177" s="152">
        <v>169</v>
      </c>
    </row>
    <row r="178" spans="1:1">
      <c r="A178" s="152">
        <v>170</v>
      </c>
    </row>
    <row r="179" spans="1:1">
      <c r="A179" s="152">
        <v>171</v>
      </c>
    </row>
    <row r="180" spans="1:1">
      <c r="A180" s="152">
        <v>172</v>
      </c>
    </row>
    <row r="181" spans="1:1">
      <c r="A181" s="152">
        <v>173</v>
      </c>
    </row>
    <row r="182" spans="1:1">
      <c r="A182" s="152">
        <v>174</v>
      </c>
    </row>
    <row r="183" spans="1:1">
      <c r="A183" s="152">
        <v>175</v>
      </c>
    </row>
    <row r="184" spans="1:1">
      <c r="A184" s="152">
        <v>176</v>
      </c>
    </row>
    <row r="185" spans="1:1">
      <c r="A185" s="152">
        <v>177</v>
      </c>
    </row>
    <row r="186" spans="1:1">
      <c r="A186" s="152">
        <v>178</v>
      </c>
    </row>
    <row r="187" spans="1:1">
      <c r="A187" s="152">
        <v>179</v>
      </c>
    </row>
    <row r="188" spans="1:1">
      <c r="A188" s="152">
        <v>180</v>
      </c>
    </row>
    <row r="189" spans="1:1">
      <c r="A189" s="152">
        <v>181</v>
      </c>
    </row>
    <row r="190" spans="1:1">
      <c r="A190" s="152">
        <v>182</v>
      </c>
    </row>
    <row r="191" spans="1:1">
      <c r="A191" s="152">
        <v>183</v>
      </c>
    </row>
    <row r="192" spans="1:1">
      <c r="A192" s="152">
        <v>184</v>
      </c>
    </row>
    <row r="193" spans="1:1">
      <c r="A193" s="152">
        <v>185</v>
      </c>
    </row>
    <row r="194" spans="1:1">
      <c r="A194" s="152">
        <v>186</v>
      </c>
    </row>
    <row r="195" spans="1:1">
      <c r="A195" s="152">
        <v>187</v>
      </c>
    </row>
    <row r="196" spans="1:1">
      <c r="A196" s="152">
        <v>188</v>
      </c>
    </row>
    <row r="197" spans="1:1">
      <c r="A197" s="152">
        <v>189</v>
      </c>
    </row>
    <row r="198" spans="1:1">
      <c r="A198" s="152">
        <v>190</v>
      </c>
    </row>
    <row r="199" spans="1:1">
      <c r="A199" s="152">
        <v>191</v>
      </c>
    </row>
    <row r="200" spans="1:1">
      <c r="A200" s="152">
        <v>192</v>
      </c>
    </row>
    <row r="201" spans="1:1">
      <c r="A201" s="152">
        <v>193</v>
      </c>
    </row>
    <row r="202" spans="1:1">
      <c r="A202" s="152">
        <v>194</v>
      </c>
    </row>
    <row r="203" spans="1:1">
      <c r="A203" s="152">
        <v>195</v>
      </c>
    </row>
    <row r="204" spans="1:1">
      <c r="A204" s="152">
        <v>196</v>
      </c>
    </row>
    <row r="205" spans="1:1">
      <c r="A205" s="152">
        <v>197</v>
      </c>
    </row>
    <row r="206" spans="1:1">
      <c r="A206" s="152">
        <v>198</v>
      </c>
    </row>
    <row r="207" spans="1:1">
      <c r="A207" s="152">
        <v>199</v>
      </c>
    </row>
    <row r="208" spans="1:1">
      <c r="A208" s="152">
        <v>200</v>
      </c>
    </row>
    <row r="209" spans="1:1">
      <c r="A209" s="152">
        <v>201</v>
      </c>
    </row>
    <row r="210" spans="1:1">
      <c r="A210" s="152">
        <v>202</v>
      </c>
    </row>
    <row r="211" spans="1:1">
      <c r="A211" s="152">
        <v>203</v>
      </c>
    </row>
    <row r="212" spans="1:1">
      <c r="A212" s="152">
        <v>204</v>
      </c>
    </row>
    <row r="213" spans="1:1">
      <c r="A213" s="152">
        <v>205</v>
      </c>
    </row>
    <row r="214" spans="1:1">
      <c r="A214" s="152">
        <v>206</v>
      </c>
    </row>
    <row r="215" spans="1:1">
      <c r="A215" s="152">
        <v>207</v>
      </c>
    </row>
    <row r="216" spans="1:1">
      <c r="A216" s="152">
        <v>208</v>
      </c>
    </row>
    <row r="217" spans="1:1">
      <c r="A217" s="152">
        <v>209</v>
      </c>
    </row>
    <row r="218" spans="1:1">
      <c r="A218" s="152">
        <v>210</v>
      </c>
    </row>
    <row r="219" spans="1:1">
      <c r="A219" s="152">
        <v>211</v>
      </c>
    </row>
    <row r="220" spans="1:1">
      <c r="A220" s="152">
        <v>212</v>
      </c>
    </row>
    <row r="221" spans="1:1">
      <c r="A221" s="152">
        <v>213</v>
      </c>
    </row>
    <row r="222" spans="1:1">
      <c r="A222" s="152">
        <v>214</v>
      </c>
    </row>
    <row r="223" spans="1:1">
      <c r="A223" s="152">
        <v>215</v>
      </c>
    </row>
    <row r="224" spans="1:1">
      <c r="A224" s="152">
        <v>216</v>
      </c>
    </row>
    <row r="225" spans="1:1">
      <c r="A225" s="152">
        <v>217</v>
      </c>
    </row>
    <row r="226" spans="1:1">
      <c r="A226" s="152">
        <v>218</v>
      </c>
    </row>
    <row r="227" spans="1:1">
      <c r="A227" s="152">
        <v>219</v>
      </c>
    </row>
    <row r="228" spans="1:1">
      <c r="A228" s="152">
        <v>220</v>
      </c>
    </row>
    <row r="229" spans="1:1">
      <c r="A229" s="152">
        <v>221</v>
      </c>
    </row>
    <row r="230" spans="1:1">
      <c r="A230" s="152">
        <v>222</v>
      </c>
    </row>
    <row r="231" spans="1:1">
      <c r="A231" s="152">
        <v>223</v>
      </c>
    </row>
    <row r="232" spans="1:1">
      <c r="A232" s="152">
        <v>224</v>
      </c>
    </row>
    <row r="233" spans="1:1">
      <c r="A233" s="152">
        <v>225</v>
      </c>
    </row>
    <row r="234" spans="1:1">
      <c r="A234" s="152">
        <v>226</v>
      </c>
    </row>
    <row r="235" spans="1:1">
      <c r="A235" s="152">
        <v>227</v>
      </c>
    </row>
    <row r="236" spans="1:1">
      <c r="A236" s="152">
        <v>228</v>
      </c>
    </row>
    <row r="237" spans="1:1">
      <c r="A237" s="152">
        <v>229</v>
      </c>
    </row>
    <row r="238" spans="1:1">
      <c r="A238" s="152">
        <v>230</v>
      </c>
    </row>
    <row r="239" spans="1:1">
      <c r="A239" s="152">
        <v>231</v>
      </c>
    </row>
    <row r="240" spans="1:1">
      <c r="A240" s="152">
        <v>232</v>
      </c>
    </row>
    <row r="241" spans="1:1">
      <c r="A241" s="152">
        <v>233</v>
      </c>
    </row>
    <row r="242" spans="1:1">
      <c r="A242" s="152">
        <v>234</v>
      </c>
    </row>
    <row r="243" spans="1:1">
      <c r="A243" s="152">
        <v>235</v>
      </c>
    </row>
    <row r="244" spans="1:1">
      <c r="A244" s="152">
        <v>236</v>
      </c>
    </row>
    <row r="245" spans="1:1">
      <c r="A245" s="152">
        <v>237</v>
      </c>
    </row>
    <row r="246" spans="1:1">
      <c r="A246" s="152">
        <v>238</v>
      </c>
    </row>
    <row r="247" spans="1:1">
      <c r="A247" s="152">
        <v>239</v>
      </c>
    </row>
    <row r="248" spans="1:1">
      <c r="A248" s="152">
        <v>240</v>
      </c>
    </row>
    <row r="249" spans="1:1">
      <c r="A249" s="152">
        <v>241</v>
      </c>
    </row>
    <row r="250" spans="1:1">
      <c r="A250" s="152">
        <v>242</v>
      </c>
    </row>
    <row r="251" spans="1:1">
      <c r="A251" s="152">
        <v>243</v>
      </c>
    </row>
    <row r="252" spans="1:1">
      <c r="A252" s="152">
        <v>244</v>
      </c>
    </row>
    <row r="253" spans="1:1">
      <c r="A253" s="152">
        <v>245</v>
      </c>
    </row>
    <row r="254" spans="1:1">
      <c r="A254" s="152">
        <v>246</v>
      </c>
    </row>
    <row r="255" spans="1:1">
      <c r="A255" s="152">
        <v>247</v>
      </c>
    </row>
    <row r="256" spans="1:1">
      <c r="A256" s="152">
        <v>248</v>
      </c>
    </row>
    <row r="257" spans="1:1">
      <c r="A257" s="152">
        <v>249</v>
      </c>
    </row>
    <row r="258" spans="1:1">
      <c r="A258" s="152">
        <v>250</v>
      </c>
    </row>
  </sheetData>
  <sheetCalcPr fullCalcOnLoad="1"/>
  <phoneticPr fontId="3"/>
  <dataValidations count="1">
    <dataValidation imeMode="halfAlpha" allowBlank="1" showInputMessage="1" showErrorMessage="1" sqref="C1"/>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CCFF"/>
    <pageSetUpPr fitToPage="1"/>
  </sheetPr>
  <dimension ref="B2:G33"/>
  <sheetViews>
    <sheetView showGridLines="0" zoomScale="85" zoomScaleNormal="85" workbookViewId="0">
      <selection activeCell="B1" sqref="B1"/>
    </sheetView>
  </sheetViews>
  <sheetFormatPr defaultRowHeight="13.3"/>
  <cols>
    <col min="1" max="1" width="10.4609375" customWidth="1"/>
    <col min="2" max="2" width="22.69140625" customWidth="1"/>
    <col min="3" max="3" width="54.3046875" style="148" customWidth="1"/>
    <col min="4" max="4" width="36.69140625" customWidth="1"/>
    <col min="5" max="5" width="32.53515625" customWidth="1"/>
    <col min="6" max="6" width="9.23046875" customWidth="1"/>
  </cols>
  <sheetData>
    <row r="2" spans="2:7" ht="22.95" customHeight="1">
      <c r="B2" s="1137" t="s">
        <v>204</v>
      </c>
      <c r="C2" s="1137"/>
      <c r="D2" s="1137"/>
      <c r="E2" s="1137"/>
      <c r="F2" s="338"/>
      <c r="G2" s="338"/>
    </row>
    <row r="3" spans="2:7" ht="15.45" hidden="1">
      <c r="B3" s="333"/>
      <c r="C3" s="334"/>
      <c r="D3" s="333"/>
      <c r="E3" s="335" t="s">
        <v>144</v>
      </c>
      <c r="F3" s="333"/>
      <c r="G3" s="333"/>
    </row>
    <row r="4" spans="2:7" ht="30" customHeight="1">
      <c r="B4" s="1139" t="s">
        <v>239</v>
      </c>
      <c r="C4" s="1140"/>
      <c r="D4" s="336" t="s">
        <v>233</v>
      </c>
      <c r="E4" s="336" t="s">
        <v>242</v>
      </c>
      <c r="F4" s="333"/>
      <c r="G4" s="333"/>
    </row>
    <row r="5" spans="2:7" ht="20.25" customHeight="1">
      <c r="B5" s="1141"/>
      <c r="C5" s="1142"/>
      <c r="D5" s="340" t="s">
        <v>537</v>
      </c>
      <c r="E5" s="336" t="s">
        <v>201</v>
      </c>
      <c r="F5" s="333"/>
      <c r="G5" s="333"/>
    </row>
    <row r="6" spans="2:7" s="122" customFormat="1" ht="40.4" customHeight="1">
      <c r="B6" s="1138" t="s">
        <v>532</v>
      </c>
      <c r="C6" s="448" t="s">
        <v>586</v>
      </c>
      <c r="D6" s="336" t="s">
        <v>234</v>
      </c>
      <c r="E6" s="336" t="s">
        <v>232</v>
      </c>
      <c r="F6" s="337"/>
      <c r="G6" s="337"/>
    </row>
    <row r="7" spans="2:7" s="122" customFormat="1" ht="40.4" customHeight="1">
      <c r="B7" s="1138"/>
      <c r="C7" s="448" t="s">
        <v>585</v>
      </c>
      <c r="D7" s="336" t="s">
        <v>234</v>
      </c>
      <c r="E7" s="336" t="s">
        <v>232</v>
      </c>
      <c r="F7" s="337"/>
      <c r="G7" s="337"/>
    </row>
    <row r="8" spans="2:7" s="122" customFormat="1" ht="40.4" customHeight="1">
      <c r="B8" s="1138"/>
      <c r="C8" s="449" t="s">
        <v>202</v>
      </c>
      <c r="D8" s="336" t="s">
        <v>235</v>
      </c>
      <c r="E8" s="336" t="s">
        <v>232</v>
      </c>
      <c r="F8" s="337"/>
      <c r="G8" s="337"/>
    </row>
    <row r="9" spans="2:7" s="122" customFormat="1" ht="49" customHeight="1">
      <c r="B9" s="1138"/>
      <c r="C9" s="448" t="s">
        <v>587</v>
      </c>
      <c r="D9" s="336" t="s">
        <v>588</v>
      </c>
      <c r="E9" s="336" t="s">
        <v>241</v>
      </c>
      <c r="F9" s="337"/>
      <c r="G9" s="337"/>
    </row>
    <row r="10" spans="2:7" s="122" customFormat="1" ht="40.4" customHeight="1">
      <c r="B10" s="1138"/>
      <c r="C10" s="448" t="s">
        <v>237</v>
      </c>
      <c r="D10" s="336" t="s">
        <v>232</v>
      </c>
      <c r="E10" s="336" t="s">
        <v>236</v>
      </c>
      <c r="F10" s="337"/>
      <c r="G10" s="337"/>
    </row>
    <row r="11" spans="2:7" s="122" customFormat="1" ht="40.4" customHeight="1">
      <c r="B11" s="1138"/>
      <c r="C11" s="448" t="s">
        <v>203</v>
      </c>
      <c r="D11" s="336" t="s">
        <v>232</v>
      </c>
      <c r="E11" s="336" t="s">
        <v>531</v>
      </c>
      <c r="F11" s="337"/>
      <c r="G11" s="337"/>
    </row>
    <row r="12" spans="2:7" s="122" customFormat="1" ht="40.4" customHeight="1">
      <c r="B12" s="1138"/>
      <c r="C12" s="448" t="s">
        <v>238</v>
      </c>
      <c r="D12" s="336" t="s">
        <v>232</v>
      </c>
      <c r="E12" s="336" t="s">
        <v>232</v>
      </c>
      <c r="F12" s="337"/>
      <c r="G12" s="337"/>
    </row>
    <row r="13" spans="2:7" s="122" customFormat="1" ht="40.4" customHeight="1">
      <c r="B13" s="1138" t="s">
        <v>533</v>
      </c>
      <c r="C13" s="448" t="s">
        <v>590</v>
      </c>
      <c r="D13" s="336" t="s">
        <v>591</v>
      </c>
      <c r="E13" s="336" t="s">
        <v>240</v>
      </c>
      <c r="F13" s="337"/>
      <c r="G13" s="337"/>
    </row>
    <row r="14" spans="2:7" s="122" customFormat="1" ht="40.4" customHeight="1">
      <c r="B14" s="1138"/>
      <c r="C14" s="448" t="s">
        <v>237</v>
      </c>
      <c r="D14" s="336" t="s">
        <v>232</v>
      </c>
      <c r="E14" s="336" t="s">
        <v>236</v>
      </c>
      <c r="F14" s="337"/>
      <c r="G14" s="337"/>
    </row>
    <row r="15" spans="2:7" s="122" customFormat="1" ht="40.4" customHeight="1">
      <c r="B15" s="1138"/>
      <c r="C15" s="448" t="s">
        <v>203</v>
      </c>
      <c r="D15" s="336" t="s">
        <v>232</v>
      </c>
      <c r="E15" s="336" t="s">
        <v>531</v>
      </c>
      <c r="F15" s="337"/>
      <c r="G15" s="337"/>
    </row>
    <row r="16" spans="2:7" s="122" customFormat="1" ht="40.4" customHeight="1">
      <c r="B16" s="1138"/>
      <c r="C16" s="448" t="s">
        <v>238</v>
      </c>
      <c r="D16" s="336" t="s">
        <v>232</v>
      </c>
      <c r="E16" s="336" t="s">
        <v>232</v>
      </c>
      <c r="F16" s="337"/>
      <c r="G16" s="337"/>
    </row>
    <row r="17" spans="2:7" s="122" customFormat="1" ht="24" customHeight="1">
      <c r="B17" s="339" t="s">
        <v>589</v>
      </c>
      <c r="D17" s="337"/>
    </row>
    <row r="18" spans="2:7" s="122" customFormat="1" ht="24" customHeight="1">
      <c r="B18" s="339"/>
    </row>
    <row r="19" spans="2:7" s="122" customFormat="1" ht="22.95" customHeight="1">
      <c r="B19" s="1137" t="s">
        <v>534</v>
      </c>
      <c r="C19" s="1137"/>
      <c r="D19" s="1137"/>
      <c r="E19" s="1137"/>
    </row>
    <row r="20" spans="2:7" s="122" customFormat="1" ht="41.7" customHeight="1">
      <c r="B20" s="336" t="s">
        <v>535</v>
      </c>
      <c r="C20" s="336" t="s">
        <v>538</v>
      </c>
      <c r="D20" s="1135" t="s">
        <v>536</v>
      </c>
      <c r="E20" s="1136"/>
      <c r="F20" s="337"/>
      <c r="G20" s="337"/>
    </row>
    <row r="21" spans="2:7" s="122" customFormat="1"/>
    <row r="22" spans="2:7" s="122" customFormat="1">
      <c r="C22" s="192"/>
    </row>
    <row r="23" spans="2:7" s="122" customFormat="1">
      <c r="C23" s="192"/>
    </row>
    <row r="24" spans="2:7" s="122" customFormat="1">
      <c r="C24" s="192"/>
    </row>
    <row r="25" spans="2:7" s="122" customFormat="1">
      <c r="C25" s="192"/>
    </row>
    <row r="26" spans="2:7" s="122" customFormat="1">
      <c r="C26" s="192"/>
    </row>
    <row r="27" spans="2:7" s="122" customFormat="1">
      <c r="C27" s="192"/>
    </row>
    <row r="28" spans="2:7" s="122" customFormat="1">
      <c r="C28" s="192"/>
    </row>
    <row r="29" spans="2:7" s="122" customFormat="1">
      <c r="C29" s="192"/>
    </row>
    <row r="30" spans="2:7" s="122" customFormat="1">
      <c r="C30" s="192"/>
    </row>
    <row r="31" spans="2:7">
      <c r="B31" s="122"/>
      <c r="C31" s="192"/>
      <c r="D31" s="122"/>
      <c r="E31" s="122"/>
    </row>
    <row r="32" spans="2:7">
      <c r="B32" s="122"/>
      <c r="C32" s="192"/>
      <c r="D32" s="122"/>
      <c r="E32" s="122"/>
    </row>
    <row r="33" spans="3:5">
      <c r="C33" s="192"/>
      <c r="D33" s="122"/>
      <c r="E33" s="122"/>
    </row>
  </sheetData>
  <mergeCells count="6">
    <mergeCell ref="D20:E20"/>
    <mergeCell ref="B19:E19"/>
    <mergeCell ref="B2:E2"/>
    <mergeCell ref="B6:B12"/>
    <mergeCell ref="B4:C5"/>
    <mergeCell ref="B13:B16"/>
  </mergeCells>
  <phoneticPr fontId="3"/>
  <hyperlinks>
    <hyperlink ref="D5" r:id="rId1"/>
  </hyperlinks>
  <printOptions horizontalCentered="1"/>
  <pageMargins left="0.11811023622047245" right="0.11811023622047245" top="0.19685039370078741" bottom="0.19685039370078741" header="0.31496062992125984" footer="0.31496062992125984"/>
  <pageSetup paperSize="9" scale="96"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opLeftCell="A4" workbookViewId="0">
      <selection activeCell="H35" sqref="H35"/>
    </sheetView>
  </sheetViews>
  <sheetFormatPr defaultColWidth="8.84375" defaultRowHeight="13.3"/>
  <cols>
    <col min="1" max="6" width="12.23046875" customWidth="1"/>
    <col min="7" max="7" width="15.4609375" customWidth="1"/>
    <col min="8" max="8" width="28" customWidth="1"/>
    <col min="9" max="9" width="21.15234375" hidden="1" customWidth="1"/>
    <col min="10" max="10" width="21.84375" bestFit="1" customWidth="1"/>
    <col min="11" max="11" width="21.84375" customWidth="1"/>
    <col min="12" max="12" width="23.15234375" bestFit="1" customWidth="1"/>
    <col min="13" max="13" width="8.84375" customWidth="1"/>
  </cols>
  <sheetData>
    <row r="1" spans="1:12" ht="18" customHeight="1">
      <c r="A1" s="1" t="s">
        <v>190</v>
      </c>
      <c r="B1" s="1" t="s">
        <v>246</v>
      </c>
      <c r="C1" s="1" t="s">
        <v>192</v>
      </c>
      <c r="D1" s="1" t="s">
        <v>193</v>
      </c>
      <c r="E1" s="1" t="s">
        <v>424</v>
      </c>
      <c r="F1" s="1" t="s">
        <v>425</v>
      </c>
      <c r="G1" s="1" t="s">
        <v>247</v>
      </c>
      <c r="H1" s="198" t="s">
        <v>211</v>
      </c>
      <c r="I1" s="10" t="s">
        <v>248</v>
      </c>
      <c r="J1" s="9" t="s">
        <v>196</v>
      </c>
      <c r="K1" s="70" t="s">
        <v>249</v>
      </c>
      <c r="L1" s="199" t="s">
        <v>250</v>
      </c>
    </row>
    <row r="2" spans="1:12" ht="15" customHeight="1">
      <c r="A2" s="2" t="s">
        <v>266</v>
      </c>
      <c r="B2" s="2" t="s">
        <v>291</v>
      </c>
      <c r="C2" s="205" t="s">
        <v>322</v>
      </c>
      <c r="D2" s="205" t="s">
        <v>351</v>
      </c>
      <c r="E2" s="206" t="s">
        <v>406</v>
      </c>
      <c r="F2" s="206" t="s">
        <v>384</v>
      </c>
      <c r="G2" s="83"/>
      <c r="H2" s="2" t="s">
        <v>252</v>
      </c>
      <c r="I2" s="3" t="s">
        <v>253</v>
      </c>
      <c r="J2" s="206" t="s">
        <v>404</v>
      </c>
      <c r="K2" s="3" t="s">
        <v>254</v>
      </c>
      <c r="L2" s="2" t="s">
        <v>252</v>
      </c>
    </row>
    <row r="3" spans="1:12" ht="15" customHeight="1">
      <c r="A3" s="2" t="s">
        <v>267</v>
      </c>
      <c r="B3" s="3" t="s">
        <v>292</v>
      </c>
      <c r="C3" s="205" t="s">
        <v>323</v>
      </c>
      <c r="D3" s="205" t="s">
        <v>352</v>
      </c>
      <c r="E3" s="206" t="s">
        <v>407</v>
      </c>
      <c r="F3" s="206" t="s">
        <v>385</v>
      </c>
      <c r="H3" s="2" t="s">
        <v>255</v>
      </c>
      <c r="I3" s="3" t="s">
        <v>256</v>
      </c>
      <c r="J3" s="206" t="s">
        <v>405</v>
      </c>
      <c r="K3" s="3" t="s">
        <v>257</v>
      </c>
      <c r="L3" s="2" t="s">
        <v>255</v>
      </c>
    </row>
    <row r="4" spans="1:12" ht="15" customHeight="1">
      <c r="A4" s="2" t="s">
        <v>268</v>
      </c>
      <c r="B4" s="2" t="s">
        <v>293</v>
      </c>
      <c r="C4" s="205" t="s">
        <v>324</v>
      </c>
      <c r="D4" s="205" t="s">
        <v>353</v>
      </c>
      <c r="E4" s="206" t="s">
        <v>408</v>
      </c>
      <c r="F4" s="206" t="s">
        <v>386</v>
      </c>
      <c r="H4" s="2" t="s">
        <v>258</v>
      </c>
      <c r="I4" s="2" t="s">
        <v>259</v>
      </c>
      <c r="J4" s="2"/>
      <c r="L4" s="2" t="s">
        <v>258</v>
      </c>
    </row>
    <row r="5" spans="1:12" ht="15" customHeight="1">
      <c r="A5" s="2" t="s">
        <v>269</v>
      </c>
      <c r="B5" s="2" t="s">
        <v>294</v>
      </c>
      <c r="C5" s="205" t="s">
        <v>325</v>
      </c>
      <c r="D5" s="205" t="s">
        <v>354</v>
      </c>
      <c r="E5" s="206" t="s">
        <v>409</v>
      </c>
      <c r="F5" s="206" t="s">
        <v>387</v>
      </c>
      <c r="H5" s="200" t="s">
        <v>260</v>
      </c>
      <c r="J5" s="2"/>
      <c r="L5" s="200" t="s">
        <v>260</v>
      </c>
    </row>
    <row r="6" spans="1:12" ht="15" customHeight="1">
      <c r="A6" s="2" t="s">
        <v>270</v>
      </c>
      <c r="B6" s="2" t="s">
        <v>295</v>
      </c>
      <c r="C6" s="205" t="s">
        <v>326</v>
      </c>
      <c r="D6" s="205" t="s">
        <v>355</v>
      </c>
      <c r="E6" s="206" t="s">
        <v>410</v>
      </c>
      <c r="F6" s="206" t="s">
        <v>388</v>
      </c>
      <c r="H6" s="2" t="s">
        <v>261</v>
      </c>
      <c r="J6" s="2"/>
      <c r="L6" s="2" t="s">
        <v>261</v>
      </c>
    </row>
    <row r="7" spans="1:12" ht="15" customHeight="1">
      <c r="A7" s="2" t="s">
        <v>271</v>
      </c>
      <c r="B7" s="2" t="s">
        <v>296</v>
      </c>
      <c r="C7" s="205" t="s">
        <v>327</v>
      </c>
      <c r="D7" s="205" t="s">
        <v>356</v>
      </c>
      <c r="E7" s="206" t="s">
        <v>411</v>
      </c>
      <c r="F7" s="206" t="s">
        <v>389</v>
      </c>
      <c r="H7" s="2" t="s">
        <v>262</v>
      </c>
      <c r="L7" s="2" t="s">
        <v>262</v>
      </c>
    </row>
    <row r="8" spans="1:12" ht="15" customHeight="1">
      <c r="A8" s="2" t="s">
        <v>272</v>
      </c>
      <c r="B8" s="2" t="s">
        <v>297</v>
      </c>
      <c r="C8" s="205" t="s">
        <v>328</v>
      </c>
      <c r="D8" s="205" t="s">
        <v>357</v>
      </c>
      <c r="E8" s="206" t="s">
        <v>412</v>
      </c>
      <c r="F8" s="206" t="s">
        <v>390</v>
      </c>
      <c r="H8" s="2" t="s">
        <v>263</v>
      </c>
      <c r="I8" s="2"/>
      <c r="J8" s="2"/>
      <c r="K8" s="2"/>
      <c r="L8" s="2" t="s">
        <v>263</v>
      </c>
    </row>
    <row r="9" spans="1:12" ht="15" customHeight="1">
      <c r="A9" s="2" t="s">
        <v>273</v>
      </c>
      <c r="B9" s="2" t="s">
        <v>298</v>
      </c>
      <c r="C9" s="205" t="s">
        <v>329</v>
      </c>
      <c r="D9" s="205" t="s">
        <v>358</v>
      </c>
      <c r="E9" s="206" t="s">
        <v>413</v>
      </c>
      <c r="F9" s="206" t="s">
        <v>391</v>
      </c>
      <c r="H9" s="2" t="s">
        <v>264</v>
      </c>
      <c r="I9" s="2"/>
      <c r="J9" s="2"/>
      <c r="K9" s="2"/>
      <c r="L9" s="2" t="s">
        <v>264</v>
      </c>
    </row>
    <row r="10" spans="1:12" ht="15" customHeight="1">
      <c r="A10" s="2" t="s">
        <v>274</v>
      </c>
      <c r="B10" s="201" t="s">
        <v>299</v>
      </c>
      <c r="C10" s="205" t="s">
        <v>330</v>
      </c>
      <c r="D10" s="205" t="s">
        <v>359</v>
      </c>
      <c r="E10" s="206" t="s">
        <v>414</v>
      </c>
      <c r="F10" s="206" t="s">
        <v>392</v>
      </c>
      <c r="H10" s="2" t="s">
        <v>265</v>
      </c>
      <c r="I10" s="2"/>
      <c r="J10" s="2"/>
      <c r="K10" s="2"/>
      <c r="L10" s="2" t="s">
        <v>265</v>
      </c>
    </row>
    <row r="11" spans="1:12" ht="15" customHeight="1">
      <c r="A11" s="2" t="s">
        <v>275</v>
      </c>
      <c r="B11" s="2" t="s">
        <v>300</v>
      </c>
      <c r="C11" s="205" t="s">
        <v>331</v>
      </c>
      <c r="D11" s="205" t="s">
        <v>360</v>
      </c>
      <c r="E11" s="206" t="s">
        <v>415</v>
      </c>
      <c r="F11" s="206" t="s">
        <v>393</v>
      </c>
      <c r="I11" s="2"/>
      <c r="J11" s="2"/>
      <c r="K11" s="2"/>
      <c r="L11" s="2" t="s">
        <v>251</v>
      </c>
    </row>
    <row r="12" spans="1:12" ht="15" customHeight="1">
      <c r="A12" s="2" t="s">
        <v>276</v>
      </c>
      <c r="B12" s="2" t="s">
        <v>301</v>
      </c>
      <c r="C12" s="205" t="s">
        <v>332</v>
      </c>
      <c r="D12" s="205" t="s">
        <v>361</v>
      </c>
      <c r="E12" s="206" t="s">
        <v>416</v>
      </c>
      <c r="F12" s="206" t="s">
        <v>394</v>
      </c>
      <c r="H12" s="122"/>
      <c r="I12" s="2"/>
      <c r="J12" s="2"/>
      <c r="K12" s="2"/>
      <c r="L12" s="2"/>
    </row>
    <row r="13" spans="1:12" ht="15" customHeight="1">
      <c r="A13" s="2" t="s">
        <v>277</v>
      </c>
      <c r="B13" s="2" t="s">
        <v>302</v>
      </c>
      <c r="C13" s="205" t="s">
        <v>333</v>
      </c>
      <c r="D13" s="205" t="s">
        <v>362</v>
      </c>
      <c r="E13" s="206" t="s">
        <v>417</v>
      </c>
      <c r="F13" s="206" t="s">
        <v>395</v>
      </c>
      <c r="I13" s="202"/>
      <c r="J13" s="202"/>
      <c r="K13" s="202"/>
      <c r="L13" s="202"/>
    </row>
    <row r="14" spans="1:12" ht="15" customHeight="1">
      <c r="A14" s="2" t="s">
        <v>278</v>
      </c>
      <c r="B14" s="2" t="s">
        <v>303</v>
      </c>
      <c r="C14" s="205" t="s">
        <v>334</v>
      </c>
      <c r="D14" s="205" t="s">
        <v>363</v>
      </c>
      <c r="E14" s="206" t="s">
        <v>418</v>
      </c>
      <c r="F14" s="206" t="s">
        <v>396</v>
      </c>
    </row>
    <row r="15" spans="1:12" ht="15" customHeight="1">
      <c r="A15" s="2" t="s">
        <v>279</v>
      </c>
      <c r="B15" s="2" t="s">
        <v>304</v>
      </c>
      <c r="C15" s="205" t="s">
        <v>335</v>
      </c>
      <c r="D15" s="205" t="s">
        <v>364</v>
      </c>
      <c r="E15" s="206" t="s">
        <v>419</v>
      </c>
      <c r="F15" s="206" t="s">
        <v>397</v>
      </c>
    </row>
    <row r="16" spans="1:12" ht="15" customHeight="1">
      <c r="A16" s="2" t="s">
        <v>280</v>
      </c>
      <c r="B16" s="2" t="s">
        <v>305</v>
      </c>
      <c r="C16" s="205" t="s">
        <v>336</v>
      </c>
      <c r="D16" s="205" t="s">
        <v>365</v>
      </c>
      <c r="E16" s="206" t="s">
        <v>420</v>
      </c>
      <c r="F16" s="206" t="s">
        <v>398</v>
      </c>
    </row>
    <row r="17" spans="1:6" ht="15" customHeight="1">
      <c r="A17" s="2" t="s">
        <v>281</v>
      </c>
      <c r="B17" s="2" t="s">
        <v>306</v>
      </c>
      <c r="C17" s="205" t="s">
        <v>337</v>
      </c>
      <c r="D17" s="205" t="s">
        <v>366</v>
      </c>
      <c r="E17" s="206" t="s">
        <v>421</v>
      </c>
      <c r="F17" s="206" t="s">
        <v>399</v>
      </c>
    </row>
    <row r="18" spans="1:6" ht="15" customHeight="1">
      <c r="A18" s="202" t="s">
        <v>282</v>
      </c>
      <c r="B18" s="2" t="s">
        <v>307</v>
      </c>
      <c r="C18" s="205" t="s">
        <v>338</v>
      </c>
      <c r="D18" s="205" t="s">
        <v>367</v>
      </c>
      <c r="E18" s="206" t="s">
        <v>422</v>
      </c>
      <c r="F18" s="206" t="s">
        <v>400</v>
      </c>
    </row>
    <row r="19" spans="1:6" ht="15" customHeight="1">
      <c r="A19" s="2" t="s">
        <v>283</v>
      </c>
      <c r="B19" s="203" t="s">
        <v>308</v>
      </c>
      <c r="C19" s="205" t="s">
        <v>339</v>
      </c>
      <c r="D19" s="205" t="s">
        <v>368</v>
      </c>
      <c r="E19" s="206" t="s">
        <v>423</v>
      </c>
      <c r="F19" s="206" t="s">
        <v>401</v>
      </c>
    </row>
    <row r="20" spans="1:6" ht="15" customHeight="1">
      <c r="A20" s="203" t="s">
        <v>284</v>
      </c>
      <c r="B20" s="2" t="s">
        <v>309</v>
      </c>
      <c r="C20" s="205" t="s">
        <v>340</v>
      </c>
      <c r="D20" s="205" t="s">
        <v>369</v>
      </c>
      <c r="E20" s="207" t="s">
        <v>383</v>
      </c>
      <c r="F20" s="206" t="s">
        <v>402</v>
      </c>
    </row>
    <row r="21" spans="1:6" ht="15" customHeight="1">
      <c r="A21" s="2" t="s">
        <v>285</v>
      </c>
      <c r="B21" s="2" t="s">
        <v>310</v>
      </c>
      <c r="C21" s="205" t="s">
        <v>341</v>
      </c>
      <c r="D21" s="205" t="s">
        <v>370</v>
      </c>
      <c r="E21" s="204"/>
      <c r="F21" s="206" t="s">
        <v>403</v>
      </c>
    </row>
    <row r="22" spans="1:6" ht="15" customHeight="1">
      <c r="A22" s="2" t="s">
        <v>286</v>
      </c>
      <c r="B22" s="3" t="s">
        <v>311</v>
      </c>
      <c r="C22" s="205" t="s">
        <v>342</v>
      </c>
      <c r="D22" s="205" t="s">
        <v>371</v>
      </c>
      <c r="E22" s="204"/>
      <c r="F22" s="204"/>
    </row>
    <row r="23" spans="1:6" ht="15" customHeight="1">
      <c r="A23" s="2" t="s">
        <v>287</v>
      </c>
      <c r="B23" s="3" t="s">
        <v>312</v>
      </c>
      <c r="C23" s="205" t="s">
        <v>343</v>
      </c>
      <c r="D23" s="205" t="s">
        <v>372</v>
      </c>
      <c r="E23" s="204"/>
      <c r="F23" s="204"/>
    </row>
    <row r="24" spans="1:6" ht="15" customHeight="1">
      <c r="A24" s="11" t="s">
        <v>288</v>
      </c>
      <c r="B24" s="2" t="s">
        <v>313</v>
      </c>
      <c r="C24" s="205" t="s">
        <v>344</v>
      </c>
      <c r="D24" s="205" t="s">
        <v>373</v>
      </c>
      <c r="E24" s="204"/>
      <c r="F24" s="204"/>
    </row>
    <row r="25" spans="1:6" ht="15" customHeight="1">
      <c r="A25" s="2" t="s">
        <v>289</v>
      </c>
      <c r="B25" s="2" t="s">
        <v>314</v>
      </c>
      <c r="C25" s="205" t="s">
        <v>345</v>
      </c>
      <c r="D25" s="205" t="s">
        <v>374</v>
      </c>
      <c r="E25" s="204"/>
      <c r="F25" s="204"/>
    </row>
    <row r="26" spans="1:6" ht="15" customHeight="1">
      <c r="A26" s="2" t="s">
        <v>290</v>
      </c>
      <c r="B26" s="2" t="s">
        <v>315</v>
      </c>
      <c r="C26" s="205" t="s">
        <v>346</v>
      </c>
      <c r="D26" s="205" t="s">
        <v>375</v>
      </c>
      <c r="E26" s="204"/>
      <c r="F26" s="204"/>
    </row>
    <row r="27" spans="1:6" ht="15" customHeight="1">
      <c r="B27" s="2" t="s">
        <v>316</v>
      </c>
      <c r="C27" s="205" t="s">
        <v>347</v>
      </c>
      <c r="D27" s="205" t="s">
        <v>376</v>
      </c>
      <c r="E27" s="204"/>
      <c r="F27" s="204"/>
    </row>
    <row r="28" spans="1:6" ht="15" customHeight="1">
      <c r="B28" s="2" t="s">
        <v>317</v>
      </c>
      <c r="C28" s="205" t="s">
        <v>348</v>
      </c>
      <c r="D28" s="205" t="s">
        <v>377</v>
      </c>
      <c r="E28" s="204"/>
      <c r="F28" s="204"/>
    </row>
    <row r="29" spans="1:6" ht="15" customHeight="1">
      <c r="B29" s="2" t="s">
        <v>318</v>
      </c>
      <c r="C29" s="205" t="s">
        <v>349</v>
      </c>
      <c r="D29" s="205" t="s">
        <v>378</v>
      </c>
      <c r="E29" s="204"/>
      <c r="F29" s="204"/>
    </row>
    <row r="30" spans="1:6" ht="15" customHeight="1">
      <c r="B30" s="2" t="s">
        <v>319</v>
      </c>
      <c r="C30" s="205" t="s">
        <v>350</v>
      </c>
      <c r="D30" s="205" t="s">
        <v>379</v>
      </c>
      <c r="E30" s="204"/>
      <c r="F30" s="204"/>
    </row>
    <row r="31" spans="1:6" ht="15" customHeight="1">
      <c r="A31" s="122"/>
      <c r="B31" s="2" t="s">
        <v>320</v>
      </c>
      <c r="C31" s="204"/>
      <c r="D31" s="205" t="s">
        <v>380</v>
      </c>
      <c r="E31" s="204"/>
      <c r="F31" s="204"/>
    </row>
    <row r="32" spans="1:6" ht="15" customHeight="1">
      <c r="B32" s="2" t="s">
        <v>321</v>
      </c>
      <c r="D32" s="205" t="s">
        <v>381</v>
      </c>
      <c r="E32" s="204"/>
      <c r="F32" s="204"/>
    </row>
    <row r="33" spans="1:6" ht="15" customHeight="1">
      <c r="D33" s="205" t="s">
        <v>382</v>
      </c>
      <c r="E33" s="204"/>
      <c r="F33" s="204"/>
    </row>
    <row r="34" spans="1:6" ht="15" customHeight="1">
      <c r="A34" s="204"/>
      <c r="B34" s="204"/>
      <c r="C34" s="204"/>
      <c r="D34" s="204"/>
    </row>
    <row r="35" spans="1:6" ht="15" customHeight="1">
      <c r="A35" s="204"/>
      <c r="B35" s="204"/>
      <c r="C35" s="204"/>
    </row>
    <row r="36" spans="1:6" ht="15" customHeight="1">
      <c r="D36" s="204"/>
    </row>
    <row r="37" spans="1:6" ht="15" customHeight="1">
      <c r="D37" s="204"/>
    </row>
    <row r="38" spans="1:6" ht="15" customHeight="1">
      <c r="D38" s="204"/>
    </row>
    <row r="39" spans="1:6" ht="15" customHeight="1">
      <c r="D39" s="204"/>
    </row>
    <row r="40" spans="1:6" ht="15" customHeight="1">
      <c r="D40" s="204"/>
    </row>
    <row r="41" spans="1:6" ht="15" customHeight="1">
      <c r="D41" s="204"/>
    </row>
    <row r="42" spans="1:6" ht="15" customHeight="1">
      <c r="D42" s="204"/>
    </row>
    <row r="43" spans="1:6">
      <c r="D43" s="204"/>
    </row>
  </sheetData>
  <phoneticPr fontId="54"/>
  <pageMargins left="0.78700000000000003" right="0.78700000000000003" top="0.98399999999999999" bottom="0.98399999999999999" header="0.51200000000000001" footer="0.51200000000000001"/>
  <pageSetup paperSize="9" orientation="portrait"/>
  <headerFooter alignWithMargins="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H J v I U P y a T y O n A A A A + A A A A B I A H A B D b 2 5 m a W c v U G F j a 2 F n Z S 5 4 b W w g o h g A K K A U A A A A A A A A A A A A A A A A A A A A A A A A A A A A h Y + x D o I w F E V / h X S n r 0 B M k D z K 4 G Y k I T E x r k 2 t U I V i o F j + z c F P 8 h c k U d T N 8 Z 6 c 4 d z H 7 Y 7 Z 2 N T e V X W 9 b k 1 K A s q I p 4 x s D 9 q U K R n s 0 Y 9 J x r E Q 8 i x K 5 U 2 y 6 Z O x P 6 S k s v a S A D j n q I t o 2 5 U Q M h b A P t 9 s Z a U a Q T 6 y / i / 7 2 v R W G K k I x 9 0 r h o c 0 Z n Q R s 4 g u W Y A w Y 8 y 1 + S r h V E w Z w g / E 1 V D b o V P 8 J P x 1 g T B P h P c L / g R Q S w M E F A A C A A g A H J v I 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y b y F A o i k e 4 D g A A A B E A A A A T A B w A R m 9 y b X V s Y X M v U 2 V j d G l v b j E u b S C i G A A o o B Q A A A A A A A A A A A A A A A A A A A A A A A A A A A A r T k 0 u y c z P U w i G 0 I b W A F B L A Q I t A B Q A A g A I A B y b y F D 8 m k 8 j p w A A A P g A A A A S A A A A A A A A A A A A A A A A A A A A A A B D b 2 5 m a W c v U G F j a 2 F n Z S 5 4 b W x Q S w E C L Q A U A A I A C A A c m 8 h Q D 8 r p q 6 Q A A A D p A A A A E w A A A A A A A A A A A A A A A A D z A A A A W 0 N v b n R l b n R f V H l w Z X N d L n h t b F B L A Q I t A B Q A A g A I A B y b y F A 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M C F 4 B p M J x T o 8 y + w 5 Q M A g 0 A A A A A A I A A A A A A B B m A A A A A Q A A I A A A A D O j L O i r O K + P r G h k j s L R 3 I z z o l 1 C U Y m D K X s 3 c x H u K Y R B A A A A A A 6 A A A A A A g A A I A A A A I Q x 9 e P o n e / d q C H E P n h q 0 a E j j i L Z Z r + N l u a Q t P E r O E L 7 U A A A A M 7 0 N j 9 C / Z 9 j g B k 0 y + f 8 F z v 4 T A I D I Z O 3 B I J 0 M s m W 9 O u s p n R 0 S l s E H Q 0 B 7 g F 6 l R L 9 Y h j f l v c q 0 4 T 8 l F u 9 k 3 x F O J q 0 J D B x H 8 g j k t / g 6 M Z y r U X 9 Q A A A A F C g 9 P O W L f 6 e X c x D m W X 2 m / N G j w L j J A w y r H D E D F d N Y y c N 2 w n e X Z F L v 8 s f j Q x X L b / f 3 0 W t b a 6 d t i 3 V q C K y i a S l 4 p Y = < / D a t a M a s h u p > 
</file>

<file path=customXml/itemProps1.xml><?xml version="1.0" encoding="utf-8"?>
<ds:datastoreItem xmlns:ds="http://schemas.openxmlformats.org/officeDocument/2006/customXml" ds:itemID="{F9557D17-E460-41AC-9874-19299F24978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17</vt:i4>
      </vt:variant>
    </vt:vector>
  </HeadingPairs>
  <TitlesOfParts>
    <vt:vector size="24" baseType="lpstr">
      <vt:lpstr>物品購入</vt:lpstr>
      <vt:lpstr>謝金</vt:lpstr>
      <vt:lpstr>謝金内訳書</vt:lpstr>
      <vt:lpstr>旅費支払通知書</vt:lpstr>
      <vt:lpstr>コード一覧</vt:lpstr>
      <vt:lpstr>提出書類一覧</vt:lpstr>
      <vt:lpstr>リスト</vt:lpstr>
      <vt:lpstr>謝金!Print_Area</vt:lpstr>
      <vt:lpstr>謝金内訳書!Print_Area</vt:lpstr>
      <vt:lpstr>提出書類一覧!Print_Area</vt:lpstr>
      <vt:lpstr>物品購入!Print_Area</vt:lpstr>
      <vt:lpstr>旅費支払通知書!Print_Area</vt:lpstr>
      <vt:lpstr>リスト!コース</vt:lpstr>
      <vt:lpstr>リスト!ヘルプロ</vt:lpstr>
      <vt:lpstr>化学科</vt:lpstr>
      <vt:lpstr>リスト!学術情報基盤センター</vt:lpstr>
      <vt:lpstr>機械システム工学科</vt:lpstr>
      <vt:lpstr>修繕</vt:lpstr>
      <vt:lpstr>図書登録</vt:lpstr>
      <vt:lpstr>数理科学科</vt:lpstr>
      <vt:lpstr>生命科学科</vt:lpstr>
      <vt:lpstr>電子情報システム工学科</vt:lpstr>
      <vt:lpstr>物理学科</vt:lpstr>
      <vt:lpstr>無</vt:lpstr>
    </vt:vector>
  </TitlesOfParts>
  <Company>首都大学東京</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首都大学東京</dc:creator>
  <cp:lastModifiedBy>津村弘美</cp:lastModifiedBy>
  <cp:lastPrinted>2020-06-12T02:29:19Z</cp:lastPrinted>
  <dcterms:created xsi:type="dcterms:W3CDTF">2007-04-17T05:10:48Z</dcterms:created>
  <dcterms:modified xsi:type="dcterms:W3CDTF">2020-06-18T09:15:27Z</dcterms:modified>
</cp:coreProperties>
</file>