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mc:AlternateContent xmlns:mc="http://schemas.openxmlformats.org/markup-compatibility/2006">
    <mc:Choice Requires="x15">
      <x15ac:absPath xmlns:x15ac="http://schemas.microsoft.com/office/spreadsheetml/2010/11/ac" url="\\133.86.102.32\shiyomu\2020 庶務係\03 人事\2020臨時職員\2021年度様式\"/>
    </mc:Choice>
  </mc:AlternateContent>
  <xr:revisionPtr revIDLastSave="0" documentId="13_ncr:1_{7974ED89-2BAE-46B9-AA0C-F26F150A62EF}" xr6:coauthVersionLast="46" xr6:coauthVersionMax="46" xr10:uidLastSave="{00000000-0000-0000-0000-000000000000}"/>
  <bookViews>
    <workbookView xWindow="2025" yWindow="1035" windowWidth="24225" windowHeight="14205" tabRatio="814" activeTab="1" xr2:uid="{00000000-000D-0000-FFFF-FFFF00000000}"/>
  </bookViews>
  <sheets>
    <sheet name="★最初にお読み下さい★雇用手続き概要" sheetId="126" r:id="rId1"/>
    <sheet name="入力用　雇用依頼【記入例】" sheetId="131" r:id="rId2"/>
    <sheet name="入力用　雇用依頼 " sheetId="129" r:id="rId3"/>
    <sheet name="勤務時間管理簿" sheetId="125" r:id="rId4"/>
    <sheet name="月額表（平成27年1月以降分）" sheetId="97" state="hidden" r:id="rId5"/>
    <sheet name="事務室処理用　財務会計支払" sheetId="53" state="hidden" r:id="rId6"/>
    <sheet name="支給明細書　財務会計支払 " sheetId="111" state="hidden" r:id="rId7"/>
    <sheet name="事務室処理用　科研費支払" sheetId="99" state="hidden" r:id="rId8"/>
    <sheet name="支給明細書　科研費支払" sheetId="112" state="hidden" r:id="rId9"/>
    <sheet name="日額丙欄税額作業" sheetId="109" state="hidden" r:id="rId10"/>
    <sheet name="単価一覧表(令和2年3月31日通知文）  " sheetId="128" r:id="rId11"/>
    <sheet name="祝日" sheetId="130" r:id="rId12"/>
  </sheets>
  <externalReferences>
    <externalReference r:id="rId13"/>
    <externalReference r:id="rId14"/>
    <externalReference r:id="rId15"/>
  </externalReferences>
  <definedNames>
    <definedName name="code2" localSheetId="0">[1]別紙１!#REF!</definedName>
    <definedName name="code2" localSheetId="7">[1]別紙１!#REF!</definedName>
    <definedName name="code2" localSheetId="5">[1]別紙１!#REF!</definedName>
    <definedName name="code2" localSheetId="11">[2]別紙１!#REF!</definedName>
    <definedName name="code2" localSheetId="10">#N/A</definedName>
    <definedName name="code2" localSheetId="9">[1]別紙１!#REF!</definedName>
    <definedName name="code2" localSheetId="2">[2]別紙１!#REF!</definedName>
    <definedName name="code2" localSheetId="1">[2]別紙１!#REF!</definedName>
    <definedName name="code2">[1]別紙１!#REF!</definedName>
    <definedName name="_xlnm.Print_Area" localSheetId="0">★最初にお読み下さい★雇用手続き概要!$A$1:$G$82</definedName>
    <definedName name="_xlnm.Print_Area" localSheetId="3">勤務時間管理簿!$A$1:$BC$644</definedName>
    <definedName name="_xlnm.Print_Area" localSheetId="8">'支給明細書　科研費支払'!$A$1:$F$63</definedName>
    <definedName name="_xlnm.Print_Area" localSheetId="6">'支給明細書　財務会計支払 '!$A$1:$F$63</definedName>
    <definedName name="_xlnm.Print_Area" localSheetId="7">'事務室処理用　科研費支払'!$A$1:$F$40</definedName>
    <definedName name="_xlnm.Print_Area" localSheetId="5">'事務室処理用　財務会計支払'!$A$11:$F$71</definedName>
    <definedName name="_xlnm.Print_Area" localSheetId="2">'入力用　雇用依頼 '!$A$1:$D$45</definedName>
    <definedName name="_xlnm.Print_Area" localSheetId="1">'入力用　雇用依頼【記入例】'!$A$1:$D$45</definedName>
    <definedName name="_xlnm.Print_Titles" localSheetId="4">'月額表（平成27年1月以降分）'!$1:$7</definedName>
    <definedName name="別紙７" localSheetId="0">#N/A</definedName>
    <definedName name="別紙７" localSheetId="3">#N/A</definedName>
    <definedName name="別紙７" localSheetId="11">[3]別紙１!#REF!</definedName>
    <definedName name="別紙７" localSheetId="10">#N/A</definedName>
    <definedName name="別紙７" localSheetId="9">#N/A</definedName>
    <definedName name="別紙７" localSheetId="2">[3]別紙１!#REF!</definedName>
    <definedName name="別紙７" localSheetId="1">[3]別紙１!#REF!</definedName>
    <definedName name="別紙７">#N/A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89" i="125" l="1"/>
  <c r="AY43" i="125"/>
  <c r="AU44" i="125"/>
  <c r="AU90" i="125"/>
  <c r="AU642" i="125"/>
  <c r="AY641" i="125"/>
  <c r="AU596" i="125"/>
  <c r="AY595" i="125"/>
  <c r="AU550" i="125"/>
  <c r="AY549" i="125"/>
  <c r="AU504" i="125"/>
  <c r="AY503" i="125"/>
  <c r="AU458" i="125"/>
  <c r="AY457" i="125"/>
  <c r="AU412" i="125"/>
  <c r="AY411" i="125"/>
  <c r="AU366" i="125"/>
  <c r="AY365" i="125"/>
  <c r="AU320" i="125"/>
  <c r="AY319" i="125"/>
  <c r="AU274" i="125"/>
  <c r="AY273" i="125"/>
  <c r="AU228" i="125"/>
  <c r="AY227" i="125"/>
  <c r="AU182" i="125"/>
  <c r="AY181" i="125"/>
  <c r="AU136" i="125"/>
  <c r="AY135" i="125"/>
  <c r="A47" i="131"/>
  <c r="B47" i="131" s="1"/>
  <c r="T27" i="131"/>
  <c r="S27" i="131"/>
  <c r="T26" i="131"/>
  <c r="S26" i="131"/>
  <c r="T25" i="131"/>
  <c r="S25" i="131"/>
  <c r="T24" i="131"/>
  <c r="S24" i="131"/>
  <c r="T23" i="131"/>
  <c r="S23" i="131"/>
  <c r="T22" i="131"/>
  <c r="S22" i="131"/>
  <c r="C22" i="131"/>
  <c r="T21" i="131"/>
  <c r="S21" i="131"/>
  <c r="T20" i="131"/>
  <c r="S20" i="131"/>
  <c r="T19" i="131"/>
  <c r="S19" i="131"/>
  <c r="T18" i="131"/>
  <c r="S18" i="131"/>
  <c r="T17" i="131"/>
  <c r="S17" i="131"/>
  <c r="O17" i="131"/>
  <c r="O18" i="131" s="1"/>
  <c r="T16" i="131"/>
  <c r="S16" i="131"/>
  <c r="Q16" i="131"/>
  <c r="O14" i="131"/>
  <c r="N12" i="131"/>
  <c r="O11" i="131"/>
  <c r="Q11" i="131" s="1"/>
  <c r="N11" i="131"/>
  <c r="D1" i="131"/>
  <c r="P11" i="131" l="1"/>
  <c r="O19" i="131"/>
  <c r="Q18" i="131"/>
  <c r="Q17" i="131"/>
  <c r="AN576" i="125"/>
  <c r="AM576" i="125"/>
  <c r="M568" i="125"/>
  <c r="L568" i="125"/>
  <c r="I602" i="125"/>
  <c r="I556" i="125"/>
  <c r="I510" i="125"/>
  <c r="I464" i="125"/>
  <c r="I418" i="125"/>
  <c r="I372" i="125"/>
  <c r="I326" i="125"/>
  <c r="I280" i="125"/>
  <c r="I234" i="125"/>
  <c r="I188" i="125"/>
  <c r="I142" i="125"/>
  <c r="I96" i="125"/>
  <c r="I50" i="125"/>
  <c r="I4" i="125"/>
  <c r="T17" i="129"/>
  <c r="T18" i="129"/>
  <c r="I98" i="125"/>
  <c r="I144" i="125"/>
  <c r="I190" i="125"/>
  <c r="I236" i="125"/>
  <c r="I282" i="125"/>
  <c r="I328" i="125"/>
  <c r="I374" i="125"/>
  <c r="I420" i="125"/>
  <c r="I466" i="125"/>
  <c r="I512" i="125"/>
  <c r="I558" i="125"/>
  <c r="I604" i="125"/>
  <c r="AD603" i="125"/>
  <c r="AD557" i="125"/>
  <c r="AD511" i="125"/>
  <c r="AD465" i="125"/>
  <c r="AD419" i="125"/>
  <c r="AD373" i="125"/>
  <c r="AD327" i="125"/>
  <c r="AD281" i="125"/>
  <c r="AD235" i="125"/>
  <c r="AD189" i="125"/>
  <c r="AD143" i="125"/>
  <c r="AD97" i="125"/>
  <c r="I97" i="125"/>
  <c r="I143" i="125"/>
  <c r="I189" i="125"/>
  <c r="I235" i="125"/>
  <c r="I281" i="125"/>
  <c r="I327" i="125"/>
  <c r="I373" i="125"/>
  <c r="I419" i="125"/>
  <c r="I465" i="125"/>
  <c r="I511" i="125"/>
  <c r="I557" i="125"/>
  <c r="I603" i="125"/>
  <c r="AD602" i="125"/>
  <c r="AD556" i="125"/>
  <c r="AD510" i="125"/>
  <c r="AD464" i="125"/>
  <c r="AD418" i="125"/>
  <c r="AD372" i="125"/>
  <c r="AD326" i="125"/>
  <c r="AD280" i="125"/>
  <c r="AD234" i="125"/>
  <c r="AD188" i="125"/>
  <c r="AD142" i="125"/>
  <c r="AD96" i="125"/>
  <c r="N12" i="129"/>
  <c r="N11" i="129"/>
  <c r="O20" i="131" l="1"/>
  <c r="Q19" i="131"/>
  <c r="A47" i="129"/>
  <c r="B47" i="129" s="1"/>
  <c r="C22" i="129"/>
  <c r="D1" i="129"/>
  <c r="AY643" i="125" l="1"/>
  <c r="AY275" i="125"/>
  <c r="AY505" i="125"/>
  <c r="AY137" i="125"/>
  <c r="AY45" i="125"/>
  <c r="AY367" i="125"/>
  <c r="AY597" i="125"/>
  <c r="AY229" i="125"/>
  <c r="AY459" i="125"/>
  <c r="AY91" i="125"/>
  <c r="AY321" i="125"/>
  <c r="AY551" i="125"/>
  <c r="AY183" i="125"/>
  <c r="AY413" i="125"/>
  <c r="O21" i="131"/>
  <c r="Q20" i="131"/>
  <c r="O14" i="129"/>
  <c r="BD1" i="125" s="1"/>
  <c r="O22" i="131" l="1"/>
  <c r="Q21" i="131"/>
  <c r="AQ600" i="125"/>
  <c r="AQ140" i="125"/>
  <c r="AQ462" i="125"/>
  <c r="AQ94" i="125"/>
  <c r="AQ416" i="125"/>
  <c r="AU48" i="125"/>
  <c r="AU2" i="125"/>
  <c r="AQ278" i="125"/>
  <c r="AQ370" i="125"/>
  <c r="AQ508" i="125"/>
  <c r="AQ324" i="125"/>
  <c r="AQ232" i="125"/>
  <c r="AQ554" i="125"/>
  <c r="AQ186" i="125"/>
  <c r="AC586" i="125"/>
  <c r="C102" i="125"/>
  <c r="Q22" i="131" l="1"/>
  <c r="O23" i="131"/>
  <c r="O17" i="129"/>
  <c r="Q16" i="129"/>
  <c r="O24" i="131" l="1"/>
  <c r="Q23" i="131"/>
  <c r="C148" i="125"/>
  <c r="O18" i="129"/>
  <c r="C10" i="125" s="1"/>
  <c r="O19" i="129"/>
  <c r="C240" i="125" s="1"/>
  <c r="Q17" i="129"/>
  <c r="Q24" i="131" l="1"/>
  <c r="O25" i="131"/>
  <c r="C56" i="125"/>
  <c r="Q18" i="129"/>
  <c r="C194" i="125"/>
  <c r="Q19" i="129"/>
  <c r="O20" i="129"/>
  <c r="O26" i="131" l="1"/>
  <c r="Q25" i="131"/>
  <c r="C286" i="125"/>
  <c r="O21" i="129"/>
  <c r="C332" i="125" s="1"/>
  <c r="Q20" i="129"/>
  <c r="Q26" i="131" l="1"/>
  <c r="O27" i="131"/>
  <c r="Q27" i="131" s="1"/>
  <c r="O12" i="131" s="1"/>
  <c r="O22" i="129"/>
  <c r="C378" i="125" s="1"/>
  <c r="Q21" i="129"/>
  <c r="P12" i="131" l="1"/>
  <c r="Q12" i="131"/>
  <c r="O23" i="129"/>
  <c r="Q23" i="129" s="1"/>
  <c r="Q22" i="129"/>
  <c r="O24" i="129"/>
  <c r="C470" i="125" s="1"/>
  <c r="S12" i="131"/>
  <c r="T12" i="131"/>
  <c r="C29" i="131" l="1"/>
  <c r="B29" i="131"/>
  <c r="C424" i="125"/>
  <c r="Q24" i="129"/>
  <c r="O25" i="129"/>
  <c r="C516" i="125" s="1"/>
  <c r="O26" i="129" l="1"/>
  <c r="C562" i="125" s="1"/>
  <c r="Q25" i="129"/>
  <c r="Q26" i="129" l="1"/>
  <c r="O27" i="129"/>
  <c r="C608" i="125" l="1"/>
  <c r="O11" i="129"/>
  <c r="Q27" i="129"/>
  <c r="O12" i="129" s="1"/>
  <c r="Q11" i="129" l="1"/>
  <c r="P11" i="129"/>
  <c r="Q12" i="129"/>
  <c r="P12" i="129"/>
  <c r="C58" i="125"/>
  <c r="C60" i="125" s="1"/>
  <c r="C62" i="125" s="1"/>
  <c r="C64" i="125" s="1"/>
  <c r="C66" i="125" s="1"/>
  <c r="C68" i="125" s="1"/>
  <c r="C70" i="125" s="1"/>
  <c r="C72" i="125" s="1"/>
  <c r="C74" i="125" s="1"/>
  <c r="C76" i="125" s="1"/>
  <c r="C78" i="125" s="1"/>
  <c r="C80" i="125" s="1"/>
  <c r="C82" i="125" s="1"/>
  <c r="C84" i="125" s="1"/>
  <c r="C86" i="125" s="1"/>
  <c r="AD56" i="125" s="1"/>
  <c r="AD58" i="125" s="1"/>
  <c r="AD60" i="125" s="1"/>
  <c r="AD62" i="125" s="1"/>
  <c r="AD64" i="125" s="1"/>
  <c r="AD66" i="125" s="1"/>
  <c r="AD68" i="125" s="1"/>
  <c r="AD70" i="125" s="1"/>
  <c r="AD72" i="125" s="1"/>
  <c r="AD74" i="125" s="1"/>
  <c r="AD76" i="125" s="1"/>
  <c r="AD78" i="125" s="1"/>
  <c r="AD80" i="125" s="1"/>
  <c r="AD82" i="125" s="1"/>
  <c r="C26" i="53"/>
  <c r="B52" i="53" s="1"/>
  <c r="M342" i="125"/>
  <c r="L342" i="125"/>
  <c r="M338" i="125"/>
  <c r="L338" i="125"/>
  <c r="M302" i="125"/>
  <c r="L302" i="125"/>
  <c r="M300" i="125"/>
  <c r="L300" i="125"/>
  <c r="M298" i="125"/>
  <c r="L298" i="125"/>
  <c r="M296" i="125"/>
  <c r="L296" i="125"/>
  <c r="M294" i="125"/>
  <c r="L294" i="125"/>
  <c r="M164" i="125"/>
  <c r="L164" i="125"/>
  <c r="M162" i="125"/>
  <c r="L162" i="125"/>
  <c r="M160" i="125"/>
  <c r="L160" i="125"/>
  <c r="AT638" i="125"/>
  <c r="T27" i="129" s="1"/>
  <c r="M638" i="125"/>
  <c r="L638" i="125"/>
  <c r="AN636" i="125"/>
  <c r="AM636" i="125"/>
  <c r="M636" i="125"/>
  <c r="L636" i="125"/>
  <c r="AN634" i="125"/>
  <c r="AM634" i="125"/>
  <c r="M634" i="125"/>
  <c r="L634" i="125"/>
  <c r="AN632" i="125"/>
  <c r="AM632" i="125"/>
  <c r="M632" i="125"/>
  <c r="L632" i="125"/>
  <c r="AN630" i="125"/>
  <c r="AM630" i="125"/>
  <c r="M630" i="125"/>
  <c r="L630" i="125"/>
  <c r="AN628" i="125"/>
  <c r="AM628" i="125"/>
  <c r="M628" i="125"/>
  <c r="L628" i="125"/>
  <c r="AN626" i="125"/>
  <c r="AM626" i="125"/>
  <c r="M626" i="125"/>
  <c r="L626" i="125"/>
  <c r="AN624" i="125"/>
  <c r="AM624" i="125"/>
  <c r="M624" i="125"/>
  <c r="L624" i="125"/>
  <c r="AN622" i="125"/>
  <c r="AM622" i="125"/>
  <c r="M622" i="125"/>
  <c r="L622" i="125"/>
  <c r="AN620" i="125"/>
  <c r="AM620" i="125"/>
  <c r="M620" i="125"/>
  <c r="L620" i="125"/>
  <c r="AN618" i="125"/>
  <c r="AM618" i="125"/>
  <c r="M618" i="125"/>
  <c r="L618" i="125"/>
  <c r="AN616" i="125"/>
  <c r="AM616" i="125"/>
  <c r="M616" i="125"/>
  <c r="L616" i="125"/>
  <c r="AN614" i="125"/>
  <c r="AM614" i="125"/>
  <c r="M614" i="125"/>
  <c r="L614" i="125"/>
  <c r="AN612" i="125"/>
  <c r="AM612" i="125"/>
  <c r="M612" i="125"/>
  <c r="L612" i="125"/>
  <c r="AN610" i="125"/>
  <c r="AM610" i="125"/>
  <c r="M610" i="125"/>
  <c r="L610" i="125"/>
  <c r="C610" i="125"/>
  <c r="C612" i="125" s="1"/>
  <c r="C614" i="125" s="1"/>
  <c r="C616" i="125" s="1"/>
  <c r="C618" i="125" s="1"/>
  <c r="C620" i="125" s="1"/>
  <c r="C622" i="125" s="1"/>
  <c r="C624" i="125" s="1"/>
  <c r="C626" i="125" s="1"/>
  <c r="C628" i="125" s="1"/>
  <c r="C630" i="125" s="1"/>
  <c r="C632" i="125" s="1"/>
  <c r="C634" i="125" s="1"/>
  <c r="C636" i="125" s="1"/>
  <c r="C638" i="125" s="1"/>
  <c r="AD608" i="125" s="1"/>
  <c r="AD610" i="125" s="1"/>
  <c r="AD612" i="125" s="1"/>
  <c r="AD614" i="125" s="1"/>
  <c r="AD616" i="125" s="1"/>
  <c r="AD618" i="125" s="1"/>
  <c r="AD620" i="125" s="1"/>
  <c r="AD622" i="125" s="1"/>
  <c r="AD624" i="125" s="1"/>
  <c r="AD626" i="125" s="1"/>
  <c r="AD628" i="125" s="1"/>
  <c r="AD630" i="125" s="1"/>
  <c r="AD632" i="125" s="1"/>
  <c r="AD634" i="125" s="1"/>
  <c r="AD636" i="125" s="1"/>
  <c r="AN608" i="125"/>
  <c r="AM608" i="125"/>
  <c r="M608" i="125"/>
  <c r="L608" i="125"/>
  <c r="AT592" i="125"/>
  <c r="T26" i="129" s="1"/>
  <c r="M592" i="125"/>
  <c r="L592" i="125"/>
  <c r="AN590" i="125"/>
  <c r="AM590" i="125"/>
  <c r="M590" i="125"/>
  <c r="L590" i="125"/>
  <c r="AN588" i="125"/>
  <c r="AM588" i="125"/>
  <c r="M588" i="125"/>
  <c r="L588" i="125"/>
  <c r="AN586" i="125"/>
  <c r="AM586" i="125"/>
  <c r="M586" i="125"/>
  <c r="L586" i="125"/>
  <c r="AN584" i="125"/>
  <c r="AM584" i="125"/>
  <c r="M584" i="125"/>
  <c r="L584" i="125"/>
  <c r="AN582" i="125"/>
  <c r="AM582" i="125"/>
  <c r="M582" i="125"/>
  <c r="L582" i="125"/>
  <c r="AN580" i="125"/>
  <c r="AM580" i="125"/>
  <c r="M580" i="125"/>
  <c r="L580" i="125"/>
  <c r="AN578" i="125"/>
  <c r="AM578" i="125"/>
  <c r="M578" i="125"/>
  <c r="L578" i="125"/>
  <c r="M576" i="125"/>
  <c r="L576" i="125"/>
  <c r="AN574" i="125"/>
  <c r="AM574" i="125"/>
  <c r="M574" i="125"/>
  <c r="L574" i="125"/>
  <c r="AN572" i="125"/>
  <c r="AM572" i="125"/>
  <c r="M572" i="125"/>
  <c r="L572" i="125"/>
  <c r="AN570" i="125"/>
  <c r="AM570" i="125"/>
  <c r="M570" i="125"/>
  <c r="L570" i="125"/>
  <c r="AN568" i="125"/>
  <c r="AM568" i="125"/>
  <c r="AN566" i="125"/>
  <c r="AM566" i="125"/>
  <c r="L562" i="125"/>
  <c r="L564" i="125"/>
  <c r="L566" i="125"/>
  <c r="AM562" i="125"/>
  <c r="AM564" i="125"/>
  <c r="M566" i="125"/>
  <c r="AN564" i="125"/>
  <c r="M564" i="125"/>
  <c r="C564" i="125"/>
  <c r="C566" i="125" s="1"/>
  <c r="C568" i="125" s="1"/>
  <c r="C570" i="125" s="1"/>
  <c r="C572" i="125" s="1"/>
  <c r="C574" i="125" s="1"/>
  <c r="C576" i="125" s="1"/>
  <c r="C578" i="125" s="1"/>
  <c r="C580" i="125" s="1"/>
  <c r="C582" i="125" s="1"/>
  <c r="C584" i="125" s="1"/>
  <c r="C586" i="125" s="1"/>
  <c r="C588" i="125" s="1"/>
  <c r="C590" i="125" s="1"/>
  <c r="C592" i="125" s="1"/>
  <c r="AD562" i="125" s="1"/>
  <c r="AD564" i="125" s="1"/>
  <c r="AD566" i="125" s="1"/>
  <c r="AD568" i="125" s="1"/>
  <c r="AD570" i="125" s="1"/>
  <c r="AD572" i="125" s="1"/>
  <c r="AD574" i="125" s="1"/>
  <c r="AD576" i="125" s="1"/>
  <c r="AD578" i="125" s="1"/>
  <c r="AD580" i="125" s="1"/>
  <c r="AD582" i="125" s="1"/>
  <c r="AD584" i="125" s="1"/>
  <c r="AD586" i="125" s="1"/>
  <c r="AN562" i="125"/>
  <c r="M562" i="125"/>
  <c r="AT546" i="125"/>
  <c r="M546" i="125"/>
  <c r="L546" i="125"/>
  <c r="AN544" i="125"/>
  <c r="AM544" i="125"/>
  <c r="M544" i="125"/>
  <c r="L544" i="125"/>
  <c r="AN542" i="125"/>
  <c r="AM542" i="125"/>
  <c r="M542" i="125"/>
  <c r="L542" i="125"/>
  <c r="AN540" i="125"/>
  <c r="AM540" i="125"/>
  <c r="M540" i="125"/>
  <c r="L540" i="125"/>
  <c r="AN538" i="125"/>
  <c r="AM538" i="125"/>
  <c r="M538" i="125"/>
  <c r="L538" i="125"/>
  <c r="AN536" i="125"/>
  <c r="AM536" i="125"/>
  <c r="M536" i="125"/>
  <c r="L536" i="125"/>
  <c r="AN534" i="125"/>
  <c r="AM534" i="125"/>
  <c r="M534" i="125"/>
  <c r="L534" i="125"/>
  <c r="AN532" i="125"/>
  <c r="AM532" i="125"/>
  <c r="M532" i="125"/>
  <c r="L532" i="125"/>
  <c r="AN530" i="125"/>
  <c r="AM530" i="125"/>
  <c r="M530" i="125"/>
  <c r="L530" i="125"/>
  <c r="AN528" i="125"/>
  <c r="AM528" i="125"/>
  <c r="M528" i="125"/>
  <c r="L528" i="125"/>
  <c r="AN526" i="125"/>
  <c r="AM526" i="125"/>
  <c r="M526" i="125"/>
  <c r="L526" i="125"/>
  <c r="AN524" i="125"/>
  <c r="AM524" i="125"/>
  <c r="M524" i="125"/>
  <c r="L524" i="125"/>
  <c r="AN522" i="125"/>
  <c r="AM522" i="125"/>
  <c r="M522" i="125"/>
  <c r="L522" i="125"/>
  <c r="AN520" i="125"/>
  <c r="AM520" i="125"/>
  <c r="M520" i="125"/>
  <c r="L520" i="125"/>
  <c r="AN518" i="125"/>
  <c r="AM518" i="125"/>
  <c r="L516" i="125"/>
  <c r="L518" i="125"/>
  <c r="AM516" i="125"/>
  <c r="M518" i="125"/>
  <c r="C518" i="125"/>
  <c r="C520" i="125" s="1"/>
  <c r="C522" i="125" s="1"/>
  <c r="C524" i="125" s="1"/>
  <c r="C526" i="125" s="1"/>
  <c r="C528" i="125" s="1"/>
  <c r="C530" i="125" s="1"/>
  <c r="C532" i="125" s="1"/>
  <c r="C534" i="125" s="1"/>
  <c r="C536" i="125" s="1"/>
  <c r="C538" i="125" s="1"/>
  <c r="C540" i="125" s="1"/>
  <c r="C542" i="125" s="1"/>
  <c r="C544" i="125" s="1"/>
  <c r="C546" i="125" s="1"/>
  <c r="AD516" i="125" s="1"/>
  <c r="AD518" i="125" s="1"/>
  <c r="AD520" i="125" s="1"/>
  <c r="AD522" i="125" s="1"/>
  <c r="AD524" i="125" s="1"/>
  <c r="AD526" i="125" s="1"/>
  <c r="AD528" i="125" s="1"/>
  <c r="AD530" i="125" s="1"/>
  <c r="AD532" i="125" s="1"/>
  <c r="AD534" i="125" s="1"/>
  <c r="AD536" i="125" s="1"/>
  <c r="AD538" i="125" s="1"/>
  <c r="AD540" i="125" s="1"/>
  <c r="AD542" i="125" s="1"/>
  <c r="AD544" i="125" s="1"/>
  <c r="AN516" i="125"/>
  <c r="M516" i="125"/>
  <c r="AT500" i="125"/>
  <c r="T24" i="129" s="1"/>
  <c r="M500" i="125"/>
  <c r="L500" i="125"/>
  <c r="AN498" i="125"/>
  <c r="AM498" i="125"/>
  <c r="M498" i="125"/>
  <c r="L498" i="125"/>
  <c r="AN496" i="125"/>
  <c r="AM496" i="125"/>
  <c r="M496" i="125"/>
  <c r="L496" i="125"/>
  <c r="AN494" i="125"/>
  <c r="AM494" i="125"/>
  <c r="M494" i="125"/>
  <c r="L494" i="125"/>
  <c r="AN492" i="125"/>
  <c r="AM492" i="125"/>
  <c r="M492" i="125"/>
  <c r="L492" i="125"/>
  <c r="AN490" i="125"/>
  <c r="AM490" i="125"/>
  <c r="M490" i="125"/>
  <c r="L490" i="125"/>
  <c r="AN488" i="125"/>
  <c r="AM488" i="125"/>
  <c r="M488" i="125"/>
  <c r="L488" i="125"/>
  <c r="AN486" i="125"/>
  <c r="AM486" i="125"/>
  <c r="M486" i="125"/>
  <c r="L486" i="125"/>
  <c r="AN484" i="125"/>
  <c r="AM484" i="125"/>
  <c r="M484" i="125"/>
  <c r="L484" i="125"/>
  <c r="AN482" i="125"/>
  <c r="AM482" i="125"/>
  <c r="M482" i="125"/>
  <c r="L482" i="125"/>
  <c r="AN480" i="125"/>
  <c r="AM480" i="125"/>
  <c r="M480" i="125"/>
  <c r="L480" i="125"/>
  <c r="AN478" i="125"/>
  <c r="AM478" i="125"/>
  <c r="M478" i="125"/>
  <c r="L478" i="125"/>
  <c r="AN476" i="125"/>
  <c r="AM476" i="125"/>
  <c r="M476" i="125"/>
  <c r="L476" i="125"/>
  <c r="AN474" i="125"/>
  <c r="AM474" i="125"/>
  <c r="M474" i="125"/>
  <c r="L474" i="125"/>
  <c r="AM500" i="125" s="1"/>
  <c r="S24" i="129" s="1"/>
  <c r="AN472" i="125"/>
  <c r="AM472" i="125"/>
  <c r="M472" i="125"/>
  <c r="L472" i="125"/>
  <c r="C472" i="125"/>
  <c r="C474" i="125" s="1"/>
  <c r="C476" i="125" s="1"/>
  <c r="C478" i="125" s="1"/>
  <c r="C480" i="125" s="1"/>
  <c r="C482" i="125" s="1"/>
  <c r="C484" i="125" s="1"/>
  <c r="C486" i="125" s="1"/>
  <c r="C488" i="125" s="1"/>
  <c r="C490" i="125" s="1"/>
  <c r="C492" i="125" s="1"/>
  <c r="C494" i="125" s="1"/>
  <c r="C496" i="125" s="1"/>
  <c r="C498" i="125" s="1"/>
  <c r="C500" i="125" s="1"/>
  <c r="AD470" i="125" s="1"/>
  <c r="AD472" i="125" s="1"/>
  <c r="AD474" i="125" s="1"/>
  <c r="AD476" i="125" s="1"/>
  <c r="AD478" i="125" s="1"/>
  <c r="AD480" i="125" s="1"/>
  <c r="AD482" i="125" s="1"/>
  <c r="AD484" i="125" s="1"/>
  <c r="AD486" i="125" s="1"/>
  <c r="AD488" i="125" s="1"/>
  <c r="AD490" i="125" s="1"/>
  <c r="AD492" i="125" s="1"/>
  <c r="AD494" i="125" s="1"/>
  <c r="AD496" i="125" s="1"/>
  <c r="AD498" i="125" s="1"/>
  <c r="AN470" i="125"/>
  <c r="AM470" i="125"/>
  <c r="M470" i="125"/>
  <c r="L470" i="125"/>
  <c r="AT454" i="125"/>
  <c r="T23" i="129" s="1"/>
  <c r="M454" i="125"/>
  <c r="L454" i="125"/>
  <c r="AN452" i="125"/>
  <c r="AM452" i="125"/>
  <c r="M452" i="125"/>
  <c r="L452" i="125"/>
  <c r="AN450" i="125"/>
  <c r="AM450" i="125"/>
  <c r="M450" i="125"/>
  <c r="L450" i="125"/>
  <c r="AN448" i="125"/>
  <c r="AM448" i="125"/>
  <c r="M448" i="125"/>
  <c r="L448" i="125"/>
  <c r="AN446" i="125"/>
  <c r="AM446" i="125"/>
  <c r="M446" i="125"/>
  <c r="L446" i="125"/>
  <c r="AN444" i="125"/>
  <c r="AM444" i="125"/>
  <c r="M444" i="125"/>
  <c r="L444" i="125"/>
  <c r="AN442" i="125"/>
  <c r="AM442" i="125"/>
  <c r="M442" i="125"/>
  <c r="L442" i="125"/>
  <c r="AN440" i="125"/>
  <c r="AM440" i="125"/>
  <c r="M440" i="125"/>
  <c r="L440" i="125"/>
  <c r="AN438" i="125"/>
  <c r="AM438" i="125"/>
  <c r="M438" i="125"/>
  <c r="L438" i="125"/>
  <c r="AN436" i="125"/>
  <c r="AM436" i="125"/>
  <c r="M436" i="125"/>
  <c r="L436" i="125"/>
  <c r="AN434" i="125"/>
  <c r="AM434" i="125"/>
  <c r="M434" i="125"/>
  <c r="L434" i="125"/>
  <c r="AN432" i="125"/>
  <c r="AM432" i="125"/>
  <c r="M432" i="125"/>
  <c r="L432" i="125"/>
  <c r="AN430" i="125"/>
  <c r="AM430" i="125"/>
  <c r="M430" i="125"/>
  <c r="L430" i="125"/>
  <c r="AM454" i="125" s="1"/>
  <c r="S23" i="129" s="1"/>
  <c r="AN428" i="125"/>
  <c r="AM428" i="125"/>
  <c r="M428" i="125"/>
  <c r="L428" i="125"/>
  <c r="AN426" i="125"/>
  <c r="AM426" i="125"/>
  <c r="M426" i="125"/>
  <c r="L426" i="125"/>
  <c r="C426" i="125"/>
  <c r="C428" i="125" s="1"/>
  <c r="C430" i="125" s="1"/>
  <c r="C432" i="125" s="1"/>
  <c r="C434" i="125" s="1"/>
  <c r="C436" i="125" s="1"/>
  <c r="C438" i="125" s="1"/>
  <c r="C440" i="125" s="1"/>
  <c r="C442" i="125" s="1"/>
  <c r="C444" i="125" s="1"/>
  <c r="C446" i="125" s="1"/>
  <c r="C448" i="125" s="1"/>
  <c r="C450" i="125" s="1"/>
  <c r="C452" i="125" s="1"/>
  <c r="C454" i="125" s="1"/>
  <c r="AD424" i="125" s="1"/>
  <c r="AD426" i="125" s="1"/>
  <c r="AD428" i="125" s="1"/>
  <c r="AD430" i="125" s="1"/>
  <c r="AD432" i="125" s="1"/>
  <c r="AD434" i="125" s="1"/>
  <c r="AD436" i="125" s="1"/>
  <c r="AD438" i="125" s="1"/>
  <c r="AD440" i="125" s="1"/>
  <c r="AD442" i="125" s="1"/>
  <c r="AD444" i="125" s="1"/>
  <c r="AD446" i="125" s="1"/>
  <c r="AD448" i="125" s="1"/>
  <c r="AD450" i="125" s="1"/>
  <c r="AN424" i="125"/>
  <c r="AM424" i="125"/>
  <c r="M424" i="125"/>
  <c r="L424" i="125"/>
  <c r="AT408" i="125"/>
  <c r="T22" i="129" s="1"/>
  <c r="M408" i="125"/>
  <c r="L408" i="125"/>
  <c r="AN406" i="125"/>
  <c r="AM406" i="125"/>
  <c r="M406" i="125"/>
  <c r="L406" i="125"/>
  <c r="AN404" i="125"/>
  <c r="AM404" i="125"/>
  <c r="M404" i="125"/>
  <c r="L404" i="125"/>
  <c r="AN402" i="125"/>
  <c r="AM402" i="125"/>
  <c r="M402" i="125"/>
  <c r="L402" i="125"/>
  <c r="AN400" i="125"/>
  <c r="AM400" i="125"/>
  <c r="M400" i="125"/>
  <c r="L400" i="125"/>
  <c r="AN398" i="125"/>
  <c r="AM398" i="125"/>
  <c r="M398" i="125"/>
  <c r="L398" i="125"/>
  <c r="AN396" i="125"/>
  <c r="AM396" i="125"/>
  <c r="M396" i="125"/>
  <c r="L396" i="125"/>
  <c r="AN394" i="125"/>
  <c r="AM394" i="125"/>
  <c r="M394" i="125"/>
  <c r="L394" i="125"/>
  <c r="AN392" i="125"/>
  <c r="AM392" i="125"/>
  <c r="M392" i="125"/>
  <c r="L392" i="125"/>
  <c r="AN390" i="125"/>
  <c r="AM390" i="125"/>
  <c r="M390" i="125"/>
  <c r="L390" i="125"/>
  <c r="AN388" i="125"/>
  <c r="AM388" i="125"/>
  <c r="M388" i="125"/>
  <c r="L388" i="125"/>
  <c r="AN386" i="125"/>
  <c r="AM386" i="125"/>
  <c r="M386" i="125"/>
  <c r="L386" i="125"/>
  <c r="AN384" i="125"/>
  <c r="AM384" i="125"/>
  <c r="M384" i="125"/>
  <c r="L384" i="125"/>
  <c r="AN382" i="125"/>
  <c r="AM382" i="125"/>
  <c r="M382" i="125"/>
  <c r="L382" i="125"/>
  <c r="AN380" i="125"/>
  <c r="AM380" i="125"/>
  <c r="M380" i="125"/>
  <c r="L380" i="125"/>
  <c r="C380" i="125"/>
  <c r="C382" i="125" s="1"/>
  <c r="C384" i="125" s="1"/>
  <c r="C386" i="125" s="1"/>
  <c r="C388" i="125" s="1"/>
  <c r="C390" i="125" s="1"/>
  <c r="C392" i="125" s="1"/>
  <c r="C394" i="125" s="1"/>
  <c r="C396" i="125" s="1"/>
  <c r="C398" i="125" s="1"/>
  <c r="C400" i="125" s="1"/>
  <c r="C402" i="125" s="1"/>
  <c r="C404" i="125" s="1"/>
  <c r="C406" i="125" s="1"/>
  <c r="C408" i="125" s="1"/>
  <c r="AD378" i="125" s="1"/>
  <c r="AD380" i="125" s="1"/>
  <c r="AD382" i="125" s="1"/>
  <c r="AD384" i="125" s="1"/>
  <c r="AD386" i="125" s="1"/>
  <c r="AD388" i="125" s="1"/>
  <c r="AD390" i="125" s="1"/>
  <c r="AD392" i="125" s="1"/>
  <c r="AD394" i="125" s="1"/>
  <c r="AD396" i="125" s="1"/>
  <c r="AD398" i="125" s="1"/>
  <c r="AD400" i="125" s="1"/>
  <c r="AD402" i="125" s="1"/>
  <c r="AD404" i="125" s="1"/>
  <c r="AD406" i="125" s="1"/>
  <c r="AN378" i="125"/>
  <c r="AM378" i="125"/>
  <c r="M378" i="125"/>
  <c r="L378" i="125"/>
  <c r="AT362" i="125"/>
  <c r="M362" i="125"/>
  <c r="L362" i="125"/>
  <c r="AN360" i="125"/>
  <c r="AM360" i="125"/>
  <c r="M360" i="125"/>
  <c r="L360" i="125"/>
  <c r="AN358" i="125"/>
  <c r="AM358" i="125"/>
  <c r="M358" i="125"/>
  <c r="L358" i="125"/>
  <c r="AN356" i="125"/>
  <c r="AM356" i="125"/>
  <c r="M356" i="125"/>
  <c r="L356" i="125"/>
  <c r="AN354" i="125"/>
  <c r="AM354" i="125"/>
  <c r="M354" i="125"/>
  <c r="L354" i="125"/>
  <c r="AN352" i="125"/>
  <c r="AM352" i="125"/>
  <c r="M352" i="125"/>
  <c r="L352" i="125"/>
  <c r="AN350" i="125"/>
  <c r="AM350" i="125"/>
  <c r="M350" i="125"/>
  <c r="L350" i="125"/>
  <c r="AN348" i="125"/>
  <c r="AM348" i="125"/>
  <c r="M348" i="125"/>
  <c r="L348" i="125"/>
  <c r="AN346" i="125"/>
  <c r="AM346" i="125"/>
  <c r="M346" i="125"/>
  <c r="L346" i="125"/>
  <c r="AN344" i="125"/>
  <c r="AM344" i="125"/>
  <c r="M344" i="125"/>
  <c r="L344" i="125"/>
  <c r="AN342" i="125"/>
  <c r="AM342" i="125"/>
  <c r="AN340" i="125"/>
  <c r="AM340" i="125"/>
  <c r="M340" i="125"/>
  <c r="L340" i="125"/>
  <c r="AN338" i="125"/>
  <c r="AM338" i="125"/>
  <c r="AN336" i="125"/>
  <c r="AM336" i="125"/>
  <c r="M336" i="125"/>
  <c r="L336" i="125"/>
  <c r="AM362" i="125" s="1"/>
  <c r="S21" i="129" s="1"/>
  <c r="AN334" i="125"/>
  <c r="AM334" i="125"/>
  <c r="M334" i="125"/>
  <c r="L334" i="125"/>
  <c r="C334" i="125"/>
  <c r="C336" i="125" s="1"/>
  <c r="C338" i="125" s="1"/>
  <c r="C340" i="125" s="1"/>
  <c r="C342" i="125" s="1"/>
  <c r="C344" i="125" s="1"/>
  <c r="C346" i="125" s="1"/>
  <c r="C348" i="125" s="1"/>
  <c r="C350" i="125" s="1"/>
  <c r="C352" i="125" s="1"/>
  <c r="C354" i="125" s="1"/>
  <c r="C356" i="125" s="1"/>
  <c r="C358" i="125" s="1"/>
  <c r="C360" i="125" s="1"/>
  <c r="C362" i="125" s="1"/>
  <c r="AD332" i="125" s="1"/>
  <c r="AD334" i="125" s="1"/>
  <c r="AD336" i="125" s="1"/>
  <c r="AD338" i="125" s="1"/>
  <c r="AD340" i="125" s="1"/>
  <c r="AD342" i="125" s="1"/>
  <c r="AD344" i="125" s="1"/>
  <c r="AD346" i="125" s="1"/>
  <c r="AD348" i="125" s="1"/>
  <c r="AD350" i="125" s="1"/>
  <c r="AD352" i="125" s="1"/>
  <c r="AD354" i="125" s="1"/>
  <c r="AD356" i="125" s="1"/>
  <c r="AD358" i="125" s="1"/>
  <c r="AN332" i="125"/>
  <c r="AM332" i="125"/>
  <c r="M332" i="125"/>
  <c r="L332" i="125"/>
  <c r="AT316" i="125"/>
  <c r="T20" i="129" s="1"/>
  <c r="M316" i="125"/>
  <c r="L316" i="125"/>
  <c r="AN314" i="125"/>
  <c r="AM314" i="125"/>
  <c r="M314" i="125"/>
  <c r="L314" i="125"/>
  <c r="AN312" i="125"/>
  <c r="AM312" i="125"/>
  <c r="M312" i="125"/>
  <c r="L312" i="125"/>
  <c r="AN310" i="125"/>
  <c r="AM310" i="125"/>
  <c r="M310" i="125"/>
  <c r="L310" i="125"/>
  <c r="AN308" i="125"/>
  <c r="AM308" i="125"/>
  <c r="M308" i="125"/>
  <c r="L308" i="125"/>
  <c r="AN306" i="125"/>
  <c r="AM306" i="125"/>
  <c r="M306" i="125"/>
  <c r="L306" i="125"/>
  <c r="AN304" i="125"/>
  <c r="AM304" i="125"/>
  <c r="M304" i="125"/>
  <c r="L304" i="125"/>
  <c r="AN302" i="125"/>
  <c r="AM302" i="125"/>
  <c r="AN300" i="125"/>
  <c r="AM300" i="125"/>
  <c r="AN298" i="125"/>
  <c r="AM298" i="125"/>
  <c r="AN296" i="125"/>
  <c r="AM296" i="125"/>
  <c r="AN294" i="125"/>
  <c r="AM294" i="125"/>
  <c r="AN292" i="125"/>
  <c r="AM292" i="125"/>
  <c r="M292" i="125"/>
  <c r="L292" i="125"/>
  <c r="AN290" i="125"/>
  <c r="AM290" i="125"/>
  <c r="M290" i="125"/>
  <c r="L290" i="125"/>
  <c r="AN288" i="125"/>
  <c r="AM288" i="125"/>
  <c r="M288" i="125"/>
  <c r="L288" i="125"/>
  <c r="C288" i="125"/>
  <c r="C290" i="125" s="1"/>
  <c r="C292" i="125" s="1"/>
  <c r="C294" i="125" s="1"/>
  <c r="C296" i="125" s="1"/>
  <c r="C298" i="125" s="1"/>
  <c r="C300" i="125" s="1"/>
  <c r="C302" i="125" s="1"/>
  <c r="C304" i="125" s="1"/>
  <c r="C306" i="125" s="1"/>
  <c r="C308" i="125" s="1"/>
  <c r="C310" i="125" s="1"/>
  <c r="C312" i="125" s="1"/>
  <c r="C314" i="125" s="1"/>
  <c r="C316" i="125" s="1"/>
  <c r="AD286" i="125" s="1"/>
  <c r="AD288" i="125" s="1"/>
  <c r="AD290" i="125" s="1"/>
  <c r="AD292" i="125" s="1"/>
  <c r="AD294" i="125" s="1"/>
  <c r="AD296" i="125" s="1"/>
  <c r="AD298" i="125" s="1"/>
  <c r="AD300" i="125" s="1"/>
  <c r="AD302" i="125" s="1"/>
  <c r="AD304" i="125" s="1"/>
  <c r="AD306" i="125" s="1"/>
  <c r="AD308" i="125" s="1"/>
  <c r="AD310" i="125" s="1"/>
  <c r="AD312" i="125" s="1"/>
  <c r="AD314" i="125" s="1"/>
  <c r="AN286" i="125"/>
  <c r="AM286" i="125"/>
  <c r="M286" i="125"/>
  <c r="L286" i="125"/>
  <c r="AT270" i="125"/>
  <c r="T19" i="129" s="1"/>
  <c r="M270" i="125"/>
  <c r="L270" i="125"/>
  <c r="AN268" i="125"/>
  <c r="AM268" i="125"/>
  <c r="M268" i="125"/>
  <c r="L268" i="125"/>
  <c r="AN266" i="125"/>
  <c r="AM266" i="125"/>
  <c r="M266" i="125"/>
  <c r="L266" i="125"/>
  <c r="AN264" i="125"/>
  <c r="AM264" i="125"/>
  <c r="M264" i="125"/>
  <c r="L264" i="125"/>
  <c r="AN262" i="125"/>
  <c r="AM262" i="125"/>
  <c r="M262" i="125"/>
  <c r="L262" i="125"/>
  <c r="AN260" i="125"/>
  <c r="AM260" i="125"/>
  <c r="M260" i="125"/>
  <c r="L260" i="125"/>
  <c r="AN258" i="125"/>
  <c r="AM258" i="125"/>
  <c r="M258" i="125"/>
  <c r="L258" i="125"/>
  <c r="AN256" i="125"/>
  <c r="AM256" i="125"/>
  <c r="M256" i="125"/>
  <c r="L256" i="125"/>
  <c r="AN254" i="125"/>
  <c r="AM254" i="125"/>
  <c r="M254" i="125"/>
  <c r="L254" i="125"/>
  <c r="AN252" i="125"/>
  <c r="AM252" i="125"/>
  <c r="M252" i="125"/>
  <c r="L252" i="125"/>
  <c r="AN250" i="125"/>
  <c r="AM250" i="125"/>
  <c r="M250" i="125"/>
  <c r="L250" i="125"/>
  <c r="AN248" i="125"/>
  <c r="AM248" i="125"/>
  <c r="M248" i="125"/>
  <c r="L248" i="125"/>
  <c r="AN246" i="125"/>
  <c r="AM246" i="125"/>
  <c r="M246" i="125"/>
  <c r="L246" i="125"/>
  <c r="AN244" i="125"/>
  <c r="AM244" i="125"/>
  <c r="M244" i="125"/>
  <c r="L244" i="125"/>
  <c r="AN242" i="125"/>
  <c r="AM242" i="125"/>
  <c r="M242" i="125"/>
  <c r="L242" i="125"/>
  <c r="C242" i="125"/>
  <c r="C244" i="125" s="1"/>
  <c r="C246" i="125" s="1"/>
  <c r="C248" i="125" s="1"/>
  <c r="C250" i="125" s="1"/>
  <c r="C252" i="125" s="1"/>
  <c r="C254" i="125" s="1"/>
  <c r="C256" i="125" s="1"/>
  <c r="C258" i="125" s="1"/>
  <c r="C260" i="125" s="1"/>
  <c r="C262" i="125" s="1"/>
  <c r="C264" i="125" s="1"/>
  <c r="C266" i="125" s="1"/>
  <c r="C268" i="125" s="1"/>
  <c r="C270" i="125" s="1"/>
  <c r="AD240" i="125" s="1"/>
  <c r="AD242" i="125" s="1"/>
  <c r="AD244" i="125" s="1"/>
  <c r="AD246" i="125" s="1"/>
  <c r="AD248" i="125" s="1"/>
  <c r="AD250" i="125" s="1"/>
  <c r="AD252" i="125" s="1"/>
  <c r="AD254" i="125" s="1"/>
  <c r="AD256" i="125" s="1"/>
  <c r="AD258" i="125" s="1"/>
  <c r="AD260" i="125" s="1"/>
  <c r="AD262" i="125" s="1"/>
  <c r="AD264" i="125" s="1"/>
  <c r="AD266" i="125" s="1"/>
  <c r="AD268" i="125" s="1"/>
  <c r="AN240" i="125"/>
  <c r="AM240" i="125"/>
  <c r="M240" i="125"/>
  <c r="L240" i="125"/>
  <c r="AT224" i="125"/>
  <c r="M224" i="125"/>
  <c r="L224" i="125"/>
  <c r="AN222" i="125"/>
  <c r="AM222" i="125"/>
  <c r="M222" i="125"/>
  <c r="L222" i="125"/>
  <c r="AN220" i="125"/>
  <c r="AM220" i="125"/>
  <c r="M220" i="125"/>
  <c r="L220" i="125"/>
  <c r="AN218" i="125"/>
  <c r="AM218" i="125"/>
  <c r="M218" i="125"/>
  <c r="L218" i="125"/>
  <c r="AN216" i="125"/>
  <c r="AM216" i="125"/>
  <c r="M216" i="125"/>
  <c r="L216" i="125"/>
  <c r="AN214" i="125"/>
  <c r="AM214" i="125"/>
  <c r="M214" i="125"/>
  <c r="L214" i="125"/>
  <c r="AN212" i="125"/>
  <c r="AM212" i="125"/>
  <c r="M212" i="125"/>
  <c r="L212" i="125"/>
  <c r="AN210" i="125"/>
  <c r="AM210" i="125"/>
  <c r="M210" i="125"/>
  <c r="L210" i="125"/>
  <c r="AN208" i="125"/>
  <c r="AM208" i="125"/>
  <c r="M208" i="125"/>
  <c r="L208" i="125"/>
  <c r="AN206" i="125"/>
  <c r="AM206" i="125"/>
  <c r="M206" i="125"/>
  <c r="L206" i="125"/>
  <c r="AN204" i="125"/>
  <c r="AM204" i="125"/>
  <c r="M204" i="125"/>
  <c r="L204" i="125"/>
  <c r="AN202" i="125"/>
  <c r="AM202" i="125"/>
  <c r="M202" i="125"/>
  <c r="L202" i="125"/>
  <c r="AN200" i="125"/>
  <c r="AM200" i="125"/>
  <c r="M200" i="125"/>
  <c r="L200" i="125"/>
  <c r="AN198" i="125"/>
  <c r="AM198" i="125"/>
  <c r="M198" i="125"/>
  <c r="L198" i="125"/>
  <c r="AN196" i="125"/>
  <c r="AM196" i="125"/>
  <c r="M196" i="125"/>
  <c r="L196" i="125"/>
  <c r="C196" i="125"/>
  <c r="C198" i="125" s="1"/>
  <c r="C200" i="125" s="1"/>
  <c r="C202" i="125" s="1"/>
  <c r="C204" i="125" s="1"/>
  <c r="C206" i="125" s="1"/>
  <c r="C208" i="125" s="1"/>
  <c r="C210" i="125" s="1"/>
  <c r="C212" i="125" s="1"/>
  <c r="C214" i="125" s="1"/>
  <c r="C216" i="125" s="1"/>
  <c r="C218" i="125" s="1"/>
  <c r="C220" i="125" s="1"/>
  <c r="C222" i="125" s="1"/>
  <c r="C224" i="125" s="1"/>
  <c r="AD194" i="125" s="1"/>
  <c r="AD196" i="125" s="1"/>
  <c r="AD198" i="125" s="1"/>
  <c r="AD200" i="125" s="1"/>
  <c r="AD202" i="125" s="1"/>
  <c r="AD204" i="125" s="1"/>
  <c r="AD206" i="125" s="1"/>
  <c r="AD208" i="125" s="1"/>
  <c r="AD210" i="125" s="1"/>
  <c r="AD212" i="125" s="1"/>
  <c r="AD214" i="125" s="1"/>
  <c r="AD216" i="125" s="1"/>
  <c r="AD218" i="125" s="1"/>
  <c r="AD220" i="125" s="1"/>
  <c r="AN194" i="125"/>
  <c r="AM194" i="125"/>
  <c r="M194" i="125"/>
  <c r="L194" i="125"/>
  <c r="AT178" i="125"/>
  <c r="M178" i="125"/>
  <c r="L178" i="125"/>
  <c r="AN176" i="125"/>
  <c r="AM176" i="125"/>
  <c r="M176" i="125"/>
  <c r="L176" i="125"/>
  <c r="AN174" i="125"/>
  <c r="AM174" i="125"/>
  <c r="M174" i="125"/>
  <c r="L174" i="125"/>
  <c r="AN172" i="125"/>
  <c r="AM172" i="125"/>
  <c r="M172" i="125"/>
  <c r="L172" i="125"/>
  <c r="AN170" i="125"/>
  <c r="AM170" i="125"/>
  <c r="M170" i="125"/>
  <c r="L170" i="125"/>
  <c r="AN168" i="125"/>
  <c r="AM168" i="125"/>
  <c r="M168" i="125"/>
  <c r="L168" i="125"/>
  <c r="AN166" i="125"/>
  <c r="AM166" i="125"/>
  <c r="M166" i="125"/>
  <c r="L166" i="125"/>
  <c r="AN164" i="125"/>
  <c r="AM164" i="125"/>
  <c r="AN162" i="125"/>
  <c r="AM162" i="125"/>
  <c r="AN160" i="125"/>
  <c r="AM160" i="125"/>
  <c r="AN158" i="125"/>
  <c r="AM158" i="125"/>
  <c r="M158" i="125"/>
  <c r="L158" i="125"/>
  <c r="AN156" i="125"/>
  <c r="AM156" i="125"/>
  <c r="M156" i="125"/>
  <c r="L156" i="125"/>
  <c r="AN154" i="125"/>
  <c r="AM154" i="125"/>
  <c r="M154" i="125"/>
  <c r="L154" i="125"/>
  <c r="AN152" i="125"/>
  <c r="AM152" i="125"/>
  <c r="M152" i="125"/>
  <c r="L152" i="125"/>
  <c r="AN150" i="125"/>
  <c r="AM150" i="125"/>
  <c r="M150" i="125"/>
  <c r="L150" i="125"/>
  <c r="C150" i="125"/>
  <c r="C152" i="125" s="1"/>
  <c r="C154" i="125" s="1"/>
  <c r="C156" i="125" s="1"/>
  <c r="C158" i="125" s="1"/>
  <c r="C160" i="125" s="1"/>
  <c r="C162" i="125" s="1"/>
  <c r="C164" i="125" s="1"/>
  <c r="C166" i="125" s="1"/>
  <c r="C168" i="125" s="1"/>
  <c r="C170" i="125" s="1"/>
  <c r="C172" i="125" s="1"/>
  <c r="C174" i="125" s="1"/>
  <c r="C176" i="125" s="1"/>
  <c r="C178" i="125" s="1"/>
  <c r="AD148" i="125" s="1"/>
  <c r="AD150" i="125" s="1"/>
  <c r="AD152" i="125" s="1"/>
  <c r="AD154" i="125" s="1"/>
  <c r="AD156" i="125" s="1"/>
  <c r="AD158" i="125" s="1"/>
  <c r="AD160" i="125" s="1"/>
  <c r="AD162" i="125" s="1"/>
  <c r="AD164" i="125" s="1"/>
  <c r="AD166" i="125" s="1"/>
  <c r="AD168" i="125" s="1"/>
  <c r="AD170" i="125" s="1"/>
  <c r="AD172" i="125" s="1"/>
  <c r="AD174" i="125" s="1"/>
  <c r="AD176" i="125" s="1"/>
  <c r="AN148" i="125"/>
  <c r="AM148" i="125"/>
  <c r="L148" i="125"/>
  <c r="M148" i="125"/>
  <c r="AT132" i="125"/>
  <c r="T16" i="129" s="1"/>
  <c r="M132" i="125"/>
  <c r="L132" i="125"/>
  <c r="AN130" i="125"/>
  <c r="AM130" i="125"/>
  <c r="M130" i="125"/>
  <c r="L130" i="125"/>
  <c r="AN128" i="125"/>
  <c r="AM128" i="125"/>
  <c r="M128" i="125"/>
  <c r="L128" i="125"/>
  <c r="AN126" i="125"/>
  <c r="AM126" i="125"/>
  <c r="M126" i="125"/>
  <c r="L126" i="125"/>
  <c r="AN124" i="125"/>
  <c r="AM124" i="125"/>
  <c r="M124" i="125"/>
  <c r="L124" i="125"/>
  <c r="AN122" i="125"/>
  <c r="AM122" i="125"/>
  <c r="M122" i="125"/>
  <c r="L122" i="125"/>
  <c r="AN120" i="125"/>
  <c r="AM120" i="125"/>
  <c r="M120" i="125"/>
  <c r="L120" i="125"/>
  <c r="AN118" i="125"/>
  <c r="AM118" i="125"/>
  <c r="M118" i="125"/>
  <c r="L118" i="125"/>
  <c r="AN116" i="125"/>
  <c r="AM116" i="125"/>
  <c r="M116" i="125"/>
  <c r="L116" i="125"/>
  <c r="AN114" i="125"/>
  <c r="AM114" i="125"/>
  <c r="M114" i="125"/>
  <c r="L114" i="125"/>
  <c r="AN112" i="125"/>
  <c r="AM112" i="125"/>
  <c r="M112" i="125"/>
  <c r="L112" i="125"/>
  <c r="AN110" i="125"/>
  <c r="AM110" i="125"/>
  <c r="M110" i="125"/>
  <c r="L110" i="125"/>
  <c r="AN108" i="125"/>
  <c r="AM108" i="125"/>
  <c r="M108" i="125"/>
  <c r="L108" i="125"/>
  <c r="AN106" i="125"/>
  <c r="AM106" i="125"/>
  <c r="L102" i="125"/>
  <c r="L104" i="125"/>
  <c r="L106" i="125"/>
  <c r="AM102" i="125"/>
  <c r="AM104" i="125"/>
  <c r="M106" i="125"/>
  <c r="AN104" i="125"/>
  <c r="M104" i="125"/>
  <c r="C104" i="125"/>
  <c r="C106" i="125" s="1"/>
  <c r="C108" i="125" s="1"/>
  <c r="C110" i="125" s="1"/>
  <c r="C112" i="125" s="1"/>
  <c r="C114" i="125" s="1"/>
  <c r="C116" i="125" s="1"/>
  <c r="C118" i="125" s="1"/>
  <c r="C120" i="125" s="1"/>
  <c r="C122" i="125" s="1"/>
  <c r="C124" i="125" s="1"/>
  <c r="C126" i="125" s="1"/>
  <c r="C128" i="125" s="1"/>
  <c r="C130" i="125" s="1"/>
  <c r="C132" i="125" s="1"/>
  <c r="AD102" i="125" s="1"/>
  <c r="AD104" i="125" s="1"/>
  <c r="AD106" i="125" s="1"/>
  <c r="AD108" i="125" s="1"/>
  <c r="AD110" i="125" s="1"/>
  <c r="AD112" i="125" s="1"/>
  <c r="AD114" i="125" s="1"/>
  <c r="AD116" i="125" s="1"/>
  <c r="AD118" i="125" s="1"/>
  <c r="AD120" i="125" s="1"/>
  <c r="AD122" i="125" s="1"/>
  <c r="AD124" i="125" s="1"/>
  <c r="AD126" i="125" s="1"/>
  <c r="AD128" i="125" s="1"/>
  <c r="AN102" i="125"/>
  <c r="M102" i="125"/>
  <c r="Q51" i="126"/>
  <c r="O60" i="126"/>
  <c r="Q60" i="126" s="1"/>
  <c r="O61" i="126"/>
  <c r="Q61" i="126" s="1"/>
  <c r="C12" i="125"/>
  <c r="C14" i="125" s="1"/>
  <c r="C16" i="125" s="1"/>
  <c r="C18" i="125" s="1"/>
  <c r="C20" i="125" s="1"/>
  <c r="C22" i="125" s="1"/>
  <c r="C24" i="125" s="1"/>
  <c r="C26" i="125" s="1"/>
  <c r="C28" i="125" s="1"/>
  <c r="C30" i="125" s="1"/>
  <c r="C32" i="125" s="1"/>
  <c r="C34" i="125" s="1"/>
  <c r="C36" i="125" s="1"/>
  <c r="C38" i="125" s="1"/>
  <c r="C40" i="125" s="1"/>
  <c r="AD10" i="125" s="1"/>
  <c r="AD12" i="125" s="1"/>
  <c r="AD14" i="125" s="1"/>
  <c r="AD16" i="125" s="1"/>
  <c r="AD18" i="125" s="1"/>
  <c r="AD20" i="125" s="1"/>
  <c r="AD22" i="125" s="1"/>
  <c r="AD24" i="125" s="1"/>
  <c r="AD26" i="125" s="1"/>
  <c r="AD28" i="125" s="1"/>
  <c r="AD30" i="125" s="1"/>
  <c r="AD32" i="125" s="1"/>
  <c r="AD34" i="125" s="1"/>
  <c r="AD36" i="125" s="1"/>
  <c r="F45" i="53"/>
  <c r="F24" i="53"/>
  <c r="F58" i="53" s="1"/>
  <c r="E27" i="99"/>
  <c r="C12" i="112" s="1"/>
  <c r="F27" i="53"/>
  <c r="D13" i="111" s="1"/>
  <c r="A18" i="53"/>
  <c r="F13" i="112"/>
  <c r="D13" i="112"/>
  <c r="F11" i="112"/>
  <c r="C9" i="112"/>
  <c r="E36" i="112" s="1"/>
  <c r="C22" i="112"/>
  <c r="F35" i="112" s="1"/>
  <c r="D26" i="53"/>
  <c r="B42" i="53"/>
  <c r="C6" i="111" s="1"/>
  <c r="C39" i="111" s="1"/>
  <c r="D42" i="53"/>
  <c r="C42" i="53"/>
  <c r="B44" i="53"/>
  <c r="B40" i="53"/>
  <c r="C7" i="111" s="1"/>
  <c r="C40" i="111" s="1"/>
  <c r="D40" i="53"/>
  <c r="C40" i="53"/>
  <c r="B34" i="53"/>
  <c r="B38" i="53" s="1"/>
  <c r="F35" i="53"/>
  <c r="F34" i="53"/>
  <c r="F32" i="53"/>
  <c r="E32" i="53"/>
  <c r="E33" i="53"/>
  <c r="B31" i="53"/>
  <c r="D31" i="53"/>
  <c r="C31" i="53"/>
  <c r="B30" i="53"/>
  <c r="D30" i="53"/>
  <c r="C30" i="53"/>
  <c r="B29" i="53"/>
  <c r="C4" i="111"/>
  <c r="C38" i="111" s="1"/>
  <c r="B26" i="53"/>
  <c r="B51" i="53" s="1"/>
  <c r="B24" i="53"/>
  <c r="F11" i="53" s="1"/>
  <c r="F28" i="53"/>
  <c r="F13" i="111" s="1"/>
  <c r="H9" i="53"/>
  <c r="F41" i="53"/>
  <c r="H6" i="53"/>
  <c r="B36" i="53"/>
  <c r="E6" i="99"/>
  <c r="B6" i="99" s="1"/>
  <c r="F46" i="53"/>
  <c r="A56" i="99"/>
  <c r="B56" i="99" s="1"/>
  <c r="A55" i="99"/>
  <c r="B55" i="99" s="1"/>
  <c r="B15" i="99"/>
  <c r="F38" i="53"/>
  <c r="C22" i="111"/>
  <c r="F35" i="111" s="1"/>
  <c r="F19" i="53"/>
  <c r="F11" i="111" s="1"/>
  <c r="E15" i="53"/>
  <c r="C9" i="111"/>
  <c r="E36" i="111" s="1"/>
  <c r="B9" i="99"/>
  <c r="B8" i="109"/>
  <c r="B18" i="99"/>
  <c r="C7" i="112" s="1"/>
  <c r="C40" i="112" s="1"/>
  <c r="C8" i="99"/>
  <c r="B17" i="99"/>
  <c r="C6" i="112" s="1"/>
  <c r="C39" i="112" s="1"/>
  <c r="C4" i="112"/>
  <c r="C38" i="112" s="1"/>
  <c r="G22" i="99"/>
  <c r="B46" i="53"/>
  <c r="B22" i="99"/>
  <c r="B5" i="99"/>
  <c r="F1" i="99" s="1"/>
  <c r="B21" i="99"/>
  <c r="B20" i="99"/>
  <c r="B19" i="99"/>
  <c r="F15" i="99" s="1"/>
  <c r="B16" i="99"/>
  <c r="D15" i="99"/>
  <c r="C6" i="99"/>
  <c r="F22" i="53"/>
  <c r="E24" i="99"/>
  <c r="C16" i="112" s="1"/>
  <c r="AM638" i="125"/>
  <c r="B8" i="99"/>
  <c r="B50" i="53"/>
  <c r="C3" i="112"/>
  <c r="C37" i="112" s="1"/>
  <c r="O62" i="126"/>
  <c r="Q62" i="126" s="1"/>
  <c r="B11" i="99"/>
  <c r="F34" i="112"/>
  <c r="E20" i="99"/>
  <c r="F18" i="53"/>
  <c r="D11" i="111" s="1"/>
  <c r="AM592" i="125" l="1"/>
  <c r="S26" i="129" s="1"/>
  <c r="AM316" i="125"/>
  <c r="S20" i="129" s="1"/>
  <c r="AM132" i="125"/>
  <c r="S16" i="129" s="1"/>
  <c r="T62" i="126"/>
  <c r="S62" i="126"/>
  <c r="S27" i="129"/>
  <c r="T61" i="126"/>
  <c r="AM546" i="125"/>
  <c r="S25" i="129" s="1"/>
  <c r="T60" i="126"/>
  <c r="T25" i="129"/>
  <c r="AM408" i="125"/>
  <c r="S22" i="129" s="1"/>
  <c r="T21" i="129"/>
  <c r="AM224" i="125"/>
  <c r="S18" i="129" s="1"/>
  <c r="AM178" i="125"/>
  <c r="S17" i="129" s="1"/>
  <c r="T51" i="126"/>
  <c r="F62" i="53"/>
  <c r="C12" i="111"/>
  <c r="B57" i="53"/>
  <c r="E62" i="53"/>
  <c r="F64" i="53"/>
  <c r="B54" i="53"/>
  <c r="B23" i="99"/>
  <c r="D62" i="53"/>
  <c r="B64" i="53"/>
  <c r="E22" i="99"/>
  <c r="D11" i="112"/>
  <c r="AM270" i="125"/>
  <c r="S19" i="129" s="1"/>
  <c r="B28" i="53"/>
  <c r="A12" i="53"/>
  <c r="F20" i="53"/>
  <c r="B62" i="53"/>
  <c r="F34" i="111"/>
  <c r="B53" i="53"/>
  <c r="B27" i="53"/>
  <c r="C16" i="111"/>
  <c r="E58" i="53"/>
  <c r="C62" i="53"/>
  <c r="B25" i="53"/>
  <c r="S12" i="129"/>
  <c r="T12" i="129"/>
  <c r="S61" i="126" l="1"/>
  <c r="C29" i="129"/>
  <c r="S51" i="126"/>
  <c r="B29" i="129"/>
  <c r="S60" i="126"/>
  <c r="C10" i="111"/>
  <c r="C14" i="111" s="1"/>
  <c r="J9" i="53"/>
  <c r="F21" i="53" s="1"/>
  <c r="C10" i="112"/>
  <c r="C14" i="112" s="1"/>
  <c r="B27" i="99"/>
  <c r="E23" i="99" s="1"/>
  <c r="C17" i="112" s="1"/>
  <c r="C3" i="111"/>
  <c r="C37" i="111" s="1"/>
  <c r="B32" i="53"/>
  <c r="C58" i="53" l="1"/>
  <c r="C17" i="111"/>
  <c r="C18" i="111" s="1"/>
  <c r="E28" i="99"/>
  <c r="F23" i="53"/>
  <c r="C20" i="112" l="1"/>
  <c r="C21" i="112" s="1"/>
  <c r="C18" i="112"/>
  <c r="F25" i="53"/>
  <c r="B58" i="53"/>
  <c r="C20" i="111" l="1"/>
  <c r="C21" i="1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shiyomu77</author>
    <author>稔</author>
  </authors>
  <commentList>
    <comment ref="B50" authorId="0" shapeId="0" xr:uid="{00000000-0006-0000-0000-000001000000}">
      <text>
        <r>
          <rPr>
            <sz val="9"/>
            <color indexed="81"/>
            <rFont val="ＭＳ Ｐゴシック"/>
            <family val="3"/>
            <charset val="128"/>
          </rPr>
          <t>研究科題名を記入</t>
        </r>
      </text>
    </comment>
    <comment ref="B52" authorId="1" shapeId="0" xr:uid="{00000000-0006-0000-0000-000002000000}">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53" authorId="2" shapeId="0" xr:uid="{00000000-0006-0000-0000-000003000000}">
      <text>
        <r>
          <rPr>
            <sz val="9"/>
            <color indexed="81"/>
            <rFont val="ＭＳ Ｐゴシック"/>
            <family val="3"/>
            <charset val="128"/>
          </rPr>
          <t>コース名だけでなく、具体的な部屋番号などを記入</t>
        </r>
      </text>
    </comment>
    <comment ref="B55" authorId="0" shapeId="0" xr:uid="{00000000-0006-0000-0000-000004000000}">
      <text>
        <r>
          <rPr>
            <sz val="9"/>
            <color indexed="81"/>
            <rFont val="ＭＳ Ｐゴシック"/>
            <family val="3"/>
            <charset val="128"/>
          </rPr>
          <t>雇用開始日を</t>
        </r>
        <r>
          <rPr>
            <sz val="9"/>
            <color indexed="10"/>
            <rFont val="ＭＳ Ｐゴシック"/>
            <family val="3"/>
            <charset val="128"/>
          </rPr>
          <t xml:space="preserve">半角数字で入力
</t>
        </r>
        <r>
          <rPr>
            <sz val="9"/>
            <color indexed="81"/>
            <rFont val="ＭＳ Ｐゴシック"/>
            <family val="3"/>
            <charset val="128"/>
          </rPr>
          <t>入力例　 ：</t>
        </r>
        <r>
          <rPr>
            <sz val="9"/>
            <color indexed="12"/>
            <rFont val="ＭＳ Ｐゴシック"/>
            <family val="3"/>
            <charset val="128"/>
          </rPr>
          <t>2015/5/1</t>
        </r>
        <r>
          <rPr>
            <sz val="9"/>
            <color indexed="81"/>
            <rFont val="ＭＳ Ｐゴシック"/>
            <family val="3"/>
            <charset val="128"/>
          </rPr>
          <t xml:space="preserve">
表示結果：</t>
        </r>
        <r>
          <rPr>
            <sz val="9"/>
            <color indexed="12"/>
            <rFont val="ＭＳ Ｐゴシック"/>
            <family val="3"/>
            <charset val="128"/>
          </rPr>
          <t>平成27年5月1日</t>
        </r>
      </text>
    </comment>
    <comment ref="C55" authorId="0" shapeId="0" xr:uid="{00000000-0006-0000-0000-000005000000}">
      <text>
        <r>
          <rPr>
            <sz val="9"/>
            <color indexed="81"/>
            <rFont val="ＭＳ Ｐゴシック"/>
            <family val="3"/>
            <charset val="128"/>
          </rPr>
          <t>雇用最終日を</t>
        </r>
        <r>
          <rPr>
            <sz val="9"/>
            <color indexed="10"/>
            <rFont val="ＭＳ Ｐゴシック"/>
            <family val="3"/>
            <charset val="128"/>
          </rPr>
          <t>半角数字で入力</t>
        </r>
        <r>
          <rPr>
            <sz val="9"/>
            <color indexed="81"/>
            <rFont val="ＭＳ Ｐゴシック"/>
            <family val="3"/>
            <charset val="128"/>
          </rPr>
          <t xml:space="preserve">
入力例　 ：</t>
        </r>
        <r>
          <rPr>
            <sz val="9"/>
            <color indexed="12"/>
            <rFont val="ＭＳ Ｐゴシック"/>
            <family val="3"/>
            <charset val="128"/>
          </rPr>
          <t>2015/8/31</t>
        </r>
        <r>
          <rPr>
            <sz val="9"/>
            <color indexed="81"/>
            <rFont val="ＭＳ Ｐゴシック"/>
            <family val="3"/>
            <charset val="128"/>
          </rPr>
          <t xml:space="preserve">
表示結果：</t>
        </r>
        <r>
          <rPr>
            <sz val="9"/>
            <color indexed="12"/>
            <rFont val="ＭＳ Ｐゴシック"/>
            <family val="3"/>
            <charset val="128"/>
          </rPr>
          <t>平成26年8月31日</t>
        </r>
      </text>
    </comment>
    <comment ref="B57" authorId="0" shapeId="0" xr:uid="{00000000-0006-0000-0000-000006000000}">
      <text>
        <r>
          <rPr>
            <sz val="9"/>
            <color indexed="81"/>
            <rFont val="ＭＳ Ｐゴシック"/>
            <family val="3"/>
            <charset val="128"/>
          </rPr>
          <t>週当たり勤務日数を</t>
        </r>
        <r>
          <rPr>
            <sz val="9"/>
            <color indexed="10"/>
            <rFont val="ＭＳ Ｐゴシック"/>
            <family val="3"/>
            <charset val="128"/>
          </rPr>
          <t>半角数字</t>
        </r>
        <r>
          <rPr>
            <sz val="9"/>
            <color indexed="81"/>
            <rFont val="ＭＳ Ｐゴシック"/>
            <family val="3"/>
            <charset val="128"/>
          </rPr>
          <t>で入力
入力例：</t>
        </r>
        <r>
          <rPr>
            <sz val="9"/>
            <color indexed="12"/>
            <rFont val="ＭＳ Ｐゴシック"/>
            <family val="3"/>
            <charset val="128"/>
          </rPr>
          <t xml:space="preserve">3
</t>
        </r>
        <r>
          <rPr>
            <sz val="9"/>
            <color indexed="81"/>
            <rFont val="ＭＳ Ｐゴシック"/>
            <family val="3"/>
            <charset val="128"/>
          </rPr>
          <t>表示結果：</t>
        </r>
        <r>
          <rPr>
            <sz val="9"/>
            <color indexed="12"/>
            <rFont val="ＭＳ Ｐゴシック"/>
            <family val="3"/>
            <charset val="128"/>
          </rPr>
          <t>週当たり3日</t>
        </r>
      </text>
    </comment>
    <comment ref="B58" authorId="0" shapeId="0" xr:uid="{00000000-0006-0000-0000-000007000000}">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58" authorId="0" shapeId="0" xr:uid="{00000000-0006-0000-0000-000008000000}">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59" authorId="0" shapeId="0" xr:uid="{00000000-0006-0000-0000-000009000000}">
      <text>
        <r>
          <rPr>
            <b/>
            <sz val="9"/>
            <color indexed="81"/>
            <rFont val="ＭＳ Ｐゴシック"/>
            <family val="3"/>
            <charset val="128"/>
          </rPr>
          <t>「単価一覧表」のシートを
参考に該当する単価を選択
してください。</t>
        </r>
        <r>
          <rPr>
            <sz val="9"/>
            <color indexed="81"/>
            <rFont val="ＭＳ Ｐゴシック"/>
            <family val="3"/>
            <charset val="128"/>
          </rPr>
          <t xml:space="preserve">
</t>
        </r>
      </text>
    </comment>
    <comment ref="B72" authorId="3" shapeId="0" xr:uid="{00000000-0006-0000-0000-00000A000000}">
      <text>
        <r>
          <rPr>
            <b/>
            <sz val="9"/>
            <color indexed="12"/>
            <rFont val="ＭＳ Ｐゴシック"/>
            <family val="3"/>
            <charset val="128"/>
          </rPr>
          <t>予算詳細コード</t>
        </r>
        <r>
          <rPr>
            <b/>
            <sz val="9"/>
            <color indexed="81"/>
            <rFont val="ＭＳ Ｐゴシック"/>
            <family val="3"/>
            <charset val="128"/>
          </rPr>
          <t>を</t>
        </r>
        <r>
          <rPr>
            <b/>
            <sz val="9"/>
            <color indexed="10"/>
            <rFont val="ＭＳ Ｐゴシック"/>
            <family val="3"/>
            <charset val="128"/>
          </rPr>
          <t>半角英数字</t>
        </r>
        <r>
          <rPr>
            <b/>
            <sz val="9"/>
            <color indexed="81"/>
            <rFont val="ＭＳ Ｐゴシック"/>
            <family val="3"/>
            <charset val="128"/>
          </rPr>
          <t xml:space="preserve">で入力
</t>
        </r>
        <r>
          <rPr>
            <sz val="9"/>
            <color indexed="81"/>
            <rFont val="ＭＳ Ｐゴシック"/>
            <family val="3"/>
            <charset val="128"/>
          </rPr>
          <t xml:space="preserve">
[関連]
　財源，研究代表者氏名，予算詳細が自動的に出力されます。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jimu</author>
    <author>JIMU</author>
    <author>shiyomu77</author>
    <author>首都大学東京</author>
    <author>新谷</author>
    <author>堀内牧子</author>
  </authors>
  <commentList>
    <comment ref="C13" authorId="0" shapeId="0" xr:uid="{A7DF39A3-4E4F-4D67-8483-55434BA494AF}">
      <text>
        <r>
          <rPr>
            <sz val="9"/>
            <color indexed="81"/>
            <rFont val="ＭＳ Ｐゴシック"/>
            <family val="3"/>
            <charset val="128"/>
          </rPr>
          <t>担当教員名をフルネームで入力ください。</t>
        </r>
      </text>
    </comment>
    <comment ref="D13" authorId="0" shapeId="0" xr:uid="{0FFF199A-D0E8-4962-AC74-94732D5035B3}">
      <text>
        <r>
          <rPr>
            <sz val="9"/>
            <color indexed="81"/>
            <rFont val="ＭＳ Ｐゴシック"/>
            <family val="3"/>
            <charset val="128"/>
          </rPr>
          <t xml:space="preserve">担当教員の内線番号を入力ください。
</t>
        </r>
      </text>
    </comment>
    <comment ref="B16" authorId="1" shapeId="0" xr:uid="{EA682140-383A-4706-A00D-E79178A86998}">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17" authorId="2" shapeId="0" xr:uid="{09270AD1-AC06-4B41-9F19-64A3F12A8F86}">
      <text>
        <r>
          <rPr>
            <sz val="9"/>
            <color indexed="81"/>
            <rFont val="ＭＳ Ｐゴシック"/>
            <family val="3"/>
            <charset val="128"/>
          </rPr>
          <t xml:space="preserve">コース名だけでなく、具体的に○号館○○○号室と記載してください
</t>
        </r>
      </text>
    </comment>
    <comment ref="B18" authorId="0" shapeId="0" xr:uid="{FB7BE94D-4748-4E9D-AC4E-1EAE0310DE2A}">
      <text>
        <r>
          <rPr>
            <sz val="9"/>
            <color indexed="81"/>
            <rFont val="ＭＳ Ｐゴシック"/>
            <family val="3"/>
            <charset val="128"/>
          </rPr>
          <t>なるべく詳細に入力ください。</t>
        </r>
      </text>
    </comment>
    <comment ref="B19" authorId="3" shapeId="0" xr:uid="{F6731561-9A39-47DA-A781-C08C53DD1DE3}">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2020/4/1</t>
        </r>
        <r>
          <rPr>
            <b/>
            <sz val="9"/>
            <color indexed="81"/>
            <rFont val="ＭＳ Ｐゴシック"/>
            <family val="3"/>
            <charset val="128"/>
          </rPr>
          <t xml:space="preserve">
表示結果：2020年4月1日</t>
        </r>
      </text>
    </comment>
    <comment ref="C19" authorId="3" shapeId="0" xr:uid="{D82C9D77-A4DA-438D-B7F4-67BDDA08D4A1}">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2018/11/30</t>
        </r>
        <r>
          <rPr>
            <b/>
            <sz val="9"/>
            <color indexed="81"/>
            <rFont val="ＭＳ Ｐゴシック"/>
            <family val="3"/>
            <charset val="128"/>
          </rPr>
          <t xml:space="preserve">
表示結果：</t>
        </r>
        <r>
          <rPr>
            <b/>
            <sz val="9"/>
            <color indexed="12"/>
            <rFont val="ＭＳ Ｐゴシック"/>
            <family val="3"/>
            <charset val="128"/>
          </rPr>
          <t>平成30年11月30日</t>
        </r>
      </text>
    </comment>
    <comment ref="B20" authorId="3" shapeId="0" xr:uid="{E4DDBB9A-75C4-48DA-BB5F-5C2C094758CE}">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1" authorId="3" shapeId="0" xr:uid="{7ABA4768-A350-429B-9A42-C77405473394}">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1" authorId="3" shapeId="0" xr:uid="{C6AEC75B-447A-453E-87BC-95C241DF7A3F}">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2" authorId="3" shapeId="0" xr:uid="{F8E2852F-F293-46EA-86E4-61182F925BC3}">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B23" authorId="4" shapeId="0" xr:uid="{421C6F09-D2CB-4A58-A7A8-9049D077F583}">
      <text>
        <r>
          <rPr>
            <b/>
            <sz val="9"/>
            <color indexed="81"/>
            <rFont val="MS P ゴシック"/>
            <family val="3"/>
            <charset val="128"/>
          </rPr>
          <t>自宅から本学までの片道交通費を</t>
        </r>
        <r>
          <rPr>
            <b/>
            <sz val="9"/>
            <color indexed="10"/>
            <rFont val="MS P ゴシック"/>
            <family val="3"/>
            <charset val="128"/>
          </rPr>
          <t>数字で</t>
        </r>
        <r>
          <rPr>
            <b/>
            <sz val="9"/>
            <color indexed="81"/>
            <rFont val="MS P ゴシック"/>
            <family val="3"/>
            <charset val="128"/>
          </rPr>
          <t>入力してください。
入力例：165
表示結果：</t>
        </r>
        <r>
          <rPr>
            <b/>
            <sz val="9"/>
            <color indexed="12"/>
            <rFont val="MS P ゴシック"/>
            <family val="3"/>
            <charset val="128"/>
          </rPr>
          <t>片道165円</t>
        </r>
        <r>
          <rPr>
            <b/>
            <sz val="9"/>
            <color indexed="81"/>
            <rFont val="MS P ゴシック"/>
            <family val="3"/>
            <charset val="128"/>
          </rPr>
          <t xml:space="preserve">
※学生が自キャンパスで勤務する場合は支給しません。
</t>
        </r>
        <r>
          <rPr>
            <b/>
            <sz val="9"/>
            <color indexed="12"/>
            <rFont val="MS P ゴシック"/>
            <family val="3"/>
            <charset val="128"/>
          </rPr>
          <t>※計算により事務で修正する場合があります</t>
        </r>
      </text>
    </comment>
    <comment ref="C35" authorId="5" shapeId="0" xr:uid="{8807CFA0-E443-4FA8-B66A-7B39D375AB8E}">
      <text>
        <r>
          <rPr>
            <b/>
            <sz val="10"/>
            <color indexed="81"/>
            <rFont val="MS P ゴシック"/>
            <family val="3"/>
            <charset val="128"/>
          </rPr>
          <t>【所管コード】
　「所管コード」を記入ください。
　　記入例：1E20XXX</t>
        </r>
      </text>
    </comment>
    <comment ref="C36" authorId="5" shapeId="0" xr:uid="{19E9D76A-C2FC-4562-B9D3-BC88BB7F4844}">
      <text>
        <r>
          <rPr>
            <b/>
            <sz val="9"/>
            <color indexed="81"/>
            <rFont val="MS P ゴシック"/>
            <family val="3"/>
            <charset val="128"/>
          </rPr>
          <t>【目的コード】
　「目的コード」も記入ください。　
　　記入例：1060101</t>
        </r>
      </text>
    </comment>
    <comment ref="B38" authorId="5" shapeId="0" xr:uid="{6E24E82B-3890-4842-87DD-C615AF30B25A}">
      <text>
        <r>
          <rPr>
            <sz val="9"/>
            <color indexed="81"/>
            <rFont val="MS P ゴシック"/>
            <family val="3"/>
            <charset val="128"/>
          </rPr>
          <t xml:space="preserve">【執行期間】
記入例
2020/4/1～2021/3/31
</t>
        </r>
      </text>
    </comment>
    <comment ref="B40" authorId="0" shapeId="0" xr:uid="{223FB413-F15D-46DF-A105-F3DD3D62C2C1}">
      <text>
        <r>
          <rPr>
            <b/>
            <sz val="11"/>
            <color indexed="81"/>
            <rFont val="ＭＳ Ｐゴシック"/>
            <family val="3"/>
            <charset val="128"/>
          </rPr>
          <t>学生の場合は</t>
        </r>
        <r>
          <rPr>
            <b/>
            <sz val="11"/>
            <color indexed="10"/>
            <rFont val="ＭＳ Ｐゴシック"/>
            <family val="3"/>
            <charset val="128"/>
          </rPr>
          <t xml:space="preserve">
プルダウンリストで
</t>
        </r>
        <r>
          <rPr>
            <b/>
            <sz val="11"/>
            <color indexed="81"/>
            <rFont val="ＭＳ Ｐゴシック"/>
            <family val="3"/>
            <charset val="128"/>
          </rPr>
          <t>「授業に支障を来さない範囲で雇用する」を選択</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jimu</author>
    <author>JIMU</author>
    <author>shiyomu77</author>
    <author>首都大学東京</author>
    <author>新谷</author>
    <author>堀内牧子</author>
  </authors>
  <commentList>
    <comment ref="C13" authorId="0" shapeId="0" xr:uid="{D684294D-2E5C-4F56-BB5D-1B1FB3E155BA}">
      <text>
        <r>
          <rPr>
            <sz val="9"/>
            <color indexed="81"/>
            <rFont val="ＭＳ Ｐゴシック"/>
            <family val="3"/>
            <charset val="128"/>
          </rPr>
          <t>担当教員名をフルネームで入力ください。</t>
        </r>
      </text>
    </comment>
    <comment ref="D13" authorId="0" shapeId="0" xr:uid="{FA589486-EACA-43EB-9736-6B6CC5F0FA82}">
      <text>
        <r>
          <rPr>
            <sz val="9"/>
            <color indexed="81"/>
            <rFont val="ＭＳ Ｐゴシック"/>
            <family val="3"/>
            <charset val="128"/>
          </rPr>
          <t xml:space="preserve">担当教員の内線番号を入力ください。
</t>
        </r>
      </text>
    </comment>
    <comment ref="B16" authorId="1" shapeId="0" xr:uid="{595AC873-783E-4298-A648-7438DB50FAEF}">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17" authorId="2" shapeId="0" xr:uid="{0E3D532C-48FF-4E9A-9A4D-38C31A00DB6E}">
      <text>
        <r>
          <rPr>
            <sz val="9"/>
            <color indexed="81"/>
            <rFont val="ＭＳ Ｐゴシック"/>
            <family val="3"/>
            <charset val="128"/>
          </rPr>
          <t xml:space="preserve">コース名だけでなく、具体的に○号館○○○号室と記載してください
</t>
        </r>
      </text>
    </comment>
    <comment ref="B18" authorId="0" shapeId="0" xr:uid="{4A6471B2-BE7E-4C88-9745-6EB762FE56FB}">
      <text>
        <r>
          <rPr>
            <sz val="9"/>
            <color indexed="81"/>
            <rFont val="ＭＳ Ｐゴシック"/>
            <family val="3"/>
            <charset val="128"/>
          </rPr>
          <t>なるべく詳細に入力ください。</t>
        </r>
      </text>
    </comment>
    <comment ref="B19" authorId="3" shapeId="0" xr:uid="{173C8DBB-6FA0-4810-9EEC-1CFDFA8D0BAF}">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2020/4/1</t>
        </r>
        <r>
          <rPr>
            <b/>
            <sz val="9"/>
            <color indexed="81"/>
            <rFont val="ＭＳ Ｐゴシック"/>
            <family val="3"/>
            <charset val="128"/>
          </rPr>
          <t xml:space="preserve">
表示結果：2020年4月1日</t>
        </r>
      </text>
    </comment>
    <comment ref="C19" authorId="3" shapeId="0" xr:uid="{A58AA3A6-3E0A-4574-A944-4435E23CCD2E}">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2018/11/30</t>
        </r>
        <r>
          <rPr>
            <b/>
            <sz val="9"/>
            <color indexed="81"/>
            <rFont val="ＭＳ Ｐゴシック"/>
            <family val="3"/>
            <charset val="128"/>
          </rPr>
          <t xml:space="preserve">
表示結果：</t>
        </r>
        <r>
          <rPr>
            <b/>
            <sz val="9"/>
            <color indexed="12"/>
            <rFont val="ＭＳ Ｐゴシック"/>
            <family val="3"/>
            <charset val="128"/>
          </rPr>
          <t>平成30年11月30日</t>
        </r>
      </text>
    </comment>
    <comment ref="B20" authorId="3" shapeId="0" xr:uid="{50033DAF-48D3-4819-BC80-6F0C6A46FA45}">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1" authorId="3" shapeId="0" xr:uid="{9BC454D5-9DA0-4CD9-BFAC-D3EB4AC7DE4E}">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1" authorId="3" shapeId="0" xr:uid="{F018908F-125C-4AA7-977D-7DD2D2B1B1B9}">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2" authorId="3" shapeId="0" xr:uid="{C980B853-D948-4012-92BF-31A1F820E3E9}">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B23" authorId="4" shapeId="0" xr:uid="{42E02C99-D410-4009-BBF2-84E5B95A76F6}">
      <text>
        <r>
          <rPr>
            <b/>
            <sz val="9"/>
            <color indexed="81"/>
            <rFont val="MS P ゴシック"/>
            <family val="3"/>
            <charset val="128"/>
          </rPr>
          <t>自宅から本学までの片道交通費を</t>
        </r>
        <r>
          <rPr>
            <b/>
            <sz val="9"/>
            <color indexed="10"/>
            <rFont val="MS P ゴシック"/>
            <family val="3"/>
            <charset val="128"/>
          </rPr>
          <t>数字で</t>
        </r>
        <r>
          <rPr>
            <b/>
            <sz val="9"/>
            <color indexed="81"/>
            <rFont val="MS P ゴシック"/>
            <family val="3"/>
            <charset val="128"/>
          </rPr>
          <t>入力してください。
入力例：165
表示結果：</t>
        </r>
        <r>
          <rPr>
            <b/>
            <sz val="9"/>
            <color indexed="12"/>
            <rFont val="MS P ゴシック"/>
            <family val="3"/>
            <charset val="128"/>
          </rPr>
          <t>片道165円</t>
        </r>
        <r>
          <rPr>
            <b/>
            <sz val="9"/>
            <color indexed="81"/>
            <rFont val="MS P ゴシック"/>
            <family val="3"/>
            <charset val="128"/>
          </rPr>
          <t xml:space="preserve">
※学生が自キャンパスで勤務する場合は支給しません。
</t>
        </r>
        <r>
          <rPr>
            <b/>
            <sz val="9"/>
            <color indexed="12"/>
            <rFont val="MS P ゴシック"/>
            <family val="3"/>
            <charset val="128"/>
          </rPr>
          <t>※計算により事務で修正する場合があります</t>
        </r>
      </text>
    </comment>
    <comment ref="C35" authorId="5" shapeId="0" xr:uid="{706719F2-59A1-47E0-AED9-69F9CC80029C}">
      <text>
        <r>
          <rPr>
            <b/>
            <sz val="10"/>
            <color indexed="81"/>
            <rFont val="MS P ゴシック"/>
            <family val="3"/>
            <charset val="128"/>
          </rPr>
          <t xml:space="preserve">【所管コード】
　「所管コード」を記入ください。
　　記入例：1E20XXX </t>
        </r>
      </text>
    </comment>
    <comment ref="C36" authorId="5" shapeId="0" xr:uid="{158FE678-587D-4A9B-AACC-E7BB019E0A01}">
      <text>
        <r>
          <rPr>
            <b/>
            <sz val="9"/>
            <color indexed="81"/>
            <rFont val="MS P ゴシック"/>
            <family val="3"/>
            <charset val="128"/>
          </rPr>
          <t>【目的コード】
　目的コードも記入ください。　
　　記入例：1060101</t>
        </r>
      </text>
    </comment>
    <comment ref="B38" authorId="5" shapeId="0" xr:uid="{5AD63FDA-3191-4976-B198-2A3B9C49C536}">
      <text>
        <r>
          <rPr>
            <sz val="9"/>
            <color indexed="81"/>
            <rFont val="MS P ゴシック"/>
            <family val="3"/>
            <charset val="128"/>
          </rPr>
          <t xml:space="preserve">【執行期間】
記入例
2020/4/1～2021/3/31
</t>
        </r>
      </text>
    </comment>
    <comment ref="B39" authorId="1" shapeId="0" xr:uid="{CE504D8B-8CC7-4349-A928-1549417E4B28}">
      <text>
        <r>
          <rPr>
            <sz val="10"/>
            <color indexed="8"/>
            <rFont val="Meiryo UI"/>
            <family val="3"/>
            <charset val="128"/>
          </rPr>
          <t>電気・機械→「システムデザイン学部」
新理学部→「理学部」
新都市環境学部→「都市環境学部」
を選択してください。</t>
        </r>
      </text>
    </comment>
    <comment ref="B40" authorId="0" shapeId="0" xr:uid="{D4CCB02D-EC21-4183-89F8-DB729A772EEA}">
      <text>
        <r>
          <rPr>
            <b/>
            <sz val="11"/>
            <color indexed="81"/>
            <rFont val="ＭＳ Ｐゴシック"/>
            <family val="3"/>
            <charset val="128"/>
          </rPr>
          <t>学生の場合は</t>
        </r>
        <r>
          <rPr>
            <b/>
            <sz val="11"/>
            <color indexed="10"/>
            <rFont val="ＭＳ Ｐゴシック"/>
            <family val="3"/>
            <charset val="128"/>
          </rPr>
          <t xml:space="preserve">
プルダウンリストで
</t>
        </r>
        <r>
          <rPr>
            <b/>
            <sz val="11"/>
            <color indexed="81"/>
            <rFont val="ＭＳ Ｐゴシック"/>
            <family val="3"/>
            <charset val="128"/>
          </rPr>
          <t>「授業に支障を来さない範囲で雇用する」を選択</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JIMU</author>
  </authors>
  <commentList>
    <comment ref="H4" authorId="0" shapeId="0" xr:uid="{00000000-0006-0000-0400-000001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 ref="C16" authorId="1" shapeId="0" xr:uid="{00000000-0006-0000-0400-000002000000}">
      <text>
        <r>
          <rPr>
            <b/>
            <sz val="9"/>
            <color indexed="81"/>
            <rFont val="ＭＳ Ｐゴシック"/>
            <family val="3"/>
            <charset val="128"/>
          </rPr>
          <t xml:space="preserve">数字のみ入力してください
</t>
        </r>
      </text>
    </comment>
    <comment ref="F16" authorId="0" shapeId="0" xr:uid="{00000000-0006-0000-0400-000003000000}">
      <text>
        <r>
          <rPr>
            <b/>
            <sz val="9"/>
            <color indexed="81"/>
            <rFont val="ＭＳ Ｐゴシック"/>
            <family val="3"/>
            <charset val="128"/>
          </rPr>
          <t>源泉徴収の有無を
プルダウンより選択
してください。
（下の「源泉徴収額」に
リンクしています。）</t>
        </r>
      </text>
    </comment>
    <comment ref="A18" authorId="0" shapeId="0" xr:uid="{00000000-0006-0000-0400-000004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A19" authorId="0" shapeId="0" xr:uid="{00000000-0006-0000-0400-000005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F41" authorId="0" shapeId="0" xr:uid="{00000000-0006-0000-0400-000006000000}">
      <text>
        <r>
          <rPr>
            <b/>
            <sz val="9"/>
            <color indexed="8"/>
            <rFont val="ＭＳ Ｐゴシック"/>
            <family val="3"/>
            <charset val="128"/>
          </rPr>
          <t>賃金支払月の翌月10日（10日が土日・祝日の場合は、直前の平日）を入力→会計の手引き80頁参照
半角数字で入力
入力例：2008/08/10
表示結果：平成20年8月10日</t>
        </r>
      </text>
    </comment>
    <comment ref="C62" authorId="2" shapeId="0" xr:uid="{00000000-0006-0000-0400-000007000000}">
      <text>
        <r>
          <rPr>
            <b/>
            <sz val="9"/>
            <color indexed="81"/>
            <rFont val="ＭＳ Ｐゴシック"/>
            <family val="3"/>
            <charset val="128"/>
          </rPr>
          <t xml:space="preserve">ここの部分、左と同様に予算シートからの呼び出しが必要ですが、よくわかりません…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首都大学東京</author>
  </authors>
  <commentList>
    <comment ref="B6" authorId="0" shapeId="0" xr:uid="{00000000-0006-0000-0600-000001000000}">
      <text>
        <r>
          <rPr>
            <b/>
            <sz val="9"/>
            <color indexed="10"/>
            <rFont val="ＭＳ Ｐゴシック"/>
            <family val="3"/>
            <charset val="128"/>
          </rPr>
          <t>リストボックス</t>
        </r>
        <r>
          <rPr>
            <b/>
            <sz val="9"/>
            <color indexed="81"/>
            <rFont val="ＭＳ Ｐゴシック"/>
            <family val="3"/>
            <charset val="128"/>
          </rPr>
          <t>から【所属（コース･専攻）】お選びください。</t>
        </r>
        <r>
          <rPr>
            <sz val="9"/>
            <color indexed="81"/>
            <rFont val="ＭＳ Ｐゴシック"/>
            <family val="3"/>
            <charset val="128"/>
          </rPr>
          <t xml:space="preserve">
</t>
        </r>
      </text>
    </comment>
    <comment ref="B7" authorId="0" shapeId="0" xr:uid="{00000000-0006-0000-0600-000002000000}">
      <text>
        <r>
          <rPr>
            <b/>
            <sz val="9"/>
            <color indexed="81"/>
            <rFont val="ＭＳ Ｐゴシック"/>
            <family val="3"/>
            <charset val="128"/>
          </rPr>
          <t>プルダウンから選択</t>
        </r>
      </text>
    </comment>
    <comment ref="D14" authorId="0" shapeId="0" xr:uid="{00000000-0006-0000-0600-000003000000}">
      <text>
        <r>
          <rPr>
            <b/>
            <sz val="9"/>
            <color indexed="10"/>
            <rFont val="ＭＳ Ｐゴシック"/>
            <family val="3"/>
            <charset val="128"/>
          </rPr>
          <t>半角数字</t>
        </r>
        <r>
          <rPr>
            <b/>
            <sz val="9"/>
            <color indexed="81"/>
            <rFont val="ＭＳ Ｐゴシック"/>
            <family val="3"/>
            <charset val="128"/>
          </rPr>
          <t>で入力
入力例：</t>
        </r>
        <r>
          <rPr>
            <b/>
            <sz val="9"/>
            <color indexed="12"/>
            <rFont val="ＭＳ Ｐゴシック"/>
            <family val="3"/>
            <charset val="128"/>
          </rPr>
          <t>2008/9/30</t>
        </r>
        <r>
          <rPr>
            <b/>
            <sz val="9"/>
            <color indexed="81"/>
            <rFont val="ＭＳ Ｐゴシック"/>
            <family val="3"/>
            <charset val="128"/>
          </rPr>
          <t xml:space="preserve">
表示結果：</t>
        </r>
        <r>
          <rPr>
            <b/>
            <sz val="9"/>
            <color indexed="12"/>
            <rFont val="ＭＳ Ｐゴシック"/>
            <family val="3"/>
            <charset val="128"/>
          </rPr>
          <t>平成20年9月30日</t>
        </r>
      </text>
    </comment>
    <comment ref="E18" authorId="0" shapeId="0" xr:uid="{00000000-0006-0000-0600-000004000000}">
      <text>
        <r>
          <rPr>
            <b/>
            <sz val="9"/>
            <color indexed="81"/>
            <rFont val="ＭＳ Ｐゴシック"/>
            <family val="3"/>
            <charset val="128"/>
          </rPr>
          <t>源泉徴収の有無を
プルダウンより選択
してください。
（下の「源泉徴収額」に
リンクしています。）</t>
        </r>
      </text>
    </comment>
    <comment ref="E20" authorId="0" shapeId="0" xr:uid="{00000000-0006-0000-0600-000005000000}">
      <text>
        <r>
          <rPr>
            <b/>
            <sz val="9"/>
            <color indexed="81"/>
            <rFont val="ＭＳ Ｐゴシック"/>
            <family val="3"/>
            <charset val="128"/>
          </rPr>
          <t>当該月の勤務時間数を入力してください。
（金額は自動計算）</t>
        </r>
      </text>
    </comment>
    <comment ref="E21" authorId="0" shapeId="0" xr:uid="{00000000-0006-0000-0600-000006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List>
</comments>
</file>

<file path=xl/sharedStrings.xml><?xml version="1.0" encoding="utf-8"?>
<sst xmlns="http://schemas.openxmlformats.org/spreadsheetml/2006/main" count="4615" uniqueCount="644">
  <si>
    <r>
      <t>下記の記入例及び注釈を参考に、別シート「</t>
    </r>
    <r>
      <rPr>
        <b/>
        <sz val="11"/>
        <color indexed="10"/>
        <rFont val="ＭＳ Ｐゴシック"/>
        <family val="3"/>
        <charset val="128"/>
      </rPr>
      <t>入力用　雇用依頼</t>
    </r>
    <r>
      <rPr>
        <sz val="11"/>
        <rFont val="ＭＳ Ｐゴシック"/>
        <family val="3"/>
        <charset val="128"/>
      </rPr>
      <t>」の</t>
    </r>
    <r>
      <rPr>
        <b/>
        <u/>
        <sz val="11"/>
        <color indexed="10"/>
        <rFont val="ＭＳ Ｐゴシック"/>
        <family val="3"/>
        <charset val="128"/>
      </rPr>
      <t>薄黄色のセル</t>
    </r>
    <r>
      <rPr>
        <sz val="11"/>
        <rFont val="ＭＳ Ｐゴシック"/>
        <family val="3"/>
        <charset val="128"/>
      </rPr>
      <t>に必要事項を入力して下さい。その他のセルは入力不要です。</t>
    </r>
    <rPh sb="30" eb="31">
      <t>ウス</t>
    </rPh>
    <rPh sb="31" eb="33">
      <t>キイロ</t>
    </rPh>
    <rPh sb="37" eb="39">
      <t>ヒツヨウ</t>
    </rPh>
    <rPh sb="39" eb="41">
      <t>ジコウ</t>
    </rPh>
    <rPh sb="52" eb="53">
      <t>タ</t>
    </rPh>
    <rPh sb="57" eb="59">
      <t>ニュウリョク</t>
    </rPh>
    <rPh sb="59" eb="61">
      <t>フヨウ</t>
    </rPh>
    <phoneticPr fontId="3"/>
  </si>
  <si>
    <r>
      <t>●●コース　●号館</t>
    </r>
    <r>
      <rPr>
        <sz val="11"/>
        <rFont val="ＭＳ Ｐゴシック"/>
        <family val="3"/>
        <charset val="128"/>
      </rPr>
      <t>●●●号室　●●研究室</t>
    </r>
    <rPh sb="7" eb="9">
      <t>ゴウカン</t>
    </rPh>
    <rPh sb="12" eb="13">
      <t>ゴウ</t>
    </rPh>
    <rPh sb="13" eb="14">
      <t>シツ</t>
    </rPh>
    <rPh sb="17" eb="20">
      <t>ケンキュウシツ</t>
    </rPh>
    <phoneticPr fontId="3"/>
  </si>
  <si>
    <t>区分</t>
    <rPh sb="0" eb="2">
      <t>クブン</t>
    </rPh>
    <phoneticPr fontId="3"/>
  </si>
  <si>
    <t>雇用開始日</t>
    <rPh sb="0" eb="2">
      <t>コヨウ</t>
    </rPh>
    <rPh sb="2" eb="5">
      <t>カイシビ</t>
    </rPh>
    <phoneticPr fontId="3"/>
  </si>
  <si>
    <t>雇用最終日</t>
    <rPh sb="0" eb="2">
      <t>コヨウ</t>
    </rPh>
    <rPh sb="2" eb="5">
      <t>サイシュウビ</t>
    </rPh>
    <phoneticPr fontId="3"/>
  </si>
  <si>
    <t>　ついて、上記のとおり賃金の支払いを決定する。</t>
    <rPh sb="5" eb="7">
      <t>ジョウキ</t>
    </rPh>
    <rPh sb="11" eb="13">
      <t>チンギン</t>
    </rPh>
    <rPh sb="14" eb="16">
      <t>シハラ</t>
    </rPh>
    <rPh sb="18" eb="20">
      <t>ケッテイ</t>
    </rPh>
    <phoneticPr fontId="3"/>
  </si>
  <si>
    <t>雇用保険額</t>
    <rPh sb="0" eb="2">
      <t>コヨウ</t>
    </rPh>
    <rPh sb="2" eb="4">
      <t>ホケン</t>
    </rPh>
    <rPh sb="4" eb="5">
      <t>ガク</t>
    </rPh>
    <phoneticPr fontId="3"/>
  </si>
  <si>
    <t>雇用保険の有無</t>
    <rPh sb="0" eb="2">
      <t>コヨウ</t>
    </rPh>
    <rPh sb="2" eb="4">
      <t>ホケン</t>
    </rPh>
    <rPh sb="5" eb="7">
      <t>ウム</t>
    </rPh>
    <phoneticPr fontId="3"/>
  </si>
  <si>
    <t>[雇用保険]</t>
    <rPh sb="1" eb="3">
      <t>コヨウ</t>
    </rPh>
    <rPh sb="3" eb="5">
      <t>ホケン</t>
    </rPh>
    <phoneticPr fontId="3"/>
  </si>
  <si>
    <t>５年</t>
    <rPh sb="1" eb="2">
      <t>ネン</t>
    </rPh>
    <phoneticPr fontId="3"/>
  </si>
  <si>
    <t>□コース送付済み</t>
    <rPh sb="4" eb="6">
      <t>ソウフ</t>
    </rPh>
    <rPh sb="6" eb="7">
      <t>ス</t>
    </rPh>
    <phoneticPr fontId="3"/>
  </si>
  <si>
    <t>年</t>
    <rPh sb="0" eb="1">
      <t>ネン</t>
    </rPh>
    <phoneticPr fontId="3"/>
  </si>
  <si>
    <t>※出納チェックを外して下さい。</t>
    <rPh sb="1" eb="3">
      <t>スイトウ</t>
    </rPh>
    <rPh sb="8" eb="9">
      <t>ハズ</t>
    </rPh>
    <rPh sb="11" eb="12">
      <t>クダ</t>
    </rPh>
    <phoneticPr fontId="3"/>
  </si>
  <si>
    <t>臨時職員名</t>
    <rPh sb="0" eb="2">
      <t>リンジ</t>
    </rPh>
    <rPh sb="2" eb="4">
      <t>ショクイン</t>
    </rPh>
    <rPh sb="4" eb="5">
      <t>メイ</t>
    </rPh>
    <phoneticPr fontId="3"/>
  </si>
  <si>
    <t>賃金単価（時給）：</t>
    <rPh sb="0" eb="2">
      <t>チンギン</t>
    </rPh>
    <rPh sb="2" eb="4">
      <t>タンカ</t>
    </rPh>
    <rPh sb="5" eb="7">
      <t>ジキュウ</t>
    </rPh>
    <phoneticPr fontId="3"/>
  </si>
  <si>
    <t>号により雇用した臨時職員に</t>
    <phoneticPr fontId="3"/>
  </si>
  <si>
    <t>3-C</t>
    <phoneticPr fontId="3"/>
  </si>
  <si>
    <t>4</t>
    <phoneticPr fontId="3"/>
  </si>
  <si>
    <t>5</t>
    <phoneticPr fontId="3"/>
  </si>
  <si>
    <t>[賃金単価]</t>
    <phoneticPr fontId="3"/>
  </si>
  <si>
    <t>臨時職員雇用依頼書権決定書の記入要領</t>
    <rPh sb="0" eb="2">
      <t>リンジ</t>
    </rPh>
    <rPh sb="2" eb="4">
      <t>ショクイン</t>
    </rPh>
    <rPh sb="4" eb="6">
      <t>コヨウ</t>
    </rPh>
    <rPh sb="6" eb="8">
      <t>イライ</t>
    </rPh>
    <rPh sb="8" eb="9">
      <t>ショ</t>
    </rPh>
    <rPh sb="9" eb="10">
      <t>ケン</t>
    </rPh>
    <rPh sb="10" eb="12">
      <t>ケッテイ</t>
    </rPh>
    <rPh sb="12" eb="13">
      <t>ショ</t>
    </rPh>
    <rPh sb="14" eb="16">
      <t>キニュウ</t>
    </rPh>
    <rPh sb="16" eb="18">
      <t>ヨウリョウ</t>
    </rPh>
    <phoneticPr fontId="3"/>
  </si>
  <si>
    <t>[区分]</t>
    <rPh sb="1" eb="3">
      <t>クブン</t>
    </rPh>
    <phoneticPr fontId="3"/>
  </si>
  <si>
    <t>発行番号</t>
    <rPh sb="0" eb="2">
      <t>ハッコウ</t>
    </rPh>
    <rPh sb="2" eb="4">
      <t>バンゴウ</t>
    </rPh>
    <phoneticPr fontId="3"/>
  </si>
  <si>
    <t>予算執行単位</t>
    <rPh sb="0" eb="2">
      <t>ヨサン</t>
    </rPh>
    <rPh sb="2" eb="4">
      <t>シッコウ</t>
    </rPh>
    <rPh sb="4" eb="6">
      <t>タンイ</t>
    </rPh>
    <phoneticPr fontId="3"/>
  </si>
  <si>
    <t>都市環境学部</t>
    <rPh sb="0" eb="2">
      <t>トシ</t>
    </rPh>
    <rPh sb="2" eb="4">
      <t>カンキョウ</t>
    </rPh>
    <rPh sb="4" eb="6">
      <t>ガクブ</t>
    </rPh>
    <phoneticPr fontId="3"/>
  </si>
  <si>
    <t>学修番号/債主ﾏｽﾀｺｰﾄﾞ</t>
    <rPh sb="5" eb="7">
      <t>サイシュ</t>
    </rPh>
    <phoneticPr fontId="3"/>
  </si>
  <si>
    <t>個別支払</t>
    <rPh sb="0" eb="2">
      <t>コベツ</t>
    </rPh>
    <rPh sb="2" eb="4">
      <t>シハライ</t>
    </rPh>
    <phoneticPr fontId="3"/>
  </si>
  <si>
    <t>執行管理単位</t>
    <rPh sb="0" eb="2">
      <t>シッコウ</t>
    </rPh>
    <rPh sb="2" eb="4">
      <t>カンリ</t>
    </rPh>
    <rPh sb="4" eb="6">
      <t>タンイ</t>
    </rPh>
    <phoneticPr fontId="3"/>
  </si>
  <si>
    <t xml:space="preserve">   扶養親族等の数が7人を超える場合には、扶養親族等の数が7人の場合の税額から、その7人を超える</t>
  </si>
  <si>
    <t>原則として当月末締切分を翌月30日に、口座振込みにより支払う。</t>
    <rPh sb="0" eb="2">
      <t>ゲンソク</t>
    </rPh>
    <rPh sb="5" eb="8">
      <t>トウゲツマツ</t>
    </rPh>
    <rPh sb="8" eb="10">
      <t>シメキリ</t>
    </rPh>
    <rPh sb="10" eb="11">
      <t>ブン</t>
    </rPh>
    <rPh sb="12" eb="14">
      <t>ヨクゲツ</t>
    </rPh>
    <rPh sb="16" eb="17">
      <t>ニチ</t>
    </rPh>
    <rPh sb="19" eb="21">
      <t>コウザ</t>
    </rPh>
    <rPh sb="21" eb="23">
      <t>フリコ</t>
    </rPh>
    <rPh sb="27" eb="29">
      <t>シハラ</t>
    </rPh>
    <phoneticPr fontId="3"/>
  </si>
  <si>
    <t>契約　　・資金前渡　　・立替払い</t>
    <rPh sb="0" eb="2">
      <t>ケイヤク</t>
    </rPh>
    <rPh sb="5" eb="7">
      <t>シキン</t>
    </rPh>
    <rPh sb="7" eb="8">
      <t>ゼン</t>
    </rPh>
    <rPh sb="8" eb="9">
      <t>ト</t>
    </rPh>
    <rPh sb="12" eb="14">
      <t>タテカエ</t>
    </rPh>
    <rPh sb="14" eb="15">
      <t>ハラ</t>
    </rPh>
    <phoneticPr fontId="3"/>
  </si>
  <si>
    <t>第１管理単位</t>
    <rPh sb="0" eb="1">
      <t>ダイ</t>
    </rPh>
    <rPh sb="2" eb="4">
      <t>カンリ</t>
    </rPh>
    <rPh sb="4" eb="6">
      <t>タンイ</t>
    </rPh>
    <phoneticPr fontId="3"/>
  </si>
  <si>
    <t>研究課題名</t>
    <rPh sb="0" eb="2">
      <t>ケンキュウ</t>
    </rPh>
    <rPh sb="2" eb="3">
      <t>カ</t>
    </rPh>
    <rPh sb="3" eb="5">
      <t>ダイメイ</t>
    </rPh>
    <phoneticPr fontId="3"/>
  </si>
  <si>
    <t>専門業務　C</t>
    <rPh sb="0" eb="2">
      <t>センモン</t>
    </rPh>
    <rPh sb="2" eb="4">
      <t>ギョウム</t>
    </rPh>
    <phoneticPr fontId="3"/>
  </si>
  <si>
    <t>肉体労働　A</t>
    <rPh sb="0" eb="2">
      <t>ニクタイ</t>
    </rPh>
    <rPh sb="2" eb="4">
      <t>ロウドウ</t>
    </rPh>
    <phoneticPr fontId="3"/>
  </si>
  <si>
    <t>肉体労働　B</t>
    <rPh sb="0" eb="2">
      <t>ニクタイ</t>
    </rPh>
    <rPh sb="2" eb="4">
      <t>ロウドウ</t>
    </rPh>
    <phoneticPr fontId="3"/>
  </si>
  <si>
    <t>平成</t>
    <rPh sb="0" eb="2">
      <t>ヘイセイ</t>
    </rPh>
    <phoneticPr fontId="3"/>
  </si>
  <si>
    <t>月分</t>
    <rPh sb="0" eb="2">
      <t>ガツブン</t>
    </rPh>
    <phoneticPr fontId="3"/>
  </si>
  <si>
    <t>:</t>
  </si>
  <si>
    <t>伝票日付</t>
    <rPh sb="0" eb="2">
      <t>デンピョウ</t>
    </rPh>
    <rPh sb="2" eb="4">
      <t>ヒヅケ</t>
    </rPh>
    <phoneticPr fontId="3"/>
  </si>
  <si>
    <t>契約日</t>
    <rPh sb="0" eb="3">
      <t>ケイヤクビ</t>
    </rPh>
    <phoneticPr fontId="3"/>
  </si>
  <si>
    <t>受入期日</t>
    <rPh sb="0" eb="2">
      <t>ウケイレ</t>
    </rPh>
    <rPh sb="2" eb="4">
      <t>キジツ</t>
    </rPh>
    <phoneticPr fontId="3"/>
  </si>
  <si>
    <t>債主ｺｰﾄﾞ</t>
    <rPh sb="0" eb="2">
      <t>サイシュ</t>
    </rPh>
    <phoneticPr fontId="3"/>
  </si>
  <si>
    <t xml:space="preserve">   その月の社会保</t>
  </si>
  <si>
    <t>甲</t>
  </si>
  <si>
    <t>　</t>
  </si>
  <si>
    <t xml:space="preserve">   険料等控除後の</t>
    <rPh sb="5" eb="6">
      <t>トウ</t>
    </rPh>
    <phoneticPr fontId="3"/>
  </si>
  <si>
    <t>専門業務A</t>
    <rPh sb="0" eb="2">
      <t>センモン</t>
    </rPh>
    <rPh sb="2" eb="4">
      <t>ギョウム</t>
    </rPh>
    <phoneticPr fontId="3"/>
  </si>
  <si>
    <t>特例起案帳票第２２号</t>
    <phoneticPr fontId="3"/>
  </si>
  <si>
    <t>保存期間</t>
    <phoneticPr fontId="3"/>
  </si>
  <si>
    <t>分類記号</t>
    <phoneticPr fontId="3"/>
  </si>
  <si>
    <r>
      <t>1</t>
    </r>
    <r>
      <rPr>
        <sz val="11"/>
        <rFont val="ＭＳ Ｐゴシック"/>
        <family val="3"/>
        <charset val="128"/>
      </rPr>
      <t xml:space="preserve">  </t>
    </r>
    <r>
      <rPr>
        <sz val="11"/>
        <rFont val="ＭＳ Ｐゴシック"/>
        <family val="3"/>
        <charset val="128"/>
      </rPr>
      <t>担当教職員所属・氏名</t>
    </r>
    <r>
      <rPr>
        <sz val="11"/>
        <rFont val="ＭＳ Ｐゴシック"/>
        <family val="3"/>
        <charset val="128"/>
      </rPr>
      <t>・内線</t>
    </r>
    <rPh sb="3" eb="5">
      <t>タントウ</t>
    </rPh>
    <rPh sb="5" eb="8">
      <t>キョウショクイン</t>
    </rPh>
    <rPh sb="8" eb="10">
      <t>ショゾク</t>
    </rPh>
    <rPh sb="11" eb="13">
      <t>シメイ</t>
    </rPh>
    <rPh sb="14" eb="16">
      <t>ナイセン</t>
    </rPh>
    <phoneticPr fontId="3"/>
  </si>
  <si>
    <r>
      <t>2</t>
    </r>
    <r>
      <rPr>
        <sz val="11"/>
        <rFont val="ＭＳ Ｐゴシック"/>
        <family val="3"/>
        <charset val="128"/>
      </rPr>
      <t xml:space="preserve">  </t>
    </r>
    <r>
      <rPr>
        <sz val="11"/>
        <rFont val="ＭＳ Ｐゴシック"/>
        <family val="3"/>
        <charset val="128"/>
      </rPr>
      <t>雇用の目的</t>
    </r>
    <r>
      <rPr>
        <sz val="11"/>
        <rFont val="ＭＳ Ｐゴシック"/>
        <family val="3"/>
        <charset val="128"/>
      </rPr>
      <t>（研究課題名）</t>
    </r>
    <rPh sb="3" eb="5">
      <t>コヨウ</t>
    </rPh>
    <rPh sb="6" eb="8">
      <t>モクテキ</t>
    </rPh>
    <rPh sb="13" eb="14">
      <t>メイ</t>
    </rPh>
    <phoneticPr fontId="3"/>
  </si>
  <si>
    <t>6  人</t>
  </si>
  <si>
    <t>7  人</t>
  </si>
  <si>
    <t>以  上</t>
  </si>
  <si>
    <t>未  満</t>
  </si>
  <si>
    <t>税                                            額</t>
  </si>
  <si>
    <t>税  額</t>
  </si>
  <si>
    <t>円</t>
  </si>
  <si>
    <t>円未満</t>
  </si>
  <si>
    <t>東京　花子</t>
    <rPh sb="0" eb="2">
      <t>トウキョウ</t>
    </rPh>
    <rPh sb="3" eb="5">
      <t>ハナコ</t>
    </rPh>
    <phoneticPr fontId="3"/>
  </si>
  <si>
    <t>入力後、他の関係書類とあわせて、紙に押印したもの及び電子データの両方を提出してください。</t>
    <rPh sb="0" eb="3">
      <t>ニュウリョクゴ</t>
    </rPh>
    <rPh sb="4" eb="5">
      <t>タ</t>
    </rPh>
    <rPh sb="6" eb="8">
      <t>カンケイ</t>
    </rPh>
    <rPh sb="8" eb="10">
      <t>ショルイ</t>
    </rPh>
    <rPh sb="16" eb="17">
      <t>カミ</t>
    </rPh>
    <rPh sb="18" eb="20">
      <t>オウイン</t>
    </rPh>
    <rPh sb="24" eb="25">
      <t>オヨ</t>
    </rPh>
    <rPh sb="26" eb="28">
      <t>デンシ</t>
    </rPh>
    <rPh sb="32" eb="34">
      <t>リョウホウ</t>
    </rPh>
    <rPh sb="35" eb="37">
      <t>テイシュツ</t>
    </rPh>
    <phoneticPr fontId="3"/>
  </si>
  <si>
    <t xml:space="preserve">賃金計算書 兼 支払決定書   </t>
    <rPh sb="0" eb="2">
      <t>チンギン</t>
    </rPh>
    <rPh sb="2" eb="4">
      <t>ケイサン</t>
    </rPh>
    <rPh sb="4" eb="5">
      <t>ショ</t>
    </rPh>
    <rPh sb="6" eb="7">
      <t>ケン</t>
    </rPh>
    <rPh sb="8" eb="10">
      <t>シハラ</t>
    </rPh>
    <rPh sb="10" eb="12">
      <t>ケッテイ</t>
    </rPh>
    <rPh sb="12" eb="13">
      <t>ショ</t>
    </rPh>
    <phoneticPr fontId="3"/>
  </si>
  <si>
    <t>〔協議〕</t>
    <rPh sb="1" eb="3">
      <t>キョウギ</t>
    </rPh>
    <phoneticPr fontId="3"/>
  </si>
  <si>
    <t>文書記号・番号</t>
    <rPh sb="0" eb="2">
      <t>ブンショ</t>
    </rPh>
    <rPh sb="2" eb="4">
      <t>キゴウ</t>
    </rPh>
    <rPh sb="5" eb="7">
      <t>バンゴウ</t>
    </rPh>
    <phoneticPr fontId="3"/>
  </si>
  <si>
    <r>
      <t xml:space="preserve">           支出負担行為決定書兼購入等依頼書（科研費・</t>
    </r>
    <r>
      <rPr>
        <b/>
        <u val="double"/>
        <sz val="16"/>
        <rFont val="HG丸ｺﾞｼｯｸM-PRO"/>
        <family val="3"/>
        <charset val="128"/>
      </rPr>
      <t>賃金専用</t>
    </r>
    <r>
      <rPr>
        <b/>
        <sz val="16"/>
        <rFont val="HG丸ｺﾞｼｯｸM-PRO"/>
        <family val="3"/>
        <charset val="128"/>
      </rPr>
      <t>）</t>
    </r>
    <rPh sb="11" eb="13">
      <t>シシュツ</t>
    </rPh>
    <rPh sb="13" eb="15">
      <t>フタン</t>
    </rPh>
    <rPh sb="15" eb="17">
      <t>コウイ</t>
    </rPh>
    <rPh sb="17" eb="19">
      <t>ケッテイ</t>
    </rPh>
    <rPh sb="19" eb="20">
      <t>ショ</t>
    </rPh>
    <rPh sb="20" eb="21">
      <t>ケン</t>
    </rPh>
    <rPh sb="21" eb="23">
      <t>コウニュウ</t>
    </rPh>
    <rPh sb="23" eb="24">
      <t>トウ</t>
    </rPh>
    <rPh sb="24" eb="26">
      <t>イライ</t>
    </rPh>
    <rPh sb="26" eb="27">
      <t>ショ</t>
    </rPh>
    <rPh sb="28" eb="30">
      <t>カケン</t>
    </rPh>
    <rPh sb="30" eb="31">
      <t>ヒ</t>
    </rPh>
    <rPh sb="32" eb="34">
      <t>チンギン</t>
    </rPh>
    <rPh sb="34" eb="36">
      <t>センヨウ</t>
    </rPh>
    <phoneticPr fontId="3"/>
  </si>
  <si>
    <r>
      <t>00</t>
    </r>
    <r>
      <rPr>
        <sz val="11"/>
        <rFont val="ＭＳ Ｐゴシック"/>
        <family val="3"/>
        <charset val="128"/>
      </rPr>
      <t xml:space="preserve"> ： </t>
    </r>
    <r>
      <rPr>
        <sz val="11"/>
        <rFont val="ＭＳ Ｐゴシック"/>
        <family val="3"/>
        <charset val="128"/>
      </rPr>
      <t>対象外</t>
    </r>
    <r>
      <rPr>
        <sz val="11"/>
        <rFont val="ＭＳ Ｐゴシック"/>
        <family val="3"/>
        <charset val="128"/>
      </rPr>
      <t/>
    </r>
    <rPh sb="5" eb="7">
      <t>タイショウ</t>
    </rPh>
    <rPh sb="7" eb="8">
      <t>ガイ</t>
    </rPh>
    <phoneticPr fontId="3"/>
  </si>
  <si>
    <r>
      <t>85</t>
    </r>
    <r>
      <rPr>
        <sz val="11"/>
        <rFont val="ＭＳ Ｐゴシック"/>
        <family val="3"/>
        <charset val="128"/>
      </rPr>
      <t xml:space="preserve"> ： </t>
    </r>
    <r>
      <rPr>
        <sz val="11"/>
        <rFont val="ＭＳ Ｐゴシック"/>
        <family val="3"/>
        <charset val="128"/>
      </rPr>
      <t>非・不課税</t>
    </r>
    <r>
      <rPr>
        <sz val="11"/>
        <rFont val="ＭＳ Ｐゴシック"/>
        <family val="3"/>
        <charset val="128"/>
      </rPr>
      <t/>
    </r>
    <rPh sb="5" eb="6">
      <t>ヒ</t>
    </rPh>
    <rPh sb="7" eb="8">
      <t>フ</t>
    </rPh>
    <rPh sb="8" eb="10">
      <t>カゼイ</t>
    </rPh>
    <phoneticPr fontId="3"/>
  </si>
  <si>
    <t>扶        養        親        族        等        の        数</t>
  </si>
  <si>
    <t>乙</t>
  </si>
  <si>
    <t xml:space="preserve">   給与等の金額</t>
    <rPh sb="3" eb="5">
      <t>キュウヨ</t>
    </rPh>
    <phoneticPr fontId="3"/>
  </si>
  <si>
    <t>0  人</t>
  </si>
  <si>
    <t>1  人</t>
  </si>
  <si>
    <t>2  人</t>
  </si>
  <si>
    <t>3  人</t>
  </si>
  <si>
    <t>4  人</t>
  </si>
  <si>
    <t>5  人</t>
  </si>
  <si>
    <t>源泉徴収の有無</t>
    <rPh sb="0" eb="2">
      <t>ゲンセン</t>
    </rPh>
    <rPh sb="2" eb="4">
      <t>チョウシュウ</t>
    </rPh>
    <rPh sb="5" eb="7">
      <t>ウム</t>
    </rPh>
    <phoneticPr fontId="3"/>
  </si>
  <si>
    <t>賃金単価（時給）</t>
    <rPh sb="0" eb="2">
      <t>チンギン</t>
    </rPh>
    <rPh sb="2" eb="4">
      <t>タンカ</t>
    </rPh>
    <rPh sb="5" eb="7">
      <t>ジキュウ</t>
    </rPh>
    <phoneticPr fontId="3"/>
  </si>
  <si>
    <t>勤務時間</t>
    <rPh sb="0" eb="2">
      <t>キンム</t>
    </rPh>
    <rPh sb="2" eb="4">
      <t>ジカン</t>
    </rPh>
    <phoneticPr fontId="3"/>
  </si>
  <si>
    <t>賃金支払額</t>
    <rPh sb="0" eb="2">
      <t>チンギン</t>
    </rPh>
    <rPh sb="2" eb="4">
      <t>シハライ</t>
    </rPh>
    <rPh sb="4" eb="5">
      <t>ガク</t>
    </rPh>
    <phoneticPr fontId="3"/>
  </si>
  <si>
    <t>源泉徴収額</t>
    <rPh sb="0" eb="2">
      <t>ゲンセン</t>
    </rPh>
    <rPh sb="2" eb="4">
      <t>チョウシュウ</t>
    </rPh>
    <rPh sb="4" eb="5">
      <t>ガク</t>
    </rPh>
    <phoneticPr fontId="3"/>
  </si>
  <si>
    <t>本人支払額</t>
    <rPh sb="0" eb="2">
      <t>ホンニン</t>
    </rPh>
    <rPh sb="2" eb="4">
      <t>シハライ</t>
    </rPh>
    <rPh sb="4" eb="5">
      <t>ガク</t>
    </rPh>
    <phoneticPr fontId="3"/>
  </si>
  <si>
    <t>〔雇用内容〕</t>
    <rPh sb="1" eb="3">
      <t>コヨウ</t>
    </rPh>
    <rPh sb="3" eb="5">
      <t>ナイヨウ</t>
    </rPh>
    <phoneticPr fontId="3"/>
  </si>
  <si>
    <t>勤務日数</t>
    <rPh sb="0" eb="2">
      <t>キンム</t>
    </rPh>
    <rPh sb="2" eb="4">
      <t>ニッスウ</t>
    </rPh>
    <phoneticPr fontId="3"/>
  </si>
  <si>
    <t>[借]勘定科目</t>
    <rPh sb="1" eb="2">
      <t>シャク</t>
    </rPh>
    <rPh sb="3" eb="5">
      <t>カンジョウ</t>
    </rPh>
    <rPh sb="5" eb="7">
      <t>カモク</t>
    </rPh>
    <phoneticPr fontId="3"/>
  </si>
  <si>
    <t>[貸]勘定科目</t>
    <rPh sb="1" eb="2">
      <t>カシ</t>
    </rPh>
    <rPh sb="3" eb="5">
      <t>カンジョウ</t>
    </rPh>
    <rPh sb="5" eb="7">
      <t>カモク</t>
    </rPh>
    <phoneticPr fontId="3"/>
  </si>
  <si>
    <t>賃　金　支　給　明　細　書</t>
    <rPh sb="0" eb="1">
      <t>チン</t>
    </rPh>
    <rPh sb="2" eb="3">
      <t>キン</t>
    </rPh>
    <rPh sb="4" eb="5">
      <t>ササ</t>
    </rPh>
    <rPh sb="6" eb="7">
      <t>キュウ</t>
    </rPh>
    <rPh sb="8" eb="9">
      <t>メイ</t>
    </rPh>
    <rPh sb="10" eb="11">
      <t>ホソ</t>
    </rPh>
    <rPh sb="12" eb="13">
      <t>ショ</t>
    </rPh>
    <phoneticPr fontId="3"/>
  </si>
  <si>
    <t>所属</t>
    <rPh sb="0" eb="2">
      <t>ショゾク</t>
    </rPh>
    <phoneticPr fontId="3"/>
  </si>
  <si>
    <t>担当教員</t>
    <rPh sb="0" eb="2">
      <t>タントウ</t>
    </rPh>
    <rPh sb="2" eb="4">
      <t>キョウイン</t>
    </rPh>
    <phoneticPr fontId="3"/>
  </si>
  <si>
    <t>対象期間</t>
    <rPh sb="0" eb="2">
      <t>タイショウ</t>
    </rPh>
    <rPh sb="2" eb="4">
      <t>キカン</t>
    </rPh>
    <phoneticPr fontId="3"/>
  </si>
  <si>
    <t>時給</t>
    <rPh sb="0" eb="2">
      <t>ジキュウ</t>
    </rPh>
    <phoneticPr fontId="3"/>
  </si>
  <si>
    <t>控除額</t>
    <rPh sb="0" eb="2">
      <t>コウジョ</t>
    </rPh>
    <rPh sb="2" eb="3">
      <t>ガク</t>
    </rPh>
    <phoneticPr fontId="3"/>
  </si>
  <si>
    <t>差引支給額</t>
    <rPh sb="0" eb="2">
      <t>サシヒ</t>
    </rPh>
    <rPh sb="2" eb="4">
      <t>シキュウ</t>
    </rPh>
    <rPh sb="4" eb="5">
      <t>ガク</t>
    </rPh>
    <phoneticPr fontId="3"/>
  </si>
  <si>
    <t>支給年月日</t>
    <rPh sb="0" eb="2">
      <t>シキュウ</t>
    </rPh>
    <rPh sb="2" eb="3">
      <t>ネン</t>
    </rPh>
    <rPh sb="3" eb="5">
      <t>ガッピ</t>
    </rPh>
    <phoneticPr fontId="3"/>
  </si>
  <si>
    <t>（カナ）</t>
    <phoneticPr fontId="3"/>
  </si>
  <si>
    <t>決定日</t>
    <rPh sb="0" eb="2">
      <t>ケッテイ</t>
    </rPh>
    <rPh sb="2" eb="3">
      <t>ビ</t>
    </rPh>
    <phoneticPr fontId="3"/>
  </si>
  <si>
    <t>起案日</t>
    <rPh sb="0" eb="2">
      <t>キアン</t>
    </rPh>
    <rPh sb="2" eb="3">
      <t>ビ</t>
    </rPh>
    <phoneticPr fontId="3"/>
  </si>
  <si>
    <t>〔課長〕</t>
    <rPh sb="1" eb="3">
      <t>カチョウ</t>
    </rPh>
    <phoneticPr fontId="3"/>
  </si>
  <si>
    <t>所属（コース名）</t>
    <rPh sb="0" eb="2">
      <t>ショゾク</t>
    </rPh>
    <rPh sb="6" eb="7">
      <t>メイ</t>
    </rPh>
    <phoneticPr fontId="3"/>
  </si>
  <si>
    <t>契約件名</t>
    <rPh sb="0" eb="2">
      <t>ケイヤク</t>
    </rPh>
    <rPh sb="2" eb="4">
      <t>ケンメイ</t>
    </rPh>
    <phoneticPr fontId="3"/>
  </si>
  <si>
    <r>
      <t>2</t>
    </r>
    <r>
      <rPr>
        <sz val="11"/>
        <rFont val="ＭＳ Ｐゴシック"/>
        <family val="3"/>
        <charset val="128"/>
      </rPr>
      <t>01：     給与</t>
    </r>
    <rPh sb="9" eb="11">
      <t>キュウヨ</t>
    </rPh>
    <phoneticPr fontId="3"/>
  </si>
  <si>
    <r>
      <t>42100：</t>
    </r>
    <r>
      <rPr>
        <sz val="11"/>
        <rFont val="ＭＳ Ｐゴシック"/>
        <family val="3"/>
        <charset val="128"/>
      </rPr>
      <t xml:space="preserve"> </t>
    </r>
    <r>
      <rPr>
        <sz val="11"/>
        <rFont val="ＭＳ Ｐゴシック"/>
        <family val="3"/>
        <charset val="128"/>
      </rPr>
      <t>預り金（雇用保険）</t>
    </r>
    <rPh sb="7" eb="8">
      <t>アズカ</t>
    </rPh>
    <rPh sb="9" eb="10">
      <t>キン</t>
    </rPh>
    <rPh sb="11" eb="13">
      <t>コヨウ</t>
    </rPh>
    <rPh sb="13" eb="15">
      <t>ホケン</t>
    </rPh>
    <phoneticPr fontId="3"/>
  </si>
  <si>
    <t>●●共通経費</t>
    <rPh sb="2" eb="4">
      <t>キョウツウ</t>
    </rPh>
    <rPh sb="4" eb="6">
      <t>ケイヒ</t>
    </rPh>
    <phoneticPr fontId="3"/>
  </si>
  <si>
    <t>基本研究費</t>
    <rPh sb="0" eb="2">
      <t>キホン</t>
    </rPh>
    <rPh sb="2" eb="5">
      <t>ケンキュウヒ</t>
    </rPh>
    <phoneticPr fontId="3"/>
  </si>
  <si>
    <t>研究代表者氏名</t>
    <rPh sb="0" eb="2">
      <t>ケンキュウ</t>
    </rPh>
    <rPh sb="2" eb="5">
      <t>ダイヒョウシャ</t>
    </rPh>
    <rPh sb="5" eb="7">
      <t>シメイ</t>
    </rPh>
    <phoneticPr fontId="3"/>
  </si>
  <si>
    <t>★区分を選択★</t>
    <rPh sb="1" eb="3">
      <t>クブン</t>
    </rPh>
    <rPh sb="4" eb="6">
      <t>センタク</t>
    </rPh>
    <phoneticPr fontId="3"/>
  </si>
  <si>
    <t>★単価を選択★</t>
    <rPh sb="1" eb="3">
      <t>タンカ</t>
    </rPh>
    <rPh sb="4" eb="6">
      <t>センタク</t>
    </rPh>
    <phoneticPr fontId="3"/>
  </si>
  <si>
    <t>★予算執行単位を選択★</t>
    <rPh sb="1" eb="3">
      <t>ヨサン</t>
    </rPh>
    <rPh sb="3" eb="5">
      <t>シッコウ</t>
    </rPh>
    <rPh sb="5" eb="7">
      <t>タンイ</t>
    </rPh>
    <rPh sb="8" eb="10">
      <t>センタク</t>
    </rPh>
    <phoneticPr fontId="3"/>
  </si>
  <si>
    <t>★源泉徴収の有無を選択★</t>
    <rPh sb="1" eb="3">
      <t>ゲンセン</t>
    </rPh>
    <rPh sb="3" eb="5">
      <t>チョウシュウ</t>
    </rPh>
    <rPh sb="6" eb="8">
      <t>ウム</t>
    </rPh>
    <rPh sb="9" eb="11">
      <t>センタク</t>
    </rPh>
    <phoneticPr fontId="3"/>
  </si>
  <si>
    <t>★職を選択★</t>
    <rPh sb="1" eb="2">
      <t>ショク</t>
    </rPh>
    <rPh sb="3" eb="5">
      <t>センタク</t>
    </rPh>
    <phoneticPr fontId="3"/>
  </si>
  <si>
    <t>★区分を選択してください★</t>
    <rPh sb="1" eb="3">
      <t>クブン</t>
    </rPh>
    <rPh sb="4" eb="6">
      <t>センタク</t>
    </rPh>
    <phoneticPr fontId="3"/>
  </si>
  <si>
    <t>[勤務時間]</t>
    <rPh sb="1" eb="3">
      <t>キンム</t>
    </rPh>
    <rPh sb="3" eb="5">
      <t>ジカン</t>
    </rPh>
    <phoneticPr fontId="3"/>
  </si>
  <si>
    <t>源泉徴収の有無：</t>
    <rPh sb="0" eb="2">
      <t>ゲンセン</t>
    </rPh>
    <rPh sb="2" eb="4">
      <t>チョウシュウ</t>
    </rPh>
    <rPh sb="5" eb="7">
      <t>ウム</t>
    </rPh>
    <phoneticPr fontId="3"/>
  </si>
  <si>
    <t>[源泉徴収]</t>
    <rPh sb="1" eb="3">
      <t>ゲンセン</t>
    </rPh>
    <rPh sb="3" eb="5">
      <t>チョウシュウ</t>
    </rPh>
    <phoneticPr fontId="3"/>
  </si>
  <si>
    <t>□賃金・報酬データ</t>
    <rPh sb="1" eb="3">
      <t>チンギン</t>
    </rPh>
    <rPh sb="4" eb="6">
      <t>ホウシュウ</t>
    </rPh>
    <phoneticPr fontId="3"/>
  </si>
  <si>
    <t>[賃金単価]</t>
    <rPh sb="1" eb="3">
      <t>チンギン</t>
    </rPh>
    <rPh sb="3" eb="5">
      <t>タンカ</t>
    </rPh>
    <phoneticPr fontId="3"/>
  </si>
  <si>
    <t>職</t>
    <rPh sb="0" eb="1">
      <t>ショク</t>
    </rPh>
    <phoneticPr fontId="3"/>
  </si>
  <si>
    <t>1</t>
    <phoneticPr fontId="3"/>
  </si>
  <si>
    <t>研究代表者</t>
    <phoneticPr fontId="3"/>
  </si>
  <si>
    <t>予算詳細コード</t>
    <rPh sb="0" eb="2">
      <t>ヨサン</t>
    </rPh>
    <rPh sb="2" eb="4">
      <t>ショウサイ</t>
    </rPh>
    <phoneticPr fontId="3"/>
  </si>
  <si>
    <t>(ﾌﾘｶﾞﾅ)
氏名</t>
    <rPh sb="8" eb="10">
      <t>シメイ</t>
    </rPh>
    <phoneticPr fontId="3"/>
  </si>
  <si>
    <t>業務内容</t>
    <rPh sb="0" eb="2">
      <t>ギョウム</t>
    </rPh>
    <rPh sb="2" eb="4">
      <t>ナイヨウ</t>
    </rPh>
    <phoneticPr fontId="3"/>
  </si>
  <si>
    <t>外部資金財源</t>
    <rPh sb="0" eb="2">
      <t>ガイブ</t>
    </rPh>
    <rPh sb="2" eb="4">
      <t>シキン</t>
    </rPh>
    <rPh sb="4" eb="6">
      <t>ザイゲン</t>
    </rPh>
    <phoneticPr fontId="3"/>
  </si>
  <si>
    <t>繰越外部資金</t>
    <rPh sb="0" eb="2">
      <t>クリコシ</t>
    </rPh>
    <rPh sb="2" eb="4">
      <t>ガイブ</t>
    </rPh>
    <rPh sb="4" eb="6">
      <t>シキン</t>
    </rPh>
    <phoneticPr fontId="3"/>
  </si>
  <si>
    <t>繰越一般財源</t>
    <rPh sb="0" eb="2">
      <t>クリコシ</t>
    </rPh>
    <rPh sb="2" eb="4">
      <t>イッパン</t>
    </rPh>
    <rPh sb="4" eb="6">
      <t>ザイゲン</t>
    </rPh>
    <phoneticPr fontId="3"/>
  </si>
  <si>
    <t>上記のとおり雇用の決定を依頼する。</t>
    <rPh sb="0" eb="2">
      <t>ジョウキ</t>
    </rPh>
    <rPh sb="6" eb="8">
      <t>コヨウ</t>
    </rPh>
    <rPh sb="9" eb="11">
      <t>ケッテイ</t>
    </rPh>
    <rPh sb="12" eb="14">
      <t>イライ</t>
    </rPh>
    <phoneticPr fontId="3"/>
  </si>
  <si>
    <r>
      <t>42050：</t>
    </r>
    <r>
      <rPr>
        <sz val="11"/>
        <rFont val="ＭＳ Ｐゴシック"/>
        <family val="3"/>
        <charset val="128"/>
      </rPr>
      <t xml:space="preserve"> </t>
    </r>
    <r>
      <rPr>
        <sz val="11"/>
        <rFont val="ＭＳ Ｐゴシック"/>
        <family val="3"/>
        <charset val="128"/>
      </rPr>
      <t>預り金（所得税）</t>
    </r>
    <rPh sb="7" eb="8">
      <t>アズカ</t>
    </rPh>
    <rPh sb="9" eb="10">
      <t>キン</t>
    </rPh>
    <rPh sb="11" eb="14">
      <t>ショトクゼイ</t>
    </rPh>
    <phoneticPr fontId="3"/>
  </si>
  <si>
    <t xml:space="preserve">業務内容  </t>
    <rPh sb="0" eb="2">
      <t>ギョウム</t>
    </rPh>
    <rPh sb="2" eb="4">
      <t>ナイヨウ</t>
    </rPh>
    <phoneticPr fontId="3"/>
  </si>
  <si>
    <t>取引番号(伝票番号)：</t>
    <rPh sb="0" eb="2">
      <t>トリヒキ</t>
    </rPh>
    <rPh sb="2" eb="4">
      <t>バンゴウ</t>
    </rPh>
    <rPh sb="5" eb="7">
      <t>デンピョウ</t>
    </rPh>
    <rPh sb="7" eb="9">
      <t>バンゴウ</t>
    </rPh>
    <phoneticPr fontId="3"/>
  </si>
  <si>
    <t>41515：預り金</t>
    <rPh sb="6" eb="7">
      <t>アズカ</t>
    </rPh>
    <rPh sb="8" eb="9">
      <t>キン</t>
    </rPh>
    <phoneticPr fontId="3"/>
  </si>
  <si>
    <t>（人件費・雇用保険）</t>
    <rPh sb="1" eb="3">
      <t>ジンケン</t>
    </rPh>
    <rPh sb="3" eb="4">
      <t>ヒ</t>
    </rPh>
    <rPh sb="5" eb="7">
      <t>コヨウ</t>
    </rPh>
    <rPh sb="7" eb="9">
      <t>ホケン</t>
    </rPh>
    <phoneticPr fontId="3"/>
  </si>
  <si>
    <t>41520：預り金</t>
    <rPh sb="6" eb="7">
      <t>アズカ</t>
    </rPh>
    <rPh sb="8" eb="9">
      <t>キン</t>
    </rPh>
    <phoneticPr fontId="3"/>
  </si>
  <si>
    <t>（人件費・所得税）</t>
    <phoneticPr fontId="3"/>
  </si>
  <si>
    <t>平成　　年　　月　　日</t>
    <rPh sb="0" eb="2">
      <t>ヘイセイ</t>
    </rPh>
    <rPh sb="4" eb="5">
      <t>ネン</t>
    </rPh>
    <rPh sb="7" eb="8">
      <t>ガツ</t>
    </rPh>
    <rPh sb="10" eb="11">
      <t>ニチ</t>
    </rPh>
    <phoneticPr fontId="3"/>
  </si>
  <si>
    <t>1,010,000円</t>
    <rPh sb="9" eb="10">
      <t>エン</t>
    </rPh>
    <phoneticPr fontId="3"/>
  </si>
  <si>
    <t>1,010,000円の場合の税額に、その月の社会保険料等控除後の給与等の金額のうち</t>
    <rPh sb="27" eb="28">
      <t>トウ</t>
    </rPh>
    <phoneticPr fontId="3"/>
  </si>
  <si>
    <t xml:space="preserve"> ない金額</t>
  </si>
  <si>
    <t xml:space="preserve"> </t>
  </si>
  <si>
    <t xml:space="preserve"> る金額</t>
  </si>
  <si>
    <t>賃金支払額：</t>
    <rPh sb="0" eb="2">
      <t>チンギン</t>
    </rPh>
    <rPh sb="2" eb="4">
      <t>シハライ</t>
    </rPh>
    <rPh sb="4" eb="5">
      <t>ガク</t>
    </rPh>
    <phoneticPr fontId="3"/>
  </si>
  <si>
    <t>源泉徴収額：</t>
    <rPh sb="0" eb="2">
      <t>ゲンセン</t>
    </rPh>
    <rPh sb="2" eb="4">
      <t>チョウシュウ</t>
    </rPh>
    <rPh sb="4" eb="5">
      <t>ガク</t>
    </rPh>
    <phoneticPr fontId="3"/>
  </si>
  <si>
    <t>教授</t>
    <rPh sb="0" eb="2">
      <t>キョウジュ</t>
    </rPh>
    <phoneticPr fontId="3"/>
  </si>
  <si>
    <t>准教授</t>
    <rPh sb="0" eb="1">
      <t>ジュン</t>
    </rPh>
    <rPh sb="1" eb="3">
      <t>キョウジュ</t>
    </rPh>
    <phoneticPr fontId="3"/>
  </si>
  <si>
    <t>助教</t>
    <rPh sb="0" eb="1">
      <t>スケ</t>
    </rPh>
    <rPh sb="1" eb="2">
      <t>キョウ</t>
    </rPh>
    <phoneticPr fontId="3"/>
  </si>
  <si>
    <t>特別研究員</t>
    <rPh sb="0" eb="2">
      <t>トクベツ</t>
    </rPh>
    <rPh sb="2" eb="5">
      <t>ケンキュウイン</t>
    </rPh>
    <phoneticPr fontId="3"/>
  </si>
  <si>
    <t>）</t>
    <phoneticPr fontId="3"/>
  </si>
  <si>
    <t>リサーチアシスタント（</t>
    <phoneticPr fontId="3"/>
  </si>
  <si>
    <t>客員教員（</t>
    <rPh sb="0" eb="2">
      <t>キャクイン</t>
    </rPh>
    <rPh sb="2" eb="4">
      <t>キョウイン</t>
    </rPh>
    <phoneticPr fontId="3"/>
  </si>
  <si>
    <t>特任教員（</t>
    <rPh sb="0" eb="1">
      <t>トク</t>
    </rPh>
    <rPh sb="1" eb="2">
      <t>ニン</t>
    </rPh>
    <rPh sb="2" eb="4">
      <t>キョウイン</t>
    </rPh>
    <phoneticPr fontId="3"/>
  </si>
  <si>
    <t>[職]</t>
    <rPh sb="1" eb="2">
      <t>ショク</t>
    </rPh>
    <phoneticPr fontId="3"/>
  </si>
  <si>
    <t>［1日当たり勤務時間］</t>
    <rPh sb="2" eb="3">
      <t>ニチ</t>
    </rPh>
    <rPh sb="3" eb="4">
      <t>ア</t>
    </rPh>
    <rPh sb="6" eb="8">
      <t>キンム</t>
    </rPh>
    <rPh sb="8" eb="10">
      <t>ジカン</t>
    </rPh>
    <phoneticPr fontId="3"/>
  </si>
  <si>
    <t>★1日当たり勤務時間を選択★</t>
    <rPh sb="2" eb="3">
      <t>ニチ</t>
    </rPh>
    <rPh sb="3" eb="4">
      <t>ア</t>
    </rPh>
    <rPh sb="6" eb="8">
      <t>キンム</t>
    </rPh>
    <rPh sb="8" eb="10">
      <t>ジカン</t>
    </rPh>
    <rPh sb="11" eb="13">
      <t>センタク</t>
    </rPh>
    <phoneticPr fontId="3"/>
  </si>
  <si>
    <t>1日当たり1時間</t>
    <rPh sb="1" eb="2">
      <t>ニチ</t>
    </rPh>
    <rPh sb="2" eb="3">
      <t>ア</t>
    </rPh>
    <rPh sb="6" eb="8">
      <t>ジカン</t>
    </rPh>
    <phoneticPr fontId="3"/>
  </si>
  <si>
    <t>1日当たり2時間</t>
    <rPh sb="1" eb="2">
      <t>ニチ</t>
    </rPh>
    <rPh sb="2" eb="3">
      <t>ア</t>
    </rPh>
    <rPh sb="6" eb="8">
      <t>ジカン</t>
    </rPh>
    <phoneticPr fontId="3"/>
  </si>
  <si>
    <t>1日当たり3時間</t>
    <rPh sb="1" eb="2">
      <t>ニチ</t>
    </rPh>
    <rPh sb="2" eb="3">
      <t>ア</t>
    </rPh>
    <rPh sb="6" eb="8">
      <t>ジカン</t>
    </rPh>
    <phoneticPr fontId="3"/>
  </si>
  <si>
    <t>1日当たり4時間</t>
    <rPh sb="1" eb="2">
      <t>ニチ</t>
    </rPh>
    <rPh sb="2" eb="3">
      <t>ア</t>
    </rPh>
    <rPh sb="6" eb="8">
      <t>ジカン</t>
    </rPh>
    <phoneticPr fontId="3"/>
  </si>
  <si>
    <t>1日当たり5時間</t>
    <rPh sb="1" eb="2">
      <t>ニチ</t>
    </rPh>
    <rPh sb="2" eb="3">
      <t>ア</t>
    </rPh>
    <rPh sb="6" eb="8">
      <t>ジカン</t>
    </rPh>
    <phoneticPr fontId="3"/>
  </si>
  <si>
    <t>1日当たり6時間</t>
    <rPh sb="1" eb="2">
      <t>ニチ</t>
    </rPh>
    <rPh sb="2" eb="3">
      <t>ア</t>
    </rPh>
    <rPh sb="6" eb="8">
      <t>ジカン</t>
    </rPh>
    <phoneticPr fontId="3"/>
  </si>
  <si>
    <t>1日当たり7時間</t>
    <rPh sb="1" eb="2">
      <t>ニチ</t>
    </rPh>
    <rPh sb="2" eb="3">
      <t>ア</t>
    </rPh>
    <rPh sb="6" eb="8">
      <t>ジカン</t>
    </rPh>
    <phoneticPr fontId="3"/>
  </si>
  <si>
    <t>1日当たり7時間45分</t>
    <rPh sb="1" eb="2">
      <t>ニチ</t>
    </rPh>
    <rPh sb="2" eb="3">
      <t>ア</t>
    </rPh>
    <rPh sb="6" eb="8">
      <t>ジカン</t>
    </rPh>
    <rPh sb="10" eb="11">
      <t>フン</t>
    </rPh>
    <phoneticPr fontId="3"/>
  </si>
  <si>
    <t>研究代表者</t>
    <rPh sb="0" eb="2">
      <t>ケンキュウ</t>
    </rPh>
    <rPh sb="2" eb="5">
      <t>ダイヒョウシャ</t>
    </rPh>
    <phoneticPr fontId="3"/>
  </si>
  <si>
    <t>担当者</t>
    <rPh sb="0" eb="3">
      <t>タントウシャ</t>
    </rPh>
    <phoneticPr fontId="3"/>
  </si>
  <si>
    <t>賃金</t>
    <rPh sb="0" eb="2">
      <t>チンギン</t>
    </rPh>
    <phoneticPr fontId="3"/>
  </si>
  <si>
    <t>□会計管理課完了</t>
    <rPh sb="1" eb="3">
      <t>カイケイ</t>
    </rPh>
    <rPh sb="3" eb="6">
      <t>カンリカ</t>
    </rPh>
    <rPh sb="6" eb="8">
      <t>カンリョウ</t>
    </rPh>
    <phoneticPr fontId="3"/>
  </si>
  <si>
    <t>勤務時間数：</t>
    <rPh sb="0" eb="2">
      <t>キンム</t>
    </rPh>
    <rPh sb="2" eb="4">
      <t>ジカン</t>
    </rPh>
    <rPh sb="4" eb="5">
      <t>スウ</t>
    </rPh>
    <phoneticPr fontId="3"/>
  </si>
  <si>
    <t>勤務時間数</t>
    <rPh sb="0" eb="2">
      <t>キンム</t>
    </rPh>
    <rPh sb="2" eb="4">
      <t>ジカン</t>
    </rPh>
    <rPh sb="4" eb="5">
      <t>スウ</t>
    </rPh>
    <phoneticPr fontId="3"/>
  </si>
  <si>
    <t>理</t>
    <rPh sb="0" eb="1">
      <t>リ</t>
    </rPh>
    <phoneticPr fontId="3"/>
  </si>
  <si>
    <t>都市教養学部（理系）</t>
    <rPh sb="0" eb="2">
      <t>トシ</t>
    </rPh>
    <rPh sb="2" eb="4">
      <t>キョウヨウ</t>
    </rPh>
    <rPh sb="4" eb="6">
      <t>ガクブ</t>
    </rPh>
    <rPh sb="7" eb="9">
      <t>リケイ</t>
    </rPh>
    <phoneticPr fontId="3"/>
  </si>
  <si>
    <t>[予算執行単位]</t>
    <rPh sb="1" eb="3">
      <t>ヨサン</t>
    </rPh>
    <rPh sb="3" eb="5">
      <t>シッコウ</t>
    </rPh>
    <rPh sb="5" eb="7">
      <t>タンイ</t>
    </rPh>
    <phoneticPr fontId="3"/>
  </si>
  <si>
    <t>★週当たり勤務時間を選択★</t>
    <rPh sb="1" eb="2">
      <t>シュウ</t>
    </rPh>
    <rPh sb="2" eb="3">
      <t>ア</t>
    </rPh>
    <rPh sb="5" eb="7">
      <t>キンム</t>
    </rPh>
    <rPh sb="7" eb="9">
      <t>ジカン</t>
    </rPh>
    <rPh sb="10" eb="12">
      <t>センタク</t>
    </rPh>
    <phoneticPr fontId="3"/>
  </si>
  <si>
    <t>臨時職員雇用についての手続き概要</t>
    <rPh sb="0" eb="2">
      <t>リンジ</t>
    </rPh>
    <rPh sb="2" eb="4">
      <t>ショクイン</t>
    </rPh>
    <rPh sb="4" eb="6">
      <t>コヨウ</t>
    </rPh>
    <rPh sb="11" eb="13">
      <t>テツヅ</t>
    </rPh>
    <rPh sb="14" eb="16">
      <t>ガイヨウ</t>
    </rPh>
    <phoneticPr fontId="3"/>
  </si>
  <si>
    <t>入力用　</t>
  </si>
  <si>
    <t>専門業務　A</t>
    <rPh sb="0" eb="2">
      <t>センモン</t>
    </rPh>
    <rPh sb="2" eb="4">
      <t>ギョウム</t>
    </rPh>
    <phoneticPr fontId="3"/>
  </si>
  <si>
    <t>専門業務　B</t>
    <rPh sb="0" eb="2">
      <t>センモン</t>
    </rPh>
    <rPh sb="2" eb="4">
      <t>ギョウム</t>
    </rPh>
    <phoneticPr fontId="3"/>
  </si>
  <si>
    <t>（ただし、土曜、日曜、祝日を除く）</t>
    <rPh sb="5" eb="7">
      <t>ドヨウ</t>
    </rPh>
    <rPh sb="8" eb="10">
      <t>ニチヨウ</t>
    </rPh>
    <rPh sb="11" eb="13">
      <t>シュクジツ</t>
    </rPh>
    <rPh sb="14" eb="15">
      <t>ノゾ</t>
    </rPh>
    <phoneticPr fontId="3"/>
  </si>
  <si>
    <t>雇用保険料の有無：</t>
    <rPh sb="0" eb="2">
      <t>コヨウ</t>
    </rPh>
    <rPh sb="2" eb="4">
      <t>ホケン</t>
    </rPh>
    <rPh sb="4" eb="5">
      <t>リョウ</t>
    </rPh>
    <rPh sb="6" eb="8">
      <t>ウム</t>
    </rPh>
    <phoneticPr fontId="3"/>
  </si>
  <si>
    <t>[雇用保険料]</t>
    <rPh sb="1" eb="3">
      <t>コヨウ</t>
    </rPh>
    <rPh sb="3" eb="5">
      <t>ホケン</t>
    </rPh>
    <rPh sb="5" eb="6">
      <t>リョウ</t>
    </rPh>
    <phoneticPr fontId="3"/>
  </si>
  <si>
    <t>★雇用保険の有無を選択★</t>
    <rPh sb="1" eb="3">
      <t>コヨウ</t>
    </rPh>
    <rPh sb="3" eb="5">
      <t>ホケン</t>
    </rPh>
    <rPh sb="6" eb="8">
      <t>ウム</t>
    </rPh>
    <rPh sb="9" eb="11">
      <t>センタク</t>
    </rPh>
    <phoneticPr fontId="3"/>
  </si>
  <si>
    <t>無し</t>
    <rPh sb="0" eb="1">
      <t>ナ</t>
    </rPh>
    <phoneticPr fontId="3"/>
  </si>
  <si>
    <t>有り</t>
    <rPh sb="0" eb="1">
      <t>ア</t>
    </rPh>
    <phoneticPr fontId="3"/>
  </si>
  <si>
    <t>雇用保険額：</t>
    <rPh sb="0" eb="2">
      <t>コヨウ</t>
    </rPh>
    <rPh sb="2" eb="4">
      <t>ホケン</t>
    </rPh>
    <rPh sb="4" eb="5">
      <t>ガク</t>
    </rPh>
    <phoneticPr fontId="3"/>
  </si>
  <si>
    <t>（コード）</t>
    <phoneticPr fontId="3"/>
  </si>
  <si>
    <t>有り（3ヶ月以上）</t>
    <rPh sb="0" eb="1">
      <t>ア</t>
    </rPh>
    <rPh sb="5" eb="6">
      <t>ゲツ</t>
    </rPh>
    <rPh sb="6" eb="8">
      <t>イジョウ</t>
    </rPh>
    <phoneticPr fontId="3"/>
  </si>
  <si>
    <t>[目的別]</t>
    <rPh sb="1" eb="3">
      <t>モクテキ</t>
    </rPh>
    <rPh sb="3" eb="4">
      <t>ベツ</t>
    </rPh>
    <phoneticPr fontId="3"/>
  </si>
  <si>
    <t>一般財源</t>
    <rPh sb="0" eb="2">
      <t>イッパン</t>
    </rPh>
    <rPh sb="2" eb="4">
      <t>ザイゲン</t>
    </rPh>
    <phoneticPr fontId="3"/>
  </si>
  <si>
    <t>賃金の支出</t>
    <rPh sb="0" eb="2">
      <t>チンギン</t>
    </rPh>
    <rPh sb="3" eb="5">
      <t>シシュツ</t>
    </rPh>
    <phoneticPr fontId="3"/>
  </si>
  <si>
    <t>執行科目</t>
    <rPh sb="0" eb="2">
      <t>シッコウ</t>
    </rPh>
    <rPh sb="2" eb="4">
      <t>カモク</t>
    </rPh>
    <phoneticPr fontId="3"/>
  </si>
  <si>
    <t>謝金等　</t>
    <rPh sb="0" eb="2">
      <t>シャキン</t>
    </rPh>
    <rPh sb="2" eb="3">
      <t>トウ</t>
    </rPh>
    <phoneticPr fontId="3"/>
  </si>
  <si>
    <t>取引区分</t>
    <rPh sb="0" eb="2">
      <t>トリヒキ</t>
    </rPh>
    <rPh sb="2" eb="4">
      <t>クブン</t>
    </rPh>
    <phoneticPr fontId="3"/>
  </si>
  <si>
    <t>口座振込（賃金）　　</t>
    <rPh sb="0" eb="2">
      <t>コウザ</t>
    </rPh>
    <rPh sb="2" eb="4">
      <t>フリコミ</t>
    </rPh>
    <rPh sb="5" eb="7">
      <t>チンギン</t>
    </rPh>
    <phoneticPr fontId="3"/>
  </si>
  <si>
    <t>支出予定年月日</t>
    <rPh sb="0" eb="2">
      <t>シシュツ</t>
    </rPh>
    <rPh sb="2" eb="4">
      <t>ヨテイ</t>
    </rPh>
    <rPh sb="4" eb="7">
      <t>ネンガッピ</t>
    </rPh>
    <phoneticPr fontId="3"/>
  </si>
  <si>
    <t>平成　　　　年　　　　月　　　　日</t>
    <rPh sb="0" eb="2">
      <t>ヘイセイ</t>
    </rPh>
    <rPh sb="6" eb="7">
      <t>ネン</t>
    </rPh>
    <rPh sb="11" eb="12">
      <t>ガツ</t>
    </rPh>
    <rPh sb="16" eb="17">
      <t>ニチ</t>
    </rPh>
    <phoneticPr fontId="3"/>
  </si>
  <si>
    <t>決　定　者</t>
    <rPh sb="0" eb="1">
      <t>ケツ</t>
    </rPh>
    <rPh sb="2" eb="3">
      <t>サダム</t>
    </rPh>
    <rPh sb="4" eb="5">
      <t>シャ</t>
    </rPh>
    <phoneticPr fontId="3"/>
  </si>
  <si>
    <t>担当者</t>
    <rPh sb="0" eb="2">
      <t>タントウ</t>
    </rPh>
    <rPh sb="2" eb="3">
      <t>シャ</t>
    </rPh>
    <phoneticPr fontId="3"/>
  </si>
  <si>
    <t>例：3-B</t>
    <rPh sb="0" eb="1">
      <t>レイ</t>
    </rPh>
    <phoneticPr fontId="3"/>
  </si>
  <si>
    <t>2</t>
    <phoneticPr fontId="3"/>
  </si>
  <si>
    <t>3-A</t>
    <phoneticPr fontId="3"/>
  </si>
  <si>
    <t>3-B</t>
    <phoneticPr fontId="3"/>
  </si>
  <si>
    <t>●●●●の開発</t>
    <rPh sb="5" eb="7">
      <t>カイハツ</t>
    </rPh>
    <phoneticPr fontId="3"/>
  </si>
  <si>
    <t>●山　●彦</t>
    <rPh sb="1" eb="2">
      <t>ヤマ</t>
    </rPh>
    <rPh sb="4" eb="5">
      <t>ヒコ</t>
    </rPh>
    <phoneticPr fontId="3"/>
  </si>
  <si>
    <t>　　送付時のメール件名および添付ファイル名は以下のとおり表記願います。</t>
    <rPh sb="2" eb="4">
      <t>ソウフ</t>
    </rPh>
    <rPh sb="4" eb="5">
      <t>トキ</t>
    </rPh>
    <rPh sb="9" eb="11">
      <t>ケンメイ</t>
    </rPh>
    <rPh sb="14" eb="16">
      <t>テンプ</t>
    </rPh>
    <rPh sb="20" eb="21">
      <t>メイ</t>
    </rPh>
    <rPh sb="22" eb="24">
      <t>イカ</t>
    </rPh>
    <rPh sb="28" eb="30">
      <t>ヒョウキ</t>
    </rPh>
    <rPh sb="30" eb="31">
      <t>ネガ</t>
    </rPh>
    <phoneticPr fontId="3"/>
  </si>
  <si>
    <t>研究種別</t>
    <rPh sb="0" eb="2">
      <t>ケンキュウ</t>
    </rPh>
    <rPh sb="2" eb="4">
      <t>シュベツ</t>
    </rPh>
    <phoneticPr fontId="3"/>
  </si>
  <si>
    <t>氏名</t>
    <rPh sb="0" eb="2">
      <t>シメイ</t>
    </rPh>
    <phoneticPr fontId="3"/>
  </si>
  <si>
    <t>暫定的計算シート</t>
    <rPh sb="0" eb="2">
      <t>ザンテイ</t>
    </rPh>
    <rPh sb="2" eb="3">
      <t>テキ</t>
    </rPh>
    <rPh sb="3" eb="5">
      <t>ケイサン</t>
    </rPh>
    <phoneticPr fontId="3"/>
  </si>
  <si>
    <t>本来、「日額丙欄適用」の場合は,日々の税額計算を行い、その合計額を控除する必要がある。</t>
    <rPh sb="0" eb="2">
      <t>ホンライ</t>
    </rPh>
    <rPh sb="4" eb="6">
      <t>ニチガク</t>
    </rPh>
    <rPh sb="6" eb="7">
      <t>ヘイ</t>
    </rPh>
    <rPh sb="7" eb="8">
      <t>ラン</t>
    </rPh>
    <rPh sb="8" eb="10">
      <t>テキヨウ</t>
    </rPh>
    <rPh sb="12" eb="14">
      <t>バアイ</t>
    </rPh>
    <rPh sb="16" eb="18">
      <t>ヒビ</t>
    </rPh>
    <rPh sb="19" eb="21">
      <t>ゼイガク</t>
    </rPh>
    <rPh sb="21" eb="23">
      <t>ケイサン</t>
    </rPh>
    <rPh sb="24" eb="25">
      <t>オコナ</t>
    </rPh>
    <rPh sb="29" eb="32">
      <t>ゴウケイガク</t>
    </rPh>
    <rPh sb="33" eb="35">
      <t>コウジョ</t>
    </rPh>
    <rPh sb="37" eb="39">
      <t>ヒツヨウ</t>
    </rPh>
    <phoneticPr fontId="3"/>
  </si>
  <si>
    <t>そのため、暫定的にその日数を計上すれば、控除額の自動計算ができる。</t>
    <rPh sb="5" eb="8">
      <t>ザンテイテキ</t>
    </rPh>
    <rPh sb="11" eb="13">
      <t>ニッスウ</t>
    </rPh>
    <rPh sb="14" eb="16">
      <t>ケイジョウ</t>
    </rPh>
    <rPh sb="20" eb="23">
      <t>コウジョガク</t>
    </rPh>
    <rPh sb="24" eb="26">
      <t>ジドウ</t>
    </rPh>
    <rPh sb="26" eb="28">
      <t>ケイサン</t>
    </rPh>
    <phoneticPr fontId="3"/>
  </si>
  <si>
    <t>税額単価</t>
    <rPh sb="0" eb="2">
      <t>ゼイガク</t>
    </rPh>
    <rPh sb="2" eb="4">
      <t>タンカ</t>
    </rPh>
    <phoneticPr fontId="3"/>
  </si>
  <si>
    <t>→</t>
    <phoneticPr fontId="3"/>
  </si>
  <si>
    <t>担当者氏名</t>
    <rPh sb="0" eb="3">
      <t>タントウシャ</t>
    </rPh>
    <rPh sb="3" eb="5">
      <t>シメイ</t>
    </rPh>
    <phoneticPr fontId="3"/>
  </si>
  <si>
    <t>決定区分</t>
    <rPh sb="0" eb="2">
      <t>ケッテイ</t>
    </rPh>
    <rPh sb="2" eb="4">
      <t>クブン</t>
    </rPh>
    <phoneticPr fontId="3"/>
  </si>
  <si>
    <t>会計年度</t>
    <rPh sb="0" eb="2">
      <t>カイケイ</t>
    </rPh>
    <rPh sb="2" eb="4">
      <t>ネンド</t>
    </rPh>
    <phoneticPr fontId="3"/>
  </si>
  <si>
    <r>
      <t>受入備考</t>
    </r>
    <r>
      <rPr>
        <sz val="6"/>
        <rFont val="ＭＳ Ｐゴシック"/>
        <family val="3"/>
        <charset val="128"/>
      </rPr>
      <t>(コード)</t>
    </r>
    <rPh sb="0" eb="2">
      <t>ウケイレ</t>
    </rPh>
    <rPh sb="2" eb="4">
      <t>ビコウ</t>
    </rPh>
    <phoneticPr fontId="3"/>
  </si>
  <si>
    <t>理　系　管　理　課</t>
    <rPh sb="0" eb="1">
      <t>リ</t>
    </rPh>
    <rPh sb="2" eb="3">
      <t>ケイ</t>
    </rPh>
    <rPh sb="4" eb="5">
      <t>カン</t>
    </rPh>
    <rPh sb="6" eb="7">
      <t>リ</t>
    </rPh>
    <rPh sb="8" eb="9">
      <t>カ</t>
    </rPh>
    <phoneticPr fontId="3"/>
  </si>
  <si>
    <t>無し（2ヶ月以内）</t>
    <rPh sb="0" eb="1">
      <t>ナ</t>
    </rPh>
    <rPh sb="5" eb="6">
      <t>ゲツ</t>
    </rPh>
    <rPh sb="6" eb="8">
      <t>イナイ</t>
    </rPh>
    <phoneticPr fontId="3"/>
  </si>
  <si>
    <t>有り（2ヶ月以内）</t>
    <rPh sb="0" eb="1">
      <t>ア</t>
    </rPh>
    <rPh sb="5" eb="6">
      <t>ゲツ</t>
    </rPh>
    <rPh sb="6" eb="8">
      <t>イナイ</t>
    </rPh>
    <phoneticPr fontId="3"/>
  </si>
  <si>
    <t>週当たり20時間未満</t>
    <rPh sb="0" eb="2">
      <t>シュウア</t>
    </rPh>
    <rPh sb="6" eb="8">
      <t>ジカン</t>
    </rPh>
    <rPh sb="8" eb="10">
      <t>ミマン</t>
    </rPh>
    <phoneticPr fontId="3"/>
  </si>
  <si>
    <t>〔賃金の支払〕</t>
    <rPh sb="1" eb="3">
      <t>チンギン</t>
    </rPh>
    <rPh sb="4" eb="6">
      <t>シハライ</t>
    </rPh>
    <phoneticPr fontId="3"/>
  </si>
  <si>
    <t>司書</t>
    <rPh sb="0" eb="2">
      <t>シショ</t>
    </rPh>
    <phoneticPr fontId="3"/>
  </si>
  <si>
    <t>一般業務</t>
    <rPh sb="0" eb="2">
      <t>イッパン</t>
    </rPh>
    <rPh sb="2" eb="4">
      <t>ギョウム</t>
    </rPh>
    <phoneticPr fontId="3"/>
  </si>
  <si>
    <t>件名</t>
    <phoneticPr fontId="3"/>
  </si>
  <si>
    <t>〔件名〕</t>
    <rPh sb="1" eb="3">
      <t>ケンメイ</t>
    </rPh>
    <phoneticPr fontId="3"/>
  </si>
  <si>
    <t>臨時職員の雇用について</t>
    <rPh sb="0" eb="2">
      <t>リンジ</t>
    </rPh>
    <rPh sb="2" eb="4">
      <t>ショクイン</t>
    </rPh>
    <rPh sb="5" eb="7">
      <t>コヨウ</t>
    </rPh>
    <phoneticPr fontId="3"/>
  </si>
  <si>
    <t>このことについて、下記のとおり雇用する。</t>
    <rPh sb="9" eb="11">
      <t>カキ</t>
    </rPh>
    <rPh sb="15" eb="17">
      <t>コヨウ</t>
    </rPh>
    <phoneticPr fontId="3"/>
  </si>
  <si>
    <t>〔文書取扱主任〕</t>
    <rPh sb="1" eb="3">
      <t>ブンショ</t>
    </rPh>
    <rPh sb="3" eb="5">
      <t>トリアツカイ</t>
    </rPh>
    <rPh sb="5" eb="7">
      <t>シュニン</t>
    </rPh>
    <phoneticPr fontId="3"/>
  </si>
  <si>
    <t>〔主管係長〕</t>
    <rPh sb="1" eb="3">
      <t>シュカン</t>
    </rPh>
    <rPh sb="3" eb="5">
      <t>カカリチョウ</t>
    </rPh>
    <phoneticPr fontId="3"/>
  </si>
  <si>
    <t>〔起案者〕</t>
    <rPh sb="1" eb="3">
      <t>キアン</t>
    </rPh>
    <rPh sb="3" eb="4">
      <t>シャ</t>
    </rPh>
    <phoneticPr fontId="3"/>
  </si>
  <si>
    <t>不課税</t>
    <rPh sb="0" eb="1">
      <t>フ</t>
    </rPh>
    <rPh sb="1" eb="3">
      <t>カゼイ</t>
    </rPh>
    <phoneticPr fontId="3"/>
  </si>
  <si>
    <r>
      <t>受入備考</t>
    </r>
    <r>
      <rPr>
        <sz val="6"/>
        <rFont val="ＭＳ Ｐゴシック"/>
        <family val="3"/>
        <charset val="128"/>
      </rPr>
      <t>(表示)</t>
    </r>
    <rPh sb="0" eb="2">
      <t>ウケイレ</t>
    </rPh>
    <rPh sb="2" eb="4">
      <t>ビコウ</t>
    </rPh>
    <rPh sb="5" eb="7">
      <t>ヒョウジ</t>
    </rPh>
    <phoneticPr fontId="3"/>
  </si>
  <si>
    <t>調査（係長）</t>
    <rPh sb="0" eb="2">
      <t>チョウサ</t>
    </rPh>
    <rPh sb="3" eb="5">
      <t>カカリチョウ</t>
    </rPh>
    <phoneticPr fontId="3"/>
  </si>
  <si>
    <t>課長</t>
    <rPh sb="0" eb="2">
      <t>カチョウ</t>
    </rPh>
    <phoneticPr fontId="3"/>
  </si>
  <si>
    <t>都市教養学部（理系）</t>
    <rPh sb="0" eb="1">
      <t>ト</t>
    </rPh>
    <rPh sb="1" eb="2">
      <t>シ</t>
    </rPh>
    <rPh sb="2" eb="4">
      <t>キョウヨウ</t>
    </rPh>
    <rPh sb="4" eb="6">
      <t>ガクブ</t>
    </rPh>
    <rPh sb="7" eb="9">
      <t>リケイ</t>
    </rPh>
    <phoneticPr fontId="3"/>
  </si>
  <si>
    <t>●●実験データ解析</t>
    <rPh sb="2" eb="4">
      <t>ジッケン</t>
    </rPh>
    <rPh sb="7" eb="9">
      <t>カイセキ</t>
    </rPh>
    <phoneticPr fontId="3"/>
  </si>
  <si>
    <t>216時間</t>
    <rPh sb="3" eb="5">
      <t>ジカン</t>
    </rPh>
    <phoneticPr fontId="3"/>
  </si>
  <si>
    <t>100日</t>
    <rPh sb="3" eb="4">
      <t>ニチ</t>
    </rPh>
    <phoneticPr fontId="3"/>
  </si>
  <si>
    <t>支給日：　</t>
    <rPh sb="0" eb="3">
      <t>シキュウビ</t>
    </rPh>
    <phoneticPr fontId="3"/>
  </si>
  <si>
    <t>勤務時間数</t>
    <rPh sb="0" eb="2">
      <t>キンム</t>
    </rPh>
    <rPh sb="2" eb="5">
      <t>ジカンスウ</t>
    </rPh>
    <phoneticPr fontId="3"/>
  </si>
  <si>
    <t>支払予定日</t>
    <rPh sb="0" eb="2">
      <t>シハラ</t>
    </rPh>
    <rPh sb="2" eb="5">
      <t>ヨテイビ</t>
    </rPh>
    <phoneticPr fontId="3"/>
  </si>
  <si>
    <t>その月の初日(一日）→　</t>
    <rPh sb="2" eb="3">
      <t>ツキ</t>
    </rPh>
    <rPh sb="4" eb="5">
      <t>ショ</t>
    </rPh>
    <rPh sb="5" eb="6">
      <t>ニチ</t>
    </rPh>
    <rPh sb="7" eb="9">
      <t>ツイタチ</t>
    </rPh>
    <phoneticPr fontId="3"/>
  </si>
  <si>
    <t>その月の最終勤務日→　</t>
    <rPh sb="2" eb="3">
      <t>ツキ</t>
    </rPh>
    <rPh sb="4" eb="6">
      <t>サイシュウ</t>
    </rPh>
    <rPh sb="6" eb="9">
      <t>キンムビ</t>
    </rPh>
    <phoneticPr fontId="3"/>
  </si>
  <si>
    <t>支払予定日（源泉分）</t>
    <rPh sb="0" eb="2">
      <t>シハラ</t>
    </rPh>
    <rPh sb="2" eb="5">
      <t>ヨテイビ</t>
    </rPh>
    <rPh sb="6" eb="9">
      <t>ゲンセンブン</t>
    </rPh>
    <phoneticPr fontId="3"/>
  </si>
  <si>
    <t>勤務実績（年・月）</t>
    <rPh sb="0" eb="2">
      <t>キンム</t>
    </rPh>
    <rPh sb="2" eb="4">
      <t>ジッセキ</t>
    </rPh>
    <rPh sb="5" eb="6">
      <t>ネン</t>
    </rPh>
    <rPh sb="7" eb="8">
      <t>ゲツ</t>
    </rPh>
    <phoneticPr fontId="3"/>
  </si>
  <si>
    <t>伝票日付(勤務最終日）</t>
    <rPh sb="0" eb="2">
      <t>デンピョウ</t>
    </rPh>
    <rPh sb="2" eb="4">
      <t>ヒヅケ</t>
    </rPh>
    <rPh sb="5" eb="7">
      <t>キンム</t>
    </rPh>
    <rPh sb="7" eb="10">
      <t>サイシュウビ</t>
    </rPh>
    <phoneticPr fontId="3"/>
  </si>
  <si>
    <t>授業に支障を来たさない範囲で雇用する。</t>
    <rPh sb="0" eb="2">
      <t>ジュギョウ</t>
    </rPh>
    <phoneticPr fontId="3"/>
  </si>
  <si>
    <r>
      <rPr>
        <b/>
        <sz val="11"/>
        <rFont val="HG丸ｺﾞｼｯｸM-PRO"/>
        <family val="3"/>
        <charset val="128"/>
      </rPr>
      <t>１　臨時職員雇用依頼書兼決定書</t>
    </r>
    <r>
      <rPr>
        <sz val="11"/>
        <rFont val="HG丸ｺﾞｼｯｸM-PRO"/>
        <family val="3"/>
        <charset val="128"/>
      </rPr>
      <t xml:space="preserve">
（この電子ファイルの別タブ（入力用　雇用依頼）に様式が準備してあります。この記入要領を参考に作成してください）
（別シートに計算式等が入っていますので、シートの削除等をしないでください。）</t>
    </r>
    <rPh sb="2" eb="4">
      <t>リンジ</t>
    </rPh>
    <rPh sb="4" eb="6">
      <t>ショクイン</t>
    </rPh>
    <rPh sb="6" eb="8">
      <t>コヨウ</t>
    </rPh>
    <rPh sb="8" eb="10">
      <t>イライ</t>
    </rPh>
    <rPh sb="10" eb="11">
      <t>ショ</t>
    </rPh>
    <rPh sb="11" eb="12">
      <t>ケン</t>
    </rPh>
    <rPh sb="12" eb="15">
      <t>ケッテイショ</t>
    </rPh>
    <rPh sb="19" eb="21">
      <t>デンシ</t>
    </rPh>
    <rPh sb="26" eb="27">
      <t>ベツ</t>
    </rPh>
    <rPh sb="30" eb="33">
      <t>ニュウリョクヨウ</t>
    </rPh>
    <rPh sb="34" eb="36">
      <t>コヨウ</t>
    </rPh>
    <rPh sb="36" eb="38">
      <t>イライ</t>
    </rPh>
    <rPh sb="40" eb="42">
      <t>ヨウシキ</t>
    </rPh>
    <rPh sb="43" eb="45">
      <t>ジュンビ</t>
    </rPh>
    <rPh sb="54" eb="56">
      <t>キニュウ</t>
    </rPh>
    <rPh sb="56" eb="58">
      <t>ヨウリョウ</t>
    </rPh>
    <rPh sb="59" eb="61">
      <t>サンコウ</t>
    </rPh>
    <rPh sb="62" eb="64">
      <t>サクセイ</t>
    </rPh>
    <rPh sb="73" eb="74">
      <t>ベツ</t>
    </rPh>
    <rPh sb="78" eb="80">
      <t>ケイサン</t>
    </rPh>
    <rPh sb="80" eb="81">
      <t>シキ</t>
    </rPh>
    <rPh sb="81" eb="82">
      <t>トウ</t>
    </rPh>
    <rPh sb="83" eb="84">
      <t>ハイ</t>
    </rPh>
    <rPh sb="96" eb="98">
      <t>サクジョ</t>
    </rPh>
    <rPh sb="98" eb="99">
      <t>トウ</t>
    </rPh>
    <phoneticPr fontId="3"/>
  </si>
  <si>
    <t>＜提出書類＞　担当の庶務係に以下の書類を（紙ベースで）提出してください</t>
    <rPh sb="1" eb="3">
      <t>テイシュツ</t>
    </rPh>
    <rPh sb="3" eb="5">
      <t>ショルイ</t>
    </rPh>
    <rPh sb="7" eb="9">
      <t>タントウ</t>
    </rPh>
    <rPh sb="10" eb="12">
      <t>ショム</t>
    </rPh>
    <rPh sb="12" eb="13">
      <t>カカリ</t>
    </rPh>
    <rPh sb="14" eb="16">
      <t>イカ</t>
    </rPh>
    <rPh sb="17" eb="19">
      <t>ショルイ</t>
    </rPh>
    <rPh sb="21" eb="22">
      <t>カミ</t>
    </rPh>
    <rPh sb="27" eb="29">
      <t>テイシュツ</t>
    </rPh>
    <phoneticPr fontId="3"/>
  </si>
  <si>
    <r>
      <rPr>
        <b/>
        <sz val="11"/>
        <rFont val="HG丸ｺﾞｼｯｸM-PRO"/>
        <family val="3"/>
        <charset val="128"/>
      </rPr>
      <t>４　社会保険適用除外承認書</t>
    </r>
    <r>
      <rPr>
        <sz val="11"/>
        <rFont val="HG丸ｺﾞｼｯｸM-PRO"/>
        <family val="3"/>
        <charset val="128"/>
      </rPr>
      <t>（</t>
    </r>
    <r>
      <rPr>
        <sz val="11"/>
        <color indexed="10"/>
        <rFont val="HG丸ｺﾞｼｯｸM-PRO"/>
        <family val="3"/>
        <charset val="128"/>
      </rPr>
      <t>連続2ヶ月以内の雇用契約時に必要</t>
    </r>
    <r>
      <rPr>
        <sz val="11"/>
        <rFont val="HG丸ｺﾞｼｯｸM-PRO"/>
        <family val="3"/>
        <charset val="128"/>
      </rPr>
      <t>です）
（本人が年金事務所で手続きするよう指示してください。）</t>
    </r>
    <rPh sb="2" eb="4">
      <t>シャカイ</t>
    </rPh>
    <rPh sb="4" eb="6">
      <t>ホケン</t>
    </rPh>
    <rPh sb="6" eb="8">
      <t>テキヨウ</t>
    </rPh>
    <rPh sb="8" eb="10">
      <t>ジョガイ</t>
    </rPh>
    <rPh sb="10" eb="13">
      <t>ショウニンショ</t>
    </rPh>
    <rPh sb="14" eb="16">
      <t>レンゾク</t>
    </rPh>
    <rPh sb="18" eb="19">
      <t>ゲツ</t>
    </rPh>
    <rPh sb="19" eb="21">
      <t>イナイ</t>
    </rPh>
    <rPh sb="22" eb="24">
      <t>コヨウ</t>
    </rPh>
    <rPh sb="24" eb="26">
      <t>ケイヤク</t>
    </rPh>
    <rPh sb="26" eb="27">
      <t>ジ</t>
    </rPh>
    <rPh sb="28" eb="30">
      <t>ヒツヨウ</t>
    </rPh>
    <rPh sb="35" eb="37">
      <t>ホンニン</t>
    </rPh>
    <rPh sb="38" eb="40">
      <t>ネンキン</t>
    </rPh>
    <rPh sb="40" eb="42">
      <t>ジム</t>
    </rPh>
    <rPh sb="42" eb="43">
      <t>ショ</t>
    </rPh>
    <rPh sb="44" eb="46">
      <t>テツヅ</t>
    </rPh>
    <rPh sb="51" eb="53">
      <t>シジ</t>
    </rPh>
    <phoneticPr fontId="3"/>
  </si>
  <si>
    <t>＜電子ファイルの送付＞　会計係にこの電子ファイルを送付してください</t>
    <rPh sb="1" eb="3">
      <t>デンシ</t>
    </rPh>
    <rPh sb="8" eb="10">
      <t>ソウフ</t>
    </rPh>
    <rPh sb="12" eb="14">
      <t>カイケイ</t>
    </rPh>
    <rPh sb="14" eb="15">
      <t>カカリ</t>
    </rPh>
    <rPh sb="18" eb="20">
      <t>デンシ</t>
    </rPh>
    <rPh sb="25" eb="27">
      <t>ソウフ</t>
    </rPh>
    <phoneticPr fontId="3"/>
  </si>
  <si>
    <r>
      <rPr>
        <b/>
        <sz val="11"/>
        <rFont val="HG丸ｺﾞｼｯｸM-PRO"/>
        <family val="3"/>
        <charset val="128"/>
      </rPr>
      <t>３　月末（１ヶ月の勤務完了後）</t>
    </r>
    <r>
      <rPr>
        <sz val="11"/>
        <rFont val="HG丸ｺﾞｼｯｸM-PRO"/>
        <family val="3"/>
        <charset val="128"/>
      </rPr>
      <t xml:space="preserve">
上記の勤務時間管理簿兼業務日誌（勤務実績記入済み、教員の押印済みのもの）を庶務係へ提出してください。出勤簿と記載内容が整合していない場合は、問い合わせさせていただきます。＜毎月末の提出書類は（勤務時間管理簿兼業務日誌）のみです＞</t>
    </r>
    <rPh sb="16" eb="18">
      <t>ジョウキ</t>
    </rPh>
    <rPh sb="102" eb="103">
      <t>マイ</t>
    </rPh>
    <phoneticPr fontId="3"/>
  </si>
  <si>
    <r>
      <rPr>
        <b/>
        <sz val="11"/>
        <rFont val="HG丸ｺﾞｼｯｸM-PRO"/>
        <family val="3"/>
        <charset val="128"/>
      </rPr>
      <t>３　勤務時間管理簿兼業務日誌</t>
    </r>
    <r>
      <rPr>
        <sz val="11"/>
        <rFont val="HG丸ｺﾞｼｯｸM-PRO"/>
        <family val="3"/>
        <charset val="128"/>
      </rPr>
      <t xml:space="preserve">
（この電子ファイルの別タブ（勤務時間管理簿）に様式が準備してあります。）
（勤務予定日・予定時間を</t>
    </r>
    <r>
      <rPr>
        <sz val="11"/>
        <color indexed="10"/>
        <rFont val="HG丸ｺﾞｼｯｸM-PRO"/>
        <family val="3"/>
        <charset val="128"/>
      </rPr>
      <t>雇用契約期間分すべて（例：5ヶ月連続雇用の場合は、5ヶ月分（＝5枚））記入</t>
    </r>
    <r>
      <rPr>
        <sz val="11"/>
        <rFont val="HG丸ｺﾞｼｯｸM-PRO"/>
        <family val="3"/>
        <charset val="128"/>
      </rPr>
      <t>し、コピーを庶務係へ提出してください。勤務時間の設定原則等の詳細は「雇用マニュアル」をご参照ください。</t>
    </r>
    <rPh sb="2" eb="4">
      <t>キンム</t>
    </rPh>
    <rPh sb="4" eb="6">
      <t>ジカン</t>
    </rPh>
    <rPh sb="6" eb="8">
      <t>カンリ</t>
    </rPh>
    <rPh sb="8" eb="9">
      <t>ボ</t>
    </rPh>
    <rPh sb="9" eb="10">
      <t>ケン</t>
    </rPh>
    <rPh sb="10" eb="12">
      <t>ギョウム</t>
    </rPh>
    <rPh sb="12" eb="14">
      <t>ニッシ</t>
    </rPh>
    <rPh sb="53" eb="55">
      <t>キンム</t>
    </rPh>
    <rPh sb="55" eb="58">
      <t>ヨテイビ</t>
    </rPh>
    <rPh sb="59" eb="61">
      <t>ヨテイ</t>
    </rPh>
    <rPh sb="61" eb="63">
      <t>ジカン</t>
    </rPh>
    <rPh sb="64" eb="66">
      <t>コヨウ</t>
    </rPh>
    <rPh sb="66" eb="68">
      <t>ケイヤク</t>
    </rPh>
    <rPh sb="68" eb="70">
      <t>キカン</t>
    </rPh>
    <rPh sb="70" eb="71">
      <t>ブン</t>
    </rPh>
    <rPh sb="75" eb="76">
      <t>レイ</t>
    </rPh>
    <rPh sb="79" eb="80">
      <t>ゲツ</t>
    </rPh>
    <rPh sb="80" eb="82">
      <t>レンゾク</t>
    </rPh>
    <rPh sb="82" eb="84">
      <t>コヨウ</t>
    </rPh>
    <rPh sb="85" eb="87">
      <t>バアイ</t>
    </rPh>
    <rPh sb="91" eb="92">
      <t>ゲツ</t>
    </rPh>
    <rPh sb="92" eb="93">
      <t>ブン</t>
    </rPh>
    <rPh sb="96" eb="97">
      <t>マイ</t>
    </rPh>
    <rPh sb="99" eb="101">
      <t>キニュウ</t>
    </rPh>
    <rPh sb="107" eb="109">
      <t>ショム</t>
    </rPh>
    <rPh sb="109" eb="110">
      <t>カカ</t>
    </rPh>
    <rPh sb="111" eb="113">
      <t>テイシュツ</t>
    </rPh>
    <rPh sb="120" eb="122">
      <t>キンム</t>
    </rPh>
    <rPh sb="122" eb="124">
      <t>ジカン</t>
    </rPh>
    <rPh sb="125" eb="127">
      <t>セッテイ</t>
    </rPh>
    <rPh sb="127" eb="129">
      <t>ゲンソク</t>
    </rPh>
    <rPh sb="129" eb="130">
      <t>ナド</t>
    </rPh>
    <rPh sb="131" eb="133">
      <t>ショウサイ</t>
    </rPh>
    <rPh sb="135" eb="137">
      <t>コヨウ</t>
    </rPh>
    <rPh sb="145" eb="147">
      <t>サンショウ</t>
    </rPh>
    <phoneticPr fontId="3"/>
  </si>
  <si>
    <t xml:space="preserve">    </t>
    <phoneticPr fontId="3"/>
  </si>
  <si>
    <t>月初</t>
    <rPh sb="0" eb="1">
      <t>ツキ</t>
    </rPh>
    <rPh sb="1" eb="2">
      <t>ショ</t>
    </rPh>
    <phoneticPr fontId="3"/>
  </si>
  <si>
    <t>月末</t>
    <rPh sb="0" eb="2">
      <t>ゲツマツ</t>
    </rPh>
    <phoneticPr fontId="3"/>
  </si>
  <si>
    <t>$s$16</t>
    <phoneticPr fontId="3"/>
  </si>
  <si>
    <t>$T$16</t>
    <phoneticPr fontId="3"/>
  </si>
  <si>
    <t>$s$17</t>
  </si>
  <si>
    <t>$T$17</t>
  </si>
  <si>
    <t>$s$18</t>
  </si>
  <si>
    <t>$T$18</t>
  </si>
  <si>
    <t>$s$19</t>
  </si>
  <si>
    <t>$T$19</t>
  </si>
  <si>
    <t>$s$21</t>
  </si>
  <si>
    <t>$T$21</t>
  </si>
  <si>
    <t>$s$22</t>
  </si>
  <si>
    <t>$T$22</t>
  </si>
  <si>
    <t>$s$23</t>
  </si>
  <si>
    <t>$T$23</t>
  </si>
  <si>
    <t>$s$24</t>
  </si>
  <si>
    <t>$T$24</t>
  </si>
  <si>
    <t>$s$25</t>
  </si>
  <si>
    <t>$T$25</t>
  </si>
  <si>
    <t>$s$26</t>
  </si>
  <si>
    <t>$T$26</t>
  </si>
  <si>
    <t>$s$27</t>
  </si>
  <si>
    <t>$T$27</t>
  </si>
  <si>
    <t>授業に支障を来さない範囲で雇用する</t>
    <rPh sb="0" eb="2">
      <t>ジュギョウ</t>
    </rPh>
    <rPh sb="3" eb="5">
      <t>シショウ</t>
    </rPh>
    <rPh sb="6" eb="7">
      <t>キタ</t>
    </rPh>
    <rPh sb="10" eb="12">
      <t>ハンイ</t>
    </rPh>
    <rPh sb="13" eb="15">
      <t>コヨウ</t>
    </rPh>
    <phoneticPr fontId="3"/>
  </si>
  <si>
    <t>[その他]</t>
    <rPh sb="3" eb="4">
      <t>タ</t>
    </rPh>
    <phoneticPr fontId="3"/>
  </si>
  <si>
    <t>ただし、平成24年度現在、法人の臨時職員賃金雇用制度では、①超過勤務なし、②1時間未満の端数勤務なし、</t>
    <rPh sb="4" eb="6">
      <t>ヘイセイ</t>
    </rPh>
    <rPh sb="8" eb="10">
      <t>ネンド</t>
    </rPh>
    <rPh sb="10" eb="12">
      <t>ゲンザイ</t>
    </rPh>
    <rPh sb="13" eb="15">
      <t>ホウジン</t>
    </rPh>
    <rPh sb="16" eb="18">
      <t>リンジ</t>
    </rPh>
    <rPh sb="18" eb="20">
      <t>ショクイン</t>
    </rPh>
    <rPh sb="20" eb="22">
      <t>チンギン</t>
    </rPh>
    <rPh sb="22" eb="24">
      <t>コヨウ</t>
    </rPh>
    <rPh sb="24" eb="26">
      <t>セイド</t>
    </rPh>
    <rPh sb="30" eb="32">
      <t>チョウカ</t>
    </rPh>
    <rPh sb="32" eb="34">
      <t>キンム</t>
    </rPh>
    <rPh sb="39" eb="41">
      <t>ジカン</t>
    </rPh>
    <rPh sb="41" eb="43">
      <t>ミマン</t>
    </rPh>
    <rPh sb="44" eb="46">
      <t>ハスウ</t>
    </rPh>
    <rPh sb="46" eb="48">
      <t>キンム</t>
    </rPh>
    <phoneticPr fontId="3"/>
  </si>
  <si>
    <t>であるため、課税となるのは、「単価1,240円×7時間45分=9,610円」の場合のみである。(理系エリアで通常想定される単価設定)</t>
    <rPh sb="6" eb="8">
      <t>カゼイ</t>
    </rPh>
    <rPh sb="29" eb="30">
      <t>フン</t>
    </rPh>
    <rPh sb="39" eb="41">
      <t>バアイ</t>
    </rPh>
    <rPh sb="48" eb="50">
      <t>リケイ</t>
    </rPh>
    <rPh sb="54" eb="56">
      <t>ツウジョウ</t>
    </rPh>
    <rPh sb="56" eb="58">
      <t>ソウテイ</t>
    </rPh>
    <rPh sb="61" eb="63">
      <t>タンカ</t>
    </rPh>
    <rPh sb="63" eb="65">
      <t>セッテイ</t>
    </rPh>
    <phoneticPr fontId="3"/>
  </si>
  <si>
    <t>その月の社会保険料等控除後の給与等の金額の3.063％に相当する金額</t>
    <phoneticPr fontId="3"/>
  </si>
  <si>
    <t xml:space="preserve"> 1,010,000円を超え</t>
    <phoneticPr fontId="3"/>
  </si>
  <si>
    <t xml:space="preserve"> 1,250,000円に満た</t>
    <phoneticPr fontId="3"/>
  </si>
  <si>
    <t xml:space="preserve"> 1,250,000円を超え</t>
    <phoneticPr fontId="3"/>
  </si>
  <si>
    <t>1,250,000円の場合の税額に、その月の社会保険料等控除後の給与等の金額のうち</t>
    <rPh sb="27" eb="28">
      <t>トウ</t>
    </rPh>
    <phoneticPr fontId="3"/>
  </si>
  <si>
    <t xml:space="preserve"> 1,740,000円に満た</t>
    <phoneticPr fontId="3"/>
  </si>
  <si>
    <t>1,740,000円</t>
    <phoneticPr fontId="3"/>
  </si>
  <si>
    <t>従たる給与についての扶養控除等申告書が提出されている場合には、当該申告書に記載された扶養親族等の数に応じ、扶養親族等１人ごとに1,610円を、上の各欄によって求めた税額から控除した金額</t>
    <phoneticPr fontId="3"/>
  </si>
  <si>
    <r>
      <rPr>
        <b/>
        <sz val="11"/>
        <rFont val="HG丸ｺﾞｼｯｸM-PRO"/>
        <family val="3"/>
        <charset val="128"/>
      </rPr>
      <t>５　支払金口座登録依頼書</t>
    </r>
    <r>
      <rPr>
        <sz val="11"/>
        <rFont val="HG丸ｺﾞｼｯｸM-PRO"/>
        <family val="3"/>
        <charset val="128"/>
      </rPr>
      <t>（</t>
    </r>
    <r>
      <rPr>
        <sz val="11"/>
        <color indexed="10"/>
        <rFont val="HG丸ｺﾞｼｯｸM-PRO"/>
        <family val="3"/>
        <charset val="128"/>
      </rPr>
      <t>未登録者等必要な場合のみ</t>
    </r>
    <r>
      <rPr>
        <sz val="11"/>
        <rFont val="HG丸ｺﾞｼｯｸM-PRO"/>
        <family val="3"/>
        <charset val="128"/>
      </rPr>
      <t>）
（本学学生で、学部を卒業し大学院へ進学したなどの理由で</t>
    </r>
    <r>
      <rPr>
        <sz val="11"/>
        <color indexed="10"/>
        <rFont val="HG丸ｺﾞｼｯｸM-PRO"/>
        <family val="3"/>
        <charset val="128"/>
      </rPr>
      <t>学修番号が変わった場合は、口座登録依頼書をあらためて提出</t>
    </r>
    <r>
      <rPr>
        <sz val="11"/>
        <rFont val="HG丸ｺﾞｼｯｸM-PRO"/>
        <family val="3"/>
        <charset val="128"/>
      </rPr>
      <t>する必要があります。※本学学生は学修番号で口座情報を管理しているため。）</t>
    </r>
    <rPh sb="2" eb="5">
      <t>シハライキン</t>
    </rPh>
    <rPh sb="5" eb="7">
      <t>コウザ</t>
    </rPh>
    <rPh sb="7" eb="9">
      <t>トウロク</t>
    </rPh>
    <rPh sb="9" eb="11">
      <t>イライ</t>
    </rPh>
    <rPh sb="11" eb="12">
      <t>ショ</t>
    </rPh>
    <rPh sb="13" eb="16">
      <t>ミトウロク</t>
    </rPh>
    <rPh sb="16" eb="17">
      <t>シャ</t>
    </rPh>
    <rPh sb="17" eb="18">
      <t>トウ</t>
    </rPh>
    <rPh sb="18" eb="20">
      <t>ヒツヨウ</t>
    </rPh>
    <rPh sb="21" eb="23">
      <t>バアイ</t>
    </rPh>
    <rPh sb="28" eb="30">
      <t>ホンガク</t>
    </rPh>
    <rPh sb="30" eb="32">
      <t>ガクセイ</t>
    </rPh>
    <rPh sb="34" eb="36">
      <t>ガクブ</t>
    </rPh>
    <rPh sb="37" eb="39">
      <t>ソツギョウ</t>
    </rPh>
    <rPh sb="40" eb="43">
      <t>ダイガクイン</t>
    </rPh>
    <rPh sb="44" eb="46">
      <t>シンガク</t>
    </rPh>
    <rPh sb="51" eb="53">
      <t>リユウ</t>
    </rPh>
    <rPh sb="54" eb="56">
      <t>ガクシュウ</t>
    </rPh>
    <rPh sb="56" eb="58">
      <t>バンゴウ</t>
    </rPh>
    <rPh sb="59" eb="60">
      <t>カ</t>
    </rPh>
    <rPh sb="63" eb="65">
      <t>バアイ</t>
    </rPh>
    <rPh sb="67" eb="69">
      <t>コウザ</t>
    </rPh>
    <rPh sb="69" eb="71">
      <t>トウロク</t>
    </rPh>
    <rPh sb="71" eb="74">
      <t>イライショ</t>
    </rPh>
    <rPh sb="80" eb="82">
      <t>テイシュツ</t>
    </rPh>
    <rPh sb="84" eb="86">
      <t>ヒツヨウ</t>
    </rPh>
    <rPh sb="93" eb="95">
      <t>ホンガク</t>
    </rPh>
    <rPh sb="95" eb="97">
      <t>ガクセイ</t>
    </rPh>
    <rPh sb="98" eb="100">
      <t>ガクシュウ</t>
    </rPh>
    <rPh sb="100" eb="102">
      <t>バンゴウ</t>
    </rPh>
    <rPh sb="103" eb="105">
      <t>コウザ</t>
    </rPh>
    <rPh sb="105" eb="107">
      <t>ジョウホウ</t>
    </rPh>
    <rPh sb="108" eb="110">
      <t>カンリ</t>
    </rPh>
    <phoneticPr fontId="3"/>
  </si>
  <si>
    <r>
      <t>実績で、
単価1,2４0円×7時間45分=9,610円
となっている</t>
    </r>
    <r>
      <rPr>
        <b/>
        <sz val="10"/>
        <color indexed="10"/>
        <rFont val="ＭＳ Ｐゴシック"/>
        <family val="3"/>
        <charset val="128"/>
      </rPr>
      <t>日数</t>
    </r>
    <r>
      <rPr>
        <sz val="10"/>
        <rFont val="ＭＳ Ｐゴシック"/>
        <family val="3"/>
        <charset val="128"/>
      </rPr>
      <t>を入れること。</t>
    </r>
    <rPh sb="0" eb="2">
      <t>ジッセキ</t>
    </rPh>
    <rPh sb="5" eb="7">
      <t>タンカ</t>
    </rPh>
    <rPh sb="12" eb="13">
      <t>エン</t>
    </rPh>
    <rPh sb="15" eb="17">
      <t>ジカン</t>
    </rPh>
    <rPh sb="19" eb="20">
      <t>フン</t>
    </rPh>
    <rPh sb="26" eb="27">
      <t>エン</t>
    </rPh>
    <rPh sb="34" eb="36">
      <t>ニッスウ</t>
    </rPh>
    <rPh sb="37" eb="38">
      <t>イ</t>
    </rPh>
    <phoneticPr fontId="3"/>
  </si>
  <si>
    <t>平成２６年度</t>
    <rPh sb="0" eb="2">
      <t>ヘイセイ</t>
    </rPh>
    <rPh sb="4" eb="6">
      <t>ネンド</t>
    </rPh>
    <phoneticPr fontId="3"/>
  </si>
  <si>
    <t>26首都大管理管臨第</t>
    <phoneticPr fontId="3"/>
  </si>
  <si>
    <t>H26</t>
    <phoneticPr fontId="3"/>
  </si>
  <si>
    <r>
      <rPr>
        <b/>
        <sz val="11"/>
        <rFont val="HG丸ｺﾞｼｯｸM-PRO"/>
        <family val="3"/>
        <charset val="128"/>
      </rPr>
      <t>８　承諾書</t>
    </r>
    <r>
      <rPr>
        <sz val="11"/>
        <rFont val="HG丸ｺﾞｼｯｸM-PRO"/>
        <family val="3"/>
        <charset val="128"/>
      </rPr>
      <t xml:space="preserve">
 提出いただいた書類をもとに、庶務係で作成後、雇用担当者に２枚送ります。２枚は同一内容で、１枚が庶務係提出用
 もう１枚が臨時職員本人控です。</t>
    </r>
    <r>
      <rPr>
        <sz val="11"/>
        <color indexed="10"/>
        <rFont val="HG丸ｺﾞｼｯｸM-PRO"/>
        <family val="3"/>
        <charset val="128"/>
      </rPr>
      <t>臨時職員本人により住所及び氏名を自署し捺印をお願いします。日付は、雇用月の前月末日までの日付を記入してください。</t>
    </r>
    <rPh sb="2" eb="5">
      <t>ショウダクショ</t>
    </rPh>
    <rPh sb="7" eb="9">
      <t>テイシュツ</t>
    </rPh>
    <rPh sb="14" eb="16">
      <t>ショルイ</t>
    </rPh>
    <rPh sb="21" eb="23">
      <t>ショム</t>
    </rPh>
    <rPh sb="23" eb="24">
      <t>カカリ</t>
    </rPh>
    <rPh sb="25" eb="27">
      <t>サクセイ</t>
    </rPh>
    <rPh sb="27" eb="28">
      <t>ゴ</t>
    </rPh>
    <rPh sb="29" eb="31">
      <t>コヨウ</t>
    </rPh>
    <rPh sb="31" eb="34">
      <t>タントウシャ</t>
    </rPh>
    <rPh sb="36" eb="37">
      <t>マイ</t>
    </rPh>
    <rPh sb="37" eb="38">
      <t>オク</t>
    </rPh>
    <rPh sb="43" eb="44">
      <t>マイ</t>
    </rPh>
    <rPh sb="45" eb="47">
      <t>ドウイツ</t>
    </rPh>
    <rPh sb="47" eb="49">
      <t>ナイヨウ</t>
    </rPh>
    <rPh sb="54" eb="56">
      <t>ショム</t>
    </rPh>
    <rPh sb="56" eb="57">
      <t>カカリ</t>
    </rPh>
    <rPh sb="57" eb="60">
      <t>テイシュツヨウ</t>
    </rPh>
    <rPh sb="65" eb="66">
      <t>マイ</t>
    </rPh>
    <rPh sb="67" eb="69">
      <t>リンジ</t>
    </rPh>
    <rPh sb="69" eb="71">
      <t>ショクイン</t>
    </rPh>
    <rPh sb="71" eb="73">
      <t>ホンニン</t>
    </rPh>
    <rPh sb="73" eb="74">
      <t>ヒカ</t>
    </rPh>
    <rPh sb="77" eb="79">
      <t>リンジ</t>
    </rPh>
    <rPh sb="79" eb="81">
      <t>ショクイン</t>
    </rPh>
    <rPh sb="81" eb="82">
      <t>ホン</t>
    </rPh>
    <rPh sb="82" eb="83">
      <t>ヒト</t>
    </rPh>
    <rPh sb="86" eb="88">
      <t>ジュウショ</t>
    </rPh>
    <rPh sb="88" eb="89">
      <t>オヨ</t>
    </rPh>
    <rPh sb="90" eb="92">
      <t>シメイ</t>
    </rPh>
    <rPh sb="93" eb="94">
      <t>ジ</t>
    </rPh>
    <rPh sb="94" eb="95">
      <t>ショ</t>
    </rPh>
    <rPh sb="96" eb="98">
      <t>ナツイン</t>
    </rPh>
    <rPh sb="100" eb="101">
      <t>ネガ</t>
    </rPh>
    <rPh sb="106" eb="108">
      <t>ヒヅケ</t>
    </rPh>
    <rPh sb="110" eb="112">
      <t>コヨウ</t>
    </rPh>
    <rPh sb="112" eb="113">
      <t>ツキ</t>
    </rPh>
    <rPh sb="114" eb="116">
      <t>ゼンゲツ</t>
    </rPh>
    <rPh sb="116" eb="118">
      <t>マツジツ</t>
    </rPh>
    <rPh sb="121" eb="123">
      <t>ヒヅケ</t>
    </rPh>
    <rPh sb="124" eb="126">
      <t>キニュウ</t>
    </rPh>
    <phoneticPr fontId="3"/>
  </si>
  <si>
    <t>15 雇用保険</t>
    <rPh sb="3" eb="5">
      <t>コヨウ</t>
    </rPh>
    <rPh sb="5" eb="7">
      <t>ホケン</t>
    </rPh>
    <phoneticPr fontId="3"/>
  </si>
  <si>
    <t>通勤費用(往復)</t>
    <rPh sb="0" eb="2">
      <t>ツウキン</t>
    </rPh>
    <rPh sb="2" eb="4">
      <t>ヒヨウ</t>
    </rPh>
    <rPh sb="5" eb="7">
      <t>オウフク</t>
    </rPh>
    <phoneticPr fontId="3"/>
  </si>
  <si>
    <t>担当者氏名</t>
    <rPh sb="0" eb="2">
      <t>タントウ</t>
    </rPh>
    <rPh sb="2" eb="3">
      <t>シャ</t>
    </rPh>
    <rPh sb="3" eb="5">
      <t>シメイ</t>
    </rPh>
    <phoneticPr fontId="3"/>
  </si>
  <si>
    <t>通勤手当</t>
    <rPh sb="0" eb="2">
      <t>ツウキン</t>
    </rPh>
    <rPh sb="2" eb="4">
      <t>テアテ</t>
    </rPh>
    <phoneticPr fontId="3"/>
  </si>
  <si>
    <t>課税区分</t>
    <rPh sb="0" eb="2">
      <t>カゼイ</t>
    </rPh>
    <rPh sb="2" eb="4">
      <t>クブン</t>
    </rPh>
    <phoneticPr fontId="3"/>
  </si>
  <si>
    <t>負担部門</t>
    <phoneticPr fontId="3"/>
  </si>
  <si>
    <t>予算科目</t>
    <phoneticPr fontId="3"/>
  </si>
  <si>
    <t>予算詳細</t>
    <phoneticPr fontId="3"/>
  </si>
  <si>
    <t>財源</t>
    <phoneticPr fontId="3"/>
  </si>
  <si>
    <t>業務区分</t>
    <rPh sb="0" eb="2">
      <t>ギョウム</t>
    </rPh>
    <rPh sb="2" eb="4">
      <t>クブン</t>
    </rPh>
    <phoneticPr fontId="3"/>
  </si>
  <si>
    <t>適用・項</t>
    <rPh sb="0" eb="2">
      <t>テキヨウ</t>
    </rPh>
    <rPh sb="3" eb="4">
      <t>コウ</t>
    </rPh>
    <phoneticPr fontId="3"/>
  </si>
  <si>
    <t>適用・目</t>
    <rPh sb="0" eb="2">
      <t>テキヨウ</t>
    </rPh>
    <rPh sb="3" eb="4">
      <t>メ</t>
    </rPh>
    <phoneticPr fontId="3"/>
  </si>
  <si>
    <t>作業場所</t>
    <rPh sb="0" eb="2">
      <t>サギョウ</t>
    </rPh>
    <rPh sb="2" eb="4">
      <t>バショ</t>
    </rPh>
    <phoneticPr fontId="3"/>
  </si>
  <si>
    <t>金額</t>
    <rPh sb="0" eb="2">
      <t>キンガク</t>
    </rPh>
    <phoneticPr fontId="3"/>
  </si>
  <si>
    <t>課税</t>
    <rPh sb="0" eb="2">
      <t>カゼイ</t>
    </rPh>
    <phoneticPr fontId="3"/>
  </si>
  <si>
    <t>26首都大管理管臨第　　</t>
    <phoneticPr fontId="3"/>
  </si>
  <si>
    <t>64061：通勤手当（非職員）</t>
    <rPh sb="6" eb="8">
      <t>ツウキン</t>
    </rPh>
    <rPh sb="8" eb="10">
      <t>テアテ</t>
    </rPh>
    <rPh sb="11" eb="12">
      <t>ヒ</t>
    </rPh>
    <rPh sb="12" eb="14">
      <t>ショクイン</t>
    </rPh>
    <phoneticPr fontId="3"/>
  </si>
  <si>
    <r>
      <t xml:space="preserve">64090： </t>
    </r>
    <r>
      <rPr>
        <sz val="11"/>
        <rFont val="ＭＳ Ｐゴシック"/>
        <family val="3"/>
        <charset val="128"/>
      </rPr>
      <t>アルバイト</t>
    </r>
    <phoneticPr fontId="3"/>
  </si>
  <si>
    <r>
      <t xml:space="preserve">640：  </t>
    </r>
    <r>
      <rPr>
        <sz val="11"/>
        <rFont val="ＭＳ Ｐゴシック"/>
        <family val="3"/>
        <charset val="128"/>
      </rPr>
      <t>費用（人件費）</t>
    </r>
    <phoneticPr fontId="3"/>
  </si>
  <si>
    <r>
      <t xml:space="preserve">640： </t>
    </r>
    <r>
      <rPr>
        <sz val="11"/>
        <rFont val="ＭＳ Ｐゴシック"/>
        <family val="3"/>
        <charset val="128"/>
      </rPr>
      <t>費用（人件費）</t>
    </r>
    <phoneticPr fontId="3"/>
  </si>
  <si>
    <r>
      <t xml:space="preserve">42： </t>
    </r>
    <r>
      <rPr>
        <sz val="11"/>
        <rFont val="ＭＳ Ｐゴシック"/>
        <family val="3"/>
        <charset val="128"/>
      </rPr>
      <t>預り金人件費</t>
    </r>
    <rPh sb="4" eb="5">
      <t>アズカ</t>
    </rPh>
    <rPh sb="6" eb="7">
      <t>キン</t>
    </rPh>
    <rPh sb="7" eb="10">
      <t>ジンケンヒ</t>
    </rPh>
    <phoneticPr fontId="3"/>
  </si>
  <si>
    <t>　　　　　理系管理課長　　　　　係長　　　　　　担当者</t>
    <rPh sb="5" eb="7">
      <t>リケイ</t>
    </rPh>
    <rPh sb="7" eb="9">
      <t>カンリ</t>
    </rPh>
    <rPh sb="9" eb="11">
      <t>カチョウ</t>
    </rPh>
    <rPh sb="16" eb="18">
      <t>カカリチョウ</t>
    </rPh>
    <rPh sb="24" eb="27">
      <t>タントウシャ</t>
    </rPh>
    <phoneticPr fontId="3"/>
  </si>
  <si>
    <t>した臨時職員について、右のとおり賃金の支払を決定する。</t>
    <rPh sb="2" eb="4">
      <t>リンジ</t>
    </rPh>
    <rPh sb="11" eb="12">
      <t>ミギ</t>
    </rPh>
    <phoneticPr fontId="3"/>
  </si>
  <si>
    <t>支払予定日(源泉分)</t>
    <rPh sb="0" eb="2">
      <t>シハラ</t>
    </rPh>
    <rPh sb="2" eb="5">
      <t>ヨテイビ</t>
    </rPh>
    <rPh sb="6" eb="8">
      <t>ゲンセン</t>
    </rPh>
    <rPh sb="8" eb="9">
      <t>ブン</t>
    </rPh>
    <phoneticPr fontId="3"/>
  </si>
  <si>
    <t>通勤手当：</t>
    <rPh sb="0" eb="2">
      <t>ツウキン</t>
    </rPh>
    <rPh sb="2" eb="4">
      <t>テアテ</t>
    </rPh>
    <phoneticPr fontId="3"/>
  </si>
  <si>
    <t>総支給額：</t>
    <rPh sb="0" eb="1">
      <t>ソウ</t>
    </rPh>
    <rPh sb="1" eb="4">
      <t>シキュウガク</t>
    </rPh>
    <phoneticPr fontId="3"/>
  </si>
  <si>
    <t>差引支給額</t>
    <rPh sb="0" eb="2">
      <t>サシヒキ</t>
    </rPh>
    <rPh sb="2" eb="4">
      <t>シキュウ</t>
    </rPh>
    <rPh sb="4" eb="5">
      <t>ガク</t>
    </rPh>
    <phoneticPr fontId="3"/>
  </si>
  <si>
    <t>差引支給額：</t>
    <rPh sb="0" eb="1">
      <t>サ</t>
    </rPh>
    <rPh sb="1" eb="2">
      <t>ヒ</t>
    </rPh>
    <rPh sb="2" eb="4">
      <t>シキュウ</t>
    </rPh>
    <rPh sb="4" eb="5">
      <t>ガク</t>
    </rPh>
    <phoneticPr fontId="3"/>
  </si>
  <si>
    <t>(賃金-雇用保険）</t>
    <rPh sb="1" eb="3">
      <t>チンギン</t>
    </rPh>
    <rPh sb="4" eb="6">
      <t>コヨウ</t>
    </rPh>
    <rPh sb="6" eb="8">
      <t>ホケン</t>
    </rPh>
    <phoneticPr fontId="3"/>
  </si>
  <si>
    <t>賃金</t>
    <rPh sb="0" eb="1">
      <t>チン</t>
    </rPh>
    <rPh sb="1" eb="2">
      <t>キン</t>
    </rPh>
    <phoneticPr fontId="3"/>
  </si>
  <si>
    <t>首都大学東京管理部理系管理課</t>
    <rPh sb="0" eb="2">
      <t>シュト</t>
    </rPh>
    <rPh sb="2" eb="4">
      <t>ダイガク</t>
    </rPh>
    <rPh sb="4" eb="6">
      <t>トウキョウ</t>
    </rPh>
    <rPh sb="6" eb="8">
      <t>カンリ</t>
    </rPh>
    <rPh sb="8" eb="9">
      <t>ブ</t>
    </rPh>
    <rPh sb="9" eb="11">
      <t>リケイ</t>
    </rPh>
    <rPh sb="11" eb="13">
      <t>カンリ</t>
    </rPh>
    <rPh sb="13" eb="14">
      <t>カ</t>
    </rPh>
    <phoneticPr fontId="3"/>
  </si>
  <si>
    <t>口座振込額</t>
    <rPh sb="0" eb="2">
      <t>コウザ</t>
    </rPh>
    <rPh sb="2" eb="4">
      <t>フリコミ</t>
    </rPh>
    <rPh sb="4" eb="5">
      <t>ガク</t>
    </rPh>
    <phoneticPr fontId="3"/>
  </si>
  <si>
    <t>上記の金額を支給する。</t>
    <rPh sb="0" eb="2">
      <t>ジョウキ</t>
    </rPh>
    <rPh sb="3" eb="5">
      <t>キンガク</t>
    </rPh>
    <rPh sb="6" eb="8">
      <t>シキュウ</t>
    </rPh>
    <phoneticPr fontId="3"/>
  </si>
  <si>
    <t>支給金額計</t>
    <rPh sb="0" eb="2">
      <t>シキュウ</t>
    </rPh>
    <rPh sb="2" eb="3">
      <t>キン</t>
    </rPh>
    <rPh sb="3" eb="4">
      <t>ガク</t>
    </rPh>
    <rPh sb="4" eb="5">
      <t>ケイ</t>
    </rPh>
    <phoneticPr fontId="3"/>
  </si>
  <si>
    <t>控除金額計</t>
    <rPh sb="0" eb="2">
      <t>コウジョ</t>
    </rPh>
    <rPh sb="2" eb="4">
      <t>キンガク</t>
    </rPh>
    <rPh sb="4" eb="5">
      <t>ケイ</t>
    </rPh>
    <phoneticPr fontId="3"/>
  </si>
  <si>
    <t>※※※※※※※※※※※※※※※※※※※※※※※※※※※※※※※※※※※※※※※※※※※※※※※※※※※※※※※※※※※※※※※※※※※※※※※※※※※※※※※※※※※※※※※※※※</t>
    <phoneticPr fontId="3"/>
  </si>
  <si>
    <t>（お問い合せ先）</t>
    <rPh sb="2" eb="3">
      <t>ト</t>
    </rPh>
    <rPh sb="4" eb="5">
      <t>ア</t>
    </rPh>
    <rPh sb="6" eb="7">
      <t>サキ</t>
    </rPh>
    <phoneticPr fontId="3"/>
  </si>
  <si>
    <t>電話：042-677-2692（庶務係），2443（会計係）</t>
    <rPh sb="0" eb="2">
      <t>デンワ</t>
    </rPh>
    <rPh sb="16" eb="18">
      <t>ショム</t>
    </rPh>
    <rPh sb="18" eb="19">
      <t>カカリ</t>
    </rPh>
    <rPh sb="26" eb="28">
      <t>カイケイ</t>
    </rPh>
    <rPh sb="28" eb="29">
      <t>カカリ</t>
    </rPh>
    <phoneticPr fontId="3"/>
  </si>
  <si>
    <t>通勤費用
（１日往復）</t>
    <rPh sb="8" eb="10">
      <t>オウフク</t>
    </rPh>
    <phoneticPr fontId="3"/>
  </si>
  <si>
    <t>雇用保険料</t>
    <rPh sb="0" eb="2">
      <t>コヨウ</t>
    </rPh>
    <rPh sb="2" eb="4">
      <t>ホケン</t>
    </rPh>
    <rPh sb="4" eb="5">
      <t>リョウ</t>
    </rPh>
    <phoneticPr fontId="3"/>
  </si>
  <si>
    <t>所得税</t>
    <rPh sb="0" eb="3">
      <t>ショトクゼイ</t>
    </rPh>
    <phoneticPr fontId="3"/>
  </si>
  <si>
    <t>平成　２６　年　　　月分</t>
    <phoneticPr fontId="3"/>
  </si>
  <si>
    <t>通勤費用
（１日往復）</t>
    <rPh sb="0" eb="2">
      <t>ツウキン</t>
    </rPh>
    <rPh sb="2" eb="4">
      <t>ヒヨウ</t>
    </rPh>
    <rPh sb="7" eb="8">
      <t>ニチ</t>
    </rPh>
    <rPh sb="8" eb="10">
      <t>オウフク</t>
    </rPh>
    <phoneticPr fontId="3"/>
  </si>
  <si>
    <t>※※※※※※※※※※※※※※※※※※※※※※※※※※※※※※※※※※※※※※※※※※※※※※※※※※※※※※※※※※※※※※※※※※※※※※※※※※※※※※※※※※※※※※※※※※</t>
    <phoneticPr fontId="3"/>
  </si>
  <si>
    <t>　　なし</t>
    <phoneticPr fontId="3"/>
  </si>
  <si>
    <t>通勤費用(片道)</t>
    <rPh sb="0" eb="2">
      <t>ツウキン</t>
    </rPh>
    <rPh sb="2" eb="4">
      <t>ヒヨウ</t>
    </rPh>
    <rPh sb="5" eb="7">
      <t>カタミチ</t>
    </rPh>
    <phoneticPr fontId="3"/>
  </si>
  <si>
    <t>通勤手当（1日・片道分）</t>
    <rPh sb="0" eb="2">
      <t>ツウキン</t>
    </rPh>
    <rPh sb="2" eb="4">
      <t>テアテ</t>
    </rPh>
    <rPh sb="6" eb="7">
      <t>ニチ</t>
    </rPh>
    <rPh sb="8" eb="10">
      <t>カタミチ</t>
    </rPh>
    <rPh sb="10" eb="11">
      <t>ブン</t>
    </rPh>
    <phoneticPr fontId="3"/>
  </si>
  <si>
    <t>[通勤手当　課税]</t>
    <rPh sb="1" eb="3">
      <t>ツウキン</t>
    </rPh>
    <rPh sb="3" eb="5">
      <t>テアテ</t>
    </rPh>
    <rPh sb="6" eb="8">
      <t>カゼイ</t>
    </rPh>
    <phoneticPr fontId="3"/>
  </si>
  <si>
    <t>★課税の種類を選択★</t>
    <rPh sb="1" eb="3">
      <t>カゼイ</t>
    </rPh>
    <rPh sb="4" eb="6">
      <t>シュルイ</t>
    </rPh>
    <rPh sb="7" eb="9">
      <t>センタク</t>
    </rPh>
    <phoneticPr fontId="3"/>
  </si>
  <si>
    <t>70:課税</t>
    <rPh sb="3" eb="5">
      <t>カゼイ</t>
    </rPh>
    <phoneticPr fontId="3"/>
  </si>
  <si>
    <t>50:課税</t>
    <rPh sb="3" eb="5">
      <t>カゼイ</t>
    </rPh>
    <phoneticPr fontId="3"/>
  </si>
  <si>
    <t>　　送付先</t>
    <rPh sb="2" eb="4">
      <t>ソウフ</t>
    </rPh>
    <rPh sb="4" eb="5">
      <t>サキ</t>
    </rPh>
    <phoneticPr fontId="3"/>
  </si>
  <si>
    <t>給与所得の源泉徴収税額表（平成27年分）</t>
    <rPh sb="18" eb="19">
      <t>ブン</t>
    </rPh>
    <phoneticPr fontId="3"/>
  </si>
  <si>
    <r>
      <t>月　額　表</t>
    </r>
    <r>
      <rPr>
        <sz val="14"/>
        <rFont val="ＭＳ Ｐゴシック"/>
        <family val="3"/>
        <charset val="128"/>
      </rPr>
      <t>（平成24年３月31日財務省告示第115号別表第一</t>
    </r>
    <r>
      <rPr>
        <sz val="12"/>
        <rFont val="ＭＳ Ｐゴシック"/>
        <family val="3"/>
        <charset val="128"/>
      </rPr>
      <t>（平成25年５月31日財務省告示第175号改正）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50" eb="51">
      <t>ゴウ</t>
    </rPh>
    <rPh sb="51" eb="53">
      <t>カイセイ</t>
    </rPh>
    <phoneticPr fontId="3"/>
  </si>
  <si>
    <t>396,700円に、その月の社会保険料等控除後の給与等の金額のうち1,010,000円を超える金額の40.84％に相当する金額を加算した金額</t>
    <phoneticPr fontId="3"/>
  </si>
  <si>
    <r>
      <t>1,010,000円を超える金額の</t>
    </r>
    <r>
      <rPr>
        <sz val="11"/>
        <rFont val="ＭＳ Ｐゴシック"/>
        <family val="3"/>
        <charset val="128"/>
      </rPr>
      <t>32.1615</t>
    </r>
    <r>
      <rPr>
        <sz val="11"/>
        <rFont val="ＭＳ Ｐゴシック"/>
        <family val="3"/>
        <charset val="128"/>
      </rPr>
      <t>％に相当する金額を加算した金額</t>
    </r>
    <phoneticPr fontId="3"/>
  </si>
  <si>
    <t xml:space="preserve"> 1,250,000円</t>
    <rPh sb="10" eb="11">
      <t>エン</t>
    </rPh>
    <phoneticPr fontId="3"/>
  </si>
  <si>
    <t>494,800円に、その月の社会保険料等控除後の給与等の金額のうち1,250,000円を超える金額の45.945％に相当する金額を加算した金額</t>
    <phoneticPr fontId="3"/>
  </si>
  <si>
    <r>
      <t>1,250,000円を超える金額の</t>
    </r>
    <r>
      <rPr>
        <sz val="11"/>
        <rFont val="ＭＳ Ｐゴシック"/>
        <family val="3"/>
        <charset val="128"/>
      </rPr>
      <t>33.693</t>
    </r>
    <r>
      <rPr>
        <sz val="11"/>
        <rFont val="ＭＳ Ｐゴシック"/>
        <family val="3"/>
        <charset val="128"/>
      </rPr>
      <t>％に相当する金額を加算した金額</t>
    </r>
    <phoneticPr fontId="3"/>
  </si>
  <si>
    <r>
      <t xml:space="preserve"> 1,</t>
    </r>
    <r>
      <rPr>
        <sz val="11"/>
        <rFont val="ＭＳ Ｐゴシック"/>
        <family val="3"/>
        <charset val="128"/>
      </rPr>
      <t>74</t>
    </r>
    <r>
      <rPr>
        <sz val="11"/>
        <rFont val="ＭＳ Ｐゴシック"/>
        <family val="3"/>
        <charset val="128"/>
      </rPr>
      <t>0,000円を超え</t>
    </r>
    <phoneticPr fontId="3"/>
  </si>
  <si>
    <r>
      <t>1,</t>
    </r>
    <r>
      <rPr>
        <sz val="11"/>
        <rFont val="ＭＳ Ｐゴシック"/>
        <family val="3"/>
        <charset val="128"/>
      </rPr>
      <t>74</t>
    </r>
    <r>
      <rPr>
        <sz val="11"/>
        <rFont val="ＭＳ Ｐゴシック"/>
        <family val="3"/>
        <charset val="128"/>
      </rPr>
      <t>0,000円の場合の税額に、その月の社会保険料等控除後の給与等の金額のうち</t>
    </r>
    <rPh sb="27" eb="28">
      <t>トウ</t>
    </rPh>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</si>
  <si>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0,000円に満た</t>
    </r>
    <phoneticPr fontId="3"/>
  </si>
  <si>
    <r>
      <t>1,</t>
    </r>
    <r>
      <rPr>
        <sz val="11"/>
        <rFont val="ＭＳ Ｐゴシック"/>
        <family val="3"/>
        <charset val="128"/>
      </rPr>
      <t>74</t>
    </r>
    <r>
      <rPr>
        <sz val="11"/>
        <rFont val="ＭＳ Ｐゴシック"/>
        <family val="3"/>
        <charset val="128"/>
      </rPr>
      <t>0,000円を超える金額の</t>
    </r>
    <r>
      <rPr>
        <sz val="11"/>
        <rFont val="ＭＳ Ｐゴシック"/>
        <family val="3"/>
        <charset val="128"/>
      </rPr>
      <t>40.84</t>
    </r>
    <r>
      <rPr>
        <sz val="11"/>
        <rFont val="ＭＳ Ｐゴシック"/>
        <family val="3"/>
        <charset val="128"/>
      </rPr>
      <t>％に相当する金額を加算した金額</t>
    </r>
    <phoneticPr fontId="3"/>
  </si>
  <si>
    <r>
      <t>3,</t>
    </r>
    <r>
      <rPr>
        <sz val="11"/>
        <rFont val="ＭＳ Ｐゴシック"/>
        <family val="3"/>
        <charset val="128"/>
      </rPr>
      <t>57</t>
    </r>
    <r>
      <rPr>
        <sz val="11"/>
        <rFont val="ＭＳ Ｐゴシック"/>
        <family val="3"/>
        <charset val="128"/>
      </rPr>
      <t>0,000円</t>
    </r>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</si>
  <si>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0,000円を超え</t>
    </r>
    <phoneticPr fontId="3"/>
  </si>
  <si>
    <t>3,570,000円の場合の税額に、その月の社会保険料等控除後の給与等の金額のうち</t>
    <rPh sb="27" eb="28">
      <t>トウ</t>
    </rPh>
    <phoneticPr fontId="3"/>
  </si>
  <si>
    <r>
      <rPr>
        <sz val="11"/>
        <rFont val="ＭＳ Ｐゴシック"/>
        <family val="3"/>
        <charset val="128"/>
      </rPr>
      <t>3,570,000</t>
    </r>
    <r>
      <rPr>
        <sz val="11"/>
        <rFont val="ＭＳ Ｐゴシック"/>
        <family val="3"/>
        <charset val="128"/>
      </rPr>
      <t>円を超える金額の</t>
    </r>
    <r>
      <rPr>
        <sz val="11"/>
        <rFont val="ＭＳ Ｐゴシック"/>
        <family val="3"/>
        <charset val="128"/>
      </rPr>
      <t>45.945</t>
    </r>
    <r>
      <rPr>
        <sz val="11"/>
        <rFont val="ＭＳ Ｐゴシック"/>
        <family val="3"/>
        <charset val="128"/>
      </rPr>
      <t>％に相当する金額を加算した金額</t>
    </r>
    <phoneticPr fontId="3"/>
  </si>
  <si>
    <r>
      <t xml:space="preserve">   １人ごとに1,</t>
    </r>
    <r>
      <rPr>
        <sz val="11"/>
        <rFont val="ＭＳ Ｐゴシック"/>
        <family val="3"/>
        <charset val="128"/>
      </rPr>
      <t>610</t>
    </r>
    <r>
      <rPr>
        <sz val="11"/>
        <rFont val="ＭＳ Ｐゴシック"/>
        <family val="3"/>
        <charset val="128"/>
      </rPr>
      <t>円を控除した金額</t>
    </r>
    <phoneticPr fontId="3"/>
  </si>
  <si>
    <t>(注)   この表において「扶養親族等」とは、控除対象配偶者及び控除対象扶養親族をいいます。</t>
    <rPh sb="32" eb="34">
      <t>コウジョ</t>
    </rPh>
    <rPh sb="34" eb="36">
      <t>タイショウ</t>
    </rPh>
    <phoneticPr fontId="3"/>
  </si>
  <si>
    <t>(備考）  税額の求め方は、次のとおりです。</t>
  </si>
  <si>
    <t xml:space="preserve">   1　 「給与所得者の扶養控除等申告書」（以下この表において「扶養控除等申告書」といいます。）の提出があった人</t>
    <phoneticPr fontId="3"/>
  </si>
  <si>
    <t xml:space="preserve">     (1)  まず、その人のその月の給与等の金額から、その給与等の金額から控除される社会保険料等の金額を控除した金額を求めます。</t>
    <rPh sb="50" eb="51">
      <t>トウ</t>
    </rPh>
    <phoneticPr fontId="3"/>
  </si>
  <si>
    <t xml:space="preserve">     (2)  次に、扶養控除等申告書により申告された扶養親族等の数が７人以下である場合には、(1)により求めた金額に応じて「その月の社会保険料等控除後</t>
    <rPh sb="74" eb="75">
      <t>トウ</t>
    </rPh>
    <phoneticPr fontId="3"/>
  </si>
  <si>
    <t xml:space="preserve">        の給与等の金額」欄の該当する行を求め、その行と扶養親族等の数に応じた甲欄の該当欄との交わるところに記載されている金額を求めます。これが</t>
  </si>
  <si>
    <t xml:space="preserve">        求める税額です。</t>
  </si>
  <si>
    <t xml:space="preserve">     (3)  扶養控除等申告書により申告された扶養親族等の数が７人を超える場合には、(1)により求めた金額に応じて、扶養親族等の数が７人であるものと</t>
  </si>
  <si>
    <t xml:space="preserve">        して(2)により求めた税額から、扶養親族等の数が７人を超える１人ごとに1,610円を控除した金額を求めます。これが求める税額です。</t>
    <phoneticPr fontId="3"/>
  </si>
  <si>
    <t xml:space="preserve">     (4)  (2)及び(3)の場合において、扶養控除等申告書にその人が障害者（特別障害者を含みます。）、寡婦（特別の寡婦を含みます。）、寡夫又は勤労</t>
    <rPh sb="76" eb="78">
      <t>キンロウ</t>
    </rPh>
    <phoneticPr fontId="3"/>
  </si>
  <si>
    <t xml:space="preserve">        学生に該当する旨の記載があるときは、扶養親族等の数にこれらの一に該当するごとに１人を加算した数を、扶養控除等申告書にその人の控除対象配</t>
    <rPh sb="70" eb="72">
      <t>コウジョ</t>
    </rPh>
    <rPh sb="72" eb="74">
      <t>タイショウ</t>
    </rPh>
    <rPh sb="74" eb="75">
      <t>クバ</t>
    </rPh>
    <phoneticPr fontId="3"/>
  </si>
  <si>
    <t xml:space="preserve">        偶者又は扶養親族のうちに障害者（特別障害者を含みます。）又は同居特別障害者に該当する人がいる旨の記載があるときは、扶養親族等の数にこれ</t>
    <phoneticPr fontId="3"/>
  </si>
  <si>
    <t xml:space="preserve">        らの一に該当するごとに１人を加算した数を、それぞれ(2)及び(3)の扶養親族等の数とします。</t>
    <phoneticPr fontId="3"/>
  </si>
  <si>
    <t xml:space="preserve">   2  扶養控除等申告書の提出がない人（「従たる給与についての扶養控除等申告書」の提出があった人を含みます。）</t>
    <phoneticPr fontId="3"/>
  </si>
  <si>
    <t xml:space="preserve">    　その人のその月の給与等の金額から、その給与等の金額から控除される社会保険料等の金額を控除し、その控除後の金額に応じた「その月の社会保険料</t>
    <rPh sb="42" eb="43">
      <t>トウ</t>
    </rPh>
    <phoneticPr fontId="3"/>
  </si>
  <si>
    <t xml:space="preserve">    等控除後の給与等の金額」欄の該当する行と乙欄との交わるところに記載されている金額（「従たる給与についての扶養控除等申告書」の提出があった</t>
    <phoneticPr fontId="3"/>
  </si>
  <si>
    <t xml:space="preserve">    場合には、その申告書により申告された扶養親族等の数に応じ、扶養親族等１人ごとに1,610円を控除した金額）を求めます。これが求める税額です。　　</t>
    <phoneticPr fontId="3"/>
  </si>
  <si>
    <r>
      <rPr>
        <b/>
        <sz val="11"/>
        <rFont val="HG丸ｺﾞｼｯｸM-PRO"/>
        <family val="3"/>
        <charset val="128"/>
      </rPr>
      <t>上記1･3を入力したExcelファイルを送付</t>
    </r>
    <r>
      <rPr>
        <sz val="11"/>
        <rFont val="HG丸ｺﾞｼｯｸM-PRO"/>
        <family val="3"/>
        <charset val="128"/>
      </rPr>
      <t>（</t>
    </r>
    <r>
      <rPr>
        <sz val="11"/>
        <color indexed="10"/>
        <rFont val="HG丸ｺﾞｼｯｸM-PRO"/>
        <family val="3"/>
        <charset val="128"/>
      </rPr>
      <t>それ以外の入力不要</t>
    </r>
    <r>
      <rPr>
        <sz val="11"/>
        <rFont val="HG丸ｺﾞｼｯｸM-PRO"/>
        <family val="3"/>
        <charset val="128"/>
      </rPr>
      <t>）
（この電子ファイルの別タブ（事務室処理用　財務会計支払、事務室処理用　科研費支払）に支払いの様式が準備してあります。上記１（臨時職員雇用依頼書兼決定書）のシートに入力すると、支払のシートにも自動的にデータが反映するようになっていますので、あらためて入力する必要はありません。</t>
    </r>
    <r>
      <rPr>
        <sz val="11"/>
        <color indexed="10"/>
        <rFont val="HG丸ｺﾞｼｯｸM-PRO"/>
        <family val="3"/>
        <charset val="128"/>
      </rPr>
      <t>シートの削除等はしないでください</t>
    </r>
    <r>
      <rPr>
        <sz val="11"/>
        <rFont val="HG丸ｺﾞｼｯｸM-PRO"/>
        <family val="3"/>
        <charset val="128"/>
      </rPr>
      <t>。</t>
    </r>
    <rPh sb="0" eb="2">
      <t>ジョウキ</t>
    </rPh>
    <rPh sb="6" eb="8">
      <t>ニュウリョク</t>
    </rPh>
    <rPh sb="20" eb="22">
      <t>ソウフ</t>
    </rPh>
    <rPh sb="25" eb="27">
      <t>イガイ</t>
    </rPh>
    <rPh sb="76" eb="78">
      <t>シハラ</t>
    </rPh>
    <rPh sb="175" eb="177">
      <t>サクジョ</t>
    </rPh>
    <rPh sb="177" eb="178">
      <t>トウ</t>
    </rPh>
    <phoneticPr fontId="3"/>
  </si>
  <si>
    <r>
      <rPr>
        <b/>
        <sz val="11"/>
        <rFont val="HG丸ｺﾞｼｯｸM-PRO"/>
        <family val="3"/>
        <charset val="128"/>
      </rPr>
      <t>２　履歴書</t>
    </r>
    <r>
      <rPr>
        <sz val="11"/>
        <rFont val="HG丸ｺﾞｼｯｸM-PRO"/>
        <family val="3"/>
        <charset val="128"/>
      </rPr>
      <t xml:space="preserve">
（電子ファイル「様式（履歴書・通勤届等）」に様式が準備してあります。）</t>
    </r>
    <rPh sb="2" eb="5">
      <t>リレキショ</t>
    </rPh>
    <rPh sb="7" eb="9">
      <t>デンシ</t>
    </rPh>
    <rPh sb="14" eb="16">
      <t>ヨウシキ</t>
    </rPh>
    <rPh sb="17" eb="20">
      <t>リレキショ</t>
    </rPh>
    <rPh sb="21" eb="23">
      <t>ツウキン</t>
    </rPh>
    <rPh sb="23" eb="24">
      <t>トドケ</t>
    </rPh>
    <rPh sb="24" eb="25">
      <t>ナド</t>
    </rPh>
    <rPh sb="28" eb="30">
      <t>ヨウシキ</t>
    </rPh>
    <rPh sb="31" eb="33">
      <t>ジュンビ</t>
    </rPh>
    <phoneticPr fontId="3"/>
  </si>
  <si>
    <t>勤務時間管理簿　兼　業務日誌</t>
  </si>
  <si>
    <t>年</t>
  </si>
  <si>
    <t>月分</t>
  </si>
  <si>
    <t>雇用所属</t>
  </si>
  <si>
    <t>臨時職員　氏名</t>
  </si>
  <si>
    <t>担当教員　所属コース</t>
  </si>
  <si>
    <t>××コース</t>
  </si>
  <si>
    <t>担当教員　氏名</t>
  </si>
  <si>
    <t>●山×男</t>
  </si>
  <si>
    <t>（月末確認印）</t>
  </si>
  <si>
    <t>研究課題名</t>
  </si>
  <si>
    <t>××××に関する研究</t>
  </si>
  <si>
    <t>日</t>
  </si>
  <si>
    <t>曜日</t>
  </si>
  <si>
    <t>勤務時間</t>
  </si>
  <si>
    <t>勤務時間数</t>
  </si>
  <si>
    <t>休憩</t>
  </si>
  <si>
    <t>教員
確認印</t>
  </si>
  <si>
    <t>業務内容</t>
  </si>
  <si>
    <t>（24時間制で記載）</t>
  </si>
  <si>
    <t>時間</t>
  </si>
  <si>
    <t>分</t>
  </si>
  <si>
    <t>予定</t>
  </si>
  <si>
    <t>～</t>
  </si>
  <si>
    <t>実績</t>
  </si>
  <si>
    <t>9</t>
  </si>
  <si>
    <t>00</t>
  </si>
  <si>
    <t>17</t>
  </si>
  <si>
    <t>45</t>
  </si>
  <si>
    <t>10</t>
  </si>
  <si>
    <t>16</t>
  </si>
  <si>
    <t>12</t>
  </si>
  <si>
    <t>勤務時間及び日数合計
（年休分含む）</t>
  </si>
  <si>
    <t>※所定労働時間（予定時間）を事前に「勤務時間」欄の上段に記載する。実績を「勤務時間」欄の下段に記載する。</t>
  </si>
  <si>
    <t>＜雇用条件＞</t>
  </si>
  <si>
    <t>※「業務内容」欄は、臨時職員が日々の業務について、必ず手書きで記載する。連日同じ業務でも、「〃」や「同上」のような記載は不可。</t>
  </si>
  <si>
    <t>勤務日数</t>
  </si>
  <si>
    <t>週当たり</t>
  </si>
  <si>
    <t>※担当教員は、臨時職員が記載する日々の業務内容を確認し、確認印を押す。</t>
  </si>
  <si>
    <t>※１ヶ月の勤務終了後は、担当教員が所定の欄に月末確認印を押す。</t>
  </si>
  <si>
    <t>賃金単価（時給）</t>
  </si>
  <si>
    <t>※年休取得時は、臨時職員が「業務内容」欄に「年休」と記載し、担当教員が確認印を押す。</t>
  </si>
  <si>
    <t>××</t>
  </si>
  <si>
    <t>コース</t>
  </si>
  <si>
    <t>××実験材料作成</t>
  </si>
  <si>
    <t>××資料整理</t>
  </si>
  <si>
    <t>勤務時間合計
（年休分含む）</t>
  </si>
  <si>
    <r>
      <rPr>
        <b/>
        <sz val="11"/>
        <rFont val="HG丸ｺﾞｼｯｸM-PRO"/>
        <family val="3"/>
        <charset val="128"/>
      </rPr>
      <t>２　雇用期間中</t>
    </r>
    <r>
      <rPr>
        <sz val="11"/>
        <rFont val="HG丸ｺﾞｼｯｸM-PRO"/>
        <family val="3"/>
        <charset val="128"/>
      </rPr>
      <t xml:space="preserve">
下記３（勤務時間管理簿兼業務日誌）の書類に、日々、臨時職員本人に勤務時間、業務内容を記録させ、先生が確認印を押して、勤務実績を管理してください。</t>
    </r>
    <phoneticPr fontId="3"/>
  </si>
  <si>
    <r>
      <rPr>
        <b/>
        <sz val="11"/>
        <rFont val="HG丸ｺﾞｼｯｸM-PRO"/>
        <family val="3"/>
        <charset val="128"/>
      </rPr>
      <t>４　年次有給休暇の処理</t>
    </r>
    <r>
      <rPr>
        <sz val="11"/>
        <rFont val="HG丸ｺﾞｼｯｸM-PRO"/>
        <family val="3"/>
        <charset val="128"/>
      </rPr>
      <t xml:space="preserve">
連続雇用期間が6ヶ月を超え、8割以上の勤務実績がある場合、休暇を付与します。休暇簿は、庶務係が作成し、学科事務室へ配置します。休暇の管理者は先生となります。</t>
    </r>
    <phoneticPr fontId="3"/>
  </si>
  <si>
    <r>
      <rPr>
        <b/>
        <sz val="11"/>
        <rFont val="HG丸ｺﾞｼｯｸM-PRO"/>
        <family val="3"/>
        <charset val="128"/>
      </rPr>
      <t>７　＜外国人留学生の場合＞</t>
    </r>
    <r>
      <rPr>
        <sz val="11"/>
        <rFont val="HG丸ｺﾞｼｯｸM-PRO"/>
        <family val="3"/>
        <charset val="128"/>
      </rPr>
      <t>以下の書類の提出してください。
　在留カード（両面）のコピー、外国人雇用状況届出書（電子ファイル「様式（履歴書・通勤届等）」に様式が準備してあります。）</t>
    </r>
    <rPh sb="3" eb="5">
      <t>ガイコク</t>
    </rPh>
    <rPh sb="5" eb="6">
      <t>ジン</t>
    </rPh>
    <rPh sb="6" eb="9">
      <t>リュウガクセイ</t>
    </rPh>
    <rPh sb="10" eb="12">
      <t>バアイ</t>
    </rPh>
    <rPh sb="13" eb="15">
      <t>イカ</t>
    </rPh>
    <rPh sb="16" eb="18">
      <t>ショルイ</t>
    </rPh>
    <rPh sb="19" eb="21">
      <t>テイシュツ</t>
    </rPh>
    <rPh sb="30" eb="32">
      <t>ザイリュウ</t>
    </rPh>
    <rPh sb="36" eb="38">
      <t>リョウメン</t>
    </rPh>
    <rPh sb="44" eb="46">
      <t>ガイコク</t>
    </rPh>
    <rPh sb="46" eb="47">
      <t>ジン</t>
    </rPh>
    <phoneticPr fontId="3"/>
  </si>
  <si>
    <t>　（理工のSA雇用の場合はTA担当者へ送付）</t>
    <rPh sb="2" eb="4">
      <t>リコウ</t>
    </rPh>
    <rPh sb="7" eb="9">
      <t>コヨウ</t>
    </rPh>
    <rPh sb="10" eb="12">
      <t>バアイ</t>
    </rPh>
    <rPh sb="15" eb="18">
      <t>タントウシャ</t>
    </rPh>
    <rPh sb="19" eb="21">
      <t>ソウフ</t>
    </rPh>
    <phoneticPr fontId="3"/>
  </si>
  <si>
    <t>保存期間</t>
    <phoneticPr fontId="3"/>
  </si>
  <si>
    <t>分類記号</t>
    <phoneticPr fontId="3"/>
  </si>
  <si>
    <t>B3290</t>
    <phoneticPr fontId="3"/>
  </si>
  <si>
    <t>●●コース</t>
    <phoneticPr fontId="3"/>
  </si>
  <si>
    <t>トウキョウ　ハナコ</t>
    <phoneticPr fontId="3"/>
  </si>
  <si>
    <t>　　なし</t>
    <phoneticPr fontId="3"/>
  </si>
  <si>
    <t>　　源泉徴収なし。
(2ヶ月以内かつ日額9,300円未満の場合)</t>
    <phoneticPr fontId="3"/>
  </si>
  <si>
    <t>　　適用対象とする。
(1週の所定労働時間が20時間以上で、31日以上の雇用見込みがある場合)</t>
    <phoneticPr fontId="3"/>
  </si>
  <si>
    <t>　　　適用対象外とする。
　　　（　　学生・大学院生のため）</t>
    <phoneticPr fontId="3"/>
  </si>
  <si>
    <t>平成２８年度</t>
    <rPh sb="0" eb="2">
      <t>ヘイセイ</t>
    </rPh>
    <rPh sb="4" eb="6">
      <t>ネンド</t>
    </rPh>
    <phoneticPr fontId="3"/>
  </si>
  <si>
    <t>DA000</t>
    <phoneticPr fontId="3"/>
  </si>
  <si>
    <r>
      <rPr>
        <b/>
        <sz val="11"/>
        <rFont val="HG丸ｺﾞｼｯｸM-PRO"/>
        <family val="3"/>
        <charset val="128"/>
      </rPr>
      <t>6　 通勤届</t>
    </r>
    <r>
      <rPr>
        <sz val="11"/>
        <rFont val="HG丸ｺﾞｼｯｸM-PRO"/>
        <family val="3"/>
        <charset val="128"/>
      </rPr>
      <t>（</t>
    </r>
    <r>
      <rPr>
        <sz val="11"/>
        <color indexed="10"/>
        <rFont val="HG丸ｺﾞｼｯｸM-PRO"/>
        <family val="3"/>
        <charset val="128"/>
      </rPr>
      <t>本学学生の場合は学生証の両面の写し</t>
    </r>
    <r>
      <rPr>
        <sz val="11"/>
        <rFont val="HG丸ｺﾞｼｯｸM-PRO"/>
        <family val="3"/>
        <charset val="128"/>
      </rPr>
      <t>）</t>
    </r>
    <r>
      <rPr>
        <b/>
        <sz val="11"/>
        <rFont val="HG丸ｺﾞｼｯｸM-PRO"/>
        <family val="3"/>
        <charset val="128"/>
      </rPr>
      <t xml:space="preserve">
</t>
    </r>
    <r>
      <rPr>
        <sz val="11"/>
        <rFont val="HG丸ｺﾞｼｯｸM-PRO"/>
        <family val="3"/>
        <charset val="128"/>
      </rPr>
      <t>（ただし、主たる就学場所のキャンパスに勤務する本学学生に対しては支給しません）
（電子ファイル「様式（履歴書・通勤届等）」に様式が準備してあります。）</t>
    </r>
    <rPh sb="3" eb="5">
      <t>ツウキン</t>
    </rPh>
    <rPh sb="5" eb="6">
      <t>トドケ</t>
    </rPh>
    <rPh sb="7" eb="9">
      <t>ホンガク</t>
    </rPh>
    <rPh sb="9" eb="11">
      <t>ガクセイ</t>
    </rPh>
    <rPh sb="12" eb="14">
      <t>バアイ</t>
    </rPh>
    <rPh sb="15" eb="18">
      <t>ガクセイショウ</t>
    </rPh>
    <rPh sb="19" eb="21">
      <t>リョウメン</t>
    </rPh>
    <rPh sb="22" eb="23">
      <t>ウツ</t>
    </rPh>
    <rPh sb="31" eb="32">
      <t>シュ</t>
    </rPh>
    <rPh sb="34" eb="36">
      <t>シュウガク</t>
    </rPh>
    <rPh sb="36" eb="38">
      <t>バショ</t>
    </rPh>
    <rPh sb="45" eb="47">
      <t>キンム</t>
    </rPh>
    <rPh sb="49" eb="51">
      <t>ホンガク</t>
    </rPh>
    <rPh sb="51" eb="53">
      <t>ガクセイ</t>
    </rPh>
    <rPh sb="54" eb="55">
      <t>タイ</t>
    </rPh>
    <rPh sb="58" eb="60">
      <t>シキュウ</t>
    </rPh>
    <phoneticPr fontId="3"/>
  </si>
  <si>
    <r>
      <rPr>
        <b/>
        <sz val="11"/>
        <rFont val="HG丸ｺﾞｼｯｸM-PRO"/>
        <family val="3"/>
        <charset val="128"/>
      </rPr>
      <t>１　雇用開始前</t>
    </r>
    <r>
      <rPr>
        <sz val="11"/>
        <rFont val="HG丸ｺﾞｼｯｸM-PRO"/>
        <family val="3"/>
        <charset val="128"/>
      </rPr>
      <t>　（</t>
    </r>
    <r>
      <rPr>
        <sz val="11"/>
        <color indexed="10"/>
        <rFont val="HG丸ｺﾞｼｯｸM-PRO"/>
        <family val="3"/>
        <charset val="128"/>
      </rPr>
      <t>紙ベースの書類提出と電子データの送付、両方が必要です</t>
    </r>
    <r>
      <rPr>
        <sz val="11"/>
        <rFont val="HG丸ｺﾞｼｯｸM-PRO"/>
        <family val="3"/>
        <charset val="128"/>
      </rPr>
      <t>）
臨時職員（アルバイト）を雇用しようとするときは、勤務開始月の</t>
    </r>
    <r>
      <rPr>
        <b/>
        <sz val="11"/>
        <color indexed="10"/>
        <rFont val="HG丸ｺﾞｼｯｸM-PRO"/>
        <family val="3"/>
        <charset val="128"/>
      </rPr>
      <t>前月１０日まで</t>
    </r>
    <r>
      <rPr>
        <sz val="11"/>
        <color indexed="10"/>
        <rFont val="HG丸ｺﾞｼｯｸM-PRO"/>
        <family val="3"/>
        <charset val="128"/>
      </rPr>
      <t>に</t>
    </r>
    <r>
      <rPr>
        <sz val="11"/>
        <rFont val="HG丸ｺﾞｼｯｸM-PRO"/>
        <family val="3"/>
        <charset val="128"/>
      </rPr>
      <t>、関係書類（紙ベース）を理系管理課庶務係へ提出して、電子データ「雇用依頼書・勤務時間管理簿」（このExcelファイル）を会計のアドレスへ送付してください。雇用開始前に、庶務係を経由して雇用決定手続きが必要です。</t>
    </r>
    <rPh sb="81" eb="82">
      <t>カミ</t>
    </rPh>
    <rPh sb="107" eb="109">
      <t>コヨウ</t>
    </rPh>
    <rPh sb="109" eb="112">
      <t>イライショ</t>
    </rPh>
    <rPh sb="113" eb="115">
      <t>キンム</t>
    </rPh>
    <rPh sb="115" eb="117">
      <t>ジカン</t>
    </rPh>
    <rPh sb="117" eb="119">
      <t>カンリ</t>
    </rPh>
    <rPh sb="119" eb="120">
      <t>ボ</t>
    </rPh>
    <rPh sb="135" eb="137">
      <t>カイケイ</t>
    </rPh>
    <rPh sb="143" eb="145">
      <t>ソウフ</t>
    </rPh>
    <phoneticPr fontId="3"/>
  </si>
  <si>
    <t>理学部</t>
    <rPh sb="0" eb="3">
      <t>リガクブ</t>
    </rPh>
    <phoneticPr fontId="3"/>
  </si>
  <si>
    <r>
      <t>週当たり20時間以上31</t>
    </r>
    <r>
      <rPr>
        <sz val="11"/>
        <rFont val="ＭＳ Ｐゴシック"/>
        <family val="3"/>
        <charset val="128"/>
      </rPr>
      <t>時間未満</t>
    </r>
    <rPh sb="0" eb="2">
      <t>シュウア</t>
    </rPh>
    <rPh sb="6" eb="8">
      <t>ジカン</t>
    </rPh>
    <rPh sb="8" eb="10">
      <t>イジョウ</t>
    </rPh>
    <rPh sb="12" eb="14">
      <t>ジカン</t>
    </rPh>
    <rPh sb="14" eb="16">
      <t>ミマン</t>
    </rPh>
    <phoneticPr fontId="3"/>
  </si>
  <si>
    <t>週当たり20時間以上31時間未満</t>
    <rPh sb="0" eb="2">
      <t>シュウア</t>
    </rPh>
    <rPh sb="6" eb="8">
      <t>ジカン</t>
    </rPh>
    <rPh sb="8" eb="10">
      <t>イジョウ</t>
    </rPh>
    <rPh sb="12" eb="14">
      <t>ジカン</t>
    </rPh>
    <rPh sb="14" eb="16">
      <t>ミマン</t>
    </rPh>
    <phoneticPr fontId="3"/>
  </si>
  <si>
    <t>　　　適用対象外とする。
　　</t>
    <phoneticPr fontId="3"/>
  </si>
  <si>
    <t>SD</t>
    <phoneticPr fontId="3"/>
  </si>
  <si>
    <t>　　　あり</t>
    <phoneticPr fontId="3"/>
  </si>
  <si>
    <t>　　　なし</t>
    <phoneticPr fontId="3"/>
  </si>
  <si>
    <t>5  勤務場所</t>
    <rPh sb="3" eb="5">
      <t>キンム</t>
    </rPh>
    <rPh sb="5" eb="7">
      <t>バショ</t>
    </rPh>
    <phoneticPr fontId="3"/>
  </si>
  <si>
    <t>6  業務内容</t>
    <rPh sb="3" eb="5">
      <t>ギョウム</t>
    </rPh>
    <rPh sb="5" eb="7">
      <t>ナイヨウ</t>
    </rPh>
    <phoneticPr fontId="3"/>
  </si>
  <si>
    <t>7  雇用期間等</t>
    <rPh sb="3" eb="5">
      <t>コヨウ</t>
    </rPh>
    <rPh sb="5" eb="7">
      <t>キカン</t>
    </rPh>
    <rPh sb="7" eb="8">
      <t>トウ</t>
    </rPh>
    <phoneticPr fontId="3"/>
  </si>
  <si>
    <t>8  勤務日数</t>
    <rPh sb="3" eb="5">
      <t>キンム</t>
    </rPh>
    <rPh sb="5" eb="7">
      <t>ニッスウ</t>
    </rPh>
    <phoneticPr fontId="3"/>
  </si>
  <si>
    <t>9  勤務時間</t>
    <rPh sb="3" eb="5">
      <t>キンム</t>
    </rPh>
    <rPh sb="5" eb="7">
      <t>ジカン</t>
    </rPh>
    <phoneticPr fontId="3"/>
  </si>
  <si>
    <t>10  区分及び賃金単価（時給）</t>
    <rPh sb="4" eb="6">
      <t>クブン</t>
    </rPh>
    <rPh sb="6" eb="7">
      <t>オヨ</t>
    </rPh>
    <rPh sb="8" eb="10">
      <t>チンギン</t>
    </rPh>
    <rPh sb="10" eb="12">
      <t>タンカ</t>
    </rPh>
    <rPh sb="13" eb="15">
      <t>ジキュウ</t>
    </rPh>
    <phoneticPr fontId="3"/>
  </si>
  <si>
    <t>11 賃金の支払い方法</t>
    <rPh sb="3" eb="5">
      <t>チンギン</t>
    </rPh>
    <rPh sb="6" eb="8">
      <t>シハラ</t>
    </rPh>
    <rPh sb="9" eb="11">
      <t>ホウホウ</t>
    </rPh>
    <phoneticPr fontId="3"/>
  </si>
  <si>
    <t>13 社会保険</t>
    <rPh sb="3" eb="5">
      <t>シャカイ</t>
    </rPh>
    <rPh sb="5" eb="7">
      <t>ホケン</t>
    </rPh>
    <phoneticPr fontId="3"/>
  </si>
  <si>
    <r>
      <t xml:space="preserve">14 </t>
    </r>
    <r>
      <rPr>
        <sz val="10"/>
        <rFont val="ＭＳ Ｐゴシック"/>
        <family val="3"/>
        <charset val="128"/>
      </rPr>
      <t>雇用予定総時間数及び総日数</t>
    </r>
    <rPh sb="3" eb="5">
      <t>コヨウ</t>
    </rPh>
    <rPh sb="5" eb="7">
      <t>ヨテイ</t>
    </rPh>
    <rPh sb="7" eb="8">
      <t>ソウ</t>
    </rPh>
    <rPh sb="8" eb="10">
      <t>ジカン</t>
    </rPh>
    <rPh sb="10" eb="11">
      <t>スウ</t>
    </rPh>
    <rPh sb="11" eb="12">
      <t>オヨ</t>
    </rPh>
    <rPh sb="13" eb="14">
      <t>ソウ</t>
    </rPh>
    <rPh sb="14" eb="16">
      <t>ニッスウ</t>
    </rPh>
    <phoneticPr fontId="3"/>
  </si>
  <si>
    <t>15 所得税（源泉徴収の有無）</t>
    <rPh sb="3" eb="6">
      <t>ショトクゼイ</t>
    </rPh>
    <rPh sb="7" eb="9">
      <t>ゲンセン</t>
    </rPh>
    <rPh sb="9" eb="11">
      <t>チョウシュウ</t>
    </rPh>
    <rPh sb="12" eb="14">
      <t>ウム</t>
    </rPh>
    <phoneticPr fontId="3"/>
  </si>
  <si>
    <t>17 平成25年度から28年度まで
　　の雇用歴</t>
    <rPh sb="3" eb="5">
      <t>ヘイセイ</t>
    </rPh>
    <rPh sb="7" eb="8">
      <t>ネン</t>
    </rPh>
    <rPh sb="13" eb="15">
      <t>ネンド</t>
    </rPh>
    <rPh sb="21" eb="23">
      <t>コヨウ</t>
    </rPh>
    <rPh sb="23" eb="24">
      <t>レキ</t>
    </rPh>
    <phoneticPr fontId="3"/>
  </si>
  <si>
    <t>18 支出科目</t>
    <rPh sb="3" eb="5">
      <t>シシュツ</t>
    </rPh>
    <rPh sb="5" eb="7">
      <t>カモク</t>
    </rPh>
    <phoneticPr fontId="3"/>
  </si>
  <si>
    <t>19 予算詳細コード／管理単位</t>
    <rPh sb="3" eb="5">
      <t>ヨサン</t>
    </rPh>
    <rPh sb="5" eb="7">
      <t>ショウサイ</t>
    </rPh>
    <rPh sb="11" eb="13">
      <t>カンリ</t>
    </rPh>
    <rPh sb="13" eb="15">
      <t>タンイ</t>
    </rPh>
    <phoneticPr fontId="3"/>
  </si>
  <si>
    <t>20 予算詳細名／研究種目</t>
    <rPh sb="3" eb="5">
      <t>ヨサン</t>
    </rPh>
    <rPh sb="5" eb="7">
      <t>ショウサイ</t>
    </rPh>
    <rPh sb="7" eb="8">
      <t>メイ</t>
    </rPh>
    <rPh sb="9" eb="11">
      <t>ケンキュウ</t>
    </rPh>
    <rPh sb="11" eb="13">
      <t>シュモク</t>
    </rPh>
    <phoneticPr fontId="3"/>
  </si>
  <si>
    <t>21 執行期間</t>
    <rPh sb="3" eb="5">
      <t>シッコウ</t>
    </rPh>
    <rPh sb="5" eb="7">
      <t>キカン</t>
    </rPh>
    <phoneticPr fontId="3"/>
  </si>
  <si>
    <t>22 予算執行単位</t>
    <rPh sb="3" eb="5">
      <t>ヨサン</t>
    </rPh>
    <rPh sb="5" eb="7">
      <t>シッコウ</t>
    </rPh>
    <rPh sb="7" eb="9">
      <t>タンイ</t>
    </rPh>
    <phoneticPr fontId="3"/>
  </si>
  <si>
    <t>23 その他</t>
    <rPh sb="5" eb="6">
      <t>タ</t>
    </rPh>
    <phoneticPr fontId="3"/>
  </si>
  <si>
    <t>G018770001</t>
    <phoneticPr fontId="3"/>
  </si>
  <si>
    <t>　　賃金額に応じた源泉徴収あり。
（□２ヶ月以内かつ日額9,300円以上
  □ ３ヶ月以上)</t>
    <phoneticPr fontId="3"/>
  </si>
  <si>
    <t>4  債主マスターコード／学修番号</t>
    <rPh sb="3" eb="5">
      <t>サイシュ</t>
    </rPh>
    <rPh sb="13" eb="15">
      <t>ガクシュウ</t>
    </rPh>
    <rPh sb="15" eb="17">
      <t>バンゴウ</t>
    </rPh>
    <phoneticPr fontId="3"/>
  </si>
  <si>
    <r>
      <t>3</t>
    </r>
    <r>
      <rPr>
        <sz val="11"/>
        <rFont val="ＭＳ Ｐゴシック"/>
        <family val="3"/>
        <charset val="128"/>
      </rPr>
      <t xml:space="preserve">  臨時職員予定者氏名・ｶﾅ氏名</t>
    </r>
    <rPh sb="3" eb="5">
      <t>リンジ</t>
    </rPh>
    <rPh sb="5" eb="7">
      <t>ショクイン</t>
    </rPh>
    <rPh sb="7" eb="10">
      <t>ヨテイシャ</t>
    </rPh>
    <rPh sb="10" eb="12">
      <t>シメイ</t>
    </rPh>
    <rPh sb="15" eb="17">
      <t>シメイ</t>
    </rPh>
    <phoneticPr fontId="3"/>
  </si>
  <si>
    <t>　　　適用対象外とする。
　　</t>
    <phoneticPr fontId="3"/>
  </si>
  <si>
    <t>保健師等</t>
    <rPh sb="0" eb="4">
      <t>ホケンシトウ</t>
    </rPh>
    <phoneticPr fontId="3"/>
  </si>
  <si>
    <t>1,130円</t>
    <rPh sb="5" eb="6">
      <t>エン</t>
    </rPh>
    <phoneticPr fontId="3"/>
  </si>
  <si>
    <t>＜電子ファイルの送付＞　会計係にこの電子ファイルを送付してください</t>
  </si>
  <si>
    <r>
      <t>　　表記方法　：　</t>
    </r>
    <r>
      <rPr>
        <b/>
        <sz val="11"/>
        <color indexed="12"/>
        <rFont val="HG丸ｺﾞｼｯｸM-PRO"/>
        <family val="3"/>
        <charset val="128"/>
      </rPr>
      <t>学科名頭文字＋教員名（苗字）＋予算コード（管理単位番号）＋雇用契約期間＋臨時職員氏名</t>
    </r>
    <rPh sb="2" eb="4">
      <t>ヒョウキ</t>
    </rPh>
    <rPh sb="4" eb="6">
      <t>ホウホウ</t>
    </rPh>
    <rPh sb="9" eb="11">
      <t>ガッカ</t>
    </rPh>
    <rPh sb="11" eb="12">
      <t>メイ</t>
    </rPh>
    <rPh sb="12" eb="15">
      <t>カシラモジ</t>
    </rPh>
    <rPh sb="16" eb="18">
      <t>キョウイン</t>
    </rPh>
    <rPh sb="18" eb="19">
      <t>メイ</t>
    </rPh>
    <rPh sb="20" eb="22">
      <t>ミョウジ</t>
    </rPh>
    <rPh sb="24" eb="26">
      <t>ヨサン</t>
    </rPh>
    <rPh sb="30" eb="32">
      <t>カンリ</t>
    </rPh>
    <rPh sb="32" eb="34">
      <t>タンイ</t>
    </rPh>
    <rPh sb="34" eb="36">
      <t>バンゴウ</t>
    </rPh>
    <rPh sb="38" eb="40">
      <t>コヨウ</t>
    </rPh>
    <rPh sb="40" eb="42">
      <t>ケイヤク</t>
    </rPh>
    <rPh sb="42" eb="44">
      <t>キカン</t>
    </rPh>
    <rPh sb="45" eb="47">
      <t>リンジ</t>
    </rPh>
    <rPh sb="47" eb="49">
      <t>ショクイン</t>
    </rPh>
    <rPh sb="49" eb="51">
      <t>シメイ</t>
    </rPh>
    <phoneticPr fontId="3"/>
  </si>
  <si>
    <r>
      <rPr>
        <sz val="11"/>
        <color indexed="10"/>
        <rFont val="HG丸ｺﾞｼｯｸM-PRO"/>
        <family val="3"/>
        <charset val="128"/>
      </rPr>
      <t>　ファイル名例</t>
    </r>
    <r>
      <rPr>
        <b/>
        <sz val="14"/>
        <color indexed="10"/>
        <rFont val="HG丸ｺﾞｼｯｸM-PRO"/>
        <family val="3"/>
        <charset val="128"/>
      </rPr>
      <t>：物 @@ DA000（5-8）都市太郎　</t>
    </r>
    <r>
      <rPr>
        <sz val="10"/>
        <color indexed="12"/>
        <rFont val="HG丸ｺﾞｼｯｸM-PRO"/>
        <family val="3"/>
        <charset val="128"/>
      </rPr>
      <t>（物理学科＠＠先生の基本研究費で5月～8月 都市太郎さんを雇用）</t>
    </r>
    <rPh sb="5" eb="6">
      <t>メイ</t>
    </rPh>
    <phoneticPr fontId="3"/>
  </si>
  <si>
    <t>2020年度 臨時職員の雇用依頼書 兼 決定書</t>
    <phoneticPr fontId="3"/>
  </si>
  <si>
    <t>2020年2月</t>
    <rPh sb="4" eb="5">
      <t>ネン</t>
    </rPh>
    <rPh sb="6" eb="7">
      <t>ガツ</t>
    </rPh>
    <phoneticPr fontId="3"/>
  </si>
  <si>
    <t>2020/04/01-2021/03/31</t>
    <phoneticPr fontId="3"/>
  </si>
  <si>
    <t>令和　　年　　月　　日</t>
    <rPh sb="0" eb="2">
      <t>レイワ</t>
    </rPh>
    <rPh sb="4" eb="5">
      <t>ネン</t>
    </rPh>
    <rPh sb="7" eb="8">
      <t>ガツ</t>
    </rPh>
    <rPh sb="10" eb="11">
      <t>ニチ</t>
    </rPh>
    <phoneticPr fontId="3"/>
  </si>
  <si>
    <t>　　勤務実績により令和   年  月  日に、  日付与する場合がある。</t>
    <rPh sb="9" eb="11">
      <t>レイワ</t>
    </rPh>
    <phoneticPr fontId="3"/>
  </si>
  <si>
    <t>12 年次有給休暇の付与の有無</t>
    <rPh sb="3" eb="5">
      <t>ネンジ</t>
    </rPh>
    <rPh sb="5" eb="7">
      <t>ユウキュウ</t>
    </rPh>
    <rPh sb="7" eb="9">
      <t>キュウカ</t>
    </rPh>
    <rPh sb="10" eb="12">
      <t>フヨ</t>
    </rPh>
    <rPh sb="13" eb="15">
      <t>ウム</t>
    </rPh>
    <phoneticPr fontId="3"/>
  </si>
  <si>
    <t>東京花子</t>
    <rPh sb="0" eb="2">
      <t>トウキョウ</t>
    </rPh>
    <rPh sb="2" eb="4">
      <t>ハナコ</t>
    </rPh>
    <phoneticPr fontId="3"/>
  </si>
  <si>
    <t>東京都立大学管理部理系管理課</t>
    <phoneticPr fontId="3"/>
  </si>
  <si>
    <t>環</t>
  </si>
  <si>
    <t>＜臨時職員雇用マニュアルの概要＞　詳しい「雇用マニュアル」は理系事務室HP→都市環境学部→会計（臨時職員）　にあります。</t>
    <rPh sb="1" eb="3">
      <t>リンジ</t>
    </rPh>
    <rPh sb="3" eb="5">
      <t>ショクイン</t>
    </rPh>
    <rPh sb="5" eb="7">
      <t>コヨウ</t>
    </rPh>
    <rPh sb="13" eb="15">
      <t>ガイヨウ</t>
    </rPh>
    <rPh sb="17" eb="18">
      <t>クワ</t>
    </rPh>
    <rPh sb="21" eb="23">
      <t>コヨウ</t>
    </rPh>
    <rPh sb="30" eb="32">
      <t>リケイ</t>
    </rPh>
    <rPh sb="32" eb="35">
      <t>ジムシツ</t>
    </rPh>
    <rPh sb="38" eb="44">
      <t>トシカンキョウガクブ</t>
    </rPh>
    <rPh sb="45" eb="47">
      <t>カイケイ</t>
    </rPh>
    <rPh sb="48" eb="50">
      <t>リンジ</t>
    </rPh>
    <rPh sb="50" eb="52">
      <t>ショクイン</t>
    </rPh>
    <phoneticPr fontId="3"/>
  </si>
  <si>
    <r>
      <t xml:space="preserve">　　源泉徴収なし。
</t>
    </r>
    <r>
      <rPr>
        <sz val="9"/>
        <rFont val="ＭＳ Ｐゴシック"/>
        <family val="3"/>
        <charset val="128"/>
      </rPr>
      <t>(2ヶ月以内かつ日額9,300円未満の場合)</t>
    </r>
    <rPh sb="18" eb="20">
      <t>ニチガク</t>
    </rPh>
    <phoneticPr fontId="3"/>
  </si>
  <si>
    <t>　　適用対象とする。
(次の全ての条件を満たす場合
　①週20時間以上　②月額88,000円以上　
　③1年以上の雇用見込　④学生でない)</t>
    <rPh sb="12" eb="13">
      <t>ツギ</t>
    </rPh>
    <rPh sb="14" eb="15">
      <t>スベ</t>
    </rPh>
    <rPh sb="17" eb="19">
      <t>ジョウケン</t>
    </rPh>
    <rPh sb="20" eb="21">
      <t>ミ</t>
    </rPh>
    <rPh sb="23" eb="25">
      <t>バアイ</t>
    </rPh>
    <rPh sb="28" eb="29">
      <t>シュウ</t>
    </rPh>
    <rPh sb="31" eb="35">
      <t>ジカンイジョウ</t>
    </rPh>
    <rPh sb="37" eb="38">
      <t>ゲツ</t>
    </rPh>
    <rPh sb="38" eb="39">
      <t>ガク</t>
    </rPh>
    <rPh sb="45" eb="46">
      <t>エン</t>
    </rPh>
    <rPh sb="46" eb="48">
      <t>イジョウ</t>
    </rPh>
    <rPh sb="53" eb="54">
      <t>ネン</t>
    </rPh>
    <rPh sb="54" eb="56">
      <t>イジョウ</t>
    </rPh>
    <rPh sb="57" eb="59">
      <t>コヨウ</t>
    </rPh>
    <rPh sb="59" eb="61">
      <t>ミコ</t>
    </rPh>
    <rPh sb="63" eb="65">
      <t>ガクセイ</t>
    </rPh>
    <phoneticPr fontId="3"/>
  </si>
  <si>
    <t>以下は令和2年度の単価です。（令和2年3月31日通知）</t>
    <rPh sb="0" eb="2">
      <t>イカ</t>
    </rPh>
    <rPh sb="3" eb="5">
      <t>レイワ</t>
    </rPh>
    <rPh sb="6" eb="8">
      <t>ネンド</t>
    </rPh>
    <rPh sb="9" eb="11">
      <t>タンカ</t>
    </rPh>
    <rPh sb="15" eb="17">
      <t>レイワ</t>
    </rPh>
    <rPh sb="18" eb="19">
      <t>ネン</t>
    </rPh>
    <rPh sb="20" eb="21">
      <t>ガツ</t>
    </rPh>
    <rPh sb="23" eb="24">
      <t>ニチ</t>
    </rPh>
    <rPh sb="24" eb="26">
      <t>ツウチ</t>
    </rPh>
    <phoneticPr fontId="3"/>
  </si>
  <si>
    <r>
      <rPr>
        <sz val="11"/>
        <color indexed="10"/>
        <rFont val="ＭＳ 明朝"/>
        <family val="1"/>
        <charset val="128"/>
      </rPr>
      <t>２都立大</t>
    </r>
    <r>
      <rPr>
        <sz val="11"/>
        <rFont val="ＭＳ 明朝"/>
        <family val="1"/>
        <charset val="128"/>
      </rPr>
      <t>管理管臨第 　　　　 号</t>
    </r>
    <rPh sb="1" eb="4">
      <t>トリツダイ</t>
    </rPh>
    <rPh sb="4" eb="6">
      <t>カンリ</t>
    </rPh>
    <rPh sb="5" eb="7">
      <t>リカン</t>
    </rPh>
    <rPh sb="7" eb="8">
      <t>ノゾム</t>
    </rPh>
    <rPh sb="8" eb="9">
      <t>ダイ</t>
    </rPh>
    <rPh sb="15" eb="16">
      <t>ゴウ</t>
    </rPh>
    <phoneticPr fontId="3"/>
  </si>
  <si>
    <t>1  担当教職員所属・氏名・内線</t>
    <rPh sb="3" eb="5">
      <t>タントウ</t>
    </rPh>
    <rPh sb="5" eb="8">
      <t>キョウショクイン</t>
    </rPh>
    <rPh sb="8" eb="10">
      <t>ショゾク</t>
    </rPh>
    <rPh sb="11" eb="13">
      <t>シメイ</t>
    </rPh>
    <rPh sb="14" eb="16">
      <t>ナイセン</t>
    </rPh>
    <phoneticPr fontId="3"/>
  </si>
  <si>
    <t>3  臨時職員予定者氏名・ｶﾅ氏名</t>
    <rPh sb="3" eb="5">
      <t>リンジ</t>
    </rPh>
    <rPh sb="5" eb="7">
      <t>ショクイン</t>
    </rPh>
    <rPh sb="7" eb="10">
      <t>ヨテイシャ</t>
    </rPh>
    <rPh sb="10" eb="12">
      <t>シメイ</t>
    </rPh>
    <phoneticPr fontId="3"/>
  </si>
  <si>
    <t>4  債主コード／学修番号</t>
    <rPh sb="3" eb="5">
      <t>サイシュ</t>
    </rPh>
    <rPh sb="9" eb="11">
      <t>ガクシュウ</t>
    </rPh>
    <rPh sb="11" eb="13">
      <t>バンゴウ</t>
    </rPh>
    <phoneticPr fontId="3"/>
  </si>
  <si>
    <r>
      <t xml:space="preserve">7  雇用期間等
</t>
    </r>
    <r>
      <rPr>
        <sz val="7"/>
        <color indexed="12"/>
        <rFont val="ＭＳ 明朝"/>
        <family val="1"/>
        <charset val="128"/>
      </rPr>
      <t>(ただし原則として、土曜、日曜、祝日を除く)</t>
    </r>
    <rPh sb="3" eb="5">
      <t>コヨウ</t>
    </rPh>
    <rPh sb="5" eb="7">
      <t>キカン</t>
    </rPh>
    <rPh sb="7" eb="8">
      <t>トウ</t>
    </rPh>
    <phoneticPr fontId="3"/>
  </si>
  <si>
    <r>
      <t xml:space="preserve">11　通勤手当
</t>
    </r>
    <r>
      <rPr>
        <sz val="7"/>
        <rFont val="ＭＳ 明朝"/>
        <family val="1"/>
        <charset val="128"/>
      </rPr>
      <t>(事務で修正することも有)</t>
    </r>
    <rPh sb="3" eb="5">
      <t>ツウキン</t>
    </rPh>
    <rPh sb="5" eb="7">
      <t>テアテ</t>
    </rPh>
    <rPh sb="9" eb="11">
      <t>ジム</t>
    </rPh>
    <rPh sb="12" eb="14">
      <t>シュウセイ</t>
    </rPh>
    <rPh sb="19" eb="20">
      <t>アリ</t>
    </rPh>
    <phoneticPr fontId="3"/>
  </si>
  <si>
    <t>　　　支給なし</t>
    <rPh sb="3" eb="5">
      <t>シキュウ</t>
    </rPh>
    <phoneticPr fontId="3"/>
  </si>
  <si>
    <t>12 賃金の支払い方法</t>
    <rPh sb="3" eb="5">
      <t>チンギン</t>
    </rPh>
    <rPh sb="6" eb="8">
      <t>シハラ</t>
    </rPh>
    <rPh sb="9" eb="11">
      <t>ホウホウ</t>
    </rPh>
    <phoneticPr fontId="3"/>
  </si>
  <si>
    <t>13 年次有給休暇の付与の有無</t>
    <rPh sb="3" eb="5">
      <t>ネンジ</t>
    </rPh>
    <rPh sb="5" eb="7">
      <t>ユウキュウ</t>
    </rPh>
    <rPh sb="7" eb="9">
      <t>キュウカ</t>
    </rPh>
    <rPh sb="10" eb="12">
      <t>フヨ</t>
    </rPh>
    <rPh sb="13" eb="15">
      <t>ウム</t>
    </rPh>
    <phoneticPr fontId="3"/>
  </si>
  <si>
    <t>14 社会保険</t>
    <rPh sb="3" eb="5">
      <t>シャカイ</t>
    </rPh>
    <rPh sb="5" eb="7">
      <t>ホケン</t>
    </rPh>
    <phoneticPr fontId="3"/>
  </si>
  <si>
    <r>
      <t xml:space="preserve">　　適用対象とする。
</t>
    </r>
    <r>
      <rPr>
        <sz val="9"/>
        <rFont val="ＭＳ Ｐゴシック"/>
        <family val="3"/>
        <charset val="128"/>
      </rPr>
      <t xml:space="preserve">(次の全ての条件を満たす場合
</t>
    </r>
    <r>
      <rPr>
        <sz val="9"/>
        <color indexed="8"/>
        <rFont val="ＭＳ Ｐゴシック"/>
        <family val="3"/>
        <charset val="128"/>
      </rPr>
      <t>　①週20時</t>
    </r>
    <r>
      <rPr>
        <sz val="9"/>
        <rFont val="ＭＳ Ｐゴシック"/>
        <family val="3"/>
        <charset val="128"/>
      </rPr>
      <t>間以上　②月額88,000円以上　
　③1年以上の雇用見込　④学生でない)</t>
    </r>
    <rPh sb="12" eb="13">
      <t>ツギ</t>
    </rPh>
    <rPh sb="14" eb="15">
      <t>スベ</t>
    </rPh>
    <rPh sb="17" eb="19">
      <t>ジョウケン</t>
    </rPh>
    <rPh sb="20" eb="21">
      <t>ミ</t>
    </rPh>
    <rPh sb="23" eb="25">
      <t>バアイ</t>
    </rPh>
    <rPh sb="28" eb="29">
      <t>シュウ</t>
    </rPh>
    <rPh sb="31" eb="35">
      <t>ジカンイジョウ</t>
    </rPh>
    <rPh sb="37" eb="38">
      <t>ゲツ</t>
    </rPh>
    <rPh sb="38" eb="39">
      <t>ガク</t>
    </rPh>
    <rPh sb="45" eb="46">
      <t>エン</t>
    </rPh>
    <rPh sb="46" eb="48">
      <t>イジョウ</t>
    </rPh>
    <rPh sb="53" eb="54">
      <t>ネン</t>
    </rPh>
    <rPh sb="54" eb="56">
      <t>イジョウ</t>
    </rPh>
    <rPh sb="57" eb="59">
      <t>コヨウ</t>
    </rPh>
    <rPh sb="59" eb="61">
      <t>ミコ</t>
    </rPh>
    <rPh sb="63" eb="65">
      <t>ガクセイ</t>
    </rPh>
    <phoneticPr fontId="3"/>
  </si>
  <si>
    <r>
      <t xml:space="preserve">15 </t>
    </r>
    <r>
      <rPr>
        <sz val="10"/>
        <rFont val="ＭＳ 明朝"/>
        <family val="1"/>
        <charset val="128"/>
      </rPr>
      <t>雇用予定総時間数及び総日数</t>
    </r>
    <rPh sb="3" eb="5">
      <t>コヨウ</t>
    </rPh>
    <rPh sb="5" eb="7">
      <t>ヨテイ</t>
    </rPh>
    <rPh sb="7" eb="8">
      <t>ソウ</t>
    </rPh>
    <rPh sb="8" eb="10">
      <t>ジカン</t>
    </rPh>
    <rPh sb="10" eb="11">
      <t>スウ</t>
    </rPh>
    <rPh sb="11" eb="12">
      <t>オヨ</t>
    </rPh>
    <rPh sb="13" eb="14">
      <t>ソウ</t>
    </rPh>
    <rPh sb="14" eb="16">
      <t>ニッスウ</t>
    </rPh>
    <phoneticPr fontId="3"/>
  </si>
  <si>
    <t>16 所得税（源泉徴収の有無）</t>
    <rPh sb="3" eb="6">
      <t>ショトクゼイ</t>
    </rPh>
    <rPh sb="7" eb="9">
      <t>ゲンセン</t>
    </rPh>
    <rPh sb="9" eb="11">
      <t>チョウシュウ</t>
    </rPh>
    <rPh sb="12" eb="14">
      <t>ウム</t>
    </rPh>
    <phoneticPr fontId="3"/>
  </si>
  <si>
    <t>17 雇用保険</t>
    <rPh sb="3" eb="5">
      <t>コヨウ</t>
    </rPh>
    <rPh sb="5" eb="7">
      <t>ホケン</t>
    </rPh>
    <phoneticPr fontId="3"/>
  </si>
  <si>
    <t>18 2013(H25)年度から
   2016(H28)年度までの雇用歴</t>
    <rPh sb="12" eb="13">
      <t>ネン</t>
    </rPh>
    <rPh sb="29" eb="31">
      <t>ネンド</t>
    </rPh>
    <rPh sb="34" eb="36">
      <t>コヨウ</t>
    </rPh>
    <rPh sb="36" eb="37">
      <t>レキ</t>
    </rPh>
    <phoneticPr fontId="3"/>
  </si>
  <si>
    <t>20 目的（予算科目）／コード</t>
    <rPh sb="3" eb="5">
      <t>モクテキ</t>
    </rPh>
    <rPh sb="6" eb="8">
      <t>ヨサン</t>
    </rPh>
    <rPh sb="8" eb="10">
      <t>カモク</t>
    </rPh>
    <phoneticPr fontId="3"/>
  </si>
  <si>
    <r>
      <rPr>
        <sz val="11"/>
        <rFont val="ＭＳ 明朝"/>
        <family val="1"/>
        <charset val="128"/>
      </rPr>
      <t>21 プロジェクトコード</t>
    </r>
    <r>
      <rPr>
        <sz val="9"/>
        <rFont val="ＭＳ 明朝"/>
        <family val="1"/>
        <charset val="128"/>
      </rPr>
      <t xml:space="preserve">
（科研費／外部資金の場合必須）</t>
    </r>
    <rPh sb="14" eb="17">
      <t>カケンヒ</t>
    </rPh>
    <rPh sb="18" eb="20">
      <t>ガイブ</t>
    </rPh>
    <rPh sb="20" eb="22">
      <t>シキン</t>
    </rPh>
    <rPh sb="23" eb="25">
      <t>バアイ</t>
    </rPh>
    <rPh sb="25" eb="27">
      <t>ヒッス</t>
    </rPh>
    <phoneticPr fontId="3"/>
  </si>
  <si>
    <t>22 執行期間</t>
    <rPh sb="3" eb="5">
      <t>シッコウ</t>
    </rPh>
    <rPh sb="5" eb="7">
      <t>キカン</t>
    </rPh>
    <phoneticPr fontId="3"/>
  </si>
  <si>
    <t>←科研費及び外部資金など執行期間が定められている場合に記入してください。</t>
    <phoneticPr fontId="3"/>
  </si>
  <si>
    <t>23 予算執行単位</t>
    <rPh sb="3" eb="5">
      <t>ヨサン</t>
    </rPh>
    <rPh sb="5" eb="7">
      <t>シッコウ</t>
    </rPh>
    <rPh sb="7" eb="9">
      <t>タンイ</t>
    </rPh>
    <phoneticPr fontId="3"/>
  </si>
  <si>
    <t>都市環境学部</t>
  </si>
  <si>
    <t>24 その他</t>
    <rPh sb="5" eb="6">
      <t>タ</t>
    </rPh>
    <phoneticPr fontId="3"/>
  </si>
  <si>
    <t>研究・予算の代表者</t>
    <rPh sb="0" eb="2">
      <t>ケンキュウ</t>
    </rPh>
    <rPh sb="3" eb="5">
      <t>ヨサン</t>
    </rPh>
    <rPh sb="6" eb="9">
      <t>ダイヒョウシャ</t>
    </rPh>
    <phoneticPr fontId="3"/>
  </si>
  <si>
    <t>経営企画室</t>
    <rPh sb="0" eb="2">
      <t>ケイエイ</t>
    </rPh>
    <rPh sb="2" eb="5">
      <t>キカクシツ</t>
    </rPh>
    <phoneticPr fontId="3"/>
  </si>
  <si>
    <t>経</t>
    <rPh sb="0" eb="1">
      <t>キョウ</t>
    </rPh>
    <phoneticPr fontId="3"/>
  </si>
  <si>
    <t>総務部</t>
    <rPh sb="0" eb="2">
      <t>ソウム</t>
    </rPh>
    <rPh sb="2" eb="3">
      <t>ブ</t>
    </rPh>
    <phoneticPr fontId="3"/>
  </si>
  <si>
    <t>総</t>
    <rPh sb="0" eb="1">
      <t>ソウ</t>
    </rPh>
    <phoneticPr fontId="3"/>
  </si>
  <si>
    <t>企画広報課</t>
    <rPh sb="0" eb="5">
      <t>キカクコウホウカ</t>
    </rPh>
    <phoneticPr fontId="3"/>
  </si>
  <si>
    <t>企</t>
    <rPh sb="0" eb="1">
      <t>キ</t>
    </rPh>
    <phoneticPr fontId="3"/>
  </si>
  <si>
    <t>学長室</t>
    <rPh sb="0" eb="3">
      <t>ガクチョウシツ</t>
    </rPh>
    <phoneticPr fontId="3"/>
  </si>
  <si>
    <t>長</t>
    <rPh sb="0" eb="1">
      <t>チョウ</t>
    </rPh>
    <phoneticPr fontId="3"/>
  </si>
  <si>
    <t>人文社会・法・経済経営学部（文系）</t>
    <rPh sb="0" eb="2">
      <t>ジンブン</t>
    </rPh>
    <rPh sb="2" eb="4">
      <t>シャカイ</t>
    </rPh>
    <rPh sb="5" eb="6">
      <t>ホウ</t>
    </rPh>
    <rPh sb="7" eb="9">
      <t>ケイザイ</t>
    </rPh>
    <rPh sb="9" eb="11">
      <t>ケイエイ</t>
    </rPh>
    <rPh sb="11" eb="13">
      <t>ガクブ</t>
    </rPh>
    <rPh sb="14" eb="16">
      <t>ブンケイ</t>
    </rPh>
    <phoneticPr fontId="3"/>
  </si>
  <si>
    <t>文</t>
    <rPh sb="0" eb="1">
      <t>ブン</t>
    </rPh>
    <phoneticPr fontId="3"/>
  </si>
  <si>
    <t>都市環境学部</t>
    <phoneticPr fontId="3"/>
  </si>
  <si>
    <t>環</t>
    <phoneticPr fontId="3"/>
  </si>
  <si>
    <t>システムデザイン学部</t>
    <phoneticPr fontId="3"/>
  </si>
  <si>
    <t>健康福祉学部</t>
    <rPh sb="0" eb="6">
      <t>ケンコウフクシガクブ</t>
    </rPh>
    <phoneticPr fontId="3"/>
  </si>
  <si>
    <t>健</t>
    <rPh sb="0" eb="1">
      <t>ケン</t>
    </rPh>
    <phoneticPr fontId="3"/>
  </si>
  <si>
    <t>法曹養成専攻</t>
    <phoneticPr fontId="3"/>
  </si>
  <si>
    <t>法</t>
    <rPh sb="0" eb="1">
      <t>ホウ</t>
    </rPh>
    <phoneticPr fontId="3"/>
  </si>
  <si>
    <t>産学公連携センター</t>
    <phoneticPr fontId="3"/>
  </si>
  <si>
    <t>連</t>
    <rPh sb="0" eb="1">
      <t>レン</t>
    </rPh>
    <phoneticPr fontId="3"/>
  </si>
  <si>
    <t>学生サポートセンター</t>
    <phoneticPr fontId="3"/>
  </si>
  <si>
    <t>学</t>
    <rPh sb="0" eb="1">
      <t>ガク</t>
    </rPh>
    <phoneticPr fontId="3"/>
  </si>
  <si>
    <t>大学教育センター(教務)</t>
    <phoneticPr fontId="3"/>
  </si>
  <si>
    <t>教</t>
    <rPh sb="0" eb="1">
      <t>キョウ</t>
    </rPh>
    <phoneticPr fontId="3"/>
  </si>
  <si>
    <t>大学教育センター(入試)</t>
    <phoneticPr fontId="3"/>
  </si>
  <si>
    <t>入</t>
    <rPh sb="0" eb="1">
      <t>ニュウ</t>
    </rPh>
    <phoneticPr fontId="3"/>
  </si>
  <si>
    <t>国際センター</t>
  </si>
  <si>
    <t>国</t>
    <rPh sb="0" eb="1">
      <t>クニ</t>
    </rPh>
    <phoneticPr fontId="3"/>
  </si>
  <si>
    <t>生涯学習推進課(オープンユニバーシティ)</t>
  </si>
  <si>
    <t>オ</t>
    <phoneticPr fontId="3"/>
  </si>
  <si>
    <t>生涯学習推進課(プレミアム・カレッジ)</t>
  </si>
  <si>
    <t>プ</t>
    <phoneticPr fontId="3"/>
  </si>
  <si>
    <t>学術情報基盤センター</t>
  </si>
  <si>
    <t>情</t>
    <rPh sb="0" eb="1">
      <t>ジョウ</t>
    </rPh>
    <phoneticPr fontId="3"/>
  </si>
  <si>
    <t>総合研究推進機構</t>
  </si>
  <si>
    <t>研</t>
    <rPh sb="0" eb="1">
      <t>ケン</t>
    </rPh>
    <phoneticPr fontId="3"/>
  </si>
  <si>
    <t>産業技術大学院大学</t>
  </si>
  <si>
    <t>技</t>
    <rPh sb="0" eb="1">
      <t>ワザ</t>
    </rPh>
    <phoneticPr fontId="3"/>
  </si>
  <si>
    <t>産業技術高等専門学校　品川</t>
  </si>
  <si>
    <t>高品</t>
    <rPh sb="0" eb="1">
      <t>コウ</t>
    </rPh>
    <rPh sb="1" eb="2">
      <t>シナ</t>
    </rPh>
    <phoneticPr fontId="3"/>
  </si>
  <si>
    <t>産業技術高等専門学校　荒川</t>
  </si>
  <si>
    <t>高荒</t>
    <rPh sb="0" eb="1">
      <t>コウ</t>
    </rPh>
    <rPh sb="1" eb="2">
      <t>アラ</t>
    </rPh>
    <phoneticPr fontId="3"/>
  </si>
  <si>
    <t>［財源］</t>
    <rPh sb="1" eb="3">
      <t>ザイゲン</t>
    </rPh>
    <phoneticPr fontId="3"/>
  </si>
  <si>
    <t>［予算科目（目的別）］</t>
    <rPh sb="1" eb="3">
      <t>ヨサン</t>
    </rPh>
    <rPh sb="3" eb="5">
      <t>カモク</t>
    </rPh>
    <rPh sb="6" eb="8">
      <t>モクテキ</t>
    </rPh>
    <rPh sb="8" eb="9">
      <t>ベツ</t>
    </rPh>
    <phoneticPr fontId="3"/>
  </si>
  <si>
    <t>［予算詳細（事項別）］</t>
    <rPh sb="1" eb="3">
      <t>ヨサン</t>
    </rPh>
    <rPh sb="3" eb="5">
      <t>ショウサイ</t>
    </rPh>
    <rPh sb="6" eb="8">
      <t>ジコウ</t>
    </rPh>
    <rPh sb="8" eb="9">
      <t>ベツ</t>
    </rPh>
    <phoneticPr fontId="3"/>
  </si>
  <si>
    <t>研究費（基本研究費・学科共通）</t>
    <rPh sb="0" eb="3">
      <t>ケンキュウヒ</t>
    </rPh>
    <rPh sb="4" eb="6">
      <t>キホン</t>
    </rPh>
    <rPh sb="6" eb="9">
      <t>ケンキュウヒ</t>
    </rPh>
    <rPh sb="10" eb="12">
      <t>ガッカ</t>
    </rPh>
    <rPh sb="12" eb="14">
      <t>キョウツウ</t>
    </rPh>
    <phoneticPr fontId="5"/>
  </si>
  <si>
    <t>教育費</t>
    <rPh sb="0" eb="3">
      <t>キョウイクヒ</t>
    </rPh>
    <phoneticPr fontId="5"/>
  </si>
  <si>
    <t>改革推進費</t>
    <rPh sb="0" eb="2">
      <t>カイカク</t>
    </rPh>
    <rPh sb="2" eb="4">
      <t>スイシン</t>
    </rPh>
    <rPh sb="4" eb="5">
      <t>ヒ</t>
    </rPh>
    <phoneticPr fontId="5"/>
  </si>
  <si>
    <t>企画政策費</t>
    <rPh sb="0" eb="2">
      <t>キカク</t>
    </rPh>
    <rPh sb="2" eb="4">
      <t>セイサク</t>
    </rPh>
    <rPh sb="4" eb="5">
      <t>ヒ</t>
    </rPh>
    <phoneticPr fontId="5"/>
  </si>
  <si>
    <t>受託研究費等</t>
    <rPh sb="0" eb="2">
      <t>ジュタク</t>
    </rPh>
    <rPh sb="2" eb="4">
      <t>ケンキュウ</t>
    </rPh>
    <rPh sb="4" eb="5">
      <t>ヒ</t>
    </rPh>
    <rPh sb="5" eb="6">
      <t>トウ</t>
    </rPh>
    <phoneticPr fontId="5"/>
  </si>
  <si>
    <t>共同研究費等</t>
    <rPh sb="0" eb="2">
      <t>キョウドウ</t>
    </rPh>
    <rPh sb="2" eb="4">
      <t>ケンキュウ</t>
    </rPh>
    <rPh sb="4" eb="5">
      <t>ヒ</t>
    </rPh>
    <rPh sb="5" eb="6">
      <t>トウ</t>
    </rPh>
    <phoneticPr fontId="5"/>
  </si>
  <si>
    <t>受託事業費等</t>
    <rPh sb="0" eb="2">
      <t>ジュタク</t>
    </rPh>
    <rPh sb="2" eb="4">
      <t>ジギョウ</t>
    </rPh>
    <rPh sb="4" eb="5">
      <t>ヒ</t>
    </rPh>
    <rPh sb="5" eb="6">
      <t>トウ</t>
    </rPh>
    <phoneticPr fontId="5"/>
  </si>
  <si>
    <t>寄附金財源費</t>
    <rPh sb="0" eb="3">
      <t>キフキン</t>
    </rPh>
    <rPh sb="3" eb="5">
      <t>ザイゲン</t>
    </rPh>
    <rPh sb="5" eb="6">
      <t>ヒ</t>
    </rPh>
    <phoneticPr fontId="5"/>
  </si>
  <si>
    <t>補助金財源費</t>
    <rPh sb="0" eb="3">
      <t>ホジョキン</t>
    </rPh>
    <rPh sb="3" eb="5">
      <t>ザイゲン</t>
    </rPh>
    <rPh sb="5" eb="6">
      <t>ヒ</t>
    </rPh>
    <phoneticPr fontId="5"/>
  </si>
  <si>
    <t>科研費</t>
    <rPh sb="0" eb="2">
      <t>カケン</t>
    </rPh>
    <rPh sb="2" eb="3">
      <t>ヒ</t>
    </rPh>
    <phoneticPr fontId="5"/>
  </si>
  <si>
    <t>科研費
間接経費財源</t>
    <rPh sb="0" eb="2">
      <t>カケン</t>
    </rPh>
    <rPh sb="2" eb="3">
      <t>ヒ</t>
    </rPh>
    <rPh sb="4" eb="6">
      <t>カンセツ</t>
    </rPh>
    <rPh sb="6" eb="8">
      <t>ケイヒ</t>
    </rPh>
    <rPh sb="8" eb="10">
      <t>ザイゲン</t>
    </rPh>
    <phoneticPr fontId="5"/>
  </si>
  <si>
    <t>受託研究費等
間接経費財源</t>
    <rPh sb="0" eb="2">
      <t>ジュタク</t>
    </rPh>
    <rPh sb="2" eb="4">
      <t>ケンキュウ</t>
    </rPh>
    <rPh sb="4" eb="5">
      <t>ヒ</t>
    </rPh>
    <rPh sb="5" eb="6">
      <t>トウ</t>
    </rPh>
    <rPh sb="7" eb="9">
      <t>カンセツ</t>
    </rPh>
    <rPh sb="9" eb="11">
      <t>ケイヒ</t>
    </rPh>
    <rPh sb="11" eb="13">
      <t>ザイゲン</t>
    </rPh>
    <phoneticPr fontId="5"/>
  </si>
  <si>
    <t>補助金
間接経費財源費</t>
    <rPh sb="0" eb="3">
      <t>ホジョキン</t>
    </rPh>
    <rPh sb="4" eb="6">
      <t>カンセツ</t>
    </rPh>
    <rPh sb="6" eb="8">
      <t>ケイヒ</t>
    </rPh>
    <rPh sb="8" eb="10">
      <t>ザイゲン</t>
    </rPh>
    <rPh sb="10" eb="11">
      <t>ヒ</t>
    </rPh>
    <phoneticPr fontId="5"/>
  </si>
  <si>
    <t>一般管理費</t>
    <rPh sb="0" eb="2">
      <t>イッパン</t>
    </rPh>
    <rPh sb="2" eb="5">
      <t>カンリヒ</t>
    </rPh>
    <phoneticPr fontId="5"/>
  </si>
  <si>
    <t>人件費</t>
    <rPh sb="0" eb="3">
      <t>ジンケンヒ</t>
    </rPh>
    <phoneticPr fontId="5"/>
  </si>
  <si>
    <t>研究費
（管理費）</t>
    <rPh sb="0" eb="3">
      <t>ケンキュウヒ</t>
    </rPh>
    <rPh sb="5" eb="7">
      <t>カンリ</t>
    </rPh>
    <rPh sb="7" eb="8">
      <t>ヒ</t>
    </rPh>
    <phoneticPr fontId="5"/>
  </si>
  <si>
    <t>祝日一覧</t>
    <rPh sb="0" eb="2">
      <t>シュクジツ</t>
    </rPh>
    <rPh sb="2" eb="4">
      <t>イチラン</t>
    </rPh>
    <phoneticPr fontId="3"/>
  </si>
  <si>
    <t>昭和の日</t>
  </si>
  <si>
    <t>憲法記念日</t>
  </si>
  <si>
    <t>みどりの日</t>
  </si>
  <si>
    <t>こどもの日</t>
  </si>
  <si>
    <t>海の日</t>
  </si>
  <si>
    <t>スポーツの日</t>
  </si>
  <si>
    <t>山の日</t>
  </si>
  <si>
    <t>敬老の日</t>
  </si>
  <si>
    <t>秋分の日</t>
  </si>
  <si>
    <t>文化の日</t>
  </si>
  <si>
    <t>勤労感謝の日</t>
  </si>
  <si>
    <t>元日</t>
  </si>
  <si>
    <t>成人の日</t>
  </si>
  <si>
    <t>建国記念の日</t>
  </si>
  <si>
    <t>天皇誕生日</t>
  </si>
  <si>
    <t>春分の日</t>
  </si>
  <si>
    <t>年度が変わったら更新してください。</t>
    <rPh sb="0" eb="2">
      <t>ネンド</t>
    </rPh>
    <rPh sb="3" eb="4">
      <t>カ</t>
    </rPh>
    <rPh sb="8" eb="10">
      <t>コウシン</t>
    </rPh>
    <phoneticPr fontId="3"/>
  </si>
  <si>
    <t>年度</t>
    <rPh sb="0" eb="2">
      <t>ネンド</t>
    </rPh>
    <phoneticPr fontId="3"/>
  </si>
  <si>
    <t>始</t>
  </si>
  <si>
    <t>終</t>
  </si>
  <si>
    <t>$s$20</t>
  </si>
  <si>
    <t>$T$20</t>
  </si>
  <si>
    <t>【雇用所属】</t>
    <rPh sb="1" eb="3">
      <t>コヨウ</t>
    </rPh>
    <rPh sb="3" eb="5">
      <t>ショゾク</t>
    </rPh>
    <phoneticPr fontId="3"/>
  </si>
  <si>
    <t xml:space="preserve"> </t>
    <phoneticPr fontId="3"/>
  </si>
  <si>
    <t xml:space="preserve">     </t>
    <phoneticPr fontId="3"/>
  </si>
  <si>
    <t>2  雇用の目的（研究課題名等）</t>
    <rPh sb="3" eb="5">
      <t>コヨウ</t>
    </rPh>
    <rPh sb="6" eb="8">
      <t>モクテキ</t>
    </rPh>
    <rPh sb="13" eb="14">
      <t>メイ</t>
    </rPh>
    <rPh sb="14" eb="15">
      <t>トウ</t>
    </rPh>
    <phoneticPr fontId="3"/>
  </si>
  <si>
    <t>特例起案帳票第30号</t>
    <phoneticPr fontId="3"/>
  </si>
  <si>
    <t>休日</t>
  </si>
  <si>
    <t>令和　　　年　　　月　　　日</t>
    <rPh sb="0" eb="2">
      <t>レイワ</t>
    </rPh>
    <rPh sb="5" eb="6">
      <t>ネン</t>
    </rPh>
    <rPh sb="9" eb="10">
      <t>ガツ</t>
    </rPh>
    <rPh sb="13" eb="14">
      <t>ニチ</t>
    </rPh>
    <phoneticPr fontId="3"/>
  </si>
  <si>
    <t>　5年</t>
    <rPh sb="2" eb="3">
      <t>ネン</t>
    </rPh>
    <phoneticPr fontId="3"/>
  </si>
  <si>
    <t>２０２１年度臨時職員の雇用依頼書 兼 決定書</t>
    <rPh sb="4" eb="6">
      <t>ネンド</t>
    </rPh>
    <phoneticPr fontId="3"/>
  </si>
  <si>
    <t>２都立大管理管臨第　　　　　号</t>
    <rPh sb="1" eb="4">
      <t>トリツダイ</t>
    </rPh>
    <rPh sb="4" eb="6">
      <t>カンリ</t>
    </rPh>
    <rPh sb="6" eb="7">
      <t>カン</t>
    </rPh>
    <rPh sb="7" eb="8">
      <t>リン</t>
    </rPh>
    <rPh sb="8" eb="9">
      <t>ダイ</t>
    </rPh>
    <rPh sb="14" eb="15">
      <t>ゴウ</t>
    </rPh>
    <phoneticPr fontId="3"/>
  </si>
  <si>
    <t>令和３年度　一般財源等【11】</t>
    <rPh sb="0" eb="2">
      <t>レイワ</t>
    </rPh>
    <rPh sb="3" eb="5">
      <t>ネンド</t>
    </rPh>
    <rPh sb="6" eb="8">
      <t>イッパン</t>
    </rPh>
    <rPh sb="8" eb="10">
      <t>ザイゲン</t>
    </rPh>
    <rPh sb="10" eb="11">
      <t>トウ</t>
    </rPh>
    <phoneticPr fontId="3"/>
  </si>
  <si>
    <t>令和３年度　科研費【2101】</t>
    <rPh sb="6" eb="8">
      <t>カケン</t>
    </rPh>
    <rPh sb="8" eb="9">
      <t>ヒ</t>
    </rPh>
    <phoneticPr fontId="3"/>
  </si>
  <si>
    <t>令和３年度　受託研究費等収入【1301】</t>
    <rPh sb="6" eb="8">
      <t>ジュタク</t>
    </rPh>
    <rPh sb="8" eb="10">
      <t>ケンキュウ</t>
    </rPh>
    <rPh sb="10" eb="11">
      <t>ヒ</t>
    </rPh>
    <rPh sb="11" eb="12">
      <t>トウ</t>
    </rPh>
    <rPh sb="12" eb="14">
      <t>シュウニュウ</t>
    </rPh>
    <phoneticPr fontId="3"/>
  </si>
  <si>
    <t>令和３年度　共同研究費等収入【1302】</t>
    <rPh sb="6" eb="8">
      <t>キョウドウ</t>
    </rPh>
    <rPh sb="8" eb="10">
      <t>ケンキュウ</t>
    </rPh>
    <rPh sb="10" eb="11">
      <t>ヒ</t>
    </rPh>
    <rPh sb="11" eb="12">
      <t>トウ</t>
    </rPh>
    <rPh sb="12" eb="14">
      <t>シュウニュウ</t>
    </rPh>
    <phoneticPr fontId="3"/>
  </si>
  <si>
    <t>令和３年度　受託事業費等収入【1303】</t>
    <rPh sb="6" eb="8">
      <t>ジュタク</t>
    </rPh>
    <rPh sb="8" eb="10">
      <t>ジギョウ</t>
    </rPh>
    <rPh sb="10" eb="11">
      <t>ヒ</t>
    </rPh>
    <rPh sb="11" eb="12">
      <t>トウ</t>
    </rPh>
    <rPh sb="12" eb="14">
      <t>シュウニュウ</t>
    </rPh>
    <phoneticPr fontId="3"/>
  </si>
  <si>
    <t>令和３年度　寄付金収入【1304】</t>
    <rPh sb="6" eb="9">
      <t>キフキン</t>
    </rPh>
    <rPh sb="9" eb="11">
      <t>シュウニュウ</t>
    </rPh>
    <phoneticPr fontId="3"/>
  </si>
  <si>
    <t>令和３年度　科研費間接経費収入【1306】</t>
    <rPh sb="6" eb="15">
      <t>カケンヒカンセツケイヒシュウニュウカケンヒカンセツケイヒオサム</t>
    </rPh>
    <phoneticPr fontId="3"/>
  </si>
  <si>
    <t>令和３年度　受託研究費等間接経費収入【1307】</t>
    <rPh sb="6" eb="8">
      <t>ジュタク</t>
    </rPh>
    <rPh sb="8" eb="10">
      <t>ケンキュウ</t>
    </rPh>
    <rPh sb="10" eb="11">
      <t>ヒ</t>
    </rPh>
    <rPh sb="11" eb="12">
      <t>トウ</t>
    </rPh>
    <rPh sb="12" eb="14">
      <t>カンセツ</t>
    </rPh>
    <rPh sb="14" eb="16">
      <t>ケイヒ</t>
    </rPh>
    <rPh sb="16" eb="18">
      <t>シュウニュウ</t>
    </rPh>
    <phoneticPr fontId="3"/>
  </si>
  <si>
    <t>令和３年度　繰越一般財源【14】</t>
    <phoneticPr fontId="3"/>
  </si>
  <si>
    <t>研究費（基本研究費・各教員名）</t>
    <rPh sb="0" eb="3">
      <t>ケンキュウヒ</t>
    </rPh>
    <rPh sb="4" eb="6">
      <t>キホン</t>
    </rPh>
    <rPh sb="6" eb="9">
      <t>ケンキュウヒ</t>
    </rPh>
    <rPh sb="10" eb="14">
      <t>カクキョウインメイ</t>
    </rPh>
    <phoneticPr fontId="5"/>
  </si>
  <si>
    <r>
      <t>　　勤務実績により　　   年  月  日に、</t>
    </r>
    <r>
      <rPr>
        <u/>
        <sz val="11"/>
        <color indexed="8"/>
        <rFont val="ＭＳ Ｐゴシック"/>
        <family val="3"/>
        <charset val="128"/>
      </rPr>
      <t xml:space="preserve"> 　 　　日</t>
    </r>
    <r>
      <rPr>
        <sz val="11"/>
        <color indexed="8"/>
        <rFont val="ＭＳ Ｐゴシック"/>
        <family val="3"/>
        <charset val="128"/>
      </rPr>
      <t>付与する場合がある。</t>
    </r>
    <phoneticPr fontId="3"/>
  </si>
  <si>
    <t>2021/4/1～2022/3/31</t>
    <phoneticPr fontId="3"/>
  </si>
  <si>
    <t>都立　大</t>
    <rPh sb="0" eb="2">
      <t>トリツ</t>
    </rPh>
    <rPh sb="3" eb="4">
      <t>ダイ</t>
    </rPh>
    <phoneticPr fontId="3"/>
  </si>
  <si>
    <t>東　みや子</t>
    <rPh sb="0" eb="1">
      <t>アズマ</t>
    </rPh>
    <rPh sb="4" eb="5">
      <t>コ</t>
    </rPh>
    <phoneticPr fontId="3"/>
  </si>
  <si>
    <t>地理環境学科</t>
    <rPh sb="0" eb="6">
      <t>チリカンキョウガッカ</t>
    </rPh>
    <phoneticPr fontId="3"/>
  </si>
  <si>
    <t>研究事務補助</t>
    <phoneticPr fontId="3"/>
  </si>
  <si>
    <t>地理環境学科事務室　８号館●●室</t>
    <rPh sb="0" eb="6">
      <t>チリカンキョウガッカ</t>
    </rPh>
    <rPh sb="6" eb="9">
      <t>ジムシツ</t>
    </rPh>
    <rPh sb="11" eb="13">
      <t>ゴウカン</t>
    </rPh>
    <rPh sb="15" eb="16">
      <t>シツ</t>
    </rPh>
    <phoneticPr fontId="3"/>
  </si>
  <si>
    <t>研究事務補助（会計事務処理ほか）</t>
    <phoneticPr fontId="3"/>
  </si>
  <si>
    <t>EQ-99</t>
    <phoneticPr fontId="3"/>
  </si>
  <si>
    <t>大沢　みなみ</t>
    <rPh sb="0" eb="2">
      <t>オオサワ</t>
    </rPh>
    <phoneticPr fontId="3"/>
  </si>
  <si>
    <t>オオサワ　ミナミ</t>
    <phoneticPr fontId="3"/>
  </si>
  <si>
    <t>１E20999</t>
    <phoneticPr fontId="3"/>
  </si>
  <si>
    <t>19 財源／所管コード</t>
    <rPh sb="3" eb="5">
      <t>ザイゲン</t>
    </rPh>
    <rPh sb="6" eb="8">
      <t>ショカン</t>
    </rPh>
    <phoneticPr fontId="3"/>
  </si>
  <si>
    <t>研究費（傾斜的研究費（全学分））</t>
    <rPh sb="0" eb="3">
      <t>ケンキュウヒ</t>
    </rPh>
    <rPh sb="4" eb="6">
      <t>ケイシャ</t>
    </rPh>
    <rPh sb="6" eb="7">
      <t>テキ</t>
    </rPh>
    <rPh sb="7" eb="10">
      <t>ケンキュウヒ</t>
    </rPh>
    <rPh sb="11" eb="13">
      <t>ゼンガク</t>
    </rPh>
    <rPh sb="13" eb="14">
      <t>ブン</t>
    </rPh>
    <phoneticPr fontId="5"/>
  </si>
  <si>
    <t>研究費（傾斜的研究費（部局分）（部局共通経費））</t>
    <rPh sb="0" eb="3">
      <t>ケンキュウヒ</t>
    </rPh>
    <rPh sb="4" eb="10">
      <t>ケイシャテキケンキュウヒ</t>
    </rPh>
    <rPh sb="11" eb="14">
      <t>ブキョクブン</t>
    </rPh>
    <rPh sb="16" eb="18">
      <t>ブキョク</t>
    </rPh>
    <rPh sb="18" eb="20">
      <t>キョウツウ</t>
    </rPh>
    <rPh sb="20" eb="22">
      <t>ケイヒ</t>
    </rPh>
    <phoneticPr fontId="5"/>
  </si>
  <si>
    <t>研究費（傾斜的研究費（部局分）（部局長裁量）</t>
    <rPh sb="0" eb="3">
      <t>ケンキュウヒ</t>
    </rPh>
    <rPh sb="4" eb="10">
      <t>ケイシャテキケンキュウヒ</t>
    </rPh>
    <rPh sb="11" eb="14">
      <t>ブキョクブン</t>
    </rPh>
    <rPh sb="16" eb="19">
      <t>ブキョクチョウ</t>
    </rPh>
    <rPh sb="19" eb="21">
      <t>サイリョウ</t>
    </rPh>
    <phoneticPr fontId="5"/>
  </si>
  <si>
    <r>
      <t>　　賃金額に応じた源泉徴収あり。
（□２ヶ月以内かつ日額9,300円以上
  □３ヶ月以上：</t>
    </r>
    <r>
      <rPr>
        <sz val="9"/>
        <rFont val="ＭＳ Ｐゴシック"/>
        <family val="3"/>
        <charset val="128"/>
      </rPr>
      <t>　　 年 　 月から継続雇用)</t>
    </r>
    <rPh sb="49" eb="50">
      <t>ネン</t>
    </rPh>
    <rPh sb="53" eb="54">
      <t>ガツ</t>
    </rPh>
    <rPh sb="56" eb="58">
      <t>ケイゾク</t>
    </rPh>
    <rPh sb="58" eb="60">
      <t>コヨウ</t>
    </rPh>
    <phoneticPr fontId="3"/>
  </si>
  <si>
    <r>
      <t xml:space="preserve">　　　適用対象外とする。
</t>
    </r>
    <r>
      <rPr>
        <sz val="9"/>
        <rFont val="ＭＳ Ｐゴシック"/>
        <family val="3"/>
        <charset val="128"/>
      </rPr>
      <t xml:space="preserve">(　　 </t>
    </r>
    <r>
      <rPr>
        <sz val="8"/>
        <rFont val="ＭＳ Ｐゴシック"/>
        <family val="3"/>
        <charset val="128"/>
      </rPr>
      <t>学部生のため雇用保険は対象外とする</t>
    </r>
    <r>
      <rPr>
        <sz val="9"/>
        <rFont val="ＭＳ Ｐゴシック"/>
        <family val="3"/>
        <charset val="128"/>
      </rPr>
      <t>)</t>
    </r>
    <rPh sb="18" eb="19">
      <t>ブ</t>
    </rPh>
    <rPh sb="23" eb="25">
      <t>コヨウ</t>
    </rPh>
    <rPh sb="25" eb="27">
      <t>ホケン</t>
    </rPh>
    <rPh sb="28" eb="31">
      <t>タイショウガイ</t>
    </rPh>
    <phoneticPr fontId="3"/>
  </si>
  <si>
    <r>
      <t xml:space="preserve">　　適用対象とする。
</t>
    </r>
    <r>
      <rPr>
        <sz val="9"/>
        <rFont val="ＭＳ Ｐゴシック"/>
        <family val="3"/>
        <charset val="128"/>
      </rPr>
      <t>(1週の所定労働時間が20時間以上で、かつ31日以上の雇用見込みがある場合)</t>
    </r>
    <phoneticPr fontId="3"/>
  </si>
  <si>
    <t>令和３年度　補助金収入【1305】</t>
    <rPh sb="6" eb="9">
      <t>ホジョキン</t>
    </rPh>
    <rPh sb="9" eb="11">
      <t>シュウニュウ</t>
    </rPh>
    <phoneticPr fontId="3"/>
  </si>
  <si>
    <t>令和３年度　補助金間接経費収入【1308】</t>
    <rPh sb="6" eb="9">
      <t>ホジョキン</t>
    </rPh>
    <rPh sb="9" eb="11">
      <t>カンセツ</t>
    </rPh>
    <rPh sb="11" eb="13">
      <t>ケイヒ</t>
    </rPh>
    <rPh sb="13" eb="15">
      <t>シュウニュウ</t>
    </rPh>
    <phoneticPr fontId="3"/>
  </si>
  <si>
    <t>研究費（傾斜的研究費(部局分)(部局共通経費)）</t>
    <rPh sb="0" eb="3">
      <t>ケンキュウヒ</t>
    </rPh>
    <rPh sb="4" eb="10">
      <t>ケイシャテキケンキュウヒ</t>
    </rPh>
    <rPh sb="11" eb="14">
      <t>ブキョクブン</t>
    </rPh>
    <rPh sb="16" eb="18">
      <t>ブキョク</t>
    </rPh>
    <rPh sb="18" eb="20">
      <t>キョウツウ</t>
    </rPh>
    <rPh sb="20" eb="22">
      <t>ケイヒ</t>
    </rPh>
    <phoneticPr fontId="5"/>
  </si>
  <si>
    <t>研究費（傾斜的研究費(部局分)(部局長裁量)</t>
    <rPh sb="0" eb="3">
      <t>ケンキュウヒ</t>
    </rPh>
    <rPh sb="4" eb="10">
      <t>ケイシャテキケンキュウヒ</t>
    </rPh>
    <rPh sb="11" eb="14">
      <t>ブキョクブン</t>
    </rPh>
    <rPh sb="16" eb="19">
      <t>ブキョクチョウ</t>
    </rPh>
    <rPh sb="19" eb="21">
      <t>サイリョウ</t>
    </rPh>
    <phoneticPr fontId="5"/>
  </si>
  <si>
    <t>研究費（傾斜的研究費(全学分)）</t>
    <rPh sb="0" eb="3">
      <t>ケンキュウヒ</t>
    </rPh>
    <rPh sb="4" eb="6">
      <t>ケイシャ</t>
    </rPh>
    <rPh sb="6" eb="7">
      <t>テキ</t>
    </rPh>
    <rPh sb="7" eb="10">
      <t>ケンキュウヒ</t>
    </rPh>
    <rPh sb="11" eb="13">
      <t>ゼンガク</t>
    </rPh>
    <rPh sb="13" eb="14">
      <t>ブン</t>
    </rPh>
    <phoneticPr fontId="5"/>
  </si>
  <si>
    <t>G012345678</t>
    <phoneticPr fontId="3"/>
  </si>
  <si>
    <t>※会計係各学科担当のアドレスへ送付してください。　</t>
    <rPh sb="1" eb="3">
      <t>カイケイ</t>
    </rPh>
    <rPh sb="3" eb="4">
      <t>カカ</t>
    </rPh>
    <rPh sb="4" eb="5">
      <t>カク</t>
    </rPh>
    <rPh sb="5" eb="7">
      <t>ガッカ</t>
    </rPh>
    <rPh sb="7" eb="9">
      <t>タントウ</t>
    </rPh>
    <rPh sb="15" eb="17">
      <t>ソウフ</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</si>
</sst>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1">
    <numFmt numFmtId="176" formatCode="#"/>
    <numFmt numFmtId="177" formatCode="[$-411]ggge&quot;年&quot;m&quot;月&quot;d&quot;日&quot;;@"/>
    <numFmt numFmtId="178" formatCode="[$-411]ggge&quot;年&quot;m&quot;月&quot;d&quot;日　から&quot;;@"/>
    <numFmt numFmtId="179" formatCode="[$-411]ggge&quot;年&quot;m&quot;月&quot;d&quot;日　まで&quot;;@"/>
    <numFmt numFmtId="180" formatCode="@\ &quot; ㊞ &quot;"/>
    <numFmt numFmtId="181" formatCode="#&quot;　件&quot;"/>
    <numFmt numFmtId="182" formatCode="&quot;賃）&quot;@"/>
    <numFmt numFmtId="183" formatCode="#,##0&quot;円&quot;"/>
    <numFmt numFmtId="184" formatCode="00&quot; 時間 &quot;"/>
    <numFmt numFmtId="185" formatCode="#,##0;&quot;△&quot;#,##0"/>
    <numFmt numFmtId="186" formatCode="&quot;内線：&quot;0000"/>
    <numFmt numFmtId="187" formatCode="#,##0&quot; 円　　　&quot;"/>
    <numFmt numFmtId="188" formatCode="0000"/>
    <numFmt numFmtId="189" formatCode="#,##0&quot;円&quot;;\-#,##0"/>
    <numFmt numFmtId="190" formatCode="&quot;週&quot;&quot;当&quot;&quot;た&quot;&quot;り&quot;#,##0&quot;日&quot;;[Red]&quot;週&quot;&quot;当&quot;&quot;た&quot;&quot;り&quot;&quot;△&quot;#,##0&quot;日&quot;"/>
    <numFmt numFmtId="191" formatCode="\1&quot;日&quot;&quot;当&quot;&quot;た&quot;&quot;り&quot;#,##0&quot;時&quot;&quot;間&quot;;[Red]\1&quot;日&quot;&quot;当&quot;&quot;た&quot;&quot;り&quot;&quot;△&quot;#,##0&quot;時&quot;&quot;間&quot;"/>
    <numFmt numFmtId="192" formatCode="&quot;週&quot;&quot;当&quot;&quot;た&quot;&quot;り&quot;#,##0&quot;時間未満とし、&quot;;[Red]&quot;週&quot;&quot;当&quot;&quot;た&quot;&quot;り&quot;&quot;△&quot;#,##0&quot;時間未満とし&quot;"/>
    <numFmt numFmtId="193" formatCode="#,##0&quot; 円&quot;"/>
    <numFmt numFmtId="194" formatCode="m&quot;月&quot;d&quot;日&quot;;@"/>
    <numFmt numFmtId="195" formatCode="&quot;賃金（&quot;@\ &quot;・&quot;"/>
    <numFmt numFmtId="196" formatCode="yyyy/m/d;@"/>
    <numFmt numFmtId="197" formatCode="0.00&quot; 時間&quot;"/>
    <numFmt numFmtId="198" formatCode="[$-411]ge\.m\.d;@"/>
    <numFmt numFmtId="199" formatCode="0.00&quot; 日&quot;"/>
    <numFmt numFmtId="200" formatCode="0&quot; 日&quot;"/>
    <numFmt numFmtId="201" formatCode="h&quot;時間&quot;mm&quot;分&quot;"/>
    <numFmt numFmtId="202" formatCode="h&quot;時間&quot;mm&quot;分&quot;;@"/>
    <numFmt numFmtId="203" formatCode="[h]&quot;時間&quot;mm&quot;分&quot;"/>
    <numFmt numFmtId="204" formatCode="h\ :\ mm"/>
    <numFmt numFmtId="205" formatCode="h"/>
    <numFmt numFmtId="206" formatCode="h:mm;@"/>
    <numFmt numFmtId="207" formatCode="[h]&quot;   時間 　　   &quot;mm&quot;  分   &quot;"/>
    <numFmt numFmtId="208" formatCode="[h]&quot;   時間 　　  &quot;mm&quot;  分   &quot;"/>
    <numFmt numFmtId="209" formatCode="#&quot;号により決定&quot;"/>
    <numFmt numFmtId="210" formatCode="#,##0&quot; 日&quot;"/>
    <numFmt numFmtId="211" formatCode="aaa"/>
    <numFmt numFmtId="212" formatCode="#,##0_);[Red]\(#,##0\)"/>
    <numFmt numFmtId="213" formatCode="yyyy&quot;年&quot;m&quot;月&quot;d&quot;日　から&quot;;@"/>
    <numFmt numFmtId="214" formatCode="yyyy&quot;年&quot;m&quot;月&quot;d&quot;日　まで&quot;;@"/>
    <numFmt numFmtId="215" formatCode="#,###&quot;円&quot;"/>
    <numFmt numFmtId="217" formatCode="_ &quot;片道&quot;#,###&quot;円&quot;"/>
  </numFmts>
  <fonts count="131">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sz val="11"/>
      <name val="ＭＳ 明朝"/>
      <family val="1"/>
      <charset val="128"/>
    </font>
    <font>
      <b/>
      <sz val="11"/>
      <name val="ＭＳ Ｐゴシック"/>
      <family val="3"/>
      <charset val="128"/>
    </font>
    <font>
      <sz val="9"/>
      <color indexed="81"/>
      <name val="ＭＳ Ｐゴシック"/>
      <family val="3"/>
      <charset val="128"/>
    </font>
    <font>
      <b/>
      <sz val="9"/>
      <color indexed="81"/>
      <name val="ＭＳ Ｐゴシック"/>
      <family val="3"/>
      <charset val="128"/>
    </font>
    <font>
      <b/>
      <sz val="9"/>
      <color indexed="12"/>
      <name val="ＭＳ Ｐゴシック"/>
      <family val="3"/>
      <charset val="128"/>
    </font>
    <font>
      <b/>
      <sz val="11"/>
      <color indexed="12"/>
      <name val="ＭＳ Ｐゴシック"/>
      <family val="3"/>
      <charset val="128"/>
    </font>
    <font>
      <b/>
      <sz val="9"/>
      <color indexed="10"/>
      <name val="ＭＳ Ｐゴシック"/>
      <family val="3"/>
      <charset val="128"/>
    </font>
    <font>
      <sz val="11"/>
      <name val="ＭＳ Ｐ明朝"/>
      <family val="1"/>
      <charset val="128"/>
    </font>
    <font>
      <sz val="11"/>
      <name val="ＭＳ Ｐゴシック"/>
      <family val="3"/>
      <charset val="128"/>
    </font>
    <font>
      <sz val="8"/>
      <name val="ＭＳ Ｐ明朝"/>
      <family val="1"/>
      <charset val="128"/>
    </font>
    <font>
      <sz val="9"/>
      <name val="ＭＳ 明朝"/>
      <family val="1"/>
      <charset val="128"/>
    </font>
    <font>
      <sz val="9"/>
      <name val="ＭＳ Ｐゴシック"/>
      <family val="3"/>
      <charset val="128"/>
    </font>
    <font>
      <sz val="8"/>
      <color indexed="23"/>
      <name val="ＭＳ Ｐ明朝"/>
      <family val="1"/>
      <charset val="128"/>
    </font>
    <font>
      <sz val="11"/>
      <color indexed="10"/>
      <name val="ＭＳ Ｐゴシック"/>
      <family val="3"/>
      <charset val="128"/>
    </font>
    <font>
      <sz val="6"/>
      <color indexed="55"/>
      <name val="ＭＳ Ｐゴシック"/>
      <family val="3"/>
      <charset val="128"/>
    </font>
    <font>
      <sz val="1"/>
      <name val="ＭＳ Ｐ明朝"/>
      <family val="1"/>
      <charset val="128"/>
    </font>
    <font>
      <sz val="10"/>
      <name val="ＭＳ 明朝"/>
      <family val="1"/>
      <charset val="128"/>
    </font>
    <font>
      <b/>
      <sz val="11"/>
      <color indexed="10"/>
      <name val="ＭＳ Ｐゴシック"/>
      <family val="3"/>
      <charset val="128"/>
    </font>
    <font>
      <b/>
      <sz val="26"/>
      <name val="ＭＳ Ｐゴシック"/>
      <family val="3"/>
      <charset val="128"/>
    </font>
    <font>
      <sz val="11"/>
      <name val="ＭＳ Ｐゴシック"/>
      <family val="3"/>
      <charset val="128"/>
    </font>
    <font>
      <sz val="11"/>
      <color indexed="18"/>
      <name val="ＭＳ Ｐゴシック"/>
      <family val="3"/>
      <charset val="128"/>
    </font>
    <font>
      <sz val="8"/>
      <name val="ＭＳ 明朝"/>
      <family val="1"/>
      <charset val="128"/>
    </font>
    <font>
      <sz val="6"/>
      <name val="ＭＳ 明朝"/>
      <family val="1"/>
      <charset val="128"/>
    </font>
    <font>
      <b/>
      <sz val="11"/>
      <name val="ＭＳ Ｐ明朝"/>
      <family val="1"/>
      <charset val="128"/>
    </font>
    <font>
      <b/>
      <sz val="26"/>
      <name val="ＭＳ Ｐ明朝"/>
      <family val="1"/>
      <charset val="128"/>
    </font>
    <font>
      <sz val="11"/>
      <name val="HGP創英角ﾎﾟｯﾌﾟ体"/>
      <family val="3"/>
      <charset val="128"/>
    </font>
    <font>
      <b/>
      <sz val="14"/>
      <name val="ＭＳ Ｐゴシック"/>
      <family val="3"/>
      <charset val="128"/>
    </font>
    <font>
      <sz val="12"/>
      <name val="ＭＳ Ｐゴシック"/>
      <family val="3"/>
      <charset val="128"/>
    </font>
    <font>
      <b/>
      <sz val="11"/>
      <name val="ＭＳ 明朝"/>
      <family val="1"/>
      <charset val="128"/>
    </font>
    <font>
      <sz val="8"/>
      <color indexed="23"/>
      <name val="ＭＳ Ｐゴシック"/>
      <family val="3"/>
      <charset val="128"/>
    </font>
    <font>
      <sz val="10"/>
      <color indexed="22"/>
      <name val="ＭＳ 明朝"/>
      <family val="1"/>
      <charset val="128"/>
    </font>
    <font>
      <sz val="11"/>
      <name val="HG丸ｺﾞｼｯｸM-PRO"/>
      <family val="3"/>
      <charset val="128"/>
    </font>
    <font>
      <sz val="16"/>
      <name val="HG丸ｺﾞｼｯｸM-PRO"/>
      <family val="3"/>
      <charset val="128"/>
    </font>
    <font>
      <sz val="12"/>
      <name val="HG丸ｺﾞｼｯｸM-PRO"/>
      <family val="3"/>
      <charset val="128"/>
    </font>
    <font>
      <b/>
      <sz val="14"/>
      <name val="HG丸ｺﾞｼｯｸM-PRO"/>
      <family val="3"/>
      <charset val="128"/>
    </font>
    <font>
      <sz val="11"/>
      <name val="ＭＳ Ｐゴシック"/>
      <family val="3"/>
      <charset val="128"/>
    </font>
    <font>
      <b/>
      <sz val="16"/>
      <name val="HG丸ｺﾞｼｯｸM-PRO"/>
      <family val="3"/>
      <charset val="128"/>
    </font>
    <font>
      <sz val="11"/>
      <color indexed="8"/>
      <name val="ＭＳ Ｐゴシック"/>
      <family val="3"/>
      <charset val="128"/>
    </font>
    <font>
      <b/>
      <sz val="11"/>
      <color indexed="8"/>
      <name val="ＭＳ Ｐゴシック"/>
      <family val="3"/>
      <charset val="128"/>
    </font>
    <font>
      <b/>
      <sz val="12"/>
      <color indexed="10"/>
      <name val="HG丸ｺﾞｼｯｸM-PRO"/>
      <family val="3"/>
      <charset val="128"/>
    </font>
    <font>
      <b/>
      <sz val="12"/>
      <color indexed="12"/>
      <name val="HG丸ｺﾞｼｯｸM-PRO"/>
      <family val="3"/>
      <charset val="128"/>
    </font>
    <font>
      <b/>
      <sz val="9"/>
      <color indexed="8"/>
      <name val="ＭＳ Ｐゴシック"/>
      <family val="3"/>
      <charset val="128"/>
    </font>
    <font>
      <b/>
      <sz val="12"/>
      <name val="HG丸ｺﾞｼｯｸM-PRO"/>
      <family val="3"/>
      <charset val="128"/>
    </font>
    <font>
      <b/>
      <u val="double"/>
      <sz val="16"/>
      <name val="HG丸ｺﾞｼｯｸM-PRO"/>
      <family val="3"/>
      <charset val="128"/>
    </font>
    <font>
      <sz val="9"/>
      <color indexed="10"/>
      <name val="ＭＳ Ｐゴシック"/>
      <family val="3"/>
      <charset val="128"/>
    </font>
    <font>
      <sz val="9"/>
      <color indexed="12"/>
      <name val="ＭＳ Ｐゴシック"/>
      <family val="3"/>
      <charset val="128"/>
    </font>
    <font>
      <b/>
      <u/>
      <sz val="11"/>
      <color indexed="10"/>
      <name val="ＭＳ Ｐゴシック"/>
      <family val="3"/>
      <charset val="128"/>
    </font>
    <font>
      <b/>
      <sz val="12"/>
      <name val="ＭＳ Ｐゴシック"/>
      <family val="3"/>
      <charset val="128"/>
    </font>
    <font>
      <sz val="16"/>
      <name val="ＭＳ Ｐゴシック"/>
      <family val="3"/>
      <charset val="128"/>
    </font>
    <font>
      <b/>
      <sz val="14"/>
      <color indexed="8"/>
      <name val="HG丸ｺﾞｼｯｸM-PRO"/>
      <family val="3"/>
      <charset val="128"/>
    </font>
    <font>
      <b/>
      <sz val="11"/>
      <color indexed="12"/>
      <name val="HG丸ｺﾞｼｯｸM-PRO"/>
      <family val="3"/>
      <charset val="128"/>
    </font>
    <font>
      <b/>
      <sz val="18"/>
      <name val="ＭＳ Ｐゴシック"/>
      <family val="3"/>
      <charset val="128"/>
    </font>
    <font>
      <b/>
      <sz val="16"/>
      <name val="ＭＳ Ｐゴシック"/>
      <family val="3"/>
      <charset val="128"/>
    </font>
    <font>
      <b/>
      <u/>
      <sz val="12"/>
      <color indexed="10"/>
      <name val="ＭＳ Ｐゴシック"/>
      <family val="3"/>
      <charset val="128"/>
    </font>
    <font>
      <sz val="12"/>
      <name val="ＭＳ 明朝"/>
      <family val="1"/>
      <charset val="128"/>
    </font>
    <font>
      <b/>
      <sz val="11"/>
      <name val="HG丸ｺﾞｼｯｸM-PRO"/>
      <family val="3"/>
      <charset val="128"/>
    </font>
    <font>
      <sz val="20"/>
      <name val="ＭＳ Ｐゴシック"/>
      <family val="3"/>
      <charset val="128"/>
    </font>
    <font>
      <sz val="13"/>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indexed="10"/>
      <name val="ＭＳ Ｐ明朝"/>
      <family val="1"/>
      <charset val="128"/>
    </font>
    <font>
      <b/>
      <sz val="16"/>
      <color indexed="10"/>
      <name val="ＭＳ Ｐ明朝"/>
      <family val="1"/>
      <charset val="128"/>
    </font>
    <font>
      <b/>
      <sz val="11"/>
      <color indexed="12"/>
      <name val="ＭＳ Ｐ明朝"/>
      <family val="1"/>
      <charset val="128"/>
    </font>
    <font>
      <i/>
      <sz val="11"/>
      <name val="ＭＳ Ｐ明朝"/>
      <family val="1"/>
      <charset val="128"/>
    </font>
    <font>
      <b/>
      <sz val="10"/>
      <name val="HG丸ｺﾞｼｯｸM-PRO"/>
      <family val="3"/>
      <charset val="128"/>
    </font>
    <font>
      <b/>
      <sz val="12"/>
      <color indexed="9"/>
      <name val="HG丸ｺﾞｼｯｸM-PRO"/>
      <family val="3"/>
      <charset val="128"/>
    </font>
    <font>
      <sz val="10"/>
      <name val="ＭＳ Ｐ明朝"/>
      <family val="1"/>
      <charset val="128"/>
    </font>
    <font>
      <sz val="11"/>
      <color indexed="9"/>
      <name val="ＭＳ Ｐ明朝"/>
      <family val="1"/>
      <charset val="128"/>
    </font>
    <font>
      <sz val="11"/>
      <color indexed="10"/>
      <name val="HG丸ｺﾞｼｯｸM-PRO"/>
      <family val="3"/>
      <charset val="128"/>
    </font>
    <font>
      <sz val="10"/>
      <name val="ＭＳ Ｐゴシック"/>
      <family val="3"/>
      <charset val="128"/>
    </font>
    <font>
      <b/>
      <sz val="11"/>
      <color indexed="81"/>
      <name val="ＭＳ Ｐゴシック"/>
      <family val="3"/>
      <charset val="128"/>
    </font>
    <font>
      <b/>
      <sz val="10"/>
      <color indexed="10"/>
      <name val="ＭＳ Ｐゴシック"/>
      <family val="3"/>
      <charset val="128"/>
    </font>
    <font>
      <sz val="16"/>
      <name val="Brush Script MT"/>
      <family val="4"/>
    </font>
    <font>
      <sz val="16"/>
      <name val="HGS教科書体"/>
      <family val="1"/>
      <charset val="128"/>
    </font>
    <font>
      <sz val="14"/>
      <name val="HG教科書体"/>
      <family val="1"/>
      <charset val="128"/>
    </font>
    <font>
      <sz val="10"/>
      <name val="HG丸ｺﾞｼｯｸM-PRO"/>
      <family val="3"/>
      <charset val="128"/>
    </font>
    <font>
      <sz val="14"/>
      <name val="HG丸ｺﾞｼｯｸM-PRO"/>
      <family val="3"/>
      <charset val="128"/>
    </font>
    <font>
      <sz val="9"/>
      <name val="ＭＳ Ｐ明朝"/>
      <family val="1"/>
      <charset val="128"/>
    </font>
    <font>
      <b/>
      <sz val="12"/>
      <color indexed="8"/>
      <name val="HG丸ｺﾞｼｯｸM-PRO"/>
      <family val="3"/>
      <charset val="128"/>
    </font>
    <font>
      <b/>
      <sz val="14"/>
      <name val="ＭＳ Ｐ明朝"/>
      <family val="1"/>
      <charset val="128"/>
    </font>
    <font>
      <sz val="14"/>
      <name val="ＭＳ Ｐゴシック"/>
      <family val="3"/>
      <charset val="128"/>
    </font>
    <font>
      <sz val="9.5"/>
      <name val="ＭＳ Ｐゴシック"/>
      <family val="3"/>
      <charset val="128"/>
    </font>
    <font>
      <sz val="9"/>
      <color indexed="27"/>
      <name val="明朝"/>
      <family val="3"/>
      <charset val="128"/>
    </font>
    <font>
      <b/>
      <sz val="11"/>
      <color indexed="10"/>
      <name val="HG丸ｺﾞｼｯｸM-PRO"/>
      <family val="3"/>
      <charset val="128"/>
    </font>
    <font>
      <sz val="10"/>
      <color indexed="8"/>
      <name val="Meiryo UI"/>
      <family val="3"/>
      <charset val="128"/>
    </font>
    <font>
      <sz val="16"/>
      <name val="Meiryo UI"/>
      <family val="3"/>
      <charset val="128"/>
    </font>
    <font>
      <b/>
      <sz val="14"/>
      <color indexed="10"/>
      <name val="HG丸ｺﾞｼｯｸM-PRO"/>
      <family val="3"/>
      <charset val="128"/>
    </font>
    <font>
      <sz val="10"/>
      <color indexed="12"/>
      <name val="HG丸ｺﾞｼｯｸM-PRO"/>
      <family val="3"/>
      <charset val="128"/>
    </font>
    <font>
      <sz val="11"/>
      <color indexed="10"/>
      <name val="ＭＳ 明朝"/>
      <family val="1"/>
      <charset val="128"/>
    </font>
    <font>
      <sz val="11"/>
      <color theme="1"/>
      <name val="ＭＳ Ｐゴシック"/>
      <family val="3"/>
      <charset val="128"/>
      <scheme val="minor"/>
    </font>
    <font>
      <b/>
      <sz val="12"/>
      <color rgb="FF000099"/>
      <name val="ＭＳ Ｐゴシック"/>
      <family val="3"/>
      <charset val="128"/>
      <scheme val="major"/>
    </font>
    <font>
      <b/>
      <sz val="11"/>
      <color rgb="FF0000FF"/>
      <name val="ＭＳ 明朝"/>
      <family val="1"/>
      <charset val="128"/>
    </font>
    <font>
      <sz val="11"/>
      <color rgb="FFFF0000"/>
      <name val="ＭＳ 明朝"/>
      <family val="1"/>
      <charset val="128"/>
    </font>
    <font>
      <b/>
      <u/>
      <sz val="14"/>
      <color rgb="FFFF0000"/>
      <name val="ＭＳ Ｐゴシック"/>
      <family val="3"/>
      <charset val="128"/>
    </font>
    <font>
      <b/>
      <sz val="14"/>
      <color rgb="FF0033CC"/>
      <name val="HG丸ｺﾞｼｯｸM-PRO"/>
      <family val="3"/>
      <charset val="128"/>
    </font>
    <font>
      <b/>
      <sz val="14"/>
      <color rgb="FFFF0000"/>
      <name val="HG丸ｺﾞｼｯｸM-PRO"/>
      <family val="3"/>
      <charset val="128"/>
    </font>
    <font>
      <b/>
      <sz val="14"/>
      <color rgb="FF0070C0"/>
      <name val="HGPｺﾞｼｯｸE"/>
      <family val="3"/>
      <charset val="128"/>
    </font>
    <font>
      <b/>
      <sz val="14"/>
      <color rgb="FF000099"/>
      <name val="ＭＳ Ｐゴシック"/>
      <family val="3"/>
      <charset val="128"/>
      <scheme val="major"/>
    </font>
    <font>
      <sz val="11"/>
      <name val="ＭＳ Ｐゴシック"/>
      <family val="3"/>
      <charset val="128"/>
      <scheme val="major"/>
    </font>
    <font>
      <sz val="11"/>
      <color rgb="FF00B0F0"/>
      <name val="ＭＳ Ｐゴシック"/>
      <family val="3"/>
      <charset val="128"/>
    </font>
    <font>
      <sz val="9"/>
      <color indexed="81"/>
      <name val="MS P ゴシック"/>
      <family val="3"/>
      <charset val="128"/>
    </font>
    <font>
      <sz val="7"/>
      <color indexed="12"/>
      <name val="ＭＳ 明朝"/>
      <family val="1"/>
      <charset val="128"/>
    </font>
    <font>
      <sz val="7"/>
      <name val="ＭＳ 明朝"/>
      <family val="1"/>
      <charset val="128"/>
    </font>
    <font>
      <u/>
      <sz val="11"/>
      <color indexed="8"/>
      <name val="ＭＳ Ｐゴシック"/>
      <family val="3"/>
      <charset val="128"/>
    </font>
    <font>
      <sz val="9"/>
      <color indexed="8"/>
      <name val="ＭＳ Ｐゴシック"/>
      <family val="3"/>
      <charset val="128"/>
    </font>
    <font>
      <b/>
      <sz val="11"/>
      <color rgb="FFFF0000"/>
      <name val="HG丸ｺﾞｼｯｸM-PRO"/>
      <family val="3"/>
      <charset val="128"/>
    </font>
    <font>
      <sz val="8"/>
      <color rgb="FFFF0000"/>
      <name val="ＭＳ Ｐゴシック"/>
      <family val="3"/>
      <charset val="128"/>
    </font>
    <font>
      <b/>
      <sz val="9"/>
      <color indexed="81"/>
      <name val="MS P ゴシック"/>
      <family val="3"/>
      <charset val="128"/>
    </font>
    <font>
      <b/>
      <sz val="9"/>
      <color indexed="10"/>
      <name val="MS P ゴシック"/>
      <family val="3"/>
      <charset val="128"/>
    </font>
    <font>
      <b/>
      <sz val="9"/>
      <color indexed="12"/>
      <name val="MS P ゴシック"/>
      <family val="3"/>
      <charset val="128"/>
    </font>
    <font>
      <b/>
      <sz val="10"/>
      <color indexed="81"/>
      <name val="MS P ゴシック"/>
      <family val="3"/>
      <charset val="128"/>
    </font>
    <font>
      <b/>
      <sz val="11"/>
      <color rgb="FFFF0000"/>
      <name val="ＭＳ Ｐゴシック"/>
      <family val="3"/>
      <charset val="128"/>
    </font>
    <font>
      <sz val="11"/>
      <color rgb="FFFF0000"/>
      <name val="ＭＳ Ｐ明朝"/>
      <family val="1"/>
      <charset val="128"/>
    </font>
    <font>
      <sz val="11"/>
      <color theme="1"/>
      <name val="ＭＳ Ｐ明朝"/>
      <family val="1"/>
      <charset val="128"/>
    </font>
    <font>
      <sz val="8"/>
      <name val="ＭＳ Ｐゴシック"/>
      <family val="3"/>
      <charset val="128"/>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indexed="23"/>
        <bgColor indexed="64"/>
      </patternFill>
    </fill>
    <fill>
      <patternFill patternType="solid">
        <fgColor indexed="42"/>
        <bgColor indexed="64"/>
      </patternFill>
    </fill>
    <fill>
      <patternFill patternType="solid">
        <fgColor indexed="9"/>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rgb="FFFF8B8B"/>
        <bgColor indexed="64"/>
      </patternFill>
    </fill>
    <fill>
      <patternFill patternType="solid">
        <fgColor theme="9"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rgb="FFFF99CC"/>
        <bgColor indexed="64"/>
      </patternFill>
    </fill>
    <fill>
      <patternFill patternType="solid">
        <fgColor rgb="FF92D050"/>
        <bgColor indexed="64"/>
      </patternFill>
    </fill>
  </fills>
  <borders count="23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diagonal/>
    </border>
    <border>
      <left style="thin">
        <color indexed="64"/>
      </left>
      <right/>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medium">
        <color indexed="64"/>
      </bottom>
      <diagonal/>
    </border>
    <border>
      <left style="medium">
        <color indexed="64"/>
      </left>
      <right style="hair">
        <color indexed="64"/>
      </right>
      <top style="medium">
        <color indexed="64"/>
      </top>
      <bottom style="thin">
        <color indexed="64"/>
      </bottom>
      <diagonal/>
    </border>
    <border>
      <left style="medium">
        <color indexed="64"/>
      </left>
      <right style="hair">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hair">
        <color indexed="64"/>
      </left>
      <right/>
      <top style="hair">
        <color indexed="64"/>
      </top>
      <bottom style="hair">
        <color indexed="64"/>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hair">
        <color indexed="64"/>
      </right>
      <top style="medium">
        <color indexed="64"/>
      </top>
      <bottom/>
      <diagonal/>
    </border>
    <border>
      <left/>
      <right/>
      <top/>
      <bottom style="thin">
        <color indexed="64"/>
      </bottom>
      <diagonal/>
    </border>
    <border>
      <left/>
      <right/>
      <top style="medium">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ck">
        <color indexed="64"/>
      </left>
      <right style="thick">
        <color indexed="64"/>
      </right>
      <top style="thick">
        <color indexed="64"/>
      </top>
      <bottom style="thick">
        <color indexed="64"/>
      </bottom>
      <diagonal/>
    </border>
    <border>
      <left style="thick">
        <color indexed="8"/>
      </left>
      <right style="hair">
        <color indexed="12"/>
      </right>
      <top style="thick">
        <color indexed="8"/>
      </top>
      <bottom style="thick">
        <color indexed="8"/>
      </bottom>
      <diagonal/>
    </border>
    <border>
      <left/>
      <right style="medium">
        <color indexed="64"/>
      </right>
      <top/>
      <bottom/>
      <diagonal/>
    </border>
    <border>
      <left style="thin">
        <color indexed="64"/>
      </left>
      <right style="hair">
        <color indexed="64"/>
      </right>
      <top/>
      <bottom style="thin">
        <color indexed="64"/>
      </bottom>
      <diagonal/>
    </border>
    <border>
      <left style="thick">
        <color indexed="64"/>
      </left>
      <right style="hair">
        <color indexed="64"/>
      </right>
      <top style="thick">
        <color indexed="64"/>
      </top>
      <bottom style="thick">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hair">
        <color indexed="64"/>
      </left>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medium">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style="medium">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style="hair">
        <color indexed="64"/>
      </left>
      <right style="medium">
        <color indexed="64"/>
      </right>
      <top style="thin">
        <color indexed="64"/>
      </top>
      <bottom style="hair">
        <color indexed="64"/>
      </bottom>
      <diagonal/>
    </border>
    <border>
      <left/>
      <right/>
      <top style="hair">
        <color indexed="64"/>
      </top>
      <bottom style="hair">
        <color indexed="64"/>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dashed">
        <color indexed="64"/>
      </right>
      <top style="medium">
        <color indexed="64"/>
      </top>
      <bottom style="dashed">
        <color indexed="64"/>
      </bottom>
      <diagonal/>
    </border>
    <border>
      <left style="dashed">
        <color indexed="64"/>
      </left>
      <right/>
      <top style="medium">
        <color indexed="64"/>
      </top>
      <bottom style="dashed">
        <color indexed="64"/>
      </bottom>
      <diagonal/>
    </border>
    <border>
      <left style="thin">
        <color indexed="64"/>
      </left>
      <right style="thin">
        <color indexed="64"/>
      </right>
      <top style="dashed">
        <color indexed="64"/>
      </top>
      <bottom style="medium">
        <color indexed="64"/>
      </bottom>
      <diagonal/>
    </border>
    <border>
      <left style="thin">
        <color indexed="64"/>
      </left>
      <right/>
      <top style="dashed">
        <color indexed="64"/>
      </top>
      <bottom style="medium">
        <color indexed="64"/>
      </bottom>
      <diagonal/>
    </border>
    <border>
      <left/>
      <right/>
      <top style="dashed">
        <color indexed="64"/>
      </top>
      <bottom style="medium">
        <color indexed="64"/>
      </bottom>
      <diagonal/>
    </border>
    <border>
      <left style="thin">
        <color indexed="64"/>
      </left>
      <right style="dashed">
        <color indexed="64"/>
      </right>
      <top style="dashed">
        <color indexed="64"/>
      </top>
      <bottom style="medium">
        <color indexed="64"/>
      </bottom>
      <diagonal/>
    </border>
    <border>
      <left style="dashed">
        <color indexed="64"/>
      </left>
      <right style="thin">
        <color indexed="64"/>
      </right>
      <top style="dashed">
        <color indexed="64"/>
      </top>
      <bottom style="medium">
        <color indexed="64"/>
      </bottom>
      <diagonal/>
    </border>
    <border>
      <left/>
      <right style="dashed">
        <color indexed="64"/>
      </right>
      <top style="dashed">
        <color indexed="64"/>
      </top>
      <bottom style="medium">
        <color indexed="64"/>
      </bottom>
      <diagonal/>
    </border>
    <border>
      <left style="dashed">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dotted">
        <color indexed="64"/>
      </left>
      <right style="thin">
        <color indexed="64"/>
      </right>
      <top style="thin">
        <color indexed="64"/>
      </top>
      <bottom style="dashed">
        <color indexed="64"/>
      </bottom>
      <diagonal/>
    </border>
    <border>
      <left style="dotted">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medium">
        <color indexed="64"/>
      </right>
      <top style="hair">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hair">
        <color indexed="64"/>
      </left>
      <right/>
      <top/>
      <bottom style="hair">
        <color indexed="64"/>
      </bottom>
      <diagonal/>
    </border>
    <border>
      <left/>
      <right style="hair">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thin">
        <color indexed="64"/>
      </left>
      <right style="thin">
        <color indexed="64"/>
      </right>
      <top style="thin">
        <color indexed="64"/>
      </top>
      <bottom style="double">
        <color indexed="64"/>
      </bottom>
      <diagonal/>
    </border>
    <border>
      <left style="hair">
        <color indexed="64"/>
      </left>
      <right style="thin">
        <color indexed="64"/>
      </right>
      <top style="hair">
        <color indexed="64"/>
      </top>
      <bottom style="medium">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hair">
        <color indexed="64"/>
      </left>
      <right style="thin">
        <color indexed="64"/>
      </right>
      <top style="double">
        <color indexed="64"/>
      </top>
      <bottom style="hair">
        <color indexed="64"/>
      </bottom>
      <diagonal/>
    </border>
    <border>
      <left/>
      <right/>
      <top/>
      <bottom style="hair">
        <color indexed="64"/>
      </bottom>
      <diagonal/>
    </border>
    <border>
      <left style="hair">
        <color indexed="64"/>
      </left>
      <right style="medium">
        <color indexed="64"/>
      </right>
      <top/>
      <bottom style="hair">
        <color indexed="64"/>
      </bottom>
      <diagonal/>
    </border>
    <border>
      <left/>
      <right style="medium">
        <color indexed="64"/>
      </right>
      <top style="medium">
        <color indexed="64"/>
      </top>
      <bottom style="medium">
        <color indexed="64"/>
      </bottom>
      <diagonal/>
    </border>
    <border>
      <left/>
      <right style="hair">
        <color indexed="64"/>
      </right>
      <top/>
      <bottom style="thin">
        <color indexed="64"/>
      </bottom>
      <diagonal/>
    </border>
    <border>
      <left style="thin">
        <color indexed="64"/>
      </left>
      <right/>
      <top style="medium">
        <color indexed="64"/>
      </top>
      <bottom style="medium">
        <color indexed="64"/>
      </bottom>
      <diagonal/>
    </border>
    <border>
      <left/>
      <right/>
      <top style="hair">
        <color indexed="64"/>
      </top>
      <bottom style="medium">
        <color indexed="64"/>
      </bottom>
      <diagonal/>
    </border>
    <border>
      <left/>
      <right/>
      <top style="hair">
        <color indexed="64"/>
      </top>
      <bottom/>
      <diagonal/>
    </border>
    <border>
      <left style="thin">
        <color indexed="64"/>
      </left>
      <right/>
      <top style="hair">
        <color indexed="64"/>
      </top>
      <bottom style="hair">
        <color indexed="64"/>
      </bottom>
      <diagonal/>
    </border>
    <border>
      <left/>
      <right style="hair">
        <color indexed="64"/>
      </right>
      <top style="thin">
        <color indexed="64"/>
      </top>
      <bottom style="double">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top/>
      <bottom style="thick">
        <color indexed="64"/>
      </bottom>
      <diagonal/>
    </border>
    <border>
      <left/>
      <right style="thin">
        <color indexed="64"/>
      </right>
      <top/>
      <bottom style="thick">
        <color indexed="64"/>
      </bottom>
      <diagonal/>
    </border>
    <border>
      <left/>
      <right style="thick">
        <color indexed="64"/>
      </right>
      <top style="hair">
        <color indexed="64"/>
      </top>
      <bottom style="hair">
        <color indexed="64"/>
      </bottom>
      <diagonal/>
    </border>
    <border>
      <left/>
      <right/>
      <top style="thick">
        <color indexed="64"/>
      </top>
      <bottom style="thick">
        <color indexed="64"/>
      </bottom>
      <diagonal/>
    </border>
    <border>
      <left/>
      <right/>
      <top/>
      <bottom style="thick">
        <color indexed="64"/>
      </bottom>
      <diagonal/>
    </border>
    <border>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ashed">
        <color indexed="64"/>
      </right>
      <top style="thin">
        <color indexed="64"/>
      </top>
      <bottom style="medium">
        <color indexed="64"/>
      </bottom>
      <diagonal/>
    </border>
    <border>
      <left style="dashed">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hair">
        <color indexed="64"/>
      </left>
      <right/>
      <top style="hair">
        <color indexed="64"/>
      </top>
      <bottom/>
      <diagonal/>
    </border>
    <border>
      <left style="thin">
        <color indexed="64"/>
      </left>
      <right style="hair">
        <color indexed="64"/>
      </right>
      <top style="hair">
        <color indexed="64"/>
      </top>
      <bottom/>
      <diagonal/>
    </border>
    <border>
      <left/>
      <right style="thin">
        <color indexed="64"/>
      </right>
      <top style="dashed">
        <color indexed="64"/>
      </top>
      <bottom style="thin">
        <color indexed="64"/>
      </bottom>
      <diagonal/>
    </border>
    <border>
      <left/>
      <right style="thin">
        <color indexed="64"/>
      </right>
      <top style="dashed">
        <color indexed="64"/>
      </top>
      <bottom style="medium">
        <color indexed="64"/>
      </bottom>
      <diagonal/>
    </border>
    <border>
      <left style="thin">
        <color indexed="64"/>
      </left>
      <right style="hair">
        <color indexed="64"/>
      </right>
      <top/>
      <bottom style="hair">
        <color indexed="64"/>
      </bottom>
      <diagonal/>
    </border>
    <border>
      <left/>
      <right style="thin">
        <color indexed="64"/>
      </right>
      <top/>
      <bottom style="hair">
        <color indexed="64"/>
      </bottom>
      <diagonal/>
    </border>
    <border>
      <left style="hair">
        <color indexed="64"/>
      </left>
      <right style="thin">
        <color indexed="64"/>
      </right>
      <top style="hair">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hair">
        <color indexed="64"/>
      </top>
      <bottom style="thin">
        <color indexed="64"/>
      </bottom>
      <diagonal/>
    </border>
    <border>
      <left style="double">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dashed">
        <color indexed="64"/>
      </bottom>
      <diagonal/>
    </border>
    <border>
      <left/>
      <right style="thin">
        <color indexed="64"/>
      </right>
      <top style="medium">
        <color indexed="64"/>
      </top>
      <bottom style="dashed">
        <color indexed="64"/>
      </bottom>
      <diagonal/>
    </border>
    <border>
      <left/>
      <right/>
      <top style="medium">
        <color indexed="64"/>
      </top>
      <bottom style="dashed">
        <color indexed="64"/>
      </bottom>
      <diagonal/>
    </border>
    <border>
      <left/>
      <right style="double">
        <color indexed="64"/>
      </right>
      <top style="medium">
        <color indexed="64"/>
      </top>
      <bottom style="dashed">
        <color indexed="64"/>
      </bottom>
      <diagonal/>
    </border>
    <border>
      <left style="double">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diagonalUp="1">
      <left style="medium">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medium">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diagonalUp="1">
      <left style="medium">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thin">
        <color indexed="64"/>
      </right>
      <top/>
      <bottom style="medium">
        <color indexed="64"/>
      </bottom>
      <diagonal style="thin">
        <color indexed="64"/>
      </diagonal>
    </border>
    <border>
      <left/>
      <right style="medium">
        <color indexed="64"/>
      </right>
      <top style="hair">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style="thick">
        <color indexed="64"/>
      </right>
      <top/>
      <bottom/>
      <diagonal/>
    </border>
    <border>
      <left/>
      <right style="thick">
        <color indexed="64"/>
      </right>
      <top/>
      <bottom style="thick">
        <color indexed="64"/>
      </bottom>
      <diagonal/>
    </border>
    <border>
      <left style="thick">
        <color indexed="64"/>
      </left>
      <right/>
      <top/>
      <bottom/>
      <diagonal/>
    </border>
    <border>
      <left style="thick">
        <color indexed="64"/>
      </left>
      <right/>
      <top/>
      <bottom style="thick">
        <color indexed="64"/>
      </bottom>
      <diagonal/>
    </border>
    <border>
      <left style="hair">
        <color indexed="64"/>
      </left>
      <right/>
      <top style="thin">
        <color indexed="64"/>
      </top>
      <bottom style="double">
        <color indexed="64"/>
      </bottom>
      <diagonal/>
    </border>
    <border>
      <left/>
      <right style="thick">
        <color indexed="64"/>
      </right>
      <top style="thick">
        <color indexed="64"/>
      </top>
      <bottom/>
      <diagonal/>
    </border>
    <border>
      <left style="thin">
        <color indexed="64"/>
      </left>
      <right/>
      <top/>
      <bottom style="hair">
        <color indexed="64"/>
      </bottom>
      <diagonal/>
    </border>
    <border>
      <left style="thick">
        <color indexed="64"/>
      </left>
      <right/>
      <top style="thick">
        <color indexed="64"/>
      </top>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hair">
        <color indexed="64"/>
      </left>
      <right/>
      <top style="medium">
        <color indexed="64"/>
      </top>
      <bottom/>
      <diagonal/>
    </border>
    <border>
      <left style="hair">
        <color indexed="64"/>
      </left>
      <right/>
      <top style="thin">
        <color indexed="64"/>
      </top>
      <bottom style="thin">
        <color indexed="64"/>
      </bottom>
      <diagonal/>
    </border>
    <border>
      <left/>
      <right style="medium">
        <color indexed="64"/>
      </right>
      <top/>
      <bottom style="hair">
        <color indexed="64"/>
      </bottom>
      <diagonal/>
    </border>
    <border>
      <left style="hair">
        <color indexed="64"/>
      </left>
      <right/>
      <top style="thin">
        <color indexed="64"/>
      </top>
      <bottom style="medium">
        <color indexed="64"/>
      </bottom>
      <diagonal/>
    </border>
    <border>
      <left style="hair">
        <color indexed="64"/>
      </left>
      <right/>
      <top/>
      <bottom style="medium">
        <color indexed="64"/>
      </bottom>
      <diagonal/>
    </border>
    <border>
      <left/>
      <right style="medium">
        <color indexed="64"/>
      </right>
      <top style="hair">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98">
    <xf numFmtId="0" fontId="0" fillId="0" borderId="0">
      <alignment vertical="center"/>
    </xf>
    <xf numFmtId="0" fontId="41" fillId="2" borderId="0" applyNumberFormat="0" applyBorder="0" applyAlignment="0" applyProtection="0">
      <alignment vertical="center"/>
    </xf>
    <xf numFmtId="0" fontId="1" fillId="2" borderId="0" applyNumberFormat="0" applyBorder="0" applyAlignment="0" applyProtection="0">
      <alignment vertical="center"/>
    </xf>
    <xf numFmtId="0" fontId="41" fillId="3" borderId="0" applyNumberFormat="0" applyBorder="0" applyAlignment="0" applyProtection="0">
      <alignment vertical="center"/>
    </xf>
    <xf numFmtId="0" fontId="1" fillId="3" borderId="0" applyNumberFormat="0" applyBorder="0" applyAlignment="0" applyProtection="0">
      <alignment vertical="center"/>
    </xf>
    <xf numFmtId="0" fontId="41" fillId="4" borderId="0" applyNumberFormat="0" applyBorder="0" applyAlignment="0" applyProtection="0">
      <alignment vertical="center"/>
    </xf>
    <xf numFmtId="0" fontId="1" fillId="4" borderId="0" applyNumberFormat="0" applyBorder="0" applyAlignment="0" applyProtection="0">
      <alignment vertical="center"/>
    </xf>
    <xf numFmtId="0" fontId="41" fillId="5" borderId="0" applyNumberFormat="0" applyBorder="0" applyAlignment="0" applyProtection="0">
      <alignment vertical="center"/>
    </xf>
    <xf numFmtId="0" fontId="1" fillId="5" borderId="0" applyNumberFormat="0" applyBorder="0" applyAlignment="0" applyProtection="0">
      <alignment vertical="center"/>
    </xf>
    <xf numFmtId="0" fontId="41" fillId="6" borderId="0" applyNumberFormat="0" applyBorder="0" applyAlignment="0" applyProtection="0">
      <alignment vertical="center"/>
    </xf>
    <xf numFmtId="0" fontId="1" fillId="6" borderId="0" applyNumberFormat="0" applyBorder="0" applyAlignment="0" applyProtection="0">
      <alignment vertical="center"/>
    </xf>
    <xf numFmtId="0" fontId="41" fillId="7" borderId="0" applyNumberFormat="0" applyBorder="0" applyAlignment="0" applyProtection="0">
      <alignment vertical="center"/>
    </xf>
    <xf numFmtId="0" fontId="1" fillId="7" borderId="0" applyNumberFormat="0" applyBorder="0" applyAlignment="0" applyProtection="0">
      <alignment vertical="center"/>
    </xf>
    <xf numFmtId="0" fontId="41" fillId="8" borderId="0" applyNumberFormat="0" applyBorder="0" applyAlignment="0" applyProtection="0">
      <alignment vertical="center"/>
    </xf>
    <xf numFmtId="0" fontId="1" fillId="8" borderId="0" applyNumberFormat="0" applyBorder="0" applyAlignment="0" applyProtection="0">
      <alignment vertical="center"/>
    </xf>
    <xf numFmtId="0" fontId="41" fillId="9" borderId="0" applyNumberFormat="0" applyBorder="0" applyAlignment="0" applyProtection="0">
      <alignment vertical="center"/>
    </xf>
    <xf numFmtId="0" fontId="1" fillId="9" borderId="0" applyNumberFormat="0" applyBorder="0" applyAlignment="0" applyProtection="0">
      <alignment vertical="center"/>
    </xf>
    <xf numFmtId="0" fontId="41" fillId="10" borderId="0" applyNumberFormat="0" applyBorder="0" applyAlignment="0" applyProtection="0">
      <alignment vertical="center"/>
    </xf>
    <xf numFmtId="0" fontId="1" fillId="10" borderId="0" applyNumberFormat="0" applyBorder="0" applyAlignment="0" applyProtection="0">
      <alignment vertical="center"/>
    </xf>
    <xf numFmtId="0" fontId="41" fillId="5" borderId="0" applyNumberFormat="0" applyBorder="0" applyAlignment="0" applyProtection="0">
      <alignment vertical="center"/>
    </xf>
    <xf numFmtId="0" fontId="1" fillId="5" borderId="0" applyNumberFormat="0" applyBorder="0" applyAlignment="0" applyProtection="0">
      <alignment vertical="center"/>
    </xf>
    <xf numFmtId="0" fontId="41" fillId="8" borderId="0" applyNumberFormat="0" applyBorder="0" applyAlignment="0" applyProtection="0">
      <alignment vertical="center"/>
    </xf>
    <xf numFmtId="0" fontId="1" fillId="8" borderId="0" applyNumberFormat="0" applyBorder="0" applyAlignment="0" applyProtection="0">
      <alignment vertical="center"/>
    </xf>
    <xf numFmtId="0" fontId="41" fillId="11" borderId="0" applyNumberFormat="0" applyBorder="0" applyAlignment="0" applyProtection="0">
      <alignment vertical="center"/>
    </xf>
    <xf numFmtId="0" fontId="1" fillId="11" borderId="0" applyNumberFormat="0" applyBorder="0" applyAlignment="0" applyProtection="0">
      <alignment vertical="center"/>
    </xf>
    <xf numFmtId="0" fontId="62" fillId="12" borderId="0" applyNumberFormat="0" applyBorder="0" applyAlignment="0" applyProtection="0">
      <alignment vertical="center"/>
    </xf>
    <xf numFmtId="0" fontId="62" fillId="12" borderId="0" applyNumberFormat="0" applyBorder="0" applyAlignment="0" applyProtection="0">
      <alignment vertical="center"/>
    </xf>
    <xf numFmtId="0" fontId="62" fillId="9" borderId="0" applyNumberFormat="0" applyBorder="0" applyAlignment="0" applyProtection="0">
      <alignment vertical="center"/>
    </xf>
    <xf numFmtId="0" fontId="62" fillId="9" borderId="0" applyNumberFormat="0" applyBorder="0" applyAlignment="0" applyProtection="0">
      <alignment vertical="center"/>
    </xf>
    <xf numFmtId="0" fontId="62" fillId="10" borderId="0" applyNumberFormat="0" applyBorder="0" applyAlignment="0" applyProtection="0">
      <alignment vertical="center"/>
    </xf>
    <xf numFmtId="0" fontId="62" fillId="10"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4" borderId="0" applyNumberFormat="0" applyBorder="0" applyAlignment="0" applyProtection="0">
      <alignment vertical="center"/>
    </xf>
    <xf numFmtId="0" fontId="62" fillId="14" borderId="0" applyNumberFormat="0" applyBorder="0" applyAlignment="0" applyProtection="0">
      <alignment vertical="center"/>
    </xf>
    <xf numFmtId="0" fontId="62" fillId="15" borderId="0" applyNumberFormat="0" applyBorder="0" applyAlignment="0" applyProtection="0">
      <alignment vertical="center"/>
    </xf>
    <xf numFmtId="0" fontId="62" fillId="15" borderId="0" applyNumberFormat="0" applyBorder="0" applyAlignment="0" applyProtection="0">
      <alignment vertical="center"/>
    </xf>
    <xf numFmtId="4" fontId="98" fillId="16" borderId="0" applyNumberFormat="0" applyBorder="0" applyAlignment="0" applyProtection="0">
      <alignment horizontal="left"/>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8" borderId="0" applyNumberFormat="0" applyBorder="0" applyAlignment="0" applyProtection="0">
      <alignment vertical="center"/>
    </xf>
    <xf numFmtId="0" fontId="62" fillId="18" borderId="0" applyNumberFormat="0" applyBorder="0" applyAlignment="0" applyProtection="0">
      <alignment vertical="center"/>
    </xf>
    <xf numFmtId="0" fontId="62" fillId="19" borderId="0" applyNumberFormat="0" applyBorder="0" applyAlignment="0" applyProtection="0">
      <alignment vertical="center"/>
    </xf>
    <xf numFmtId="0" fontId="62" fillId="19"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4" borderId="0" applyNumberFormat="0" applyBorder="0" applyAlignment="0" applyProtection="0">
      <alignment vertical="center"/>
    </xf>
    <xf numFmtId="0" fontId="62" fillId="14" borderId="0" applyNumberFormat="0" applyBorder="0" applyAlignment="0" applyProtection="0">
      <alignment vertical="center"/>
    </xf>
    <xf numFmtId="0" fontId="62" fillId="20" borderId="0" applyNumberFormat="0" applyBorder="0" applyAlignment="0" applyProtection="0">
      <alignment vertical="center"/>
    </xf>
    <xf numFmtId="0" fontId="62" fillId="20" borderId="0" applyNumberFormat="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21" borderId="1" applyNumberFormat="0" applyAlignment="0" applyProtection="0">
      <alignment vertical="center"/>
    </xf>
    <xf numFmtId="0" fontId="64" fillId="21" borderId="1" applyNumberFormat="0" applyAlignment="0" applyProtection="0">
      <alignment vertical="center"/>
    </xf>
    <xf numFmtId="0" fontId="65" fillId="22" borderId="0" applyNumberFormat="0" applyBorder="0" applyAlignment="0" applyProtection="0">
      <alignment vertical="center"/>
    </xf>
    <xf numFmtId="0" fontId="65" fillId="22" borderId="0" applyNumberFormat="0" applyBorder="0" applyAlignment="0" applyProtection="0">
      <alignment vertical="center"/>
    </xf>
    <xf numFmtId="0" fontId="2" fillId="23" borderId="2" applyNumberFormat="0" applyFont="0" applyAlignment="0" applyProtection="0">
      <alignment vertical="center"/>
    </xf>
    <xf numFmtId="0" fontId="2" fillId="23" borderId="2" applyNumberFormat="0" applyFont="0" applyAlignment="0" applyProtection="0">
      <alignment vertical="center"/>
    </xf>
    <xf numFmtId="0" fontId="66" fillId="0" borderId="3" applyNumberFormat="0" applyFill="0" applyAlignment="0" applyProtection="0">
      <alignment vertical="center"/>
    </xf>
    <xf numFmtId="0" fontId="66" fillId="0" borderId="3" applyNumberFormat="0" applyFill="0" applyAlignment="0" applyProtection="0">
      <alignment vertical="center"/>
    </xf>
    <xf numFmtId="0" fontId="67" fillId="3" borderId="0" applyNumberFormat="0" applyBorder="0" applyAlignment="0" applyProtection="0">
      <alignment vertical="center"/>
    </xf>
    <xf numFmtId="0" fontId="67" fillId="3" borderId="0" applyNumberFormat="0" applyBorder="0" applyAlignment="0" applyProtection="0">
      <alignment vertical="center"/>
    </xf>
    <xf numFmtId="0" fontId="68" fillId="24" borderId="4" applyNumberFormat="0" applyAlignment="0" applyProtection="0">
      <alignment vertical="center"/>
    </xf>
    <xf numFmtId="0" fontId="68" fillId="24" borderId="4" applyNumberFormat="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0" fontId="69" fillId="0" borderId="5" applyNumberFormat="0" applyFill="0" applyAlignment="0" applyProtection="0">
      <alignment vertical="center"/>
    </xf>
    <xf numFmtId="0" fontId="69" fillId="0" borderId="5" applyNumberFormat="0" applyFill="0" applyAlignment="0" applyProtection="0">
      <alignment vertical="center"/>
    </xf>
    <xf numFmtId="0" fontId="70" fillId="0" borderId="6" applyNumberFormat="0" applyFill="0" applyAlignment="0" applyProtection="0">
      <alignment vertical="center"/>
    </xf>
    <xf numFmtId="0" fontId="70" fillId="0" borderId="6" applyNumberFormat="0" applyFill="0" applyAlignment="0" applyProtection="0">
      <alignment vertical="center"/>
    </xf>
    <xf numFmtId="0" fontId="71" fillId="0" borderId="7" applyNumberFormat="0" applyFill="0" applyAlignment="0" applyProtection="0">
      <alignment vertical="center"/>
    </xf>
    <xf numFmtId="0" fontId="71" fillId="0" borderId="7" applyNumberFormat="0" applyFill="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42" fillId="0" borderId="8" applyNumberFormat="0" applyFill="0" applyAlignment="0" applyProtection="0">
      <alignment vertical="center"/>
    </xf>
    <xf numFmtId="0" fontId="42" fillId="0" borderId="8" applyNumberFormat="0" applyFill="0" applyAlignment="0" applyProtection="0">
      <alignment vertical="center"/>
    </xf>
    <xf numFmtId="0" fontId="72" fillId="24" borderId="9" applyNumberFormat="0" applyAlignment="0" applyProtection="0">
      <alignment vertical="center"/>
    </xf>
    <xf numFmtId="0" fontId="72" fillId="24" borderId="9" applyNumberFormat="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7" borderId="4" applyNumberFormat="0" applyAlignment="0" applyProtection="0">
      <alignment vertical="center"/>
    </xf>
    <xf numFmtId="0" fontId="74" fillId="7" borderId="4" applyNumberFormat="0" applyAlignment="0" applyProtection="0">
      <alignment vertical="center"/>
    </xf>
    <xf numFmtId="0" fontId="2" fillId="0" borderId="0">
      <alignment vertical="center"/>
    </xf>
    <xf numFmtId="0" fontId="1" fillId="0" borderId="0"/>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2" fillId="0" borderId="0"/>
    <xf numFmtId="0" fontId="2" fillId="0" borderId="0">
      <alignment vertical="center"/>
    </xf>
    <xf numFmtId="0" fontId="2" fillId="0" borderId="0"/>
    <xf numFmtId="0" fontId="2" fillId="0" borderId="0"/>
    <xf numFmtId="0" fontId="75" fillId="4" borderId="0" applyNumberFormat="0" applyBorder="0" applyAlignment="0" applyProtection="0">
      <alignment vertical="center"/>
    </xf>
    <xf numFmtId="0" fontId="75" fillId="4" borderId="0" applyNumberFormat="0" applyBorder="0" applyAlignment="0" applyProtection="0">
      <alignment vertical="center"/>
    </xf>
  </cellStyleXfs>
  <cellXfs count="1324">
    <xf numFmtId="0" fontId="0" fillId="0" borderId="0" xfId="0">
      <alignment vertical="center"/>
    </xf>
    <xf numFmtId="0" fontId="4" fillId="0" borderId="0" xfId="0" applyFont="1" applyBorder="1" applyAlignment="1">
      <alignment vertical="center"/>
    </xf>
    <xf numFmtId="0" fontId="4" fillId="0" borderId="0" xfId="0" applyFont="1" applyBorder="1" applyAlignment="1">
      <alignment horizontal="right" vertical="center"/>
    </xf>
    <xf numFmtId="0" fontId="0" fillId="0" borderId="0" xfId="0" applyBorder="1">
      <alignment vertical="center"/>
    </xf>
    <xf numFmtId="181" fontId="9" fillId="25" borderId="0" xfId="94"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38" fontId="2" fillId="0" borderId="0" xfId="66" applyFont="1" applyFill="1" applyBorder="1" applyAlignment="1">
      <alignment vertical="center"/>
    </xf>
    <xf numFmtId="49" fontId="2" fillId="0" borderId="0" xfId="94" applyNumberFormat="1" applyFont="1" applyFill="1" applyBorder="1" applyAlignment="1">
      <alignment horizontal="center" vertical="center"/>
    </xf>
    <xf numFmtId="49" fontId="2" fillId="26" borderId="0" xfId="94" applyNumberFormat="1" applyFont="1" applyFill="1" applyBorder="1" applyAlignment="1">
      <alignment horizontal="center" vertical="center"/>
    </xf>
    <xf numFmtId="0" fontId="4" fillId="0" borderId="10" xfId="0" applyFont="1" applyBorder="1" applyAlignment="1">
      <alignment vertical="center"/>
    </xf>
    <xf numFmtId="0" fontId="4" fillId="0" borderId="10" xfId="0" applyFont="1" applyBorder="1" applyAlignment="1">
      <alignment horizontal="right" vertical="center"/>
    </xf>
    <xf numFmtId="0" fontId="14" fillId="0" borderId="10" xfId="0" applyFont="1" applyBorder="1" applyAlignment="1">
      <alignment vertical="center"/>
    </xf>
    <xf numFmtId="0" fontId="14" fillId="0" borderId="10" xfId="0" applyFont="1" applyBorder="1" applyAlignment="1">
      <alignment horizontal="distributed" vertical="center"/>
    </xf>
    <xf numFmtId="0" fontId="4" fillId="0" borderId="11" xfId="0" applyFont="1" applyBorder="1" applyAlignment="1">
      <alignment horizontal="right" vertical="center"/>
    </xf>
    <xf numFmtId="0" fontId="11" fillId="0" borderId="0" xfId="0" applyFont="1" applyBorder="1" applyAlignment="1">
      <alignment vertical="center"/>
    </xf>
    <xf numFmtId="0" fontId="2" fillId="0" borderId="10" xfId="0" applyFont="1" applyFill="1" applyBorder="1" applyAlignment="1">
      <alignment vertical="center"/>
    </xf>
    <xf numFmtId="0" fontId="2" fillId="0" borderId="0" xfId="0" applyFont="1" applyFill="1" applyBorder="1" applyAlignment="1">
      <alignment vertical="center"/>
    </xf>
    <xf numFmtId="0" fontId="2" fillId="0" borderId="0" xfId="0" applyFont="1" applyBorder="1" applyAlignment="1">
      <alignment horizontal="right" vertical="center"/>
    </xf>
    <xf numFmtId="0" fontId="15" fillId="0" borderId="0" xfId="0" applyFont="1" applyBorder="1" applyAlignment="1">
      <alignment vertical="center"/>
    </xf>
    <xf numFmtId="0" fontId="17" fillId="0" borderId="0" xfId="0" applyFont="1" applyBorder="1" applyAlignment="1">
      <alignment vertical="center"/>
    </xf>
    <xf numFmtId="0" fontId="2" fillId="27" borderId="12" xfId="0" applyNumberFormat="1" applyFont="1" applyFill="1" applyBorder="1" applyAlignment="1" applyProtection="1">
      <alignment horizontal="left" vertical="center"/>
      <protection locked="0"/>
    </xf>
    <xf numFmtId="0" fontId="28" fillId="0" borderId="13" xfId="0" applyFont="1" applyBorder="1" applyAlignment="1">
      <alignment vertical="center"/>
    </xf>
    <xf numFmtId="0" fontId="4" fillId="0" borderId="14" xfId="0" applyFont="1" applyBorder="1" applyAlignment="1">
      <alignment vertical="center"/>
    </xf>
    <xf numFmtId="0" fontId="4" fillId="0" borderId="14" xfId="0" applyFont="1" applyBorder="1" applyAlignment="1">
      <alignment horizontal="right" vertical="center"/>
    </xf>
    <xf numFmtId="0" fontId="4" fillId="0" borderId="15" xfId="0" applyFont="1" applyBorder="1" applyAlignment="1">
      <alignment horizontal="center" vertical="center"/>
    </xf>
    <xf numFmtId="0" fontId="28" fillId="0" borderId="16" xfId="0" applyFont="1" applyBorder="1" applyAlignment="1">
      <alignment horizontal="center" vertical="center"/>
    </xf>
    <xf numFmtId="0" fontId="4" fillId="0" borderId="12" xfId="0" applyFont="1" applyBorder="1" applyAlignment="1">
      <alignment horizontal="center" vertical="center"/>
    </xf>
    <xf numFmtId="0" fontId="28" fillId="0" borderId="17" xfId="0" applyFont="1" applyBorder="1" applyAlignment="1">
      <alignment horizontal="center" vertical="center"/>
    </xf>
    <xf numFmtId="0" fontId="4" fillId="0" borderId="18" xfId="0" applyFont="1" applyBorder="1" applyAlignment="1">
      <alignment horizontal="right" vertical="center"/>
    </xf>
    <xf numFmtId="0" fontId="4" fillId="0" borderId="19" xfId="0" applyFont="1" applyBorder="1" applyAlignment="1">
      <alignment horizontal="right" vertical="center"/>
    </xf>
    <xf numFmtId="0" fontId="4" fillId="0" borderId="20" xfId="0" applyFont="1" applyBorder="1" applyAlignment="1">
      <alignment horizontal="right" vertical="center"/>
    </xf>
    <xf numFmtId="0" fontId="14" fillId="0" borderId="12" xfId="0" applyFont="1" applyBorder="1" applyAlignment="1">
      <alignment horizontal="center" vertical="center"/>
    </xf>
    <xf numFmtId="0" fontId="4" fillId="0" borderId="21" xfId="0" applyFont="1" applyBorder="1" applyAlignment="1">
      <alignment vertical="center"/>
    </xf>
    <xf numFmtId="0" fontId="4" fillId="0" borderId="22" xfId="0" applyFont="1" applyBorder="1" applyAlignment="1">
      <alignment horizontal="right" vertical="center"/>
    </xf>
    <xf numFmtId="0" fontId="14" fillId="0" borderId="18" xfId="0" applyFont="1" applyBorder="1" applyAlignment="1">
      <alignment horizontal="distributed"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12" xfId="0" applyFont="1" applyBorder="1" applyAlignment="1">
      <alignment vertical="center"/>
    </xf>
    <xf numFmtId="0" fontId="24" fillId="0" borderId="10" xfId="95" applyFont="1" applyFill="1" applyBorder="1" applyAlignment="1">
      <alignment horizontal="center" vertical="center" shrinkToFit="1"/>
    </xf>
    <xf numFmtId="0" fontId="21" fillId="0" borderId="10" xfId="0" applyFont="1" applyBorder="1" applyAlignment="1">
      <alignment vertical="center"/>
    </xf>
    <xf numFmtId="0" fontId="21" fillId="0" borderId="12" xfId="0" applyFont="1" applyBorder="1" applyAlignment="1">
      <alignment vertical="center"/>
    </xf>
    <xf numFmtId="177" fontId="2" fillId="0" borderId="0" xfId="0" applyNumberFormat="1" applyFont="1" applyBorder="1" applyAlignment="1">
      <alignment horizontal="left" vertical="center"/>
    </xf>
    <xf numFmtId="0" fontId="2" fillId="0" borderId="19" xfId="0" applyFont="1" applyBorder="1" applyAlignment="1">
      <alignment horizontal="center" vertical="center" wrapText="1"/>
    </xf>
    <xf numFmtId="0" fontId="2" fillId="0" borderId="15" xfId="0" applyFont="1" applyBorder="1" applyAlignment="1">
      <alignment horizontal="center" vertical="center" wrapText="1"/>
    </xf>
    <xf numFmtId="0" fontId="4" fillId="0" borderId="0" xfId="0" applyFont="1" applyBorder="1" applyAlignment="1">
      <alignment horizontal="center" vertical="center"/>
    </xf>
    <xf numFmtId="0" fontId="14" fillId="0" borderId="0" xfId="0" applyFont="1" applyBorder="1" applyAlignment="1">
      <alignment vertical="center"/>
    </xf>
    <xf numFmtId="0" fontId="5" fillId="0" borderId="25" xfId="0" applyFont="1" applyBorder="1">
      <alignment vertical="center"/>
    </xf>
    <xf numFmtId="0" fontId="11" fillId="0" borderId="26" xfId="0" applyFont="1" applyBorder="1" applyAlignment="1">
      <alignment horizontal="left" vertical="center"/>
    </xf>
    <xf numFmtId="0" fontId="11" fillId="0" borderId="27" xfId="0" applyFont="1" applyBorder="1" applyAlignment="1">
      <alignment horizontal="left" vertical="center"/>
    </xf>
    <xf numFmtId="0" fontId="11" fillId="0" borderId="28" xfId="0" applyFont="1" applyBorder="1" applyAlignment="1">
      <alignment horizontal="left" vertical="center"/>
    </xf>
    <xf numFmtId="0" fontId="2" fillId="0" borderId="0" xfId="0" applyFont="1" applyFill="1" applyBorder="1" applyAlignment="1">
      <alignment vertical="center" shrinkToFit="1"/>
    </xf>
    <xf numFmtId="0" fontId="11" fillId="0" borderId="27" xfId="0" applyFont="1" applyBorder="1" applyAlignment="1">
      <alignment horizontal="left" vertical="center" wrapText="1"/>
    </xf>
    <xf numFmtId="0" fontId="2" fillId="0" borderId="13" xfId="0" applyFont="1" applyFill="1" applyBorder="1" applyAlignment="1">
      <alignment horizontal="right" vertical="center" shrinkToFit="1"/>
    </xf>
    <xf numFmtId="0" fontId="2" fillId="0" borderId="29" xfId="0" applyFont="1" applyFill="1" applyBorder="1" applyAlignment="1">
      <alignment horizontal="right" vertical="center" shrinkToFit="1"/>
    </xf>
    <xf numFmtId="0" fontId="18" fillId="0" borderId="29" xfId="0" applyFont="1" applyFill="1" applyBorder="1" applyAlignment="1">
      <alignment horizontal="right" vertical="top" shrinkToFit="1"/>
    </xf>
    <xf numFmtId="0" fontId="11" fillId="0" borderId="30" xfId="0" applyFont="1" applyBorder="1" applyAlignment="1">
      <alignment vertical="center"/>
    </xf>
    <xf numFmtId="0" fontId="16" fillId="0" borderId="0" xfId="0" applyFont="1" applyFill="1" applyBorder="1" applyAlignment="1">
      <alignment vertical="top"/>
    </xf>
    <xf numFmtId="176" fontId="16" fillId="0" borderId="0" xfId="0" applyNumberFormat="1" applyFont="1" applyFill="1" applyBorder="1" applyAlignment="1">
      <alignment vertical="top" wrapText="1"/>
    </xf>
    <xf numFmtId="0" fontId="34" fillId="0" borderId="0" xfId="0" applyFont="1" applyBorder="1" applyAlignment="1">
      <alignment vertical="center"/>
    </xf>
    <xf numFmtId="0" fontId="11" fillId="0" borderId="0" xfId="0" applyFont="1" applyAlignment="1">
      <alignment horizontal="justify" vertical="center"/>
    </xf>
    <xf numFmtId="181" fontId="9" fillId="25" borderId="0" xfId="94" applyNumberFormat="1" applyFont="1" applyFill="1" applyBorder="1" applyAlignment="1">
      <alignment horizontal="left" vertical="center"/>
    </xf>
    <xf numFmtId="0" fontId="2" fillId="27" borderId="12" xfId="0" applyNumberFormat="1" applyFont="1" applyFill="1" applyBorder="1" applyAlignment="1" applyProtection="1">
      <alignment horizontal="left" vertical="center" shrinkToFit="1"/>
      <protection locked="0"/>
    </xf>
    <xf numFmtId="0" fontId="2" fillId="27" borderId="12" xfId="0" applyFont="1" applyFill="1" applyBorder="1" applyAlignment="1" applyProtection="1">
      <alignment horizontal="left" vertical="center"/>
      <protection locked="0"/>
    </xf>
    <xf numFmtId="49" fontId="2" fillId="27" borderId="12" xfId="0" applyNumberFormat="1" applyFont="1" applyFill="1" applyBorder="1" applyAlignment="1" applyProtection="1">
      <alignment horizontal="left" vertical="center" wrapText="1"/>
      <protection locked="0"/>
    </xf>
    <xf numFmtId="178" fontId="2" fillId="27" borderId="31" xfId="0" applyNumberFormat="1" applyFont="1" applyFill="1" applyBorder="1" applyAlignment="1" applyProtection="1">
      <alignment horizontal="left" vertical="center" wrapText="1"/>
      <protection locked="0"/>
    </xf>
    <xf numFmtId="179" fontId="2" fillId="27" borderId="31" xfId="0" applyNumberFormat="1" applyFont="1" applyFill="1" applyBorder="1" applyAlignment="1" applyProtection="1">
      <alignment horizontal="left" vertical="center" wrapText="1"/>
      <protection locked="0"/>
    </xf>
    <xf numFmtId="0" fontId="2" fillId="27" borderId="12" xfId="0" applyFont="1" applyFill="1" applyBorder="1" applyAlignment="1" applyProtection="1">
      <alignment horizontal="left" vertical="center" wrapText="1"/>
      <protection locked="0"/>
    </xf>
    <xf numFmtId="0" fontId="11" fillId="0" borderId="32" xfId="0" applyFont="1" applyBorder="1" applyAlignment="1">
      <alignment horizontal="center" vertical="center"/>
    </xf>
    <xf numFmtId="0" fontId="11" fillId="0" borderId="0" xfId="0" applyFont="1" applyBorder="1">
      <alignment vertical="center"/>
    </xf>
    <xf numFmtId="0" fontId="27" fillId="0" borderId="0" xfId="0" applyFont="1" applyBorder="1" applyAlignment="1">
      <alignment horizontal="left" vertical="center"/>
    </xf>
    <xf numFmtId="0" fontId="11" fillId="0" borderId="33" xfId="0" applyFont="1" applyBorder="1" applyAlignment="1">
      <alignment vertical="center"/>
    </xf>
    <xf numFmtId="0" fontId="11" fillId="0" borderId="34" xfId="0" applyFont="1" applyBorder="1" applyAlignment="1">
      <alignment vertical="center"/>
    </xf>
    <xf numFmtId="0" fontId="11" fillId="0" borderId="33" xfId="0" applyFont="1" applyBorder="1" applyAlignment="1">
      <alignment vertical="center" wrapText="1"/>
    </xf>
    <xf numFmtId="0" fontId="11" fillId="0" borderId="35" xfId="0" applyFont="1" applyBorder="1" applyAlignment="1">
      <alignment vertical="center" wrapText="1"/>
    </xf>
    <xf numFmtId="0" fontId="38" fillId="0" borderId="0" xfId="0" applyFont="1" applyBorder="1" applyAlignment="1">
      <alignment horizontal="centerContinuous" vertical="center"/>
    </xf>
    <xf numFmtId="0" fontId="39" fillId="28" borderId="36" xfId="0" applyFont="1" applyFill="1" applyBorder="1" applyAlignment="1" applyProtection="1">
      <alignment vertical="center" wrapText="1"/>
      <protection locked="0"/>
    </xf>
    <xf numFmtId="0" fontId="12" fillId="28" borderId="36" xfId="0" applyFont="1" applyFill="1" applyBorder="1" applyAlignment="1" applyProtection="1">
      <alignment vertical="center" wrapText="1"/>
      <protection locked="0"/>
    </xf>
    <xf numFmtId="0" fontId="39" fillId="0" borderId="37" xfId="0" applyFont="1" applyBorder="1" applyAlignment="1">
      <alignment vertical="center"/>
    </xf>
    <xf numFmtId="0" fontId="11" fillId="0" borderId="38" xfId="0" applyFont="1" applyFill="1" applyBorder="1" applyAlignment="1">
      <alignment horizontal="left" vertical="center"/>
    </xf>
    <xf numFmtId="0" fontId="40" fillId="0" borderId="0" xfId="0" applyFont="1" applyBorder="1" applyAlignment="1">
      <alignment horizontal="centerContinuous" vertical="center"/>
    </xf>
    <xf numFmtId="0" fontId="29" fillId="0" borderId="39" xfId="0" applyFont="1" applyBorder="1" applyAlignment="1">
      <alignment vertical="center"/>
    </xf>
    <xf numFmtId="0" fontId="2" fillId="27" borderId="40" xfId="0" applyFont="1" applyFill="1" applyBorder="1" applyAlignment="1">
      <alignment vertical="center"/>
    </xf>
    <xf numFmtId="190" fontId="2" fillId="27" borderId="12" xfId="0" applyNumberFormat="1" applyFont="1" applyFill="1" applyBorder="1" applyAlignment="1" applyProtection="1">
      <alignment horizontal="left" vertical="center" wrapText="1"/>
      <protection locked="0"/>
    </xf>
    <xf numFmtId="0" fontId="20" fillId="0" borderId="0" xfId="93" applyFont="1" applyBorder="1" applyAlignment="1"/>
    <xf numFmtId="0" fontId="38" fillId="0" borderId="39" xfId="0" applyFont="1" applyBorder="1" applyAlignment="1">
      <alignment horizontal="left" vertical="center" indent="7"/>
    </xf>
    <xf numFmtId="0" fontId="4" fillId="0" borderId="41" xfId="0" applyFont="1" applyBorder="1" applyAlignment="1">
      <alignment vertical="center"/>
    </xf>
    <xf numFmtId="0" fontId="46" fillId="27" borderId="42" xfId="0" applyNumberFormat="1" applyFont="1" applyFill="1" applyBorder="1" applyAlignment="1">
      <alignment vertical="center" shrinkToFit="1"/>
    </xf>
    <xf numFmtId="188" fontId="44" fillId="25" borderId="43" xfId="0" applyNumberFormat="1" applyFont="1" applyFill="1" applyBorder="1" applyAlignment="1" applyProtection="1">
      <alignment horizontal="left" vertical="center"/>
      <protection locked="0"/>
    </xf>
    <xf numFmtId="0" fontId="11" fillId="0" borderId="0" xfId="0" applyFont="1" applyBorder="1" applyAlignment="1">
      <alignment horizontal="right" vertical="center"/>
    </xf>
    <xf numFmtId="0" fontId="5" fillId="0" borderId="44" xfId="0" applyFont="1" applyFill="1" applyBorder="1" applyAlignment="1" applyProtection="1">
      <alignment vertical="center" wrapText="1"/>
      <protection locked="0"/>
    </xf>
    <xf numFmtId="0" fontId="39" fillId="0" borderId="45" xfId="0" applyFont="1" applyBorder="1" applyAlignment="1">
      <alignment vertical="center"/>
    </xf>
    <xf numFmtId="0" fontId="11" fillId="0" borderId="46" xfId="0" applyFont="1" applyFill="1" applyBorder="1" applyAlignment="1">
      <alignment horizontal="center" vertical="center" shrinkToFit="1"/>
    </xf>
    <xf numFmtId="0" fontId="11" fillId="0" borderId="39" xfId="0" applyFont="1" applyFill="1" applyBorder="1" applyAlignment="1">
      <alignment horizontal="right" vertical="center" shrinkToFit="1"/>
    </xf>
    <xf numFmtId="0" fontId="11" fillId="25" borderId="47" xfId="0" applyFont="1" applyFill="1" applyBorder="1" applyAlignment="1">
      <alignment horizontal="right" vertical="center" shrinkToFit="1"/>
    </xf>
    <xf numFmtId="0" fontId="11" fillId="0" borderId="36" xfId="0" applyFont="1" applyBorder="1" applyAlignment="1">
      <alignment horizontal="center" vertical="center"/>
    </xf>
    <xf numFmtId="0" fontId="11" fillId="0" borderId="0" xfId="0" applyFont="1" applyAlignment="1">
      <alignment horizontal="left" vertical="center"/>
    </xf>
    <xf numFmtId="0" fontId="23" fillId="25" borderId="31" xfId="0" applyNumberFormat="1" applyFont="1" applyFill="1" applyBorder="1" applyAlignment="1">
      <alignment horizontal="right" vertical="center"/>
    </xf>
    <xf numFmtId="0" fontId="39" fillId="0" borderId="48" xfId="0" applyFont="1" applyFill="1" applyBorder="1" applyAlignment="1">
      <alignment horizontal="left" vertical="center"/>
    </xf>
    <xf numFmtId="0" fontId="11" fillId="0" borderId="49" xfId="0" applyFont="1" applyBorder="1" applyAlignment="1">
      <alignment horizontal="center" vertical="center"/>
    </xf>
    <xf numFmtId="0" fontId="11" fillId="0" borderId="50" xfId="0" applyFont="1" applyBorder="1" applyAlignment="1">
      <alignment horizontal="center" vertical="center"/>
    </xf>
    <xf numFmtId="176" fontId="16" fillId="0" borderId="51" xfId="0" applyNumberFormat="1" applyFont="1" applyFill="1" applyBorder="1" applyAlignment="1">
      <alignment vertical="top" wrapText="1"/>
    </xf>
    <xf numFmtId="176" fontId="16" fillId="0" borderId="52" xfId="0" applyNumberFormat="1" applyFont="1" applyFill="1" applyBorder="1" applyAlignment="1">
      <alignment vertical="top" wrapText="1"/>
    </xf>
    <xf numFmtId="0" fontId="11" fillId="0" borderId="16" xfId="0" applyFont="1" applyBorder="1" applyAlignment="1">
      <alignment horizontal="center" vertical="center"/>
    </xf>
    <xf numFmtId="0" fontId="11" fillId="0" borderId="16" xfId="0" applyFont="1" applyBorder="1" applyAlignment="1">
      <alignment vertical="center"/>
    </xf>
    <xf numFmtId="0" fontId="4" fillId="0" borderId="13" xfId="0" applyFont="1" applyBorder="1" applyAlignment="1">
      <alignment vertical="center"/>
    </xf>
    <xf numFmtId="0" fontId="4" fillId="0" borderId="17" xfId="0" applyFont="1" applyBorder="1" applyAlignment="1">
      <alignment vertical="center"/>
    </xf>
    <xf numFmtId="0" fontId="11" fillId="0" borderId="53" xfId="0" applyFont="1" applyBorder="1" applyAlignment="1">
      <alignment vertical="center"/>
    </xf>
    <xf numFmtId="0" fontId="11" fillId="0" borderId="52" xfId="0" applyFont="1" applyBorder="1" applyAlignment="1">
      <alignment vertical="center"/>
    </xf>
    <xf numFmtId="0" fontId="4" fillId="0" borderId="0" xfId="0" applyFont="1" applyFill="1" applyBorder="1" applyAlignment="1">
      <alignment vertical="center"/>
    </xf>
    <xf numFmtId="181" fontId="42" fillId="0" borderId="0" xfId="94" applyNumberFormat="1" applyFont="1" applyFill="1" applyBorder="1" applyAlignment="1">
      <alignment vertical="center"/>
    </xf>
    <xf numFmtId="0" fontId="52" fillId="25" borderId="54" xfId="0" applyFont="1" applyFill="1" applyBorder="1" applyAlignment="1">
      <alignment horizontal="left" vertical="center" shrinkToFit="1"/>
    </xf>
    <xf numFmtId="0" fontId="36" fillId="27" borderId="55" xfId="0" applyFont="1" applyFill="1" applyBorder="1" applyAlignment="1">
      <alignment vertical="center" shrinkToFit="1"/>
    </xf>
    <xf numFmtId="0" fontId="31" fillId="25" borderId="55" xfId="0" applyFont="1" applyFill="1" applyBorder="1" applyAlignment="1">
      <alignment horizontal="left" vertical="center" shrinkToFit="1"/>
    </xf>
    <xf numFmtId="193" fontId="5" fillId="0" borderId="0" xfId="0" applyNumberFormat="1" applyFont="1" applyFill="1" applyBorder="1" applyAlignment="1">
      <alignment vertical="center"/>
    </xf>
    <xf numFmtId="0" fontId="60" fillId="0" borderId="0" xfId="0" applyFont="1" applyAlignment="1">
      <alignment horizontal="center" vertical="center"/>
    </xf>
    <xf numFmtId="0" fontId="61" fillId="0" borderId="29" xfId="0" applyFont="1" applyBorder="1" applyAlignment="1">
      <alignment horizontal="distributed" vertical="center" justifyLastLine="1"/>
    </xf>
    <xf numFmtId="0" fontId="61" fillId="0" borderId="29" xfId="0" applyFont="1" applyBorder="1" applyAlignment="1">
      <alignment horizontal="center" vertical="center"/>
    </xf>
    <xf numFmtId="0" fontId="61" fillId="0" borderId="0" xfId="0" applyFont="1" applyBorder="1" applyAlignment="1">
      <alignment horizontal="distributed" vertical="center" justifyLastLine="1"/>
    </xf>
    <xf numFmtId="0" fontId="61" fillId="0" borderId="39" xfId="0" applyFont="1" applyBorder="1" applyAlignment="1">
      <alignment horizontal="distributed" vertical="center" justifyLastLine="1"/>
    </xf>
    <xf numFmtId="0" fontId="61" fillId="0" borderId="39" xfId="0" applyFont="1" applyBorder="1" applyAlignment="1">
      <alignment horizontal="center" vertical="center"/>
    </xf>
    <xf numFmtId="0" fontId="61" fillId="0" borderId="0" xfId="0" applyFont="1">
      <alignment vertical="center"/>
    </xf>
    <xf numFmtId="0" fontId="52" fillId="0" borderId="0" xfId="0" applyFont="1" applyAlignment="1">
      <alignment horizontal="left" vertical="center"/>
    </xf>
    <xf numFmtId="177" fontId="61" fillId="0" borderId="0" xfId="0" applyNumberFormat="1" applyFont="1" applyAlignment="1">
      <alignment horizontal="left" vertical="center"/>
    </xf>
    <xf numFmtId="0" fontId="61" fillId="0" borderId="0" xfId="0" applyFont="1" applyAlignment="1">
      <alignment vertical="center"/>
    </xf>
    <xf numFmtId="0" fontId="0" fillId="0" borderId="0" xfId="0" applyAlignment="1">
      <alignment horizontal="left" vertical="center" indent="2"/>
    </xf>
    <xf numFmtId="0" fontId="5" fillId="0" borderId="0" xfId="0" applyFont="1" applyProtection="1">
      <alignment vertical="center"/>
    </xf>
    <xf numFmtId="0" fontId="0" fillId="0" borderId="0" xfId="0" applyProtection="1">
      <alignment vertical="center"/>
    </xf>
    <xf numFmtId="0" fontId="5" fillId="0" borderId="0" xfId="0" applyFont="1" applyAlignment="1" applyProtection="1">
      <alignment horizontal="center" vertical="center"/>
    </xf>
    <xf numFmtId="0" fontId="0" fillId="0" borderId="0" xfId="0" applyBorder="1" applyAlignment="1">
      <alignment vertical="center"/>
    </xf>
    <xf numFmtId="0" fontId="11" fillId="0" borderId="39" xfId="0" applyFont="1" applyBorder="1" applyAlignment="1">
      <alignment horizontal="center" vertical="center"/>
    </xf>
    <xf numFmtId="0" fontId="11" fillId="0" borderId="0" xfId="0" applyFont="1" applyBorder="1" applyAlignment="1">
      <alignment horizontal="center" vertical="center"/>
    </xf>
    <xf numFmtId="0" fontId="78" fillId="0" borderId="0" xfId="0" applyFont="1" applyBorder="1" applyAlignment="1">
      <alignment vertical="center"/>
    </xf>
    <xf numFmtId="185" fontId="2" fillId="0" borderId="19" xfId="0" applyNumberFormat="1" applyFont="1" applyBorder="1" applyAlignment="1">
      <alignment vertical="center" wrapText="1"/>
    </xf>
    <xf numFmtId="0" fontId="2" fillId="27" borderId="14" xfId="0" applyFont="1" applyFill="1" applyBorder="1" applyAlignment="1">
      <alignment vertical="center"/>
    </xf>
    <xf numFmtId="0" fontId="2" fillId="25" borderId="14" xfId="0" applyFont="1" applyFill="1" applyBorder="1" applyAlignment="1">
      <alignment vertical="center"/>
    </xf>
    <xf numFmtId="186" fontId="2" fillId="25" borderId="15" xfId="0" applyNumberFormat="1" applyFont="1" applyFill="1" applyBorder="1" applyAlignment="1">
      <alignment horizontal="center" vertical="center"/>
    </xf>
    <xf numFmtId="185" fontId="2" fillId="0" borderId="20" xfId="0" applyNumberFormat="1" applyFont="1" applyBorder="1" applyAlignment="1">
      <alignment vertical="center" wrapText="1"/>
    </xf>
    <xf numFmtId="190" fontId="2" fillId="25" borderId="10" xfId="0" applyNumberFormat="1" applyFont="1" applyFill="1" applyBorder="1" applyAlignment="1">
      <alignment horizontal="left" vertical="center"/>
    </xf>
    <xf numFmtId="0" fontId="2" fillId="0" borderId="12" xfId="0" applyFont="1" applyFill="1" applyBorder="1" applyAlignment="1">
      <alignment vertical="center"/>
    </xf>
    <xf numFmtId="177" fontId="2" fillId="0" borderId="0" xfId="0" applyNumberFormat="1" applyFont="1" applyBorder="1" applyAlignment="1" applyProtection="1">
      <alignment horizontal="left" vertical="center"/>
      <protection locked="0"/>
    </xf>
    <xf numFmtId="0" fontId="0" fillId="0" borderId="0" xfId="0" applyProtection="1">
      <alignment vertical="center"/>
      <protection locked="0"/>
    </xf>
    <xf numFmtId="0" fontId="62" fillId="0" borderId="50" xfId="0" applyFont="1" applyBorder="1" applyProtection="1">
      <alignment vertical="center"/>
    </xf>
    <xf numFmtId="193" fontId="83" fillId="0" borderId="0" xfId="0" applyNumberFormat="1" applyFont="1" applyBorder="1" applyAlignment="1">
      <alignment vertical="center"/>
    </xf>
    <xf numFmtId="49" fontId="36" fillId="29" borderId="48" xfId="0" applyNumberFormat="1" applyFont="1" applyFill="1" applyBorder="1" applyAlignment="1">
      <alignment horizontal="center" vertical="center" shrinkToFit="1"/>
    </xf>
    <xf numFmtId="0" fontId="0" fillId="0" borderId="11" xfId="0" applyFill="1" applyBorder="1" applyAlignment="1">
      <alignment vertical="center"/>
    </xf>
    <xf numFmtId="189" fontId="59" fillId="25" borderId="10" xfId="0" applyNumberFormat="1" applyFont="1" applyFill="1" applyBorder="1" applyAlignment="1">
      <alignment horizontal="center" vertical="center" wrapText="1"/>
    </xf>
    <xf numFmtId="0" fontId="0" fillId="27" borderId="10" xfId="0" applyNumberFormat="1" applyFill="1" applyBorder="1" applyAlignment="1">
      <alignment vertical="center" shrinkToFit="1"/>
    </xf>
    <xf numFmtId="0" fontId="4" fillId="0" borderId="0" xfId="0" applyFont="1" applyBorder="1" applyAlignment="1" applyProtection="1">
      <alignment vertical="center"/>
    </xf>
    <xf numFmtId="0" fontId="4" fillId="0" borderId="57" xfId="0" applyFont="1" applyBorder="1" applyAlignment="1" applyProtection="1">
      <alignment vertical="center"/>
    </xf>
    <xf numFmtId="0" fontId="4" fillId="0" borderId="58" xfId="0" applyFont="1" applyBorder="1" applyAlignment="1" applyProtection="1">
      <alignment vertical="center"/>
    </xf>
    <xf numFmtId="0" fontId="4" fillId="0" borderId="59" xfId="0" applyFont="1" applyBorder="1" applyAlignment="1" applyProtection="1">
      <alignment horizontal="right" vertical="center"/>
    </xf>
    <xf numFmtId="0" fontId="4" fillId="0" borderId="60" xfId="0" applyFont="1" applyBorder="1" applyAlignment="1" applyProtection="1">
      <alignment vertical="center"/>
    </xf>
    <xf numFmtId="0" fontId="4" fillId="0" borderId="61" xfId="0" applyFont="1" applyBorder="1" applyAlignment="1" applyProtection="1">
      <alignment vertical="center"/>
    </xf>
    <xf numFmtId="0" fontId="4" fillId="0" borderId="31" xfId="0" applyFont="1" applyBorder="1" applyAlignment="1" applyProtection="1">
      <alignment vertical="center"/>
    </xf>
    <xf numFmtId="0" fontId="4" fillId="0" borderId="41" xfId="0" applyFont="1" applyBorder="1" applyAlignment="1" applyProtection="1">
      <alignment vertical="center"/>
    </xf>
    <xf numFmtId="0" fontId="4" fillId="0" borderId="45" xfId="0" applyFont="1" applyBorder="1" applyAlignment="1" applyProtection="1">
      <alignment vertical="center"/>
    </xf>
    <xf numFmtId="0" fontId="82" fillId="0" borderId="61" xfId="0" applyFont="1" applyBorder="1" applyAlignment="1" applyProtection="1">
      <alignment horizontal="distributed" vertical="center"/>
    </xf>
    <xf numFmtId="0" fontId="4" fillId="0" borderId="62" xfId="0" applyFont="1" applyBorder="1" applyAlignment="1" applyProtection="1">
      <alignment vertical="center"/>
    </xf>
    <xf numFmtId="0" fontId="4" fillId="0" borderId="63" xfId="0" applyFont="1" applyBorder="1" applyAlignment="1" applyProtection="1">
      <alignment vertical="center"/>
    </xf>
    <xf numFmtId="0" fontId="4" fillId="0" borderId="64" xfId="0" applyFont="1" applyBorder="1" applyAlignment="1" applyProtection="1">
      <alignment vertical="center"/>
    </xf>
    <xf numFmtId="0" fontId="4" fillId="0" borderId="0" xfId="0" applyFont="1" applyBorder="1" applyAlignment="1" applyProtection="1">
      <alignment horizontal="right" vertical="center"/>
    </xf>
    <xf numFmtId="0" fontId="11" fillId="0" borderId="0" xfId="0" applyFont="1" applyBorder="1" applyAlignment="1" applyProtection="1">
      <alignment vertical="center"/>
    </xf>
    <xf numFmtId="0" fontId="13" fillId="0" borderId="0" xfId="0" applyFont="1" applyBorder="1" applyAlignment="1" applyProtection="1">
      <alignment vertical="center"/>
    </xf>
    <xf numFmtId="0" fontId="11" fillId="0" borderId="65" xfId="0" applyFont="1" applyBorder="1" applyAlignment="1" applyProtection="1">
      <alignment horizontal="right" vertical="center" shrinkToFit="1"/>
    </xf>
    <xf numFmtId="0" fontId="11" fillId="0" borderId="33" xfId="0" applyFont="1" applyBorder="1" applyAlignment="1" applyProtection="1">
      <alignment horizontal="right" vertical="center"/>
    </xf>
    <xf numFmtId="193" fontId="46" fillId="27" borderId="66" xfId="66" applyNumberFormat="1" applyFont="1" applyFill="1" applyBorder="1" applyAlignment="1" applyProtection="1">
      <alignment horizontal="right" vertical="center" indent="1"/>
    </xf>
    <xf numFmtId="197" fontId="46" fillId="34" borderId="66" xfId="66" applyNumberFormat="1" applyFont="1" applyFill="1" applyBorder="1" applyAlignment="1" applyProtection="1">
      <alignment horizontal="right" vertical="center" indent="1"/>
    </xf>
    <xf numFmtId="0" fontId="76" fillId="0" borderId="0" xfId="0" applyFont="1" applyBorder="1" applyAlignment="1" applyProtection="1">
      <alignment horizontal="center" vertical="center" shrinkToFit="1"/>
    </xf>
    <xf numFmtId="0" fontId="11" fillId="0" borderId="67" xfId="0" applyFont="1" applyBorder="1" applyAlignment="1" applyProtection="1">
      <alignment horizontal="right" vertical="center"/>
    </xf>
    <xf numFmtId="193" fontId="46" fillId="27" borderId="66" xfId="66" applyNumberFormat="1" applyFont="1" applyFill="1" applyBorder="1" applyAlignment="1" applyProtection="1">
      <alignment horizontal="right" vertical="center" indent="1" shrinkToFit="1"/>
    </xf>
    <xf numFmtId="193" fontId="46" fillId="27" borderId="68" xfId="66" applyNumberFormat="1" applyFont="1" applyFill="1" applyBorder="1" applyAlignment="1" applyProtection="1">
      <alignment horizontal="right" vertical="center" indent="1"/>
    </xf>
    <xf numFmtId="0" fontId="11" fillId="0" borderId="0" xfId="0" applyFont="1" applyBorder="1" applyAlignment="1" applyProtection="1">
      <alignment vertical="center" wrapText="1"/>
    </xf>
    <xf numFmtId="0" fontId="79" fillId="0" borderId="0" xfId="0" applyFont="1" applyBorder="1" applyAlignment="1" applyProtection="1">
      <alignment vertical="center"/>
    </xf>
    <xf numFmtId="0" fontId="46" fillId="0" borderId="69" xfId="0" applyFont="1" applyFill="1" applyBorder="1" applyAlignment="1" applyProtection="1">
      <alignment vertical="center" shrinkToFit="1"/>
    </xf>
    <xf numFmtId="0" fontId="19" fillId="0" borderId="0" xfId="0" applyFont="1" applyBorder="1" applyAlignment="1" applyProtection="1">
      <alignment vertical="center"/>
    </xf>
    <xf numFmtId="0" fontId="5" fillId="27" borderId="12" xfId="0" applyFont="1" applyFill="1" applyBorder="1" applyAlignment="1" applyProtection="1">
      <alignment vertical="center"/>
    </xf>
    <xf numFmtId="0" fontId="2" fillId="0" borderId="70" xfId="0" applyFont="1" applyFill="1" applyBorder="1" applyAlignment="1" applyProtection="1">
      <alignment vertical="center" shrinkToFit="1"/>
    </xf>
    <xf numFmtId="0" fontId="2" fillId="0" borderId="0" xfId="0" applyFont="1" applyFill="1" applyBorder="1" applyAlignment="1" applyProtection="1">
      <alignment vertical="center" shrinkToFit="1"/>
    </xf>
    <xf numFmtId="0" fontId="2" fillId="0" borderId="0" xfId="0" applyFont="1" applyBorder="1" applyAlignment="1" applyProtection="1">
      <alignment vertical="center"/>
    </xf>
    <xf numFmtId="0" fontId="3" fillId="0" borderId="0" xfId="0" applyFont="1" applyBorder="1" applyAlignment="1" applyProtection="1">
      <alignment horizontal="right" vertical="center"/>
    </xf>
    <xf numFmtId="0" fontId="3" fillId="0" borderId="0" xfId="0" applyFont="1" applyBorder="1" applyAlignment="1" applyProtection="1">
      <alignment vertical="center"/>
    </xf>
    <xf numFmtId="0" fontId="26" fillId="0" borderId="0" xfId="0" applyFont="1" applyBorder="1" applyAlignment="1" applyProtection="1">
      <alignment vertical="center"/>
    </xf>
    <xf numFmtId="0" fontId="20" fillId="0" borderId="0" xfId="93" applyFont="1" applyBorder="1" applyAlignment="1" applyProtection="1">
      <alignment horizontal="left" indent="5" shrinkToFit="1"/>
    </xf>
    <xf numFmtId="181" fontId="9" fillId="25" borderId="0" xfId="94" applyNumberFormat="1" applyFont="1" applyFill="1" applyBorder="1" applyAlignment="1" applyProtection="1">
      <alignment horizontal="left" vertical="center"/>
    </xf>
    <xf numFmtId="38" fontId="2" fillId="0" borderId="0" xfId="66" applyFont="1" applyFill="1" applyBorder="1" applyAlignment="1" applyProtection="1">
      <alignment vertical="center"/>
    </xf>
    <xf numFmtId="0" fontId="59" fillId="25" borderId="71" xfId="0" applyFont="1" applyFill="1" applyBorder="1" applyAlignment="1" applyProtection="1">
      <alignment horizontal="center" vertical="center"/>
      <protection locked="0"/>
    </xf>
    <xf numFmtId="193" fontId="59" fillId="25" borderId="66" xfId="66" applyNumberFormat="1" applyFont="1" applyFill="1" applyBorder="1" applyAlignment="1" applyProtection="1">
      <alignment horizontal="center" vertical="center"/>
      <protection locked="0"/>
    </xf>
    <xf numFmtId="191" fontId="23" fillId="25" borderId="72" xfId="0" applyNumberFormat="1" applyFont="1" applyFill="1" applyBorder="1" applyAlignment="1">
      <alignment vertical="center"/>
    </xf>
    <xf numFmtId="0" fontId="4" fillId="0" borderId="0" xfId="0" applyFont="1" applyBorder="1" applyAlignment="1">
      <alignment vertical="top"/>
    </xf>
    <xf numFmtId="0" fontId="106" fillId="35" borderId="0" xfId="0" applyFont="1" applyFill="1" applyBorder="1" applyAlignment="1">
      <alignment vertical="top"/>
    </xf>
    <xf numFmtId="0" fontId="35" fillId="35" borderId="0" xfId="0" applyFont="1" applyFill="1" applyBorder="1" applyAlignment="1">
      <alignment vertical="top"/>
    </xf>
    <xf numFmtId="14" fontId="91" fillId="35" borderId="0" xfId="0" applyNumberFormat="1" applyFont="1" applyFill="1" applyBorder="1" applyAlignment="1">
      <alignment horizontal="right" vertical="top"/>
    </xf>
    <xf numFmtId="0" fontId="91" fillId="35" borderId="0" xfId="0" applyFont="1" applyFill="1" applyBorder="1" applyAlignment="1">
      <alignment horizontal="right" vertical="top"/>
    </xf>
    <xf numFmtId="0" fontId="35" fillId="35" borderId="0" xfId="0" applyFont="1" applyFill="1" applyBorder="1" applyAlignment="1">
      <alignment horizontal="right" vertical="top"/>
    </xf>
    <xf numFmtId="0" fontId="35" fillId="36" borderId="0" xfId="0" applyFont="1" applyFill="1" applyBorder="1" applyAlignment="1">
      <alignment vertical="center"/>
    </xf>
    <xf numFmtId="0" fontId="35" fillId="36" borderId="0" xfId="0" applyFont="1" applyFill="1" applyBorder="1" applyAlignment="1">
      <alignment horizontal="right" vertical="center" indent="1"/>
    </xf>
    <xf numFmtId="0" fontId="80" fillId="36" borderId="0" xfId="0" applyFont="1" applyFill="1" applyBorder="1" applyAlignment="1">
      <alignment horizontal="left" vertical="center"/>
    </xf>
    <xf numFmtId="0" fontId="35" fillId="36" borderId="0" xfId="0" applyFont="1" applyFill="1" applyAlignment="1">
      <alignment vertical="center" wrapText="1"/>
    </xf>
    <xf numFmtId="0" fontId="4" fillId="36" borderId="0" xfId="0" applyFont="1" applyFill="1" applyBorder="1" applyAlignment="1">
      <alignment vertical="center"/>
    </xf>
    <xf numFmtId="0" fontId="59" fillId="36" borderId="0" xfId="0" applyFont="1" applyFill="1" applyBorder="1" applyAlignment="1">
      <alignment horizontal="left" vertical="center"/>
    </xf>
    <xf numFmtId="0" fontId="35" fillId="36" borderId="0" xfId="0" applyFont="1" applyFill="1" applyAlignment="1">
      <alignment vertical="center"/>
    </xf>
    <xf numFmtId="0" fontId="35" fillId="36" borderId="0" xfId="0" applyFont="1" applyFill="1" applyBorder="1" applyAlignment="1">
      <alignment horizontal="left" vertical="center"/>
    </xf>
    <xf numFmtId="0" fontId="32" fillId="36" borderId="0" xfId="0" applyFont="1" applyFill="1" applyBorder="1" applyAlignment="1">
      <alignment horizontal="center" vertical="center"/>
    </xf>
    <xf numFmtId="0" fontId="4" fillId="36" borderId="0" xfId="0" applyFont="1" applyFill="1" applyBorder="1" applyAlignment="1">
      <alignment horizontal="left" vertical="center"/>
    </xf>
    <xf numFmtId="0" fontId="0" fillId="36" borderId="0" xfId="0" applyFill="1" applyAlignment="1">
      <alignment vertical="center"/>
    </xf>
    <xf numFmtId="203" fontId="59" fillId="34" borderId="10" xfId="0" applyNumberFormat="1" applyFont="1" applyFill="1" applyBorder="1" applyAlignment="1">
      <alignment horizontal="center" vertical="center" wrapText="1"/>
    </xf>
    <xf numFmtId="184" fontId="59" fillId="34" borderId="10" xfId="0" applyNumberFormat="1" applyFont="1" applyFill="1" applyBorder="1" applyAlignment="1">
      <alignment horizontal="center" vertical="center" wrapText="1"/>
    </xf>
    <xf numFmtId="185" fontId="2" fillId="0" borderId="0" xfId="0" applyNumberFormat="1" applyFont="1" applyAlignment="1" applyProtection="1">
      <alignment vertical="center"/>
    </xf>
    <xf numFmtId="185" fontId="2" fillId="0" borderId="0" xfId="0" applyNumberFormat="1" applyFont="1" applyAlignment="1" applyProtection="1">
      <alignment horizontal="centerContinuous" vertical="center"/>
    </xf>
    <xf numFmtId="185" fontId="2" fillId="0" borderId="0" xfId="0" applyNumberFormat="1" applyFont="1" applyBorder="1" applyAlignment="1" applyProtection="1">
      <alignment horizontal="centerContinuous" vertical="center"/>
    </xf>
    <xf numFmtId="0" fontId="2" fillId="0" borderId="0" xfId="0" applyNumberFormat="1" applyFont="1" applyBorder="1" applyAlignment="1" applyProtection="1">
      <alignment vertical="center"/>
    </xf>
    <xf numFmtId="0" fontId="2" fillId="0" borderId="73" xfId="0" applyNumberFormat="1" applyFont="1" applyBorder="1" applyAlignment="1" applyProtection="1">
      <alignment vertical="center"/>
    </xf>
    <xf numFmtId="0" fontId="2" fillId="0" borderId="0" xfId="0" applyNumberFormat="1" applyFont="1" applyAlignment="1" applyProtection="1">
      <alignment vertical="center"/>
    </xf>
    <xf numFmtId="0" fontId="2" fillId="0" borderId="74" xfId="0" applyNumberFormat="1" applyFont="1" applyBorder="1" applyAlignment="1" applyProtection="1">
      <alignment vertical="center"/>
    </xf>
    <xf numFmtId="0" fontId="2" fillId="0" borderId="39" xfId="0" applyNumberFormat="1" applyFont="1" applyBorder="1" applyAlignment="1" applyProtection="1">
      <alignment vertical="center"/>
    </xf>
    <xf numFmtId="0" fontId="2" fillId="0" borderId="39" xfId="0" applyNumberFormat="1" applyFont="1" applyBorder="1" applyAlignment="1" applyProtection="1">
      <alignment vertical="center" shrinkToFit="1"/>
    </xf>
    <xf numFmtId="0" fontId="2" fillId="0" borderId="49" xfId="0" applyNumberFormat="1" applyFont="1" applyBorder="1" applyAlignment="1" applyProtection="1">
      <alignment vertical="center" shrinkToFit="1"/>
    </xf>
    <xf numFmtId="0" fontId="2" fillId="0" borderId="52" xfId="0" applyNumberFormat="1" applyFont="1" applyBorder="1" applyAlignment="1" applyProtection="1">
      <alignment vertical="center" shrinkToFit="1"/>
    </xf>
    <xf numFmtId="185" fontId="5" fillId="37" borderId="74" xfId="0" applyNumberFormat="1" applyFont="1" applyFill="1" applyBorder="1" applyAlignment="1" applyProtection="1">
      <alignment horizontal="center" vertical="center" shrinkToFit="1"/>
    </xf>
    <xf numFmtId="185" fontId="2" fillId="0" borderId="74" xfId="0" applyNumberFormat="1" applyFont="1" applyBorder="1" applyAlignment="1" applyProtection="1">
      <alignment horizontal="center" vertical="center" shrinkToFit="1"/>
    </xf>
    <xf numFmtId="185" fontId="2" fillId="38" borderId="75" xfId="0" applyNumberFormat="1" applyFont="1" applyFill="1" applyBorder="1" applyAlignment="1" applyProtection="1">
      <alignment horizontal="center" vertical="center" shrinkToFit="1"/>
    </xf>
    <xf numFmtId="185" fontId="2" fillId="38" borderId="76" xfId="0" applyNumberFormat="1" applyFont="1" applyFill="1" applyBorder="1" applyAlignment="1" applyProtection="1">
      <alignment horizontal="center" vertical="center" shrinkToFit="1"/>
    </xf>
    <xf numFmtId="185" fontId="5" fillId="37" borderId="52" xfId="0" applyNumberFormat="1" applyFont="1" applyFill="1" applyBorder="1" applyAlignment="1" applyProtection="1">
      <alignment horizontal="center" vertical="center" shrinkToFit="1"/>
    </xf>
    <xf numFmtId="185" fontId="2" fillId="0" borderId="75" xfId="0" applyNumberFormat="1" applyFont="1" applyBorder="1" applyAlignment="1" applyProtection="1">
      <alignment horizontal="center" vertical="center" shrinkToFit="1"/>
    </xf>
    <xf numFmtId="185" fontId="2" fillId="0" borderId="76" xfId="0" applyNumberFormat="1" applyFont="1" applyBorder="1" applyAlignment="1" applyProtection="1">
      <alignment horizontal="center" vertical="center" shrinkToFit="1"/>
    </xf>
    <xf numFmtId="185" fontId="2" fillId="0" borderId="52" xfId="0" applyNumberFormat="1" applyFont="1" applyBorder="1" applyAlignment="1" applyProtection="1">
      <alignment horizontal="center" vertical="center" shrinkToFit="1"/>
    </xf>
    <xf numFmtId="185" fontId="2" fillId="27" borderId="77" xfId="0" applyNumberFormat="1" applyFont="1" applyFill="1" applyBorder="1" applyAlignment="1" applyProtection="1">
      <alignment horizontal="center" vertical="center" textRotation="255"/>
    </xf>
    <xf numFmtId="49" fontId="2" fillId="27" borderId="78" xfId="0" applyNumberFormat="1" applyFont="1" applyFill="1" applyBorder="1" applyAlignment="1" applyProtection="1">
      <alignment horizontal="center" vertical="center"/>
    </xf>
    <xf numFmtId="49" fontId="51" fillId="27" borderId="79" xfId="0" applyNumberFormat="1" applyFont="1" applyFill="1" applyBorder="1" applyAlignment="1" applyProtection="1">
      <alignment horizontal="center" vertical="center"/>
    </xf>
    <xf numFmtId="49" fontId="2" fillId="27" borderId="79" xfId="0" applyNumberFormat="1" applyFont="1" applyFill="1" applyBorder="1" applyAlignment="1" applyProtection="1">
      <alignment horizontal="center" vertical="center"/>
    </xf>
    <xf numFmtId="49" fontId="2" fillId="27" borderId="80" xfId="0" applyNumberFormat="1" applyFont="1" applyFill="1" applyBorder="1" applyAlignment="1" applyProtection="1">
      <alignment horizontal="center" vertical="center"/>
    </xf>
    <xf numFmtId="185" fontId="2" fillId="27" borderId="81" xfId="0" applyNumberFormat="1" applyFont="1" applyFill="1" applyBorder="1" applyAlignment="1" applyProtection="1">
      <alignment horizontal="center" vertical="center"/>
    </xf>
    <xf numFmtId="185" fontId="2" fillId="27" borderId="82" xfId="0" applyNumberFormat="1" applyFont="1" applyFill="1" applyBorder="1" applyAlignment="1" applyProtection="1">
      <alignment horizontal="center" vertical="center"/>
    </xf>
    <xf numFmtId="185" fontId="2" fillId="27" borderId="77" xfId="0" applyNumberFormat="1" applyFont="1" applyFill="1" applyBorder="1" applyAlignment="1" applyProtection="1">
      <alignment horizontal="center" vertical="center"/>
    </xf>
    <xf numFmtId="185" fontId="2" fillId="25" borderId="17" xfId="0" applyNumberFormat="1" applyFont="1" applyFill="1" applyBorder="1" applyAlignment="1" applyProtection="1">
      <alignment horizontal="center" vertical="center" textRotation="255"/>
    </xf>
    <xf numFmtId="185" fontId="2" fillId="25" borderId="17" xfId="0" applyNumberFormat="1" applyFont="1" applyFill="1" applyBorder="1" applyAlignment="1" applyProtection="1">
      <alignment horizontal="center" vertical="center"/>
    </xf>
    <xf numFmtId="49" fontId="51" fillId="25" borderId="39" xfId="0" applyNumberFormat="1" applyFont="1" applyFill="1" applyBorder="1" applyAlignment="1" applyProtection="1">
      <alignment horizontal="center" vertical="center"/>
    </xf>
    <xf numFmtId="185" fontId="2" fillId="25" borderId="39" xfId="0" applyNumberFormat="1" applyFont="1" applyFill="1" applyBorder="1" applyAlignment="1" applyProtection="1">
      <alignment horizontal="center" vertical="center"/>
    </xf>
    <xf numFmtId="49" fontId="2" fillId="25" borderId="39" xfId="0" applyNumberFormat="1" applyFont="1" applyFill="1" applyBorder="1" applyAlignment="1" applyProtection="1">
      <alignment horizontal="center" vertical="center"/>
    </xf>
    <xf numFmtId="185" fontId="2" fillId="25" borderId="83" xfId="0" applyNumberFormat="1" applyFont="1" applyFill="1" applyBorder="1" applyAlignment="1" applyProtection="1">
      <alignment horizontal="center" vertical="center"/>
    </xf>
    <xf numFmtId="185" fontId="2" fillId="25" borderId="84" xfId="0" applyNumberFormat="1" applyFont="1" applyFill="1" applyBorder="1" applyAlignment="1" applyProtection="1">
      <alignment horizontal="center" vertical="center"/>
    </xf>
    <xf numFmtId="185" fontId="2" fillId="25" borderId="52" xfId="0" applyNumberFormat="1" applyFont="1" applyFill="1" applyBorder="1" applyAlignment="1" applyProtection="1">
      <alignment horizontal="center" vertical="center"/>
    </xf>
    <xf numFmtId="185" fontId="2" fillId="27" borderId="85" xfId="0" applyNumberFormat="1" applyFont="1" applyFill="1" applyBorder="1" applyAlignment="1" applyProtection="1">
      <alignment horizontal="center" vertical="center" shrinkToFit="1"/>
    </xf>
    <xf numFmtId="0" fontId="2" fillId="27" borderId="86" xfId="0" applyFont="1" applyFill="1" applyBorder="1" applyAlignment="1" applyProtection="1">
      <alignment horizontal="center" vertical="center"/>
    </xf>
    <xf numFmtId="185" fontId="2" fillId="25" borderId="87" xfId="0" applyNumberFormat="1" applyFont="1" applyFill="1" applyBorder="1" applyAlignment="1" applyProtection="1">
      <alignment horizontal="center" vertical="center" textRotation="255"/>
    </xf>
    <xf numFmtId="185" fontId="2" fillId="25" borderId="88" xfId="0" applyNumberFormat="1" applyFont="1" applyFill="1" applyBorder="1" applyAlignment="1" applyProtection="1">
      <alignment horizontal="center" vertical="center"/>
    </xf>
    <xf numFmtId="49" fontId="51" fillId="25" borderId="89" xfId="0" applyNumberFormat="1" applyFont="1" applyFill="1" applyBorder="1" applyAlignment="1" applyProtection="1">
      <alignment horizontal="center" vertical="center"/>
    </xf>
    <xf numFmtId="185" fontId="2" fillId="25" borderId="89" xfId="0" applyNumberFormat="1" applyFont="1" applyFill="1" applyBorder="1" applyAlignment="1" applyProtection="1">
      <alignment horizontal="center" vertical="center"/>
    </xf>
    <xf numFmtId="49" fontId="2" fillId="25" borderId="89" xfId="0" applyNumberFormat="1" applyFont="1" applyFill="1" applyBorder="1" applyAlignment="1" applyProtection="1">
      <alignment horizontal="center" vertical="center"/>
    </xf>
    <xf numFmtId="185" fontId="2" fillId="25" borderId="90" xfId="0" applyNumberFormat="1" applyFont="1" applyFill="1" applyBorder="1" applyAlignment="1" applyProtection="1">
      <alignment horizontal="center" vertical="center"/>
    </xf>
    <xf numFmtId="185" fontId="2" fillId="25" borderId="91" xfId="0" applyNumberFormat="1" applyFont="1" applyFill="1" applyBorder="1" applyAlignment="1" applyProtection="1">
      <alignment horizontal="center" vertical="center"/>
    </xf>
    <xf numFmtId="185" fontId="2" fillId="25" borderId="87" xfId="0" applyNumberFormat="1" applyFont="1" applyFill="1" applyBorder="1" applyAlignment="1" applyProtection="1">
      <alignment horizontal="center" vertical="center"/>
    </xf>
    <xf numFmtId="0" fontId="2" fillId="25" borderId="92" xfId="0" applyFont="1" applyFill="1" applyBorder="1" applyAlignment="1" applyProtection="1">
      <alignment horizontal="center" vertical="center" shrinkToFit="1"/>
    </xf>
    <xf numFmtId="0" fontId="2" fillId="25" borderId="93" xfId="0" applyFont="1" applyFill="1" applyBorder="1" applyAlignment="1" applyProtection="1">
      <alignment horizontal="center" vertical="center"/>
    </xf>
    <xf numFmtId="185" fontId="2" fillId="0" borderId="0" xfId="0" applyNumberFormat="1" applyFont="1" applyBorder="1" applyAlignment="1" applyProtection="1">
      <alignment vertical="center"/>
    </xf>
    <xf numFmtId="49" fontId="2" fillId="0" borderId="0" xfId="0" applyNumberFormat="1" applyFont="1" applyBorder="1" applyAlignment="1" applyProtection="1">
      <alignment vertical="center"/>
    </xf>
    <xf numFmtId="0" fontId="5" fillId="0" borderId="0" xfId="0" applyFont="1" applyBorder="1" applyAlignment="1" applyProtection="1"/>
    <xf numFmtId="0" fontId="5" fillId="0" borderId="57" xfId="0" applyNumberFormat="1" applyFont="1" applyBorder="1" applyAlignment="1" applyProtection="1">
      <alignment vertical="center"/>
    </xf>
    <xf numFmtId="185" fontId="5" fillId="0" borderId="94" xfId="0" applyNumberFormat="1" applyFont="1" applyBorder="1" applyAlignment="1" applyProtection="1">
      <alignment vertical="center"/>
    </xf>
    <xf numFmtId="49" fontId="5" fillId="0" borderId="94" xfId="0" applyNumberFormat="1" applyFont="1" applyBorder="1" applyAlignment="1" applyProtection="1">
      <alignment vertical="center"/>
    </xf>
    <xf numFmtId="185" fontId="5" fillId="0" borderId="95" xfId="0" applyNumberFormat="1" applyFont="1" applyBorder="1" applyAlignment="1" applyProtection="1">
      <alignment vertical="center"/>
    </xf>
    <xf numFmtId="0" fontId="5" fillId="0" borderId="61" xfId="0" applyNumberFormat="1" applyFont="1" applyBorder="1" applyAlignment="1" applyProtection="1">
      <alignment vertical="center"/>
    </xf>
    <xf numFmtId="185" fontId="5" fillId="0" borderId="0" xfId="0" applyNumberFormat="1" applyFont="1" applyBorder="1" applyAlignment="1" applyProtection="1">
      <alignment vertical="center"/>
    </xf>
    <xf numFmtId="0" fontId="5" fillId="0" borderId="62" xfId="0" applyNumberFormat="1" applyFont="1" applyBorder="1" applyAlignment="1" applyProtection="1">
      <alignment vertical="center"/>
    </xf>
    <xf numFmtId="185" fontId="5" fillId="0" borderId="73" xfId="0" applyNumberFormat="1" applyFont="1" applyBorder="1" applyAlignment="1" applyProtection="1">
      <alignment vertical="center"/>
    </xf>
    <xf numFmtId="49" fontId="5" fillId="0" borderId="73" xfId="0" applyNumberFormat="1" applyFont="1" applyBorder="1" applyAlignment="1" applyProtection="1">
      <alignment vertical="center"/>
    </xf>
    <xf numFmtId="185" fontId="5" fillId="0" borderId="96" xfId="0" applyNumberFormat="1" applyFont="1" applyBorder="1" applyAlignment="1" applyProtection="1">
      <alignment vertical="center"/>
    </xf>
    <xf numFmtId="49" fontId="88" fillId="25" borderId="78" xfId="0" applyNumberFormat="1" applyFont="1" applyFill="1" applyBorder="1" applyAlignment="1" applyProtection="1">
      <alignment horizontal="center" vertical="center"/>
    </xf>
    <xf numFmtId="49" fontId="51" fillId="25" borderId="79" xfId="0" applyNumberFormat="1" applyFont="1" applyFill="1" applyBorder="1" applyAlignment="1" applyProtection="1">
      <alignment horizontal="center" vertical="center"/>
    </xf>
    <xf numFmtId="49" fontId="88" fillId="25" borderId="79" xfId="0" applyNumberFormat="1" applyFont="1" applyFill="1" applyBorder="1" applyAlignment="1" applyProtection="1">
      <alignment horizontal="center" vertical="center"/>
    </xf>
    <xf numFmtId="49" fontId="2" fillId="25" borderId="79" xfId="0" applyNumberFormat="1" applyFont="1" applyFill="1" applyBorder="1" applyAlignment="1" applyProtection="1">
      <alignment horizontal="center" vertical="center"/>
    </xf>
    <xf numFmtId="49" fontId="88" fillId="25" borderId="80" xfId="0" applyNumberFormat="1" applyFont="1" applyFill="1" applyBorder="1" applyAlignment="1" applyProtection="1">
      <alignment horizontal="center" vertical="center"/>
    </xf>
    <xf numFmtId="185" fontId="88" fillId="25" borderId="81" xfId="0" applyNumberFormat="1" applyFont="1" applyFill="1" applyBorder="1" applyAlignment="1" applyProtection="1">
      <alignment horizontal="center" vertical="center"/>
    </xf>
    <xf numFmtId="185" fontId="88" fillId="25" borderId="82" xfId="0" applyNumberFormat="1" applyFont="1" applyFill="1" applyBorder="1" applyAlignment="1" applyProtection="1">
      <alignment horizontal="center" vertical="center"/>
    </xf>
    <xf numFmtId="185" fontId="88" fillId="25" borderId="77" xfId="0" applyNumberFormat="1" applyFont="1" applyFill="1" applyBorder="1" applyAlignment="1" applyProtection="1">
      <alignment horizontal="center" vertical="center"/>
    </xf>
    <xf numFmtId="0" fontId="88" fillId="25" borderId="93" xfId="0" applyFont="1" applyFill="1" applyBorder="1" applyAlignment="1" applyProtection="1">
      <alignment horizontal="center" vertical="center"/>
    </xf>
    <xf numFmtId="201" fontId="2" fillId="0" borderId="0" xfId="0" applyNumberFormat="1" applyFont="1" applyAlignment="1" applyProtection="1">
      <alignment vertical="center"/>
    </xf>
    <xf numFmtId="185" fontId="2" fillId="0" borderId="0" xfId="0" applyNumberFormat="1" applyFont="1" applyAlignment="1" applyProtection="1">
      <alignment horizontal="center" vertical="center"/>
    </xf>
    <xf numFmtId="185" fontId="2" fillId="0" borderId="0" xfId="0" applyNumberFormat="1" applyFont="1" applyBorder="1" applyAlignment="1" applyProtection="1">
      <alignment horizontal="center" vertical="center"/>
    </xf>
    <xf numFmtId="185" fontId="2" fillId="34" borderId="77" xfId="0" applyNumberFormat="1" applyFont="1" applyFill="1" applyBorder="1" applyAlignment="1" applyProtection="1">
      <alignment horizontal="center" vertical="center"/>
      <protection locked="0"/>
    </xf>
    <xf numFmtId="185" fontId="2" fillId="25" borderId="52" xfId="0" applyNumberFormat="1" applyFont="1" applyFill="1" applyBorder="1" applyAlignment="1" applyProtection="1">
      <alignment horizontal="center" vertical="center"/>
      <protection locked="0"/>
    </xf>
    <xf numFmtId="185" fontId="2" fillId="25" borderId="87" xfId="0" applyNumberFormat="1" applyFont="1" applyFill="1" applyBorder="1" applyAlignment="1" applyProtection="1">
      <alignment horizontal="center" vertical="center"/>
      <protection locked="0"/>
    </xf>
    <xf numFmtId="0" fontId="2" fillId="0" borderId="39" xfId="0" applyNumberFormat="1" applyFont="1" applyBorder="1" applyAlignment="1" applyProtection="1">
      <alignment vertical="center"/>
      <protection locked="0"/>
    </xf>
    <xf numFmtId="0" fontId="2" fillId="0" borderId="39" xfId="0" applyNumberFormat="1" applyFont="1" applyBorder="1" applyAlignment="1" applyProtection="1">
      <alignment vertical="center" shrinkToFit="1"/>
      <protection locked="0"/>
    </xf>
    <xf numFmtId="0" fontId="2" fillId="0" borderId="49" xfId="0" applyNumberFormat="1" applyFont="1" applyBorder="1" applyAlignment="1" applyProtection="1">
      <alignment vertical="center" shrinkToFit="1"/>
      <protection locked="0"/>
    </xf>
    <xf numFmtId="205" fontId="31" fillId="34" borderId="78" xfId="0" applyNumberFormat="1" applyFont="1" applyFill="1" applyBorder="1" applyAlignment="1" applyProtection="1">
      <alignment horizontal="center" vertical="center" shrinkToFit="1"/>
    </xf>
    <xf numFmtId="0" fontId="31" fillId="34" borderId="97" xfId="0" applyNumberFormat="1" applyFont="1" applyFill="1" applyBorder="1" applyAlignment="1" applyProtection="1">
      <alignment horizontal="center" vertical="center" shrinkToFit="1"/>
    </xf>
    <xf numFmtId="185" fontId="31" fillId="25" borderId="17" xfId="0" applyNumberFormat="1" applyFont="1" applyFill="1" applyBorder="1" applyAlignment="1" applyProtection="1">
      <alignment horizontal="center" vertical="center"/>
    </xf>
    <xf numFmtId="185" fontId="31" fillId="25" borderId="98" xfId="0" applyNumberFormat="1" applyFont="1" applyFill="1" applyBorder="1" applyAlignment="1" applyProtection="1">
      <alignment horizontal="center" vertical="center"/>
    </xf>
    <xf numFmtId="185" fontId="31" fillId="25" borderId="90" xfId="0" applyNumberFormat="1" applyFont="1" applyFill="1" applyBorder="1" applyAlignment="1" applyProtection="1">
      <alignment horizontal="center" vertical="center"/>
    </xf>
    <xf numFmtId="185" fontId="31" fillId="25" borderId="91" xfId="0" applyNumberFormat="1" applyFont="1" applyFill="1" applyBorder="1" applyAlignment="1" applyProtection="1">
      <alignment horizontal="center" vertical="center"/>
    </xf>
    <xf numFmtId="185" fontId="31" fillId="25" borderId="83" xfId="0" applyNumberFormat="1" applyFont="1" applyFill="1" applyBorder="1" applyAlignment="1" applyProtection="1">
      <alignment horizontal="center" vertical="center"/>
    </xf>
    <xf numFmtId="185" fontId="31" fillId="25" borderId="84" xfId="0" applyNumberFormat="1" applyFont="1" applyFill="1" applyBorder="1" applyAlignment="1" applyProtection="1">
      <alignment horizontal="center" vertical="center"/>
    </xf>
    <xf numFmtId="185" fontId="2" fillId="25" borderId="17" xfId="0" applyNumberFormat="1" applyFont="1" applyFill="1" applyBorder="1" applyAlignment="1" applyProtection="1">
      <alignment horizontal="center" vertical="center"/>
      <protection locked="0"/>
    </xf>
    <xf numFmtId="49" fontId="51" fillId="25" borderId="39" xfId="0" applyNumberFormat="1" applyFont="1" applyFill="1" applyBorder="1" applyAlignment="1" applyProtection="1">
      <alignment horizontal="center" vertical="center"/>
      <protection locked="0"/>
    </xf>
    <xf numFmtId="185" fontId="2" fillId="25" borderId="39" xfId="0" applyNumberFormat="1" applyFont="1" applyFill="1" applyBorder="1" applyAlignment="1" applyProtection="1">
      <alignment horizontal="center" vertical="center"/>
      <protection locked="0"/>
    </xf>
    <xf numFmtId="185" fontId="2" fillId="25" borderId="88" xfId="0" applyNumberFormat="1" applyFont="1" applyFill="1" applyBorder="1" applyAlignment="1" applyProtection="1">
      <alignment horizontal="center" vertical="center"/>
      <protection locked="0"/>
    </xf>
    <xf numFmtId="49" fontId="51" fillId="25" borderId="89" xfId="0" applyNumberFormat="1" applyFont="1" applyFill="1" applyBorder="1" applyAlignment="1" applyProtection="1">
      <alignment horizontal="center" vertical="center"/>
      <protection locked="0"/>
    </xf>
    <xf numFmtId="185" fontId="2" fillId="25" borderId="89" xfId="0" applyNumberFormat="1" applyFont="1" applyFill="1" applyBorder="1" applyAlignment="1" applyProtection="1">
      <alignment horizontal="center" vertical="center"/>
      <protection locked="0"/>
    </xf>
    <xf numFmtId="185" fontId="56" fillId="0" borderId="73" xfId="0" applyNumberFormat="1" applyFont="1" applyBorder="1" applyAlignment="1" applyProtection="1">
      <alignment vertical="center"/>
    </xf>
    <xf numFmtId="185" fontId="56" fillId="0" borderId="73" xfId="0" applyNumberFormat="1" applyFont="1" applyBorder="1" applyAlignment="1" applyProtection="1">
      <alignment horizontal="right" vertical="center"/>
    </xf>
    <xf numFmtId="185" fontId="30" fillId="0" borderId="73" xfId="0" applyNumberFormat="1" applyFont="1" applyBorder="1" applyAlignment="1" applyProtection="1">
      <alignment horizontal="right" vertical="center"/>
    </xf>
    <xf numFmtId="0" fontId="92" fillId="36" borderId="0" xfId="0" applyFont="1" applyFill="1" applyAlignment="1">
      <alignment vertical="center" wrapText="1"/>
    </xf>
    <xf numFmtId="20" fontId="0" fillId="27" borderId="79" xfId="0" applyNumberFormat="1" applyFill="1" applyBorder="1" applyAlignment="1" applyProtection="1">
      <alignment horizontal="center" vertical="center"/>
      <protection locked="0"/>
    </xf>
    <xf numFmtId="49" fontId="2" fillId="25" borderId="39" xfId="0" applyNumberFormat="1" applyFont="1" applyFill="1" applyBorder="1" applyAlignment="1" applyProtection="1">
      <alignment horizontal="center" vertical="center"/>
      <protection locked="0"/>
    </xf>
    <xf numFmtId="49" fontId="2" fillId="25" borderId="89" xfId="0" applyNumberFormat="1" applyFont="1" applyFill="1" applyBorder="1" applyAlignment="1" applyProtection="1">
      <alignment horizontal="center" vertical="center"/>
      <protection locked="0"/>
    </xf>
    <xf numFmtId="185" fontId="2" fillId="0" borderId="52" xfId="0" applyNumberFormat="1" applyFont="1" applyBorder="1" applyAlignment="1" applyProtection="1">
      <alignment horizontal="center" vertical="center" shrinkToFit="1"/>
      <protection locked="0"/>
    </xf>
    <xf numFmtId="0" fontId="11" fillId="0" borderId="94" xfId="0" applyFont="1" applyBorder="1" applyAlignment="1">
      <alignment horizontal="center" vertical="center"/>
    </xf>
    <xf numFmtId="0" fontId="4" fillId="0" borderId="73" xfId="0" applyFont="1" applyBorder="1" applyAlignment="1">
      <alignment horizontal="center" vertical="center"/>
    </xf>
    <xf numFmtId="0" fontId="4" fillId="0" borderId="50" xfId="0" applyFont="1" applyBorder="1" applyAlignment="1">
      <alignment horizontal="center" vertical="center"/>
    </xf>
    <xf numFmtId="0" fontId="107" fillId="0" borderId="0" xfId="0" applyFont="1" applyBorder="1" applyAlignment="1">
      <alignment vertical="center"/>
    </xf>
    <xf numFmtId="203" fontId="107" fillId="0" borderId="0" xfId="0" applyNumberFormat="1" applyFont="1" applyBorder="1" applyAlignment="1">
      <alignment vertical="center"/>
    </xf>
    <xf numFmtId="0" fontId="4" fillId="0" borderId="99" xfId="0" applyFont="1" applyBorder="1" applyAlignment="1">
      <alignment horizontal="left" vertical="center"/>
    </xf>
    <xf numFmtId="0" fontId="4" fillId="0" borderId="100" xfId="0" applyFont="1" applyBorder="1" applyAlignment="1">
      <alignment horizontal="left" vertical="center"/>
    </xf>
    <xf numFmtId="57" fontId="108" fillId="0" borderId="101" xfId="0" applyNumberFormat="1" applyFont="1" applyBorder="1" applyAlignment="1">
      <alignment horizontal="center" vertical="center"/>
    </xf>
    <xf numFmtId="57" fontId="108" fillId="0" borderId="101" xfId="0" applyNumberFormat="1" applyFont="1" applyBorder="1" applyAlignment="1">
      <alignment horizontal="left" vertical="center"/>
    </xf>
    <xf numFmtId="57" fontId="108" fillId="0" borderId="102" xfId="0" applyNumberFormat="1" applyFont="1" applyBorder="1" applyAlignment="1">
      <alignment horizontal="left" vertical="center"/>
    </xf>
    <xf numFmtId="57" fontId="108" fillId="0" borderId="102" xfId="0" applyNumberFormat="1" applyFont="1" applyBorder="1" applyAlignment="1">
      <alignment horizontal="center" vertical="center"/>
    </xf>
    <xf numFmtId="193" fontId="46" fillId="39" borderId="103" xfId="66" applyNumberFormat="1" applyFont="1" applyFill="1" applyBorder="1" applyAlignment="1" applyProtection="1">
      <alignment horizontal="right" vertical="center" indent="1"/>
    </xf>
    <xf numFmtId="0" fontId="59" fillId="25" borderId="14" xfId="0" applyFont="1" applyFill="1" applyBorder="1" applyAlignment="1" applyProtection="1">
      <alignment horizontal="center" vertical="center"/>
      <protection locked="0"/>
    </xf>
    <xf numFmtId="186" fontId="59" fillId="25" borderId="15" xfId="0" applyNumberFormat="1" applyFont="1" applyFill="1" applyBorder="1" applyAlignment="1" applyProtection="1">
      <alignment horizontal="center" vertical="center"/>
      <protection locked="0"/>
    </xf>
    <xf numFmtId="190" fontId="59" fillId="25" borderId="10" xfId="0" applyNumberFormat="1" applyFont="1" applyFill="1" applyBorder="1" applyAlignment="1" applyProtection="1">
      <alignment horizontal="center" vertical="center"/>
      <protection locked="0"/>
    </xf>
    <xf numFmtId="192" fontId="59" fillId="25" borderId="31" xfId="0" applyNumberFormat="1" applyFont="1" applyFill="1" applyBorder="1" applyAlignment="1" applyProtection="1">
      <alignment horizontal="center" vertical="center"/>
      <protection locked="0"/>
    </xf>
    <xf numFmtId="189" fontId="59" fillId="25" borderId="10" xfId="0" applyNumberFormat="1" applyFont="1" applyFill="1" applyBorder="1" applyAlignment="1" applyProtection="1">
      <alignment horizontal="center" vertical="center" wrapText="1"/>
      <protection locked="0"/>
    </xf>
    <xf numFmtId="0" fontId="59" fillId="25" borderId="10" xfId="0" applyFont="1" applyFill="1" applyBorder="1" applyAlignment="1" applyProtection="1">
      <alignment horizontal="center" vertical="center"/>
      <protection locked="0"/>
    </xf>
    <xf numFmtId="0" fontId="2" fillId="0" borderId="0" xfId="92"/>
    <xf numFmtId="0" fontId="109" fillId="0" borderId="0" xfId="92" applyFont="1" applyAlignment="1">
      <alignment vertical="center" wrapText="1"/>
    </xf>
    <xf numFmtId="0" fontId="2" fillId="30" borderId="0" xfId="92" applyFill="1"/>
    <xf numFmtId="0" fontId="4" fillId="0" borderId="0" xfId="92" applyFont="1"/>
    <xf numFmtId="0" fontId="4" fillId="0" borderId="57" xfId="92" applyFont="1" applyBorder="1" applyAlignment="1">
      <alignment horizontal="left" vertical="center"/>
    </xf>
    <xf numFmtId="0" fontId="4" fillId="0" borderId="104" xfId="92" applyFont="1" applyBorder="1" applyAlignment="1">
      <alignment horizontal="left" vertical="center"/>
    </xf>
    <xf numFmtId="0" fontId="4" fillId="0" borderId="105" xfId="92" applyFont="1" applyBorder="1" applyAlignment="1">
      <alignment horizontal="centerContinuous" vertical="center"/>
    </xf>
    <xf numFmtId="0" fontId="4" fillId="0" borderId="40" xfId="92" applyFont="1" applyBorder="1" applyAlignment="1">
      <alignment horizontal="centerContinuous" vertical="center"/>
    </xf>
    <xf numFmtId="0" fontId="4" fillId="0" borderId="106" xfId="92" applyFont="1" applyBorder="1" applyAlignment="1">
      <alignment horizontal="center" vertical="center"/>
    </xf>
    <xf numFmtId="0" fontId="4" fillId="30" borderId="0" xfId="92" applyFont="1" applyFill="1"/>
    <xf numFmtId="0" fontId="4" fillId="0" borderId="61" xfId="92" applyFont="1" applyBorder="1" applyAlignment="1">
      <alignment horizontal="left" vertical="center"/>
    </xf>
    <xf numFmtId="0" fontId="4" fillId="0" borderId="107" xfId="92" applyFont="1" applyBorder="1" applyAlignment="1">
      <alignment horizontal="left" vertical="center"/>
    </xf>
    <xf numFmtId="0" fontId="4" fillId="0" borderId="36" xfId="92" applyFont="1" applyBorder="1" applyAlignment="1">
      <alignment horizontal="centerContinuous" vertical="center"/>
    </xf>
    <xf numFmtId="0" fontId="4" fillId="0" borderId="49" xfId="92" applyFont="1" applyBorder="1" applyAlignment="1">
      <alignment horizontal="centerContinuous" vertical="center"/>
    </xf>
    <xf numFmtId="0" fontId="4" fillId="0" borderId="108" xfId="92" applyFont="1" applyBorder="1" applyAlignment="1">
      <alignment horizontal="center" vertical="center"/>
    </xf>
    <xf numFmtId="0" fontId="4" fillId="0" borderId="109" xfId="92" applyFont="1" applyBorder="1" applyAlignment="1">
      <alignment vertical="center"/>
    </xf>
    <xf numFmtId="0" fontId="4" fillId="0" borderId="110" xfId="92" applyFont="1" applyBorder="1" applyAlignment="1">
      <alignment vertical="center"/>
    </xf>
    <xf numFmtId="0" fontId="4" fillId="0" borderId="50" xfId="92" applyFont="1" applyBorder="1" applyAlignment="1">
      <alignment horizontal="center" vertical="center"/>
    </xf>
    <xf numFmtId="0" fontId="4" fillId="0" borderId="111" xfId="92" applyFont="1" applyBorder="1" applyAlignment="1">
      <alignment vertical="center"/>
    </xf>
    <xf numFmtId="0" fontId="4" fillId="0" borderId="28" xfId="92" applyFont="1" applyBorder="1" applyAlignment="1">
      <alignment horizontal="center" vertical="center"/>
    </xf>
    <xf numFmtId="0" fontId="4" fillId="0" borderId="50" xfId="92" applyFont="1" applyBorder="1" applyAlignment="1">
      <alignment horizontal="centerContinuous" vertical="center"/>
    </xf>
    <xf numFmtId="0" fontId="4" fillId="0" borderId="37" xfId="92" applyFont="1" applyBorder="1" applyAlignment="1">
      <alignment horizontal="center" vertical="center"/>
    </xf>
    <xf numFmtId="0" fontId="25" fillId="0" borderId="112" xfId="92" applyFont="1" applyBorder="1" applyAlignment="1">
      <alignment horizontal="right" vertical="top"/>
    </xf>
    <xf numFmtId="0" fontId="25" fillId="0" borderId="53" xfId="92" applyFont="1" applyBorder="1" applyAlignment="1">
      <alignment horizontal="right" vertical="top"/>
    </xf>
    <xf numFmtId="0" fontId="25" fillId="0" borderId="113" xfId="92" applyFont="1" applyBorder="1" applyAlignment="1">
      <alignment horizontal="right" vertical="top"/>
    </xf>
    <xf numFmtId="3" fontId="2" fillId="0" borderId="114" xfId="92" applyNumberFormat="1" applyBorder="1" applyAlignment="1">
      <alignment vertical="top"/>
    </xf>
    <xf numFmtId="3" fontId="2" fillId="0" borderId="51" xfId="92" applyNumberFormat="1" applyBorder="1" applyAlignment="1">
      <alignment vertical="top"/>
    </xf>
    <xf numFmtId="3" fontId="85" fillId="0" borderId="108" xfId="92" applyNumberFormat="1" applyFont="1" applyBorder="1" applyAlignment="1">
      <alignment wrapText="1"/>
    </xf>
    <xf numFmtId="1" fontId="2" fillId="0" borderId="0" xfId="92" applyNumberFormat="1"/>
    <xf numFmtId="3" fontId="2" fillId="0" borderId="114" xfId="92" applyNumberFormat="1" applyBorder="1"/>
    <xf numFmtId="3" fontId="2" fillId="0" borderId="51" xfId="92" applyNumberFormat="1" applyBorder="1"/>
    <xf numFmtId="3" fontId="2" fillId="0" borderId="108" xfId="92" applyNumberFormat="1" applyBorder="1"/>
    <xf numFmtId="3" fontId="2" fillId="0" borderId="115" xfId="92" applyNumberFormat="1" applyBorder="1"/>
    <xf numFmtId="3" fontId="2" fillId="0" borderId="116" xfId="92" applyNumberFormat="1" applyBorder="1"/>
    <xf numFmtId="3" fontId="2" fillId="0" borderId="117" xfId="92" applyNumberFormat="1" applyBorder="1"/>
    <xf numFmtId="3" fontId="2" fillId="0" borderId="115" xfId="92" applyNumberFormat="1" applyFont="1" applyBorder="1"/>
    <xf numFmtId="3" fontId="2" fillId="0" borderId="116" xfId="92" applyNumberFormat="1" applyFont="1" applyBorder="1"/>
    <xf numFmtId="3" fontId="2" fillId="0" borderId="117" xfId="92" applyNumberFormat="1" applyFont="1" applyBorder="1"/>
    <xf numFmtId="3" fontId="2" fillId="0" borderId="61" xfId="92" applyNumberFormat="1" applyBorder="1"/>
    <xf numFmtId="3" fontId="2" fillId="0" borderId="107" xfId="92" applyNumberFormat="1" applyBorder="1"/>
    <xf numFmtId="38" fontId="2" fillId="0" borderId="51" xfId="66" applyFont="1" applyFill="1" applyBorder="1" applyAlignment="1"/>
    <xf numFmtId="38" fontId="2" fillId="0" borderId="108" xfId="66" applyFont="1" applyFill="1" applyBorder="1" applyAlignment="1"/>
    <xf numFmtId="38" fontId="2" fillId="0" borderId="109" xfId="66" applyFont="1" applyFill="1" applyBorder="1" applyAlignment="1">
      <alignment horizontal="center"/>
    </xf>
    <xf numFmtId="38" fontId="2" fillId="0" borderId="110" xfId="66" applyFont="1" applyFill="1" applyBorder="1" applyAlignment="1">
      <alignment horizontal="center"/>
    </xf>
    <xf numFmtId="38" fontId="2" fillId="0" borderId="52" xfId="66" applyFont="1" applyFill="1" applyBorder="1" applyAlignment="1"/>
    <xf numFmtId="38" fontId="2" fillId="0" borderId="111" xfId="66" applyFont="1" applyFill="1" applyBorder="1" applyAlignment="1"/>
    <xf numFmtId="38" fontId="2" fillId="0" borderId="16" xfId="66" applyFont="1" applyFill="1" applyBorder="1" applyAlignment="1"/>
    <xf numFmtId="38" fontId="2" fillId="0" borderId="0" xfId="66" applyFont="1" applyFill="1" applyBorder="1" applyAlignment="1"/>
    <xf numFmtId="38" fontId="2" fillId="0" borderId="107" xfId="66" applyFont="1" applyFill="1" applyBorder="1" applyAlignment="1"/>
    <xf numFmtId="0" fontId="2" fillId="0" borderId="61" xfId="0" applyFont="1" applyFill="1" applyBorder="1" applyAlignment="1">
      <alignment horizontal="left"/>
    </xf>
    <xf numFmtId="0" fontId="2" fillId="0" borderId="107" xfId="0" applyFont="1" applyFill="1" applyBorder="1" applyAlignment="1">
      <alignment horizontal="left"/>
    </xf>
    <xf numFmtId="0" fontId="2" fillId="0" borderId="16" xfId="0" applyFont="1" applyFill="1" applyBorder="1" applyAlignment="1">
      <alignment horizontal="centerContinuous"/>
    </xf>
    <xf numFmtId="0" fontId="2" fillId="0" borderId="0" xfId="0" applyFont="1" applyFill="1" applyBorder="1" applyAlignment="1">
      <alignment horizontal="centerContinuous"/>
    </xf>
    <xf numFmtId="0" fontId="2" fillId="0" borderId="107" xfId="0" applyFont="1" applyFill="1" applyBorder="1" applyAlignment="1">
      <alignment horizontal="centerContinuous"/>
    </xf>
    <xf numFmtId="0" fontId="2" fillId="0" borderId="61" xfId="0" applyFont="1" applyFill="1" applyBorder="1" applyAlignment="1">
      <alignment horizontal="centerContinuous"/>
    </xf>
    <xf numFmtId="0" fontId="2" fillId="0" borderId="16" xfId="0" applyFont="1" applyFill="1" applyBorder="1" applyAlignment="1">
      <alignment horizontal="left"/>
    </xf>
    <xf numFmtId="0" fontId="2" fillId="0" borderId="0" xfId="0" applyFont="1" applyFill="1" applyBorder="1" applyAlignment="1">
      <alignment horizontal="left"/>
    </xf>
    <xf numFmtId="0" fontId="2" fillId="0" borderId="61" xfId="0" applyFont="1" applyFill="1" applyBorder="1" applyAlignment="1">
      <alignment horizontal="center"/>
    </xf>
    <xf numFmtId="0" fontId="2" fillId="0" borderId="107" xfId="0" applyFont="1" applyFill="1" applyBorder="1" applyAlignment="1">
      <alignment horizontal="center"/>
    </xf>
    <xf numFmtId="0" fontId="2" fillId="0" borderId="118" xfId="0" applyFont="1" applyFill="1" applyBorder="1" applyAlignment="1">
      <alignment horizontal="centerContinuous"/>
    </xf>
    <xf numFmtId="0" fontId="2" fillId="0" borderId="119" xfId="0" applyFont="1" applyFill="1" applyBorder="1" applyAlignment="1">
      <alignment horizontal="centerContinuous"/>
    </xf>
    <xf numFmtId="0" fontId="2" fillId="0" borderId="109" xfId="0" applyFont="1" applyFill="1" applyBorder="1" applyAlignment="1">
      <alignment horizontal="centerContinuous"/>
    </xf>
    <xf numFmtId="0" fontId="2" fillId="0" borderId="110" xfId="0" applyFont="1" applyFill="1" applyBorder="1" applyAlignment="1">
      <alignment horizontal="centerContinuous"/>
    </xf>
    <xf numFmtId="0" fontId="2" fillId="0" borderId="109" xfId="0" applyFont="1" applyFill="1" applyBorder="1" applyAlignment="1">
      <alignment horizontal="left"/>
    </xf>
    <xf numFmtId="0" fontId="2" fillId="0" borderId="110" xfId="0" applyFont="1" applyFill="1" applyBorder="1" applyAlignment="1">
      <alignment horizontal="left"/>
    </xf>
    <xf numFmtId="0" fontId="2" fillId="0" borderId="17" xfId="0" applyFont="1" applyFill="1" applyBorder="1" applyAlignment="1">
      <alignment horizontal="centerContinuous"/>
    </xf>
    <xf numFmtId="0" fontId="2" fillId="0" borderId="39" xfId="0" applyFont="1" applyFill="1" applyBorder="1" applyAlignment="1">
      <alignment horizontal="centerContinuous"/>
    </xf>
    <xf numFmtId="0" fontId="2" fillId="0" borderId="118" xfId="0" applyFont="1" applyFill="1" applyBorder="1" applyAlignment="1">
      <alignment horizontal="center"/>
    </xf>
    <xf numFmtId="0" fontId="2" fillId="0" borderId="119" xfId="0" applyFont="1" applyFill="1" applyBorder="1" applyAlignment="1">
      <alignment horizontal="center"/>
    </xf>
    <xf numFmtId="0" fontId="2" fillId="0" borderId="13" xfId="0" applyFont="1" applyFill="1" applyBorder="1" applyAlignment="1">
      <alignment horizontal="centerContinuous"/>
    </xf>
    <xf numFmtId="0" fontId="2" fillId="0" borderId="29" xfId="0" applyFont="1" applyFill="1" applyBorder="1" applyAlignment="1">
      <alignment horizontal="centerContinuous"/>
    </xf>
    <xf numFmtId="0" fontId="2" fillId="0" borderId="29" xfId="0" applyFont="1" applyFill="1" applyBorder="1" applyAlignment="1">
      <alignment horizontal="center"/>
    </xf>
    <xf numFmtId="0" fontId="2" fillId="0" borderId="29" xfId="0" applyFont="1" applyFill="1" applyBorder="1">
      <alignment vertical="center"/>
    </xf>
    <xf numFmtId="0" fontId="2" fillId="0" borderId="119" xfId="0" applyFont="1" applyFill="1" applyBorder="1">
      <alignment vertical="center"/>
    </xf>
    <xf numFmtId="0" fontId="2" fillId="0" borderId="0" xfId="0" applyFont="1" applyFill="1" applyBorder="1" applyAlignment="1">
      <alignment horizontal="center"/>
    </xf>
    <xf numFmtId="0" fontId="2" fillId="0" borderId="0" xfId="0" applyFont="1" applyFill="1" applyBorder="1">
      <alignment vertical="center"/>
    </xf>
    <xf numFmtId="0" fontId="2" fillId="0" borderId="107" xfId="0" applyFont="1" applyFill="1" applyBorder="1">
      <alignment vertical="center"/>
    </xf>
    <xf numFmtId="0" fontId="2" fillId="30" borderId="61" xfId="92" applyFill="1" applyBorder="1"/>
    <xf numFmtId="0" fontId="2" fillId="0" borderId="62" xfId="0" applyFont="1" applyFill="1" applyBorder="1" applyAlignment="1">
      <alignment horizontal="center"/>
    </xf>
    <xf numFmtId="0" fontId="2" fillId="0" borderId="73" xfId="0" applyFont="1" applyFill="1" applyBorder="1" applyAlignment="1">
      <alignment horizontal="center"/>
    </xf>
    <xf numFmtId="0" fontId="2" fillId="0" borderId="73" xfId="0" applyFont="1" applyFill="1" applyBorder="1">
      <alignment vertical="center"/>
    </xf>
    <xf numFmtId="0" fontId="2" fillId="0" borderId="120" xfId="0" applyFont="1" applyFill="1" applyBorder="1">
      <alignment vertical="center"/>
    </xf>
    <xf numFmtId="0" fontId="77" fillId="0" borderId="0" xfId="0" applyFont="1" applyBorder="1" applyAlignment="1">
      <alignment vertical="center" shrinkToFit="1"/>
    </xf>
    <xf numFmtId="0" fontId="4" fillId="0" borderId="121" xfId="0" applyFont="1" applyBorder="1" applyAlignment="1" applyProtection="1">
      <alignment vertical="center"/>
    </xf>
    <xf numFmtId="0" fontId="4" fillId="0" borderId="122" xfId="0" applyFont="1" applyBorder="1" applyAlignment="1" applyProtection="1">
      <alignment horizontal="right" vertical="center"/>
    </xf>
    <xf numFmtId="0" fontId="82" fillId="0" borderId="0" xfId="0" applyFont="1" applyFill="1" applyBorder="1" applyAlignment="1" applyProtection="1">
      <alignment vertical="center" shrinkToFit="1"/>
    </xf>
    <xf numFmtId="182" fontId="5" fillId="27" borderId="123" xfId="0" applyNumberFormat="1" applyFont="1" applyFill="1" applyBorder="1" applyAlignment="1" applyProtection="1">
      <alignment vertical="center" shrinkToFit="1"/>
    </xf>
    <xf numFmtId="193" fontId="46" fillId="27" borderId="123" xfId="0" applyNumberFormat="1" applyFont="1" applyFill="1" applyBorder="1" applyAlignment="1" applyProtection="1">
      <alignment horizontal="center" vertical="center" shrinkToFit="1"/>
    </xf>
    <xf numFmtId="0" fontId="5" fillId="27" borderId="10" xfId="0" applyFont="1" applyFill="1" applyBorder="1" applyAlignment="1" applyProtection="1">
      <alignment vertical="center" shrinkToFit="1"/>
    </xf>
    <xf numFmtId="0" fontId="0" fillId="0" borderId="10" xfId="0" applyFill="1" applyBorder="1" applyAlignment="1" applyProtection="1">
      <alignment vertical="center" shrinkToFit="1"/>
    </xf>
    <xf numFmtId="182" fontId="5" fillId="27" borderId="10" xfId="0" applyNumberFormat="1" applyFont="1" applyFill="1" applyBorder="1" applyAlignment="1" applyProtection="1">
      <alignment vertical="center" shrinkToFit="1"/>
    </xf>
    <xf numFmtId="0" fontId="23" fillId="0" borderId="124" xfId="0" applyFont="1" applyBorder="1" applyAlignment="1" applyProtection="1">
      <alignment horizontal="right" vertical="center" shrinkToFit="1"/>
    </xf>
    <xf numFmtId="0" fontId="94" fillId="25" borderId="125" xfId="0" applyNumberFormat="1" applyFont="1" applyFill="1" applyBorder="1" applyAlignment="1" applyProtection="1">
      <alignment horizontal="right" vertical="center" shrinkToFit="1"/>
      <protection locked="0"/>
    </xf>
    <xf numFmtId="0" fontId="94" fillId="25" borderId="126" xfId="0" applyNumberFormat="1" applyFont="1" applyFill="1" applyBorder="1" applyAlignment="1" applyProtection="1">
      <alignment horizontal="right" vertical="center" shrinkToFit="1"/>
      <protection locked="0"/>
    </xf>
    <xf numFmtId="0" fontId="94" fillId="0" borderId="0" xfId="0" applyNumberFormat="1" applyFont="1" applyFill="1" applyBorder="1" applyAlignment="1" applyProtection="1">
      <alignment horizontal="right" vertical="center" shrinkToFit="1"/>
      <protection locked="0"/>
    </xf>
    <xf numFmtId="0" fontId="58" fillId="0" borderId="0" xfId="0" applyFont="1" applyBorder="1" applyAlignment="1" applyProtection="1">
      <alignment vertical="center"/>
    </xf>
    <xf numFmtId="198" fontId="94" fillId="25" borderId="42" xfId="0" applyNumberFormat="1" applyFont="1" applyFill="1" applyBorder="1" applyAlignment="1" applyProtection="1">
      <alignment horizontal="right" vertical="center" shrinkToFit="1"/>
      <protection locked="0"/>
    </xf>
    <xf numFmtId="0" fontId="58" fillId="0" borderId="73" xfId="0" applyFont="1" applyBorder="1" applyAlignment="1" applyProtection="1">
      <alignment vertical="center"/>
    </xf>
    <xf numFmtId="0" fontId="59" fillId="27" borderId="10" xfId="0" applyFont="1" applyFill="1" applyBorder="1" applyAlignment="1" applyProtection="1">
      <alignment horizontal="center" vertical="center" shrinkToFit="1"/>
    </xf>
    <xf numFmtId="0" fontId="2" fillId="0" borderId="0" xfId="0" applyFont="1" applyFill="1" applyBorder="1" applyAlignment="1" applyProtection="1">
      <alignment horizontal="right" vertical="center" shrinkToFit="1"/>
    </xf>
    <xf numFmtId="0" fontId="21" fillId="0" borderId="0" xfId="0" applyFont="1" applyFill="1" applyBorder="1" applyAlignment="1" applyProtection="1">
      <alignment vertical="center" shrinkToFit="1"/>
    </xf>
    <xf numFmtId="0" fontId="2" fillId="0" borderId="14" xfId="0" applyFont="1" applyFill="1" applyBorder="1" applyAlignment="1" applyProtection="1">
      <alignment vertical="center" shrinkToFit="1"/>
    </xf>
    <xf numFmtId="0" fontId="2" fillId="0" borderId="18" xfId="0" applyFont="1" applyFill="1" applyBorder="1" applyAlignment="1" applyProtection="1">
      <alignment vertical="center" shrinkToFit="1"/>
    </xf>
    <xf numFmtId="0" fontId="0" fillId="0" borderId="42" xfId="0" applyBorder="1" applyAlignment="1" applyProtection="1">
      <alignment vertical="center"/>
    </xf>
    <xf numFmtId="0" fontId="0" fillId="0" borderId="127" xfId="0" applyFill="1" applyBorder="1" applyAlignment="1" applyProtection="1">
      <alignment horizontal="center" vertical="center" shrinkToFit="1"/>
    </xf>
    <xf numFmtId="0" fontId="23" fillId="0" borderId="0" xfId="0" applyFont="1" applyFill="1" applyBorder="1" applyAlignment="1" applyProtection="1">
      <alignment horizontal="left" vertical="center" shrinkToFit="1"/>
    </xf>
    <xf numFmtId="0" fontId="11" fillId="0" borderId="41" xfId="0" applyFont="1" applyFill="1" applyBorder="1" applyAlignment="1">
      <alignment horizontal="left" vertical="center"/>
    </xf>
    <xf numFmtId="0" fontId="11" fillId="0" borderId="72" xfId="0" applyFont="1" applyFill="1" applyBorder="1" applyAlignment="1">
      <alignment horizontal="left" vertical="center"/>
    </xf>
    <xf numFmtId="0" fontId="11" fillId="0" borderId="0" xfId="0" applyFont="1" applyBorder="1" applyAlignment="1">
      <alignment vertical="center" wrapText="1"/>
    </xf>
    <xf numFmtId="0" fontId="11" fillId="0" borderId="0" xfId="0" applyFont="1" applyFill="1" applyBorder="1" applyAlignment="1">
      <alignment vertical="center" wrapText="1"/>
    </xf>
    <xf numFmtId="190" fontId="2" fillId="27" borderId="128" xfId="0" applyNumberFormat="1" applyFont="1" applyFill="1" applyBorder="1" applyAlignment="1" applyProtection="1">
      <alignment horizontal="left" vertical="center" wrapText="1"/>
      <protection locked="0"/>
    </xf>
    <xf numFmtId="0" fontId="11" fillId="0" borderId="129" xfId="0" applyFont="1" applyFill="1" applyBorder="1" applyAlignment="1">
      <alignment horizontal="left" vertical="center"/>
    </xf>
    <xf numFmtId="0" fontId="61" fillId="0" borderId="0" xfId="0" applyFont="1" applyBorder="1" applyAlignment="1">
      <alignment horizontal="center" vertical="center"/>
    </xf>
    <xf numFmtId="197" fontId="0" fillId="0" borderId="50" xfId="66" applyNumberFormat="1" applyFont="1" applyBorder="1" applyAlignment="1">
      <alignment horizontal="right" vertical="center"/>
    </xf>
    <xf numFmtId="183" fontId="0" fillId="0" borderId="50" xfId="0" applyNumberFormat="1" applyFont="1" applyBorder="1" applyAlignment="1">
      <alignment horizontal="right" vertical="center"/>
    </xf>
    <xf numFmtId="200" fontId="0" fillId="0" borderId="50" xfId="66" applyNumberFormat="1" applyFont="1" applyBorder="1" applyAlignment="1">
      <alignment horizontal="right" vertical="center"/>
    </xf>
    <xf numFmtId="0" fontId="4" fillId="0" borderId="50" xfId="0" applyFont="1" applyBorder="1" applyAlignment="1" applyProtection="1">
      <alignment vertical="center"/>
    </xf>
    <xf numFmtId="56" fontId="4" fillId="0" borderId="50" xfId="0" applyNumberFormat="1" applyFont="1" applyBorder="1" applyAlignment="1" applyProtection="1">
      <alignment vertical="center"/>
    </xf>
    <xf numFmtId="0" fontId="11" fillId="0" borderId="50" xfId="0" applyFont="1" applyBorder="1" applyAlignment="1" applyProtection="1">
      <alignment vertical="center"/>
    </xf>
    <xf numFmtId="198" fontId="13" fillId="0" borderId="50" xfId="0" applyNumberFormat="1" applyFont="1" applyBorder="1" applyAlignment="1" applyProtection="1">
      <alignment vertical="center"/>
    </xf>
    <xf numFmtId="198" fontId="53" fillId="40" borderId="42" xfId="0" applyNumberFormat="1" applyFont="1" applyFill="1" applyBorder="1" applyAlignment="1" applyProtection="1">
      <alignment horizontal="right" vertical="center" shrinkToFit="1"/>
    </xf>
    <xf numFmtId="198" fontId="53" fillId="40" borderId="130" xfId="0" applyNumberFormat="1" applyFont="1" applyFill="1" applyBorder="1" applyAlignment="1" applyProtection="1">
      <alignment horizontal="right" vertical="center" shrinkToFit="1"/>
    </xf>
    <xf numFmtId="0" fontId="23" fillId="0" borderId="69" xfId="0" applyFont="1" applyBorder="1" applyAlignment="1" applyProtection="1">
      <alignment horizontal="right" vertical="center" shrinkToFit="1"/>
    </xf>
    <xf numFmtId="0" fontId="23" fillId="0" borderId="107" xfId="0" applyFont="1" applyFill="1" applyBorder="1" applyAlignment="1" applyProtection="1">
      <alignment horizontal="left" vertical="center" shrinkToFit="1"/>
    </xf>
    <xf numFmtId="0" fontId="11" fillId="0" borderId="131" xfId="0" applyFont="1" applyBorder="1" applyAlignment="1" applyProtection="1">
      <alignment horizontal="right" vertical="center"/>
    </xf>
    <xf numFmtId="0" fontId="2" fillId="0" borderId="132" xfId="0" applyFont="1" applyFill="1" applyBorder="1" applyAlignment="1" applyProtection="1">
      <alignment horizontal="right" vertical="center" shrinkToFit="1"/>
    </xf>
    <xf numFmtId="0" fontId="0" fillId="0" borderId="122" xfId="0" applyBorder="1" applyAlignment="1" applyProtection="1">
      <alignment vertical="center"/>
    </xf>
    <xf numFmtId="0" fontId="5" fillId="27" borderId="41" xfId="0" applyFont="1" applyFill="1" applyBorder="1" applyAlignment="1" applyProtection="1">
      <alignment vertical="center"/>
    </xf>
    <xf numFmtId="0" fontId="5" fillId="27" borderId="41" xfId="0" applyFont="1" applyFill="1" applyBorder="1" applyAlignment="1" applyProtection="1">
      <alignment vertical="center" shrinkToFit="1"/>
    </xf>
    <xf numFmtId="0" fontId="0" fillId="0" borderId="41" xfId="0" applyFill="1" applyBorder="1" applyAlignment="1" applyProtection="1">
      <alignment vertical="center" shrinkToFit="1"/>
    </xf>
    <xf numFmtId="193" fontId="59" fillId="27" borderId="41" xfId="0" applyNumberFormat="1" applyFont="1" applyFill="1" applyBorder="1" applyAlignment="1" applyProtection="1">
      <alignment horizontal="center" vertical="center" shrinkToFit="1"/>
    </xf>
    <xf numFmtId="187" fontId="2" fillId="27" borderId="41" xfId="0" applyNumberFormat="1" applyFont="1" applyFill="1" applyBorder="1" applyAlignment="1" applyProtection="1">
      <alignment horizontal="center" vertical="center" shrinkToFit="1"/>
    </xf>
    <xf numFmtId="176" fontId="2" fillId="0" borderId="133" xfId="0" applyNumberFormat="1" applyFont="1" applyBorder="1" applyAlignment="1" applyProtection="1">
      <alignment horizontal="center" vertical="center" shrinkToFit="1"/>
    </xf>
    <xf numFmtId="0" fontId="2" fillId="0" borderId="134" xfId="0" applyFont="1" applyFill="1" applyBorder="1" applyAlignment="1" applyProtection="1">
      <alignment vertical="center" shrinkToFit="1"/>
    </xf>
    <xf numFmtId="0" fontId="46" fillId="27" borderId="41" xfId="0" applyFont="1" applyFill="1" applyBorder="1" applyAlignment="1" applyProtection="1">
      <alignment vertical="center" shrinkToFit="1"/>
    </xf>
    <xf numFmtId="0" fontId="2" fillId="0" borderId="41" xfId="0" applyFont="1" applyFill="1" applyBorder="1" applyAlignment="1" applyProtection="1">
      <alignment vertical="center" shrinkToFit="1"/>
    </xf>
    <xf numFmtId="0" fontId="2" fillId="0" borderId="133" xfId="0" applyFont="1" applyFill="1" applyBorder="1" applyAlignment="1" applyProtection="1">
      <alignment vertical="center" shrinkToFit="1"/>
    </xf>
    <xf numFmtId="0" fontId="2" fillId="0" borderId="131" xfId="0" applyFont="1" applyFill="1" applyBorder="1" applyAlignment="1" applyProtection="1">
      <alignment horizontal="right" vertical="center" shrinkToFit="1"/>
    </xf>
    <xf numFmtId="0" fontId="11" fillId="0" borderId="51" xfId="0" applyFont="1" applyBorder="1" applyAlignment="1" applyProtection="1">
      <alignment horizontal="right" vertical="center"/>
    </xf>
    <xf numFmtId="0" fontId="23" fillId="0" borderId="131" xfId="0" applyFont="1" applyFill="1" applyBorder="1" applyAlignment="1" applyProtection="1">
      <alignment horizontal="right" vertical="center" shrinkToFit="1"/>
    </xf>
    <xf numFmtId="0" fontId="23" fillId="0" borderId="51" xfId="0" applyFont="1" applyFill="1" applyBorder="1" applyAlignment="1" applyProtection="1">
      <alignment horizontal="right" vertical="center" shrinkToFit="1"/>
    </xf>
    <xf numFmtId="0" fontId="23" fillId="0" borderId="135" xfId="0" applyFont="1" applyFill="1" applyBorder="1" applyAlignment="1" applyProtection="1">
      <alignment horizontal="right" vertical="center" shrinkToFit="1"/>
    </xf>
    <xf numFmtId="0" fontId="23" fillId="0" borderId="127" xfId="0" applyFont="1" applyFill="1" applyBorder="1" applyAlignment="1" applyProtection="1">
      <alignment horizontal="right" vertical="center" shrinkToFit="1"/>
    </xf>
    <xf numFmtId="0" fontId="0" fillId="0" borderId="136" xfId="0" applyFill="1" applyBorder="1" applyAlignment="1" applyProtection="1">
      <alignment horizontal="right" vertical="center" shrinkToFit="1"/>
    </xf>
    <xf numFmtId="0" fontId="0" fillId="0" borderId="131" xfId="0" applyFill="1" applyBorder="1" applyAlignment="1" applyProtection="1">
      <alignment horizontal="right" vertical="center" shrinkToFit="1"/>
    </xf>
    <xf numFmtId="0" fontId="0" fillId="0" borderId="131" xfId="0" applyBorder="1" applyAlignment="1" applyProtection="1">
      <alignment horizontal="right" vertical="center" shrinkToFit="1"/>
    </xf>
    <xf numFmtId="0" fontId="2" fillId="0" borderId="131" xfId="0" applyFont="1" applyBorder="1" applyAlignment="1" applyProtection="1">
      <alignment horizontal="right" vertical="center" shrinkToFit="1"/>
    </xf>
    <xf numFmtId="0" fontId="0" fillId="0" borderId="52" xfId="0" applyFill="1" applyBorder="1" applyAlignment="1" applyProtection="1">
      <alignment horizontal="right" vertical="center" shrinkToFit="1"/>
    </xf>
    <xf numFmtId="0" fontId="2" fillId="0" borderId="53" xfId="0" applyFont="1" applyFill="1" applyBorder="1" applyAlignment="1" applyProtection="1">
      <alignment horizontal="right" vertical="center" shrinkToFit="1"/>
    </xf>
    <xf numFmtId="0" fontId="2" fillId="0" borderId="136" xfId="0" applyFont="1" applyFill="1" applyBorder="1" applyAlignment="1" applyProtection="1">
      <alignment horizontal="right" vertical="center" shrinkToFit="1"/>
    </xf>
    <xf numFmtId="0" fontId="4" fillId="0" borderId="135" xfId="0" applyFont="1" applyBorder="1" applyAlignment="1" applyProtection="1">
      <alignment horizontal="right" vertical="center"/>
    </xf>
    <xf numFmtId="0" fontId="4" fillId="0" borderId="51" xfId="0" applyFont="1" applyBorder="1" applyAlignment="1" applyProtection="1">
      <alignment horizontal="right" vertical="center"/>
    </xf>
    <xf numFmtId="0" fontId="0" fillId="0" borderId="137" xfId="0" applyBorder="1" applyAlignment="1" applyProtection="1">
      <alignment vertical="center"/>
    </xf>
    <xf numFmtId="0" fontId="5" fillId="27" borderId="12" xfId="0" applyFont="1" applyFill="1" applyBorder="1" applyAlignment="1" applyProtection="1">
      <alignment vertical="center" shrinkToFit="1"/>
    </xf>
    <xf numFmtId="0" fontId="59" fillId="27" borderId="12" xfId="0" applyFont="1" applyFill="1" applyBorder="1" applyAlignment="1" applyProtection="1">
      <alignment horizontal="center" vertical="center" shrinkToFit="1"/>
    </xf>
    <xf numFmtId="0" fontId="5" fillId="27" borderId="72" xfId="0" applyFont="1" applyFill="1" applyBorder="1" applyAlignment="1" applyProtection="1">
      <alignment vertical="center"/>
    </xf>
    <xf numFmtId="0" fontId="2" fillId="27" borderId="69" xfId="0" applyFont="1" applyFill="1" applyBorder="1" applyAlignment="1" applyProtection="1">
      <alignment horizontal="right" vertical="center" shrinkToFit="1"/>
    </xf>
    <xf numFmtId="0" fontId="2" fillId="0" borderId="124" xfId="0" applyFont="1" applyFill="1" applyBorder="1" applyAlignment="1" applyProtection="1">
      <alignment vertical="center" shrinkToFit="1"/>
    </xf>
    <xf numFmtId="193" fontId="46" fillId="27" borderId="10" xfId="0" applyNumberFormat="1" applyFont="1" applyFill="1" applyBorder="1" applyAlignment="1" applyProtection="1">
      <alignment horizontal="center" vertical="center" shrinkToFit="1"/>
    </xf>
    <xf numFmtId="187" fontId="2" fillId="27" borderId="11" xfId="0" applyNumberFormat="1" applyFont="1" applyFill="1" applyBorder="1" applyAlignment="1" applyProtection="1">
      <alignment horizontal="center" vertical="center" shrinkToFit="1"/>
    </xf>
    <xf numFmtId="176" fontId="2" fillId="0" borderId="18" xfId="0" applyNumberFormat="1" applyFont="1" applyBorder="1" applyAlignment="1" applyProtection="1">
      <alignment horizontal="center" vertical="center" shrinkToFit="1"/>
    </xf>
    <xf numFmtId="0" fontId="43" fillId="27" borderId="69" xfId="0" applyFont="1" applyFill="1" applyBorder="1" applyAlignment="1" applyProtection="1">
      <alignment horizontal="left" vertical="center" shrinkToFit="1"/>
    </xf>
    <xf numFmtId="177" fontId="11" fillId="0" borderId="0" xfId="0" applyNumberFormat="1" applyFont="1" applyBorder="1" applyAlignment="1" applyProtection="1">
      <alignment horizontal="center" vertical="center"/>
    </xf>
    <xf numFmtId="193" fontId="46" fillId="27" borderId="103" xfId="66" applyNumberFormat="1" applyFont="1" applyFill="1" applyBorder="1" applyAlignment="1" applyProtection="1">
      <alignment horizontal="right" vertical="center" indent="1" shrinkToFit="1"/>
    </xf>
    <xf numFmtId="0" fontId="4" fillId="0" borderId="138" xfId="0" applyFont="1" applyBorder="1" applyAlignment="1" applyProtection="1">
      <alignment vertical="center"/>
    </xf>
    <xf numFmtId="0" fontId="11" fillId="0" borderId="64" xfId="0" applyFont="1" applyBorder="1" applyAlignment="1" applyProtection="1">
      <alignment horizontal="right" vertical="center"/>
    </xf>
    <xf numFmtId="200" fontId="51" fillId="27" borderId="68" xfId="0" applyNumberFormat="1" applyFont="1" applyFill="1" applyBorder="1" applyAlignment="1" applyProtection="1">
      <alignment horizontal="center" vertical="center" shrinkToFit="1"/>
    </xf>
    <xf numFmtId="183" fontId="51" fillId="27" borderId="139" xfId="0" applyNumberFormat="1" applyFont="1" applyFill="1" applyBorder="1" applyAlignment="1" applyProtection="1">
      <alignment horizontal="center" vertical="center" shrinkToFit="1"/>
    </xf>
    <xf numFmtId="193" fontId="81" fillId="0" borderId="140" xfId="66" applyNumberFormat="1" applyFont="1" applyFill="1" applyBorder="1" applyAlignment="1" applyProtection="1">
      <alignment horizontal="right" vertical="center" indent="1" shrinkToFit="1"/>
    </xf>
    <xf numFmtId="0" fontId="4" fillId="0" borderId="0" xfId="0" applyFont="1" applyBorder="1" applyAlignment="1" applyProtection="1">
      <alignment vertical="center" wrapText="1"/>
    </xf>
    <xf numFmtId="179" fontId="82" fillId="0" borderId="24" xfId="0" applyNumberFormat="1" applyFont="1" applyFill="1" applyBorder="1" applyAlignment="1" applyProtection="1">
      <alignment horizontal="left" vertical="center" wrapText="1"/>
    </xf>
    <xf numFmtId="0" fontId="4" fillId="0" borderId="141" xfId="0" applyFont="1" applyBorder="1" applyAlignment="1" applyProtection="1">
      <alignment vertical="center" wrapText="1"/>
    </xf>
    <xf numFmtId="0" fontId="4" fillId="0" borderId="19" xfId="0" applyFont="1" applyBorder="1" applyAlignment="1" applyProtection="1">
      <alignment vertical="center" wrapText="1"/>
    </xf>
    <xf numFmtId="178" fontId="82" fillId="0" borderId="15" xfId="0" applyNumberFormat="1" applyFont="1" applyFill="1" applyBorder="1" applyAlignment="1" applyProtection="1">
      <alignment horizontal="left" vertical="center" wrapText="1"/>
    </xf>
    <xf numFmtId="178" fontId="2" fillId="0" borderId="0" xfId="0" applyNumberFormat="1" applyFont="1" applyFill="1" applyBorder="1" applyAlignment="1" applyProtection="1">
      <alignment horizontal="left" vertical="center" wrapText="1"/>
    </xf>
    <xf numFmtId="0" fontId="11" fillId="0" borderId="131" xfId="0" applyFont="1" applyBorder="1" applyAlignment="1" applyProtection="1">
      <alignment horizontal="left" vertical="center" wrapText="1"/>
    </xf>
    <xf numFmtId="0" fontId="11" fillId="0" borderId="131" xfId="0" applyFont="1" applyBorder="1" applyAlignment="1" applyProtection="1">
      <alignment horizontal="left" vertical="center"/>
    </xf>
    <xf numFmtId="0" fontId="2" fillId="0" borderId="0" xfId="66" applyNumberFormat="1" applyFill="1" applyBorder="1" applyAlignment="1" applyProtection="1">
      <alignment vertical="center"/>
    </xf>
    <xf numFmtId="0" fontId="4" fillId="0" borderId="0" xfId="0" applyFont="1" applyFill="1" applyBorder="1" applyAlignment="1" applyProtection="1">
      <alignment vertical="center" wrapText="1"/>
    </xf>
    <xf numFmtId="0" fontId="4" fillId="0" borderId="13" xfId="0" applyFont="1" applyBorder="1" applyAlignment="1" applyProtection="1">
      <alignment vertical="center" wrapText="1"/>
    </xf>
    <xf numFmtId="178" fontId="82" fillId="0" borderId="119" xfId="0" applyNumberFormat="1" applyFont="1" applyFill="1" applyBorder="1" applyAlignment="1" applyProtection="1">
      <alignment horizontal="left" vertical="center" wrapText="1"/>
    </xf>
    <xf numFmtId="0" fontId="46" fillId="0" borderId="107" xfId="0" applyFont="1" applyFill="1" applyBorder="1" applyAlignment="1" applyProtection="1">
      <alignment vertical="center" shrinkToFit="1"/>
    </xf>
    <xf numFmtId="0" fontId="5" fillId="27" borderId="41" xfId="0" applyNumberFormat="1" applyFont="1" applyFill="1" applyBorder="1" applyAlignment="1" applyProtection="1">
      <alignment vertical="center" shrinkToFit="1"/>
    </xf>
    <xf numFmtId="0" fontId="4" fillId="0" borderId="39" xfId="0" applyFont="1" applyBorder="1" applyAlignment="1" applyProtection="1">
      <alignment horizontal="center" vertical="center"/>
    </xf>
    <xf numFmtId="0" fontId="4" fillId="0" borderId="48" xfId="0" applyFont="1" applyBorder="1" applyAlignment="1" applyProtection="1">
      <alignment horizontal="center" vertical="center"/>
    </xf>
    <xf numFmtId="0" fontId="11" fillId="0" borderId="142" xfId="0" applyFont="1" applyBorder="1" applyAlignment="1" applyProtection="1">
      <alignment horizontal="right" vertical="center"/>
    </xf>
    <xf numFmtId="0" fontId="4" fillId="0" borderId="143" xfId="0" applyFont="1" applyBorder="1" applyAlignment="1" applyProtection="1">
      <alignment vertical="center"/>
    </xf>
    <xf numFmtId="0" fontId="11" fillId="0" borderId="136" xfId="0" applyFont="1" applyBorder="1" applyAlignment="1" applyProtection="1">
      <alignment horizontal="left" vertical="center"/>
    </xf>
    <xf numFmtId="0" fontId="2" fillId="0" borderId="56" xfId="0" applyFont="1" applyFill="1" applyBorder="1" applyAlignment="1" applyProtection="1">
      <alignment horizontal="left" vertical="center" shrinkToFit="1"/>
    </xf>
    <xf numFmtId="0" fontId="23" fillId="0" borderId="136" xfId="0" applyFont="1" applyFill="1" applyBorder="1" applyAlignment="1" applyProtection="1">
      <alignment horizontal="right" vertical="center" shrinkToFit="1"/>
    </xf>
    <xf numFmtId="195" fontId="38" fillId="0" borderId="144" xfId="0" applyNumberFormat="1" applyFont="1" applyFill="1" applyBorder="1" applyAlignment="1" applyProtection="1">
      <alignment vertical="center" shrinkToFit="1"/>
    </xf>
    <xf numFmtId="195" fontId="38" fillId="0" borderId="0" xfId="0" applyNumberFormat="1" applyFont="1" applyFill="1" applyBorder="1" applyAlignment="1" applyProtection="1">
      <alignment vertical="center" shrinkToFit="1"/>
    </xf>
    <xf numFmtId="195" fontId="38" fillId="0" borderId="69" xfId="0" applyNumberFormat="1" applyFont="1" applyFill="1" applyBorder="1" applyAlignment="1" applyProtection="1">
      <alignment vertical="center" shrinkToFit="1"/>
    </xf>
    <xf numFmtId="0" fontId="11" fillId="0" borderId="145" xfId="0" applyFont="1" applyBorder="1" applyAlignment="1" applyProtection="1">
      <alignment horizontal="center" vertical="center"/>
    </xf>
    <xf numFmtId="0" fontId="11" fillId="0" borderId="72" xfId="0" applyFont="1" applyBorder="1" applyAlignment="1" applyProtection="1">
      <alignment horizontal="center" vertical="center"/>
    </xf>
    <xf numFmtId="0" fontId="11" fillId="0" borderId="123" xfId="0" applyFont="1" applyBorder="1" applyAlignment="1" applyProtection="1">
      <alignment horizontal="center" vertical="center"/>
    </xf>
    <xf numFmtId="177" fontId="38" fillId="0" borderId="145" xfId="0" applyNumberFormat="1" applyFont="1" applyFill="1" applyBorder="1" applyAlignment="1" applyProtection="1">
      <alignment horizontal="center" vertical="center" shrinkToFit="1"/>
    </xf>
    <xf numFmtId="177" fontId="38" fillId="0" borderId="72" xfId="0" applyNumberFormat="1" applyFont="1" applyFill="1" applyBorder="1" applyAlignment="1" applyProtection="1">
      <alignment horizontal="center" vertical="center" shrinkToFit="1"/>
    </xf>
    <xf numFmtId="0" fontId="23" fillId="0" borderId="145" xfId="0" applyFont="1" applyFill="1" applyBorder="1" applyAlignment="1" applyProtection="1">
      <alignment horizontal="left" vertical="center" shrinkToFit="1"/>
    </xf>
    <xf numFmtId="0" fontId="23" fillId="0" borderId="72" xfId="0" applyFont="1" applyFill="1" applyBorder="1" applyAlignment="1" applyProtection="1">
      <alignment horizontal="left" vertical="center" shrinkToFit="1"/>
    </xf>
    <xf numFmtId="0" fontId="23" fillId="0" borderId="123" xfId="0" applyFont="1" applyFill="1" applyBorder="1" applyAlignment="1" applyProtection="1">
      <alignment horizontal="left" vertical="center" shrinkToFit="1"/>
    </xf>
    <xf numFmtId="0" fontId="0" fillId="0" borderId="146" xfId="0" applyFill="1" applyBorder="1" applyAlignment="1" applyProtection="1">
      <alignment horizontal="center" vertical="center" shrinkToFit="1"/>
    </xf>
    <xf numFmtId="0" fontId="2" fillId="0" borderId="147" xfId="0" applyFont="1" applyFill="1" applyBorder="1" applyAlignment="1" applyProtection="1">
      <alignment vertical="center" shrinkToFit="1"/>
    </xf>
    <xf numFmtId="0" fontId="2" fillId="0" borderId="148" xfId="0" applyFont="1" applyFill="1" applyBorder="1" applyAlignment="1" applyProtection="1">
      <alignment vertical="center" shrinkToFit="1"/>
    </xf>
    <xf numFmtId="0" fontId="4" fillId="0" borderId="131" xfId="0" applyFont="1" applyBorder="1" applyAlignment="1" applyProtection="1">
      <alignment horizontal="left" vertical="center"/>
    </xf>
    <xf numFmtId="0" fontId="4" fillId="0" borderId="52" xfId="0" applyFont="1" applyBorder="1" applyAlignment="1" applyProtection="1">
      <alignment vertical="center"/>
    </xf>
    <xf numFmtId="0" fontId="2" fillId="0" borderId="131" xfId="0" applyFont="1" applyFill="1" applyBorder="1" applyAlignment="1" applyProtection="1">
      <alignment vertical="center" shrinkToFit="1"/>
    </xf>
    <xf numFmtId="0" fontId="23" fillId="0" borderId="0" xfId="0" applyFont="1" applyBorder="1" applyAlignment="1" applyProtection="1">
      <alignment horizontal="right" vertical="center" shrinkToFit="1"/>
    </xf>
    <xf numFmtId="0" fontId="23" fillId="0" borderId="17" xfId="0" applyFont="1" applyBorder="1" applyAlignment="1" applyProtection="1">
      <alignment horizontal="right" vertical="center" shrinkToFit="1"/>
    </xf>
    <xf numFmtId="0" fontId="46" fillId="0" borderId="110" xfId="0" applyFont="1" applyFill="1" applyBorder="1" applyAlignment="1" applyProtection="1">
      <alignment vertical="center" shrinkToFit="1"/>
    </xf>
    <xf numFmtId="0" fontId="4" fillId="0" borderId="149" xfId="0" applyFont="1" applyBorder="1" applyAlignment="1" applyProtection="1">
      <alignment vertical="center" wrapText="1"/>
    </xf>
    <xf numFmtId="179" fontId="82" fillId="0" borderId="150" xfId="0" applyNumberFormat="1" applyFont="1" applyFill="1" applyBorder="1" applyAlignment="1" applyProtection="1">
      <alignment horizontal="left" vertical="center" wrapText="1"/>
    </xf>
    <xf numFmtId="0" fontId="11" fillId="0" borderId="151" xfId="0" applyFont="1" applyBorder="1" applyAlignment="1" applyProtection="1">
      <alignment horizontal="center" vertical="center"/>
    </xf>
    <xf numFmtId="177" fontId="38" fillId="0" borderId="151" xfId="0" applyNumberFormat="1" applyFont="1" applyFill="1" applyBorder="1" applyAlignment="1" applyProtection="1">
      <alignment horizontal="center" vertical="center" shrinkToFit="1"/>
    </xf>
    <xf numFmtId="0" fontId="46" fillId="0" borderId="152" xfId="0" applyFont="1" applyBorder="1" applyAlignment="1" applyProtection="1">
      <alignment vertical="center"/>
    </xf>
    <xf numFmtId="0" fontId="2" fillId="0" borderId="104" xfId="0" applyNumberFormat="1" applyFont="1" applyFill="1" applyBorder="1" applyAlignment="1" applyProtection="1">
      <alignment horizontal="left" vertical="center" shrinkToFit="1"/>
    </xf>
    <xf numFmtId="178" fontId="2" fillId="0" borderId="107" xfId="0" applyNumberFormat="1" applyFont="1" applyFill="1" applyBorder="1" applyAlignment="1" applyProtection="1">
      <alignment horizontal="left" vertical="center" wrapText="1"/>
    </xf>
    <xf numFmtId="179" fontId="2" fillId="0" borderId="107" xfId="0" applyNumberFormat="1" applyFont="1" applyFill="1" applyBorder="1" applyAlignment="1" applyProtection="1">
      <alignment horizontal="left" vertical="center" wrapText="1"/>
    </xf>
    <xf numFmtId="194" fontId="40" fillId="0" borderId="150" xfId="0" applyNumberFormat="1" applyFont="1" applyFill="1" applyBorder="1" applyAlignment="1" applyProtection="1">
      <alignment vertical="center" shrinkToFit="1"/>
    </xf>
    <xf numFmtId="0" fontId="38" fillId="0" borderId="0" xfId="0" applyFont="1" applyBorder="1" applyAlignment="1" applyProtection="1">
      <alignment vertical="center"/>
    </xf>
    <xf numFmtId="0" fontId="4" fillId="0" borderId="153" xfId="0" applyFont="1" applyBorder="1" applyAlignment="1" applyProtection="1">
      <alignment vertical="center"/>
    </xf>
    <xf numFmtId="49" fontId="0" fillId="27" borderId="145" xfId="0" applyNumberFormat="1" applyFill="1" applyBorder="1" applyAlignment="1" applyProtection="1">
      <alignment vertical="center"/>
    </xf>
    <xf numFmtId="0" fontId="0" fillId="0" borderId="0" xfId="0" applyFill="1" applyBorder="1" applyAlignment="1" applyProtection="1">
      <alignment vertical="center" shrinkToFit="1"/>
    </xf>
    <xf numFmtId="0" fontId="0" fillId="0" borderId="12" xfId="0" applyFill="1" applyBorder="1" applyAlignment="1" applyProtection="1">
      <alignment vertical="center" shrinkToFit="1"/>
    </xf>
    <xf numFmtId="0" fontId="0" fillId="0" borderId="154" xfId="0" applyFill="1" applyBorder="1" applyAlignment="1" applyProtection="1">
      <alignment horizontal="center" vertical="center" shrinkToFit="1"/>
    </xf>
    <xf numFmtId="0" fontId="0" fillId="0" borderId="70" xfId="0" applyFill="1" applyBorder="1" applyAlignment="1" applyProtection="1">
      <alignment horizontal="center" vertical="center" shrinkToFit="1"/>
    </xf>
    <xf numFmtId="0" fontId="46" fillId="0" borderId="0" xfId="0" applyFont="1" applyFill="1" applyBorder="1" applyAlignment="1" applyProtection="1">
      <alignment vertical="center" shrinkToFit="1"/>
    </xf>
    <xf numFmtId="0" fontId="11" fillId="0" borderId="0" xfId="0" applyFont="1" applyBorder="1" applyAlignment="1" applyProtection="1">
      <alignment horizontal="right" vertical="center"/>
    </xf>
    <xf numFmtId="0" fontId="11" fillId="0" borderId="0" xfId="0" applyFont="1" applyFill="1" applyBorder="1" applyAlignment="1" applyProtection="1">
      <alignment vertical="center"/>
    </xf>
    <xf numFmtId="193" fontId="46" fillId="0" borderId="0" xfId="66" applyNumberFormat="1" applyFont="1" applyFill="1" applyBorder="1" applyAlignment="1" applyProtection="1">
      <alignment horizontal="right" vertical="center" indent="1"/>
    </xf>
    <xf numFmtId="0" fontId="5" fillId="41" borderId="10" xfId="0" applyFont="1" applyFill="1" applyBorder="1" applyAlignment="1" applyProtection="1">
      <alignment horizontal="center" vertical="center" shrinkToFit="1"/>
    </xf>
    <xf numFmtId="0" fontId="20" fillId="0" borderId="140" xfId="0" applyFont="1" applyBorder="1" applyAlignment="1" applyProtection="1">
      <alignment vertical="center"/>
    </xf>
    <xf numFmtId="0" fontId="5" fillId="41" borderId="12" xfId="0" applyFont="1" applyFill="1" applyBorder="1" applyAlignment="1" applyProtection="1">
      <alignment horizontal="center" vertical="center" shrinkToFit="1"/>
    </xf>
    <xf numFmtId="193" fontId="58" fillId="42" borderId="155" xfId="0" applyNumberFormat="1" applyFont="1" applyFill="1" applyBorder="1" applyAlignment="1" applyProtection="1">
      <alignment vertical="center"/>
      <protection locked="0"/>
    </xf>
    <xf numFmtId="0" fontId="11" fillId="0" borderId="0" xfId="0" applyFont="1" applyFill="1" applyBorder="1" applyAlignment="1">
      <alignment vertical="center"/>
    </xf>
    <xf numFmtId="0" fontId="77" fillId="0" borderId="0" xfId="0" applyFont="1" applyFill="1" applyBorder="1" applyAlignment="1">
      <alignment vertical="center" shrinkToFit="1"/>
    </xf>
    <xf numFmtId="179" fontId="2" fillId="0" borderId="95" xfId="0" applyNumberFormat="1" applyFont="1" applyFill="1" applyBorder="1" applyAlignment="1" applyProtection="1">
      <alignment horizontal="left" vertical="center" shrinkToFit="1"/>
      <protection locked="0"/>
    </xf>
    <xf numFmtId="179" fontId="2" fillId="0" borderId="45" xfId="0" applyNumberFormat="1" applyFont="1" applyFill="1" applyBorder="1" applyAlignment="1" applyProtection="1">
      <alignment horizontal="left" vertical="center" shrinkToFit="1"/>
      <protection locked="0"/>
    </xf>
    <xf numFmtId="0" fontId="11" fillId="0" borderId="0" xfId="0" applyFont="1" applyFill="1" applyBorder="1" applyAlignment="1">
      <alignment horizontal="left" vertical="center"/>
    </xf>
    <xf numFmtId="0" fontId="0" fillId="0" borderId="0" xfId="0" applyAlignment="1">
      <alignment vertical="center"/>
    </xf>
    <xf numFmtId="0" fontId="0" fillId="35" borderId="0" xfId="0" applyFill="1" applyBorder="1" applyAlignment="1">
      <alignment vertical="center"/>
    </xf>
    <xf numFmtId="0" fontId="4" fillId="0" borderId="125" xfId="0" applyFont="1" applyBorder="1" applyAlignment="1" applyProtection="1">
      <alignment horizontal="center" vertical="center"/>
    </xf>
    <xf numFmtId="0" fontId="0" fillId="0" borderId="32" xfId="0" applyBorder="1" applyAlignment="1">
      <alignment horizontal="center" vertical="center"/>
    </xf>
    <xf numFmtId="0" fontId="15" fillId="0" borderId="32" xfId="0" applyFont="1" applyBorder="1" applyAlignment="1">
      <alignment horizontal="center" vertical="center" wrapText="1"/>
    </xf>
    <xf numFmtId="0" fontId="61" fillId="0" borderId="49" xfId="0" applyFont="1" applyBorder="1" applyAlignment="1">
      <alignment vertical="center" justifyLastLine="1"/>
    </xf>
    <xf numFmtId="0" fontId="96" fillId="0" borderId="0" xfId="0" applyFont="1">
      <alignment vertical="center"/>
    </xf>
    <xf numFmtId="177" fontId="31" fillId="0" borderId="0" xfId="0" applyNumberFormat="1" applyFont="1" applyAlignment="1">
      <alignment horizontal="left" vertical="center"/>
    </xf>
    <xf numFmtId="0" fontId="31" fillId="0" borderId="0" xfId="0" applyFont="1" applyAlignment="1">
      <alignment vertical="center"/>
    </xf>
    <xf numFmtId="0" fontId="85" fillId="0" borderId="0" xfId="0" applyFont="1">
      <alignment vertical="center"/>
    </xf>
    <xf numFmtId="0" fontId="85" fillId="0" borderId="0" xfId="0" applyFont="1" applyAlignment="1">
      <alignment horizontal="right" vertical="center"/>
    </xf>
    <xf numFmtId="49" fontId="85" fillId="0" borderId="0" xfId="0" applyNumberFormat="1" applyFont="1" applyAlignment="1">
      <alignment horizontal="right" vertical="center"/>
    </xf>
    <xf numFmtId="0" fontId="31" fillId="0" borderId="0" xfId="0" applyFont="1" applyAlignment="1">
      <alignment horizontal="right" vertical="center"/>
    </xf>
    <xf numFmtId="194" fontId="31" fillId="0" borderId="0" xfId="0" applyNumberFormat="1" applyFont="1" applyAlignment="1">
      <alignment horizontal="center" vertical="center"/>
    </xf>
    <xf numFmtId="0" fontId="96" fillId="0" borderId="50" xfId="0" applyFont="1" applyBorder="1" applyAlignment="1">
      <alignment horizontal="distributed" vertical="center" justifyLastLine="1"/>
    </xf>
    <xf numFmtId="0" fontId="0" fillId="0" borderId="50" xfId="0" applyFont="1" applyBorder="1" applyAlignment="1">
      <alignment horizontal="center" vertical="center"/>
    </xf>
    <xf numFmtId="0" fontId="96" fillId="0" borderId="39" xfId="0" applyFont="1" applyBorder="1" applyAlignment="1">
      <alignment horizontal="distributed" vertical="center" indent="2"/>
    </xf>
    <xf numFmtId="0" fontId="0" fillId="0" borderId="49" xfId="0" applyFont="1" applyBorder="1" applyAlignment="1">
      <alignment horizontal="center" vertical="center" wrapText="1"/>
    </xf>
    <xf numFmtId="183" fontId="0" fillId="0" borderId="49" xfId="0" applyNumberFormat="1" applyFont="1" applyBorder="1" applyAlignment="1">
      <alignment horizontal="right" vertical="center"/>
    </xf>
    <xf numFmtId="0" fontId="0" fillId="0" borderId="49" xfId="0" applyFont="1" applyBorder="1" applyAlignment="1">
      <alignment horizontal="center" vertical="center"/>
    </xf>
    <xf numFmtId="200" fontId="0" fillId="0" borderId="49" xfId="66" applyNumberFormat="1" applyFont="1" applyBorder="1" applyAlignment="1">
      <alignment horizontal="right" vertical="center"/>
    </xf>
    <xf numFmtId="0" fontId="15" fillId="0" borderId="50" xfId="0" applyFont="1" applyBorder="1" applyAlignment="1">
      <alignment horizontal="center" vertical="center" wrapText="1"/>
    </xf>
    <xf numFmtId="177" fontId="11" fillId="0" borderId="0" xfId="0" applyNumberFormat="1" applyFont="1" applyBorder="1" applyAlignment="1" applyProtection="1">
      <alignment vertical="center"/>
    </xf>
    <xf numFmtId="0" fontId="0" fillId="0" borderId="72" xfId="0" applyFill="1" applyBorder="1" applyAlignment="1" applyProtection="1">
      <alignment vertical="center" shrinkToFit="1"/>
    </xf>
    <xf numFmtId="0" fontId="46" fillId="27" borderId="72" xfId="0" applyFont="1" applyFill="1" applyBorder="1" applyAlignment="1" applyProtection="1">
      <alignment vertical="center" shrinkToFit="1"/>
    </xf>
    <xf numFmtId="0" fontId="46" fillId="27" borderId="72" xfId="0" applyFont="1" applyFill="1" applyBorder="1" applyAlignment="1" applyProtection="1">
      <alignment horizontal="right" vertical="center" shrinkToFit="1"/>
    </xf>
    <xf numFmtId="0" fontId="46" fillId="27" borderId="12" xfId="0" applyFont="1" applyFill="1" applyBorder="1" applyAlignment="1" applyProtection="1">
      <alignment vertical="center" shrinkToFit="1"/>
    </xf>
    <xf numFmtId="0" fontId="46" fillId="27" borderId="12" xfId="0" applyFont="1" applyFill="1" applyBorder="1" applyAlignment="1" applyProtection="1">
      <alignment horizontal="right" vertical="center" shrinkToFit="1"/>
    </xf>
    <xf numFmtId="0" fontId="59" fillId="27" borderId="41" xfId="0" applyNumberFormat="1" applyFont="1" applyFill="1" applyBorder="1" applyAlignment="1" applyProtection="1">
      <alignment horizontal="center" vertical="center" shrinkToFit="1"/>
    </xf>
    <xf numFmtId="49" fontId="88" fillId="25" borderId="156" xfId="0" applyNumberFormat="1" applyFont="1" applyFill="1" applyBorder="1" applyAlignment="1" applyProtection="1">
      <alignment horizontal="center" vertical="center"/>
    </xf>
    <xf numFmtId="49" fontId="51" fillId="25" borderId="157" xfId="0" applyNumberFormat="1" applyFont="1" applyFill="1" applyBorder="1" applyAlignment="1" applyProtection="1">
      <alignment horizontal="center" vertical="center"/>
    </xf>
    <xf numFmtId="49" fontId="88" fillId="25" borderId="157" xfId="0" applyNumberFormat="1" applyFont="1" applyFill="1" applyBorder="1" applyAlignment="1" applyProtection="1">
      <alignment horizontal="center" vertical="center"/>
    </xf>
    <xf numFmtId="49" fontId="2" fillId="25" borderId="157" xfId="0" applyNumberFormat="1" applyFont="1" applyFill="1" applyBorder="1" applyAlignment="1" applyProtection="1">
      <alignment horizontal="center" vertical="center"/>
    </xf>
    <xf numFmtId="49" fontId="88" fillId="25" borderId="158" xfId="0" applyNumberFormat="1" applyFont="1" applyFill="1" applyBorder="1" applyAlignment="1" applyProtection="1">
      <alignment horizontal="center" vertical="center"/>
    </xf>
    <xf numFmtId="185" fontId="88" fillId="25" borderId="159" xfId="0" applyNumberFormat="1" applyFont="1" applyFill="1" applyBorder="1" applyAlignment="1" applyProtection="1">
      <alignment horizontal="center" vertical="center"/>
    </xf>
    <xf numFmtId="185" fontId="88" fillId="25" borderId="160" xfId="0" applyNumberFormat="1" applyFont="1" applyFill="1" applyBorder="1" applyAlignment="1" applyProtection="1">
      <alignment horizontal="center" vertical="center"/>
    </xf>
    <xf numFmtId="185" fontId="88" fillId="25" borderId="161" xfId="0" applyNumberFormat="1" applyFont="1" applyFill="1" applyBorder="1" applyAlignment="1" applyProtection="1">
      <alignment horizontal="center" vertical="center"/>
    </xf>
    <xf numFmtId="0" fontId="2" fillId="0" borderId="108" xfId="0" applyFont="1" applyFill="1" applyBorder="1" applyAlignment="1">
      <alignment vertical="top" wrapText="1"/>
    </xf>
    <xf numFmtId="0" fontId="85" fillId="0" borderId="113" xfId="0" applyFont="1" applyFill="1" applyBorder="1" applyAlignment="1">
      <alignment vertical="top" wrapText="1"/>
    </xf>
    <xf numFmtId="38" fontId="2" fillId="0" borderId="118" xfId="66" applyFont="1" applyFill="1" applyBorder="1" applyAlignment="1">
      <alignment horizontal="center"/>
    </xf>
    <xf numFmtId="38" fontId="2" fillId="0" borderId="119" xfId="66" applyFont="1" applyFill="1" applyBorder="1" applyAlignment="1">
      <alignment horizontal="center"/>
    </xf>
    <xf numFmtId="38" fontId="2" fillId="0" borderId="13" xfId="66" applyFont="1" applyFill="1" applyBorder="1" applyAlignment="1"/>
    <xf numFmtId="38" fontId="2" fillId="0" borderId="29" xfId="66" applyFont="1" applyFill="1" applyBorder="1" applyAlignment="1"/>
    <xf numFmtId="38" fontId="2" fillId="0" borderId="119" xfId="66" applyFont="1" applyFill="1" applyBorder="1" applyAlignment="1"/>
    <xf numFmtId="38" fontId="2" fillId="0" borderId="113" xfId="66" applyFont="1" applyFill="1" applyBorder="1" applyAlignment="1"/>
    <xf numFmtId="0" fontId="2" fillId="0" borderId="0" xfId="92" applyBorder="1"/>
    <xf numFmtId="0" fontId="2" fillId="0" borderId="61" xfId="92" applyBorder="1"/>
    <xf numFmtId="0" fontId="2" fillId="0" borderId="62" xfId="0" applyFont="1" applyFill="1" applyBorder="1" applyAlignment="1">
      <alignment horizontal="left"/>
    </xf>
    <xf numFmtId="0" fontId="2" fillId="0" borderId="120" xfId="0" applyFont="1" applyFill="1" applyBorder="1" applyAlignment="1">
      <alignment horizontal="left"/>
    </xf>
    <xf numFmtId="0" fontId="2" fillId="0" borderId="162" xfId="0" applyFont="1" applyFill="1" applyBorder="1" applyAlignment="1">
      <alignment horizontal="centerContinuous"/>
    </xf>
    <xf numFmtId="0" fontId="2" fillId="0" borderId="73" xfId="0" applyFont="1" applyFill="1" applyBorder="1" applyAlignment="1">
      <alignment horizontal="centerContinuous"/>
    </xf>
    <xf numFmtId="0" fontId="2" fillId="0" borderId="120" xfId="0" applyFont="1" applyFill="1" applyBorder="1" applyAlignment="1">
      <alignment horizontal="centerContinuous"/>
    </xf>
    <xf numFmtId="3" fontId="0" fillId="0" borderId="109" xfId="0" applyNumberFormat="1" applyFill="1" applyBorder="1" applyAlignment="1">
      <alignment horizontal="centerContinuous"/>
    </xf>
    <xf numFmtId="212" fontId="2" fillId="0" borderId="111" xfId="0" applyNumberFormat="1" applyFont="1" applyFill="1" applyBorder="1" applyAlignment="1"/>
    <xf numFmtId="0" fontId="0" fillId="0" borderId="61" xfId="0" applyFill="1" applyBorder="1" applyAlignment="1">
      <alignment horizontal="left"/>
    </xf>
    <xf numFmtId="0" fontId="0" fillId="0" borderId="16" xfId="0" applyFill="1" applyBorder="1" applyAlignment="1">
      <alignment horizontal="left"/>
    </xf>
    <xf numFmtId="0" fontId="25" fillId="0" borderId="53" xfId="0" applyFont="1" applyFill="1" applyBorder="1" applyAlignment="1">
      <alignment horizontal="right" vertical="center"/>
    </xf>
    <xf numFmtId="0" fontId="0" fillId="0" borderId="109" xfId="0" applyFill="1" applyBorder="1" applyAlignment="1">
      <alignment horizontal="centerContinuous"/>
    </xf>
    <xf numFmtId="0" fontId="25" fillId="0" borderId="94" xfId="0" applyFont="1" applyBorder="1" applyAlignment="1">
      <alignment horizontal="left"/>
    </xf>
    <xf numFmtId="185" fontId="2" fillId="0" borderId="0" xfId="0" applyNumberFormat="1" applyFont="1" applyFill="1" applyAlignment="1" applyProtection="1">
      <alignment vertical="center"/>
    </xf>
    <xf numFmtId="185" fontId="2" fillId="0" borderId="0" xfId="0" applyNumberFormat="1" applyFont="1" applyFill="1" applyAlignment="1" applyProtection="1">
      <alignment horizontal="centerContinuous" vertical="center"/>
    </xf>
    <xf numFmtId="194" fontId="2" fillId="0" borderId="0" xfId="0" applyNumberFormat="1" applyFont="1" applyFill="1" applyAlignment="1" applyProtection="1">
      <alignment horizontal="centerContinuous" vertical="center"/>
    </xf>
    <xf numFmtId="0" fontId="2" fillId="0" borderId="0" xfId="0" applyNumberFormat="1" applyFont="1" applyFill="1" applyBorder="1" applyAlignment="1" applyProtection="1">
      <alignment vertical="center"/>
    </xf>
    <xf numFmtId="0" fontId="2" fillId="0" borderId="73" xfId="0" applyNumberFormat="1" applyFont="1" applyFill="1" applyBorder="1" applyAlignment="1" applyProtection="1">
      <alignment vertical="center"/>
    </xf>
    <xf numFmtId="194" fontId="21" fillId="0" borderId="0" xfId="0" applyNumberFormat="1" applyFont="1" applyFill="1" applyAlignment="1" applyProtection="1">
      <alignment vertical="center"/>
    </xf>
    <xf numFmtId="185" fontId="2" fillId="0" borderId="0" xfId="0" applyNumberFormat="1" applyFont="1" applyFill="1" applyBorder="1" applyAlignment="1" applyProtection="1">
      <alignment vertical="center"/>
    </xf>
    <xf numFmtId="194" fontId="57" fillId="0" borderId="0" xfId="0" applyNumberFormat="1" applyFont="1" applyFill="1" applyAlignment="1" applyProtection="1">
      <alignment vertical="center"/>
    </xf>
    <xf numFmtId="194" fontId="2" fillId="0" borderId="0" xfId="0" applyNumberFormat="1" applyFont="1" applyFill="1" applyAlignment="1" applyProtection="1">
      <alignment vertical="center"/>
    </xf>
    <xf numFmtId="185" fontId="2" fillId="0" borderId="0" xfId="0" applyNumberFormat="1" applyFont="1" applyFill="1" applyAlignment="1" applyProtection="1">
      <alignment horizontal="center" vertical="center"/>
    </xf>
    <xf numFmtId="0" fontId="107" fillId="0" borderId="0" xfId="0" applyNumberFormat="1" applyFont="1" applyBorder="1" applyAlignment="1">
      <alignment vertical="center"/>
    </xf>
    <xf numFmtId="185" fontId="2" fillId="0" borderId="45" xfId="0" applyNumberFormat="1" applyFont="1" applyBorder="1" applyAlignment="1" applyProtection="1">
      <alignment vertical="center"/>
    </xf>
    <xf numFmtId="0" fontId="0" fillId="25" borderId="10" xfId="0" applyFont="1" applyFill="1" applyBorder="1" applyAlignment="1">
      <alignment vertical="center"/>
    </xf>
    <xf numFmtId="38" fontId="2" fillId="0" borderId="0" xfId="66" applyFont="1" applyFill="1" applyBorder="1" applyAlignment="1">
      <alignment horizontal="center" vertical="center"/>
    </xf>
    <xf numFmtId="0" fontId="85" fillId="0" borderId="163" xfId="0" applyFont="1" applyBorder="1" applyAlignment="1">
      <alignment horizontal="left" vertical="center" wrapText="1"/>
    </xf>
    <xf numFmtId="0" fontId="85" fillId="0" borderId="11" xfId="0" applyFont="1" applyBorder="1" applyAlignment="1">
      <alignment horizontal="left" vertical="center" wrapText="1"/>
    </xf>
    <xf numFmtId="0" fontId="85" fillId="0" borderId="123" xfId="0" applyFont="1" applyBorder="1" applyAlignment="1">
      <alignment horizontal="left" vertical="center"/>
    </xf>
    <xf numFmtId="0" fontId="59" fillId="25" borderId="10" xfId="0" applyFont="1" applyFill="1" applyBorder="1" applyAlignment="1" applyProtection="1">
      <alignment horizontal="left" vertical="center" wrapText="1"/>
      <protection locked="0"/>
    </xf>
    <xf numFmtId="0" fontId="85" fillId="0" borderId="20" xfId="0" applyFont="1" applyFill="1" applyBorder="1" applyAlignment="1">
      <alignment horizontal="left" vertical="center"/>
    </xf>
    <xf numFmtId="185" fontId="0" fillId="0" borderId="20" xfId="0" applyNumberFormat="1" applyFont="1" applyFill="1" applyBorder="1" applyAlignment="1">
      <alignment vertical="center" wrapText="1"/>
    </xf>
    <xf numFmtId="185" fontId="0" fillId="0" borderId="164" xfId="0" applyNumberFormat="1" applyFont="1" applyFill="1" applyBorder="1" applyAlignment="1">
      <alignment vertical="center" wrapText="1"/>
    </xf>
    <xf numFmtId="185" fontId="0" fillId="0" borderId="145" xfId="0" applyNumberFormat="1" applyFont="1" applyFill="1" applyBorder="1" applyAlignment="1">
      <alignment vertical="center" wrapText="1"/>
    </xf>
    <xf numFmtId="185" fontId="0" fillId="0" borderId="22" xfId="0" applyNumberFormat="1" applyFont="1" applyFill="1" applyBorder="1" applyAlignment="1">
      <alignment vertical="center" wrapText="1"/>
    </xf>
    <xf numFmtId="185" fontId="0" fillId="0" borderId="20" xfId="0" applyNumberFormat="1" applyFont="1" applyBorder="1" applyAlignment="1">
      <alignment vertical="center" wrapText="1"/>
    </xf>
    <xf numFmtId="0" fontId="2" fillId="25" borderId="31" xfId="0" applyFont="1" applyFill="1" applyBorder="1" applyAlignment="1" applyProtection="1">
      <alignment vertical="center"/>
      <protection locked="0"/>
    </xf>
    <xf numFmtId="0" fontId="2" fillId="25" borderId="123" xfId="0" applyFont="1" applyFill="1" applyBorder="1" applyAlignment="1" applyProtection="1">
      <alignment vertical="center"/>
      <protection locked="0"/>
    </xf>
    <xf numFmtId="0" fontId="2" fillId="25" borderId="31" xfId="0" applyFont="1" applyFill="1" applyBorder="1" applyAlignment="1" applyProtection="1">
      <alignment vertical="center" wrapText="1"/>
      <protection locked="0"/>
    </xf>
    <xf numFmtId="213" fontId="59" fillId="25" borderId="10" xfId="0" applyNumberFormat="1" applyFont="1" applyFill="1" applyBorder="1" applyAlignment="1" applyProtection="1">
      <alignment horizontal="center" vertical="center" wrapText="1"/>
      <protection locked="0"/>
    </xf>
    <xf numFmtId="213" fontId="2" fillId="25" borderId="10" xfId="0" applyNumberFormat="1" applyFont="1" applyFill="1" applyBorder="1" applyAlignment="1" applyProtection="1">
      <alignment horizontal="center" vertical="center" wrapText="1"/>
      <protection locked="0"/>
    </xf>
    <xf numFmtId="185" fontId="2" fillId="27" borderId="80" xfId="0" applyNumberFormat="1" applyFont="1" applyFill="1" applyBorder="1" applyAlignment="1" applyProtection="1">
      <alignment horizontal="center" vertical="center" textRotation="255"/>
    </xf>
    <xf numFmtId="185" fontId="2" fillId="25" borderId="165" xfId="0" applyNumberFormat="1" applyFont="1" applyFill="1" applyBorder="1" applyAlignment="1" applyProtection="1">
      <alignment horizontal="center" vertical="center" textRotation="255"/>
    </xf>
    <xf numFmtId="185" fontId="2" fillId="25" borderId="166" xfId="0" applyNumberFormat="1" applyFont="1" applyFill="1" applyBorder="1" applyAlignment="1" applyProtection="1">
      <alignment horizontal="center" vertical="center" textRotation="255"/>
    </xf>
    <xf numFmtId="185" fontId="30" fillId="37" borderId="73" xfId="0" applyNumberFormat="1" applyFont="1" applyFill="1" applyBorder="1" applyAlignment="1" applyProtection="1">
      <alignment horizontal="center" vertical="center"/>
    </xf>
    <xf numFmtId="185" fontId="0" fillId="0" borderId="0" xfId="0" applyNumberFormat="1" applyFont="1" applyAlignment="1" applyProtection="1">
      <alignment horizontal="centerContinuous" vertical="center"/>
    </xf>
    <xf numFmtId="0" fontId="101" fillId="0" borderId="0" xfId="0" applyFont="1" applyBorder="1" applyAlignment="1">
      <alignment vertical="top"/>
    </xf>
    <xf numFmtId="185" fontId="2" fillId="0" borderId="77" xfId="0" applyNumberFormat="1" applyFont="1" applyFill="1" applyBorder="1" applyAlignment="1" applyProtection="1">
      <alignment horizontal="center" vertical="center" textRotation="255"/>
    </xf>
    <xf numFmtId="185" fontId="2" fillId="0" borderId="17" xfId="0" applyNumberFormat="1" applyFont="1" applyFill="1" applyBorder="1" applyAlignment="1" applyProtection="1">
      <alignment horizontal="center" vertical="center" textRotation="255"/>
    </xf>
    <xf numFmtId="0" fontId="4" fillId="0" borderId="10" xfId="0" applyFont="1" applyBorder="1" applyAlignment="1">
      <alignment horizontal="center" vertical="center"/>
    </xf>
    <xf numFmtId="0" fontId="2" fillId="0" borderId="0" xfId="0" applyFont="1">
      <alignment vertical="center"/>
    </xf>
    <xf numFmtId="0" fontId="5" fillId="0" borderId="0" xfId="0" applyFont="1">
      <alignment vertical="center"/>
    </xf>
    <xf numFmtId="0" fontId="4" fillId="0" borderId="0" xfId="0" applyFont="1">
      <alignment vertical="center"/>
    </xf>
    <xf numFmtId="0" fontId="4" fillId="0" borderId="0" xfId="0" applyFont="1" applyAlignment="1">
      <alignment horizontal="center" vertical="center"/>
    </xf>
    <xf numFmtId="0" fontId="28" fillId="0" borderId="13" xfId="0" applyFont="1" applyBorder="1">
      <alignment vertical="center"/>
    </xf>
    <xf numFmtId="0" fontId="11" fillId="0" borderId="0" xfId="0" applyFont="1">
      <alignment vertical="center"/>
    </xf>
    <xf numFmtId="0" fontId="11" fillId="0" borderId="0" xfId="0" applyFont="1" applyAlignment="1">
      <alignment horizontal="center" vertical="center"/>
    </xf>
    <xf numFmtId="0" fontId="14" fillId="0" borderId="10" xfId="0" applyFont="1" applyBorder="1">
      <alignment vertical="center"/>
    </xf>
    <xf numFmtId="0" fontId="4" fillId="0" borderId="21" xfId="0" applyFont="1" applyBorder="1">
      <alignment vertical="center"/>
    </xf>
    <xf numFmtId="0" fontId="4" fillId="0" borderId="23" xfId="0" applyFont="1" applyBorder="1">
      <alignment vertical="center"/>
    </xf>
    <xf numFmtId="0" fontId="4" fillId="0" borderId="24" xfId="0" applyFont="1" applyBorder="1">
      <alignment vertical="center"/>
    </xf>
    <xf numFmtId="0" fontId="11" fillId="0" borderId="57" xfId="0" applyFont="1" applyBorder="1">
      <alignment vertical="center"/>
    </xf>
    <xf numFmtId="196" fontId="93" fillId="0" borderId="94" xfId="0" applyNumberFormat="1" applyFont="1" applyBorder="1">
      <alignment vertical="center"/>
    </xf>
    <xf numFmtId="0" fontId="11" fillId="0" borderId="94" xfId="0" applyFont="1" applyBorder="1">
      <alignment vertical="center"/>
    </xf>
    <xf numFmtId="202" fontId="11" fillId="0" borderId="94" xfId="0" applyNumberFormat="1" applyFont="1" applyBorder="1">
      <alignment vertical="center"/>
    </xf>
    <xf numFmtId="0" fontId="11" fillId="0" borderId="95" xfId="0" applyFont="1" applyBorder="1">
      <alignment vertical="center"/>
    </xf>
    <xf numFmtId="0" fontId="2" fillId="0" borderId="0" xfId="0" applyFont="1" applyAlignment="1">
      <alignment horizontal="right" vertical="center"/>
    </xf>
    <xf numFmtId="0" fontId="15" fillId="0" borderId="0" xfId="0" applyFont="1">
      <alignment vertical="center"/>
    </xf>
    <xf numFmtId="177" fontId="2" fillId="0" borderId="0" xfId="0" applyNumberFormat="1" applyFont="1" applyAlignment="1">
      <alignment horizontal="left" vertical="center"/>
    </xf>
    <xf numFmtId="0" fontId="4" fillId="0" borderId="62" xfId="0" applyFont="1" applyBorder="1">
      <alignment vertical="center"/>
    </xf>
    <xf numFmtId="196" fontId="93" fillId="0" borderId="73" xfId="0" applyNumberFormat="1" applyFont="1" applyBorder="1">
      <alignment vertical="center"/>
    </xf>
    <xf numFmtId="0" fontId="4" fillId="0" borderId="73" xfId="0" applyFont="1" applyBorder="1">
      <alignment vertical="center"/>
    </xf>
    <xf numFmtId="203" fontId="4" fillId="0" borderId="73" xfId="0" applyNumberFormat="1" applyFont="1" applyBorder="1">
      <alignment vertical="center"/>
    </xf>
    <xf numFmtId="0" fontId="4" fillId="0" borderId="96" xfId="0" applyFont="1" applyBorder="1">
      <alignment vertical="center"/>
    </xf>
    <xf numFmtId="185" fontId="4" fillId="0" borderId="19" xfId="0" applyNumberFormat="1" applyFont="1" applyBorder="1" applyAlignment="1">
      <alignment vertical="center" shrinkToFit="1"/>
    </xf>
    <xf numFmtId="0" fontId="0" fillId="35" borderId="14" xfId="0" applyFill="1" applyBorder="1">
      <alignment vertical="center"/>
    </xf>
    <xf numFmtId="185" fontId="4" fillId="0" borderId="20" xfId="0" applyNumberFormat="1" applyFont="1" applyBorder="1" applyAlignment="1">
      <alignment vertical="center" shrinkToFit="1"/>
    </xf>
    <xf numFmtId="0" fontId="59" fillId="25" borderId="10" xfId="0" applyFont="1" applyFill="1" applyBorder="1" applyProtection="1">
      <alignment vertical="center"/>
      <protection locked="0"/>
    </xf>
    <xf numFmtId="0" fontId="4" fillId="0" borderId="57" xfId="0" applyFont="1" applyBorder="1">
      <alignment vertical="center"/>
    </xf>
    <xf numFmtId="0" fontId="4" fillId="0" borderId="95" xfId="0" applyFont="1" applyBorder="1">
      <alignment vertical="center"/>
    </xf>
    <xf numFmtId="0" fontId="20" fillId="0" borderId="20" xfId="0" applyFont="1" applyBorder="1" applyAlignment="1">
      <alignment horizontal="left" vertical="center" shrinkToFit="1"/>
    </xf>
    <xf numFmtId="49" fontId="59" fillId="25" borderId="10" xfId="0" applyNumberFormat="1" applyFont="1" applyFill="1" applyBorder="1" applyAlignment="1" applyProtection="1">
      <alignment horizontal="left" vertical="center" wrapText="1"/>
      <protection locked="0"/>
    </xf>
    <xf numFmtId="203" fontId="107" fillId="0" borderId="0" xfId="0" applyNumberFormat="1" applyFont="1">
      <alignment vertical="center"/>
    </xf>
    <xf numFmtId="0" fontId="107" fillId="0" borderId="0" xfId="0" applyFont="1">
      <alignment vertical="center"/>
    </xf>
    <xf numFmtId="185" fontId="4" fillId="0" borderId="164" xfId="0" applyNumberFormat="1" applyFont="1" applyBorder="1" applyAlignment="1">
      <alignment horizontal="left" vertical="center" wrapText="1" shrinkToFit="1"/>
    </xf>
    <xf numFmtId="0" fontId="2" fillId="0" borderId="10" xfId="0" applyFont="1" applyBorder="1">
      <alignment vertical="center"/>
    </xf>
    <xf numFmtId="0" fontId="2" fillId="0" borderId="12" xfId="0" applyFont="1" applyBorder="1">
      <alignment vertical="center"/>
    </xf>
    <xf numFmtId="185" fontId="4" fillId="0" borderId="145" xfId="0" applyNumberFormat="1" applyFont="1" applyBorder="1" applyAlignment="1">
      <alignment vertical="center" wrapText="1" shrinkToFit="1"/>
    </xf>
    <xf numFmtId="215" fontId="114" fillId="0" borderId="10" xfId="0" applyNumberFormat="1" applyFont="1" applyBorder="1" applyAlignment="1">
      <alignment horizontal="right" vertical="center"/>
    </xf>
    <xf numFmtId="185" fontId="20" fillId="0" borderId="20" xfId="0" applyNumberFormat="1" applyFont="1" applyBorder="1" applyAlignment="1">
      <alignment vertical="center" wrapText="1"/>
    </xf>
    <xf numFmtId="185" fontId="4" fillId="0" borderId="20" xfId="0" applyNumberFormat="1" applyFont="1" applyBorder="1" applyAlignment="1">
      <alignment vertical="center" wrapText="1"/>
    </xf>
    <xf numFmtId="185" fontId="4" fillId="0" borderId="145" xfId="0" applyNumberFormat="1" applyFont="1" applyBorder="1" applyAlignment="1">
      <alignment vertical="center" shrinkToFit="1"/>
    </xf>
    <xf numFmtId="185" fontId="14" fillId="0" borderId="20" xfId="0" applyNumberFormat="1" applyFont="1" applyBorder="1" applyAlignment="1">
      <alignment vertical="center" wrapText="1" shrinkToFit="1"/>
    </xf>
    <xf numFmtId="0" fontId="4" fillId="0" borderId="31" xfId="0" applyFont="1" applyBorder="1">
      <alignment vertical="center"/>
    </xf>
    <xf numFmtId="0" fontId="4" fillId="0" borderId="123" xfId="0" applyFont="1" applyBorder="1">
      <alignment vertical="center"/>
    </xf>
    <xf numFmtId="0" fontId="35" fillId="35" borderId="10" xfId="0" applyFont="1" applyFill="1" applyBorder="1" applyAlignment="1">
      <alignment horizontal="center" vertical="center" shrinkToFit="1"/>
    </xf>
    <xf numFmtId="185" fontId="4" fillId="0" borderId="22" xfId="0" applyNumberFormat="1" applyFont="1" applyBorder="1" applyAlignment="1">
      <alignment vertical="center" wrapText="1"/>
    </xf>
    <xf numFmtId="0" fontId="4" fillId="0" borderId="54" xfId="0" applyFont="1" applyBorder="1" applyAlignment="1">
      <alignment horizontal="center" vertical="center" wrapText="1"/>
    </xf>
    <xf numFmtId="0" fontId="4" fillId="0" borderId="56" xfId="0" applyFont="1" applyBorder="1" applyAlignment="1">
      <alignment horizontal="center" vertical="center" wrapText="1"/>
    </xf>
    <xf numFmtId="0" fontId="11" fillId="27" borderId="50" xfId="0" applyFont="1" applyFill="1" applyBorder="1">
      <alignment vertical="center"/>
    </xf>
    <xf numFmtId="181" fontId="9" fillId="25" borderId="0" xfId="94" applyNumberFormat="1" applyFont="1" applyFill="1" applyAlignment="1">
      <alignment horizontal="center" vertical="center"/>
    </xf>
    <xf numFmtId="181" fontId="2" fillId="25" borderId="0" xfId="94" applyNumberFormat="1" applyFill="1" applyAlignment="1">
      <alignment horizontal="center" vertical="center"/>
    </xf>
    <xf numFmtId="0" fontId="2" fillId="0" borderId="0" xfId="0" applyFont="1" applyAlignment="1">
      <alignment horizontal="center" vertical="center"/>
    </xf>
    <xf numFmtId="38" fontId="114" fillId="0" borderId="0" xfId="66" applyFont="1" applyFill="1" applyBorder="1" applyAlignment="1">
      <alignment horizontal="center" vertical="center" shrinkToFit="1"/>
    </xf>
    <xf numFmtId="0" fontId="114" fillId="0" borderId="0" xfId="0" applyFont="1" applyAlignment="1">
      <alignment vertical="center" shrinkToFit="1"/>
    </xf>
    <xf numFmtId="38" fontId="2" fillId="26" borderId="0" xfId="66" applyFont="1" applyFill="1" applyBorder="1" applyAlignment="1">
      <alignment horizontal="center" vertical="center"/>
    </xf>
    <xf numFmtId="38" fontId="114" fillId="0" borderId="0" xfId="66" applyFont="1" applyFill="1" applyBorder="1" applyAlignment="1">
      <alignment vertical="center" shrinkToFit="1"/>
    </xf>
    <xf numFmtId="0" fontId="114" fillId="0" borderId="0" xfId="0" applyFont="1" applyAlignment="1">
      <alignment horizontal="left" vertical="center" shrinkToFit="1"/>
    </xf>
    <xf numFmtId="0" fontId="114" fillId="0" borderId="0" xfId="0" applyFont="1" applyAlignment="1">
      <alignment horizontal="left" vertical="center" wrapText="1"/>
    </xf>
    <xf numFmtId="49" fontId="2" fillId="0" borderId="0" xfId="0" applyNumberFormat="1" applyFont="1" applyAlignment="1">
      <alignment horizontal="center" vertical="center"/>
    </xf>
    <xf numFmtId="38" fontId="5" fillId="0" borderId="0" xfId="66" applyFont="1" applyFill="1" applyBorder="1" applyAlignment="1">
      <alignment horizontal="center" vertical="center"/>
    </xf>
    <xf numFmtId="49" fontId="0" fillId="0" borderId="0" xfId="0" applyNumberFormat="1" applyAlignment="1">
      <alignment horizontal="center" vertical="center"/>
    </xf>
    <xf numFmtId="49" fontId="2" fillId="0" borderId="0" xfId="94" applyNumberFormat="1" applyAlignment="1">
      <alignment horizontal="center" vertical="center"/>
    </xf>
    <xf numFmtId="49" fontId="2" fillId="26" borderId="0" xfId="94" applyNumberFormat="1" applyFill="1" applyAlignment="1">
      <alignment horizontal="center" vertical="center"/>
    </xf>
    <xf numFmtId="49" fontId="0" fillId="26" borderId="0" xfId="94" applyNumberFormat="1" applyFont="1" applyFill="1" applyAlignment="1">
      <alignment horizontal="center" vertical="center"/>
    </xf>
    <xf numFmtId="0" fontId="108" fillId="0" borderId="0" xfId="0" applyFont="1">
      <alignment vertical="center"/>
    </xf>
    <xf numFmtId="0" fontId="0" fillId="0" borderId="0" xfId="0" applyAlignment="1">
      <alignment horizontal="right" vertical="center"/>
    </xf>
    <xf numFmtId="14" fontId="0" fillId="0" borderId="0" xfId="0" applyNumberFormat="1">
      <alignment vertical="center"/>
    </xf>
    <xf numFmtId="0" fontId="85" fillId="0" borderId="163" xfId="0" applyFont="1" applyBorder="1" applyAlignment="1">
      <alignment horizontal="left" vertical="center" wrapText="1"/>
    </xf>
    <xf numFmtId="185" fontId="4" fillId="0" borderId="164" xfId="0" applyNumberFormat="1" applyFont="1" applyBorder="1" applyAlignment="1">
      <alignment vertical="center" wrapText="1"/>
    </xf>
    <xf numFmtId="0" fontId="4" fillId="0" borderId="14" xfId="0" applyFont="1" applyBorder="1">
      <alignment vertical="center"/>
    </xf>
    <xf numFmtId="0" fontId="0" fillId="0" borderId="0" xfId="0" applyAlignment="1">
      <alignment horizontal="center" vertical="center"/>
    </xf>
    <xf numFmtId="0" fontId="4" fillId="0" borderId="0" xfId="0" applyNumberFormat="1" applyFont="1" applyAlignment="1">
      <alignment horizontal="right" vertical="center"/>
    </xf>
    <xf numFmtId="0" fontId="127" fillId="0" borderId="0" xfId="0" applyFont="1" applyAlignment="1">
      <alignment horizontal="left" vertical="center"/>
    </xf>
    <xf numFmtId="0" fontId="128" fillId="0" borderId="0" xfId="0" applyFont="1">
      <alignment vertical="center"/>
    </xf>
    <xf numFmtId="0" fontId="129" fillId="0" borderId="0" xfId="0" applyFont="1">
      <alignment vertical="center"/>
    </xf>
    <xf numFmtId="0" fontId="85" fillId="0" borderId="163" xfId="0" applyFont="1" applyBorder="1" applyAlignment="1">
      <alignment horizontal="left" vertical="center" wrapText="1"/>
    </xf>
    <xf numFmtId="0" fontId="4" fillId="0" borderId="14" xfId="0" applyFont="1" applyBorder="1">
      <alignment vertical="center"/>
    </xf>
    <xf numFmtId="185" fontId="4" fillId="0" borderId="164" xfId="0" applyNumberFormat="1" applyFont="1" applyBorder="1" applyAlignment="1">
      <alignment vertical="center" wrapText="1"/>
    </xf>
    <xf numFmtId="0" fontId="0" fillId="0" borderId="0" xfId="0" applyAlignment="1">
      <alignment horizontal="center" vertical="center"/>
    </xf>
    <xf numFmtId="0" fontId="4" fillId="0" borderId="10" xfId="0" applyFont="1" applyBorder="1" applyAlignment="1">
      <alignment horizontal="left" vertical="center"/>
    </xf>
    <xf numFmtId="0" fontId="59" fillId="35" borderId="11" xfId="0" applyFont="1" applyFill="1" applyBorder="1" applyAlignment="1">
      <alignment horizontal="center" vertical="center" shrinkToFit="1"/>
    </xf>
    <xf numFmtId="0" fontId="59" fillId="35" borderId="10" xfId="0" applyFont="1" applyFill="1" applyBorder="1" applyAlignment="1">
      <alignment horizontal="center" vertical="center" shrinkToFit="1"/>
    </xf>
    <xf numFmtId="0" fontId="59" fillId="35" borderId="11" xfId="0" applyFont="1" applyFill="1" applyBorder="1" applyAlignment="1">
      <alignment horizontal="center" vertical="center"/>
    </xf>
    <xf numFmtId="185" fontId="0" fillId="0" borderId="164" xfId="0" applyNumberFormat="1" applyBorder="1" applyAlignment="1">
      <alignment vertical="center" wrapText="1"/>
    </xf>
    <xf numFmtId="0" fontId="4" fillId="0" borderId="167" xfId="0" applyFont="1" applyBorder="1" applyAlignment="1">
      <alignment vertical="center" wrapText="1"/>
    </xf>
    <xf numFmtId="0" fontId="85" fillId="0" borderId="10" xfId="0" applyFont="1" applyBorder="1" applyAlignment="1">
      <alignment horizontal="left" vertical="center" wrapText="1"/>
    </xf>
    <xf numFmtId="0" fontId="85" fillId="0" borderId="12" xfId="0" applyFont="1" applyBorder="1" applyAlignment="1">
      <alignment horizontal="left" vertical="center"/>
    </xf>
    <xf numFmtId="0" fontId="85" fillId="0" borderId="10" xfId="0" applyFont="1" applyBorder="1" applyAlignment="1">
      <alignment horizontal="left" vertical="center"/>
    </xf>
    <xf numFmtId="185" fontId="0" fillId="0" borderId="164" xfId="0" applyNumberFormat="1" applyFont="1" applyFill="1" applyBorder="1" applyAlignment="1">
      <alignment horizontal="left" vertical="center" wrapText="1"/>
    </xf>
    <xf numFmtId="185" fontId="0" fillId="0" borderId="167" xfId="0" applyNumberFormat="1" applyFont="1" applyFill="1" applyBorder="1" applyAlignment="1">
      <alignment horizontal="left" vertical="center" wrapText="1"/>
    </xf>
    <xf numFmtId="0" fontId="85" fillId="0" borderId="12" xfId="0" applyFont="1" applyBorder="1" applyAlignment="1">
      <alignment horizontal="left" vertical="center" wrapText="1"/>
    </xf>
    <xf numFmtId="0" fontId="5" fillId="0" borderId="0" xfId="0" applyFont="1" applyFill="1" applyBorder="1" applyAlignment="1">
      <alignment vertical="center"/>
    </xf>
    <xf numFmtId="0" fontId="2" fillId="27" borderId="31" xfId="0" applyFont="1" applyFill="1" applyBorder="1" applyAlignment="1">
      <alignment horizontal="left" vertical="center" shrinkToFit="1"/>
    </xf>
    <xf numFmtId="0" fontId="2" fillId="27" borderId="123" xfId="0" applyFont="1" applyFill="1" applyBorder="1" applyAlignment="1">
      <alignment horizontal="left" vertical="center" shrinkToFit="1"/>
    </xf>
    <xf numFmtId="0" fontId="5" fillId="25" borderId="31" xfId="0" applyFont="1" applyFill="1" applyBorder="1" applyAlignment="1">
      <alignment horizontal="center" vertical="center"/>
    </xf>
    <xf numFmtId="0" fontId="5" fillId="25" borderId="72" xfId="0" applyFont="1" applyFill="1" applyBorder="1" applyAlignment="1">
      <alignment horizontal="center" vertical="center"/>
    </xf>
    <xf numFmtId="0" fontId="5" fillId="25" borderId="123" xfId="0" applyFont="1" applyFill="1" applyBorder="1" applyAlignment="1">
      <alignment horizontal="center" vertical="center"/>
    </xf>
    <xf numFmtId="0" fontId="2" fillId="0" borderId="0" xfId="0" applyFont="1" applyFill="1" applyBorder="1" applyAlignment="1">
      <alignment vertical="center" wrapText="1"/>
    </xf>
    <xf numFmtId="180" fontId="2" fillId="27" borderId="164" xfId="0" applyNumberFormat="1" applyFont="1" applyFill="1" applyBorder="1" applyAlignment="1">
      <alignment horizontal="center" vertical="center"/>
    </xf>
    <xf numFmtId="180" fontId="2" fillId="27" borderId="46" xfId="0" applyNumberFormat="1" applyFont="1" applyFill="1" applyBorder="1" applyAlignment="1">
      <alignment horizontal="center" vertical="center"/>
    </xf>
    <xf numFmtId="180" fontId="2" fillId="27" borderId="21" xfId="0" applyNumberFormat="1" applyFont="1" applyFill="1" applyBorder="1" applyAlignment="1">
      <alignment horizontal="center" vertical="center" wrapText="1"/>
    </xf>
    <xf numFmtId="180" fontId="2" fillId="27" borderId="24" xfId="0" applyNumberFormat="1" applyFont="1" applyFill="1" applyBorder="1" applyAlignment="1">
      <alignment horizontal="center" vertical="center" wrapText="1"/>
    </xf>
    <xf numFmtId="199" fontId="59" fillId="34" borderId="31" xfId="0" applyNumberFormat="1" applyFont="1" applyFill="1" applyBorder="1" applyAlignment="1">
      <alignment horizontal="center" vertical="center"/>
    </xf>
    <xf numFmtId="199" fontId="59" fillId="34" borderId="123" xfId="0" applyNumberFormat="1" applyFont="1" applyFill="1" applyBorder="1" applyAlignment="1">
      <alignment horizontal="center" vertical="center"/>
    </xf>
    <xf numFmtId="0" fontId="85" fillId="0" borderId="163" xfId="0" applyFont="1" applyBorder="1" applyAlignment="1">
      <alignment horizontal="left" vertical="center" wrapText="1"/>
    </xf>
    <xf numFmtId="0" fontId="85" fillId="0" borderId="69" xfId="0" applyFont="1" applyBorder="1" applyAlignment="1">
      <alignment horizontal="left" vertical="center" wrapText="1"/>
    </xf>
    <xf numFmtId="0" fontId="85" fillId="0" borderId="121" xfId="0" applyFont="1" applyBorder="1" applyAlignment="1">
      <alignment horizontal="left" vertical="center" wrapText="1"/>
    </xf>
    <xf numFmtId="0" fontId="85" fillId="0" borderId="168" xfId="0" applyFont="1" applyBorder="1" applyAlignment="1">
      <alignment horizontal="left" vertical="center" wrapText="1"/>
    </xf>
    <xf numFmtId="214" fontId="0" fillId="25" borderId="10" xfId="0" applyNumberFormat="1" applyFont="1" applyFill="1" applyBorder="1" applyAlignment="1" applyProtection="1">
      <alignment horizontal="center" vertical="center" wrapText="1"/>
      <protection locked="0"/>
    </xf>
    <xf numFmtId="214" fontId="2" fillId="25" borderId="12" xfId="0" applyNumberFormat="1" applyFont="1" applyFill="1" applyBorder="1" applyAlignment="1" applyProtection="1">
      <alignment horizontal="center" vertical="center" wrapText="1"/>
      <protection locked="0"/>
    </xf>
    <xf numFmtId="178" fontId="2" fillId="0" borderId="10" xfId="0" applyNumberFormat="1" applyFont="1" applyFill="1" applyBorder="1" applyAlignment="1" applyProtection="1">
      <alignment vertical="center" wrapText="1"/>
      <protection locked="0"/>
    </xf>
    <xf numFmtId="178" fontId="2" fillId="0" borderId="12" xfId="0" applyNumberFormat="1" applyFont="1" applyFill="1" applyBorder="1" applyAlignment="1" applyProtection="1">
      <alignment vertical="center" wrapText="1"/>
      <protection locked="0"/>
    </xf>
    <xf numFmtId="191" fontId="59" fillId="25" borderId="31" xfId="0" applyNumberFormat="1" applyFont="1" applyFill="1" applyBorder="1" applyAlignment="1" applyProtection="1">
      <alignment horizontal="center" vertical="center"/>
      <protection locked="0"/>
    </xf>
    <xf numFmtId="191" fontId="59" fillId="25" borderId="123" xfId="0" applyNumberFormat="1" applyFont="1" applyFill="1" applyBorder="1" applyAlignment="1" applyProtection="1">
      <alignment horizontal="center" vertical="center"/>
      <protection locked="0"/>
    </xf>
    <xf numFmtId="0" fontId="59" fillId="34" borderId="31" xfId="0" applyFont="1" applyFill="1" applyBorder="1" applyAlignment="1">
      <alignment horizontal="center" vertical="center"/>
    </xf>
    <xf numFmtId="0" fontId="59" fillId="34" borderId="123" xfId="0" applyFont="1" applyFill="1" applyBorder="1" applyAlignment="1">
      <alignment horizontal="center" vertical="center"/>
    </xf>
    <xf numFmtId="0" fontId="2" fillId="0" borderId="10" xfId="0" applyFont="1" applyBorder="1" applyAlignment="1">
      <alignment vertical="center"/>
    </xf>
    <xf numFmtId="0" fontId="2" fillId="0" borderId="12" xfId="0" applyFont="1" applyBorder="1" applyAlignment="1">
      <alignment vertical="center"/>
    </xf>
    <xf numFmtId="0" fontId="0" fillId="0" borderId="11" xfId="0" applyBorder="1" applyAlignment="1">
      <alignment horizontal="left" vertical="center" wrapText="1"/>
    </xf>
    <xf numFmtId="0" fontId="0" fillId="0" borderId="42" xfId="0" applyBorder="1" applyAlignment="1">
      <alignment horizontal="left" vertical="center" wrapText="1"/>
    </xf>
    <xf numFmtId="177" fontId="0" fillId="0" borderId="144" xfId="0" applyNumberFormat="1" applyBorder="1" applyAlignment="1">
      <alignment horizontal="left" vertical="center"/>
    </xf>
    <xf numFmtId="177" fontId="0" fillId="0" borderId="69" xfId="0" applyNumberFormat="1" applyBorder="1" applyAlignment="1">
      <alignment horizontal="left" vertical="center"/>
    </xf>
    <xf numFmtId="177" fontId="0" fillId="0" borderId="138" xfId="0" applyNumberFormat="1" applyBorder="1" applyAlignment="1">
      <alignment horizontal="left" vertical="center"/>
    </xf>
    <xf numFmtId="177" fontId="0" fillId="0" borderId="168" xfId="0" applyNumberFormat="1" applyBorder="1" applyAlignment="1">
      <alignment horizontal="left" vertical="center"/>
    </xf>
    <xf numFmtId="0" fontId="59" fillId="25" borderId="31" xfId="0" applyFont="1" applyFill="1" applyBorder="1" applyAlignment="1">
      <alignment horizontal="left" vertical="center"/>
    </xf>
    <xf numFmtId="0" fontId="59" fillId="25" borderId="72" xfId="0" applyFont="1" applyFill="1" applyBorder="1" applyAlignment="1">
      <alignment horizontal="left" vertical="center"/>
    </xf>
    <xf numFmtId="0" fontId="59" fillId="25" borderId="123" xfId="0" applyFont="1" applyFill="1" applyBorder="1" applyAlignment="1">
      <alignment horizontal="left" vertical="center"/>
    </xf>
    <xf numFmtId="0" fontId="2" fillId="35" borderId="170" xfId="0" applyFont="1" applyFill="1" applyBorder="1" applyAlignment="1">
      <alignment horizontal="left" vertical="center" wrapText="1"/>
    </xf>
    <xf numFmtId="0" fontId="2" fillId="35" borderId="171" xfId="0" applyFont="1" applyFill="1" applyBorder="1" applyAlignment="1">
      <alignment horizontal="left" vertical="center" wrapText="1"/>
    </xf>
    <xf numFmtId="0" fontId="2" fillId="35" borderId="172" xfId="0" applyFont="1" applyFill="1" applyBorder="1" applyAlignment="1">
      <alignment horizontal="left" vertical="center" wrapText="1"/>
    </xf>
    <xf numFmtId="0" fontId="2" fillId="35" borderId="173" xfId="0" applyFont="1" applyFill="1" applyBorder="1" applyAlignment="1">
      <alignment horizontal="left" vertical="center" wrapText="1"/>
    </xf>
    <xf numFmtId="0" fontId="2" fillId="35" borderId="174" xfId="0" applyFont="1" applyFill="1" applyBorder="1" applyAlignment="1">
      <alignment horizontal="left" vertical="center" wrapText="1"/>
    </xf>
    <xf numFmtId="0" fontId="2" fillId="35" borderId="175" xfId="0" applyFont="1" applyFill="1" applyBorder="1" applyAlignment="1">
      <alignment horizontal="left" vertical="center" wrapText="1"/>
    </xf>
    <xf numFmtId="0" fontId="22" fillId="0" borderId="0" xfId="0" applyFont="1" applyAlignment="1">
      <alignment horizontal="center" vertical="center"/>
    </xf>
    <xf numFmtId="0" fontId="22" fillId="0" borderId="39" xfId="0" applyFont="1" applyBorder="1" applyAlignment="1">
      <alignment horizontal="center" vertical="center"/>
    </xf>
    <xf numFmtId="177" fontId="4" fillId="0" borderId="10" xfId="0" applyNumberFormat="1" applyFont="1" applyBorder="1" applyAlignment="1">
      <alignment vertical="center"/>
    </xf>
    <xf numFmtId="177" fontId="4" fillId="0" borderId="12" xfId="0" applyNumberFormat="1" applyFont="1" applyBorder="1" applyAlignment="1">
      <alignment vertical="center"/>
    </xf>
    <xf numFmtId="177" fontId="4" fillId="0" borderId="18" xfId="0" applyNumberFormat="1" applyFont="1" applyBorder="1" applyAlignment="1">
      <alignment vertical="center"/>
    </xf>
    <xf numFmtId="177" fontId="4" fillId="0" borderId="169" xfId="0" applyNumberFormat="1"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0" xfId="0" applyFont="1" applyBorder="1" applyAlignment="1">
      <alignment vertical="top"/>
    </xf>
    <xf numFmtId="0" fontId="4" fillId="0" borderId="12" xfId="0" applyFont="1" applyBorder="1" applyAlignment="1">
      <alignment vertical="top"/>
    </xf>
    <xf numFmtId="0" fontId="2" fillId="25" borderId="10" xfId="0" applyFont="1" applyFill="1" applyBorder="1" applyAlignment="1" applyProtection="1">
      <alignment vertical="center" shrinkToFit="1"/>
      <protection locked="0"/>
    </xf>
    <xf numFmtId="0" fontId="2" fillId="25" borderId="12" xfId="0" applyFont="1" applyFill="1" applyBorder="1" applyAlignment="1" applyProtection="1">
      <alignment vertical="center" shrinkToFit="1"/>
      <protection locked="0"/>
    </xf>
    <xf numFmtId="0" fontId="2" fillId="25" borderId="31" xfId="0" applyFont="1" applyFill="1" applyBorder="1" applyAlignment="1">
      <alignment horizontal="left" vertical="center"/>
    </xf>
    <xf numFmtId="0" fontId="2" fillId="25" borderId="72" xfId="0" applyFont="1" applyFill="1" applyBorder="1" applyAlignment="1">
      <alignment horizontal="left" vertical="center"/>
    </xf>
    <xf numFmtId="0" fontId="2" fillId="25" borderId="123" xfId="0" applyFont="1" applyFill="1" applyBorder="1" applyAlignment="1">
      <alignment horizontal="left" vertical="center"/>
    </xf>
    <xf numFmtId="0" fontId="59" fillId="0" borderId="121" xfId="0" applyFont="1" applyFill="1" applyBorder="1" applyAlignment="1" applyProtection="1">
      <alignment horizontal="center" vertical="center"/>
      <protection locked="0"/>
    </xf>
    <xf numFmtId="0" fontId="59" fillId="0" borderId="168" xfId="0" applyFont="1" applyFill="1" applyBorder="1" applyAlignment="1" applyProtection="1">
      <alignment horizontal="center" vertical="center"/>
      <protection locked="0"/>
    </xf>
    <xf numFmtId="0" fontId="35" fillId="36" borderId="0" xfId="0" applyFont="1" applyFill="1" applyBorder="1" applyAlignment="1">
      <alignment horizontal="left" vertical="top" wrapText="1"/>
    </xf>
    <xf numFmtId="0" fontId="35" fillId="36" borderId="0" xfId="0" applyFont="1" applyFill="1" applyAlignment="1">
      <alignment vertical="top" wrapText="1"/>
    </xf>
    <xf numFmtId="0" fontId="112" fillId="0" borderId="0" xfId="0" applyFont="1" applyBorder="1" applyAlignment="1">
      <alignment horizontal="center" vertical="center"/>
    </xf>
    <xf numFmtId="0" fontId="0" fillId="0" borderId="0" xfId="0" applyAlignment="1">
      <alignment vertical="top" wrapText="1"/>
    </xf>
    <xf numFmtId="0" fontId="35" fillId="35" borderId="0" xfId="0" applyFont="1" applyFill="1" applyBorder="1" applyAlignment="1">
      <alignment horizontal="center" vertical="center"/>
    </xf>
    <xf numFmtId="0" fontId="113" fillId="35" borderId="0" xfId="0" applyFont="1" applyFill="1" applyBorder="1" applyAlignment="1">
      <alignment horizontal="left" vertical="top"/>
    </xf>
    <xf numFmtId="0" fontId="110" fillId="36" borderId="0" xfId="0" applyFont="1" applyFill="1" applyBorder="1" applyAlignment="1">
      <alignment horizontal="left" vertical="center" wrapText="1"/>
    </xf>
    <xf numFmtId="0" fontId="35" fillId="36" borderId="0" xfId="0" applyFont="1" applyFill="1" applyBorder="1" applyAlignment="1">
      <alignment horizontal="left" vertical="center" indent="2"/>
    </xf>
    <xf numFmtId="0" fontId="111" fillId="36" borderId="0" xfId="0" applyFont="1" applyFill="1" applyBorder="1" applyAlignment="1">
      <alignment horizontal="left" vertical="center" indent="1"/>
    </xf>
    <xf numFmtId="0" fontId="35" fillId="36" borderId="0" xfId="0" applyFont="1" applyFill="1" applyBorder="1" applyAlignment="1">
      <alignment horizontal="left" vertical="center" indent="1"/>
    </xf>
    <xf numFmtId="0" fontId="106" fillId="35" borderId="0" xfId="0" applyFont="1" applyFill="1" applyBorder="1" applyAlignment="1">
      <alignment horizontal="left" vertical="top"/>
    </xf>
    <xf numFmtId="0" fontId="38" fillId="36" borderId="0" xfId="0" applyFont="1" applyFill="1" applyBorder="1" applyAlignment="1">
      <alignment horizontal="center" vertical="center"/>
    </xf>
    <xf numFmtId="14" fontId="91" fillId="36" borderId="0" xfId="0" quotePrefix="1" applyNumberFormat="1" applyFont="1" applyFill="1" applyBorder="1" applyAlignment="1">
      <alignment horizontal="right" vertical="center"/>
    </xf>
    <xf numFmtId="0" fontId="91" fillId="36" borderId="0" xfId="0" applyFont="1" applyFill="1" applyBorder="1" applyAlignment="1">
      <alignment horizontal="right" vertical="center"/>
    </xf>
    <xf numFmtId="0" fontId="59" fillId="25" borderId="148" xfId="0" applyFont="1" applyFill="1" applyBorder="1" applyAlignment="1" applyProtection="1">
      <alignment horizontal="left" vertical="center"/>
      <protection locked="0"/>
    </xf>
    <xf numFmtId="0" fontId="35" fillId="25" borderId="176" xfId="0" applyFont="1" applyFill="1" applyBorder="1" applyAlignment="1" applyProtection="1">
      <alignment horizontal="left" vertical="center"/>
      <protection locked="0"/>
    </xf>
    <xf numFmtId="0" fontId="35" fillId="25" borderId="70" xfId="0" applyFont="1" applyFill="1" applyBorder="1" applyAlignment="1" applyProtection="1">
      <alignment horizontal="left" vertical="center"/>
      <protection locked="0"/>
    </xf>
    <xf numFmtId="0" fontId="4" fillId="0" borderId="0" xfId="0" applyFont="1" applyAlignment="1">
      <alignment vertical="center" wrapText="1"/>
    </xf>
    <xf numFmtId="0" fontId="59" fillId="35" borderId="135" xfId="0" applyNumberFormat="1" applyFont="1" applyFill="1" applyBorder="1" applyAlignment="1">
      <alignment horizontal="center" vertical="center"/>
    </xf>
    <xf numFmtId="0" fontId="59" fillId="35" borderId="52" xfId="0" applyNumberFormat="1" applyFont="1" applyFill="1" applyBorder="1" applyAlignment="1">
      <alignment horizontal="center" vertical="center"/>
    </xf>
    <xf numFmtId="176" fontId="59" fillId="35" borderId="135" xfId="0" applyNumberFormat="1" applyFont="1" applyFill="1" applyBorder="1" applyAlignment="1">
      <alignment horizontal="center" vertical="center"/>
    </xf>
    <xf numFmtId="176" fontId="59" fillId="35" borderId="52" xfId="0" applyNumberFormat="1" applyFont="1" applyFill="1" applyBorder="1" applyAlignment="1">
      <alignment horizontal="center" vertical="center"/>
    </xf>
    <xf numFmtId="185" fontId="4" fillId="0" borderId="164" xfId="0" applyNumberFormat="1" applyFont="1" applyBorder="1" applyAlignment="1">
      <alignment vertical="center" wrapText="1"/>
    </xf>
    <xf numFmtId="0" fontId="59" fillId="35" borderId="31" xfId="0" applyFont="1" applyFill="1" applyBorder="1" applyAlignment="1">
      <alignment horizontal="center" vertical="center" shrinkToFit="1"/>
    </xf>
    <xf numFmtId="0" fontId="59" fillId="35" borderId="123" xfId="0" applyFont="1" applyFill="1" applyBorder="1" applyAlignment="1">
      <alignment horizontal="center" vertical="center" shrinkToFit="1"/>
    </xf>
    <xf numFmtId="0" fontId="59" fillId="35" borderId="31" xfId="0" applyFont="1" applyFill="1" applyBorder="1" applyAlignment="1">
      <alignment horizontal="center" vertical="center"/>
    </xf>
    <xf numFmtId="0" fontId="59" fillId="35" borderId="123" xfId="0" applyFont="1" applyFill="1" applyBorder="1" applyAlignment="1">
      <alignment horizontal="center" vertical="center"/>
    </xf>
    <xf numFmtId="0" fontId="122" fillId="0" borderId="31" xfId="95" applyFont="1" applyBorder="1" applyAlignment="1">
      <alignment vertical="center" wrapText="1" shrinkToFit="1"/>
    </xf>
    <xf numFmtId="0" fontId="122" fillId="0" borderId="123" xfId="95" applyFont="1" applyBorder="1" applyAlignment="1">
      <alignment vertical="center" wrapText="1" shrinkToFit="1"/>
    </xf>
    <xf numFmtId="185" fontId="4" fillId="0" borderId="164" xfId="0" applyNumberFormat="1" applyFont="1" applyBorder="1" applyAlignment="1">
      <alignment horizontal="left" vertical="center" wrapText="1"/>
    </xf>
    <xf numFmtId="185" fontId="4" fillId="0" borderId="167" xfId="0" applyNumberFormat="1" applyFont="1" applyBorder="1" applyAlignment="1">
      <alignment horizontal="left" vertical="center" wrapText="1"/>
    </xf>
    <xf numFmtId="200" fontId="59" fillId="34" borderId="31" xfId="0" applyNumberFormat="1" applyFont="1" applyFill="1" applyBorder="1" applyAlignment="1">
      <alignment horizontal="center" vertical="center"/>
    </xf>
    <xf numFmtId="200" fontId="59" fillId="34" borderId="123" xfId="0" applyNumberFormat="1" applyFont="1" applyFill="1" applyBorder="1" applyAlignment="1">
      <alignment horizontal="center" vertical="center"/>
    </xf>
    <xf numFmtId="185" fontId="4" fillId="0" borderId="164" xfId="0" applyNumberFormat="1" applyFont="1" applyBorder="1" applyAlignment="1">
      <alignment horizontal="left" vertical="center" shrinkToFit="1"/>
    </xf>
    <xf numFmtId="185" fontId="4" fillId="0" borderId="167" xfId="0" applyNumberFormat="1" applyFont="1" applyBorder="1" applyAlignment="1">
      <alignment horizontal="left" vertical="center" shrinkToFit="1"/>
    </xf>
    <xf numFmtId="215" fontId="59" fillId="34" borderId="31" xfId="66" applyNumberFormat="1" applyFont="1" applyFill="1" applyBorder="1" applyAlignment="1">
      <alignment horizontal="center" vertical="center"/>
    </xf>
    <xf numFmtId="215" fontId="59" fillId="34" borderId="123" xfId="66" applyNumberFormat="1" applyFont="1" applyFill="1" applyBorder="1" applyAlignment="1">
      <alignment horizontal="center" vertical="center"/>
    </xf>
    <xf numFmtId="0" fontId="114" fillId="0" borderId="31" xfId="0" applyFont="1" applyBorder="1" applyAlignment="1">
      <alignment horizontal="left" vertical="center" wrapText="1"/>
    </xf>
    <xf numFmtId="0" fontId="114" fillId="0" borderId="123" xfId="0" applyFont="1" applyBorder="1" applyAlignment="1">
      <alignment horizontal="left" vertical="center" wrapText="1"/>
    </xf>
    <xf numFmtId="0" fontId="4" fillId="0" borderId="10" xfId="0" applyFont="1" applyBorder="1" applyAlignment="1">
      <alignment vertical="center" shrinkToFit="1"/>
    </xf>
    <xf numFmtId="0" fontId="4" fillId="0" borderId="12" xfId="0" applyFont="1" applyBorder="1" applyAlignment="1">
      <alignment vertical="center" shrinkToFit="1"/>
    </xf>
    <xf numFmtId="214" fontId="59" fillId="25" borderId="10" xfId="0" applyNumberFormat="1" applyFont="1" applyFill="1" applyBorder="1" applyAlignment="1" applyProtection="1">
      <alignment horizontal="center" vertical="center" wrapText="1"/>
      <protection locked="0"/>
    </xf>
    <xf numFmtId="214" fontId="59" fillId="25" borderId="12" xfId="0" applyNumberFormat="1" applyFont="1" applyFill="1" applyBorder="1" applyAlignment="1" applyProtection="1">
      <alignment horizontal="center" vertical="center" wrapText="1"/>
      <protection locked="0"/>
    </xf>
    <xf numFmtId="0" fontId="38" fillId="0" borderId="39" xfId="0" applyFont="1" applyBorder="1" applyAlignment="1">
      <alignment horizontal="center" vertical="center"/>
    </xf>
    <xf numFmtId="177" fontId="4" fillId="0" borderId="10" xfId="0" applyNumberFormat="1" applyFont="1" applyBorder="1">
      <alignment vertical="center"/>
    </xf>
    <xf numFmtId="177" fontId="4" fillId="0" borderId="12" xfId="0" applyNumberFormat="1" applyFont="1" applyBorder="1">
      <alignment vertical="center"/>
    </xf>
    <xf numFmtId="177" fontId="4" fillId="0" borderId="18" xfId="0" applyNumberFormat="1" applyFont="1" applyBorder="1">
      <alignment vertical="center"/>
    </xf>
    <xf numFmtId="177" fontId="4" fillId="0" borderId="169" xfId="0" applyNumberFormat="1" applyFont="1" applyBorder="1">
      <alignment vertical="center"/>
    </xf>
    <xf numFmtId="0" fontId="4" fillId="0" borderId="14" xfId="0" applyFont="1" applyBorder="1">
      <alignment vertical="center"/>
    </xf>
    <xf numFmtId="0" fontId="4" fillId="0" borderId="15" xfId="0" applyFont="1" applyBorder="1">
      <alignment vertical="center"/>
    </xf>
    <xf numFmtId="0" fontId="59" fillId="35" borderId="10" xfId="0" applyFont="1" applyFill="1" applyBorder="1" applyAlignment="1" applyProtection="1">
      <alignment horizontal="left" vertical="center" shrinkToFit="1"/>
      <protection locked="0"/>
    </xf>
    <xf numFmtId="0" fontId="59" fillId="35" borderId="12" xfId="0" applyFont="1" applyFill="1" applyBorder="1" applyAlignment="1" applyProtection="1">
      <alignment horizontal="left" vertical="center" shrinkToFit="1"/>
      <protection locked="0"/>
    </xf>
    <xf numFmtId="0" fontId="59" fillId="25" borderId="31" xfId="0" applyFont="1" applyFill="1" applyBorder="1" applyAlignment="1" applyProtection="1">
      <alignment horizontal="left" vertical="center"/>
      <protection locked="0"/>
    </xf>
    <xf numFmtId="0" fontId="59" fillId="25" borderId="123" xfId="0" applyFont="1" applyFill="1" applyBorder="1" applyAlignment="1" applyProtection="1">
      <alignment horizontal="left" vertical="center"/>
      <protection locked="0"/>
    </xf>
    <xf numFmtId="0" fontId="59" fillId="0" borderId="121" xfId="0" applyFont="1" applyBorder="1" applyAlignment="1" applyProtection="1">
      <alignment horizontal="center" vertical="center"/>
      <protection locked="0"/>
    </xf>
    <xf numFmtId="0" fontId="59" fillId="0" borderId="168" xfId="0" applyFont="1" applyBorder="1" applyAlignment="1" applyProtection="1">
      <alignment horizontal="center" vertical="center"/>
      <protection locked="0"/>
    </xf>
    <xf numFmtId="0" fontId="59" fillId="25" borderId="72" xfId="0" applyFont="1" applyFill="1" applyBorder="1" applyAlignment="1" applyProtection="1">
      <alignment horizontal="left" vertical="center"/>
      <protection locked="0"/>
    </xf>
    <xf numFmtId="0" fontId="121" fillId="35" borderId="31" xfId="0" applyFont="1" applyFill="1" applyBorder="1" applyAlignment="1">
      <alignment horizontal="center" vertical="center" shrinkToFit="1"/>
    </xf>
    <xf numFmtId="0" fontId="121" fillId="35" borderId="123" xfId="0" applyFont="1" applyFill="1" applyBorder="1" applyAlignment="1">
      <alignment horizontal="center" vertical="center" shrinkToFit="1"/>
    </xf>
    <xf numFmtId="0" fontId="2" fillId="25" borderId="88" xfId="0" applyFont="1" applyFill="1" applyBorder="1" applyAlignment="1" applyProtection="1">
      <alignment horizontal="center" vertical="center" shrinkToFit="1"/>
    </xf>
    <xf numFmtId="0" fontId="2" fillId="25" borderId="89" xfId="0" applyFont="1" applyFill="1" applyBorder="1" applyAlignment="1" applyProtection="1">
      <alignment horizontal="center" vertical="center" shrinkToFit="1"/>
    </xf>
    <xf numFmtId="0" fontId="2" fillId="25" borderId="89" xfId="0" applyFont="1" applyFill="1" applyBorder="1" applyAlignment="1" applyProtection="1">
      <alignment horizontal="center" vertical="center"/>
    </xf>
    <xf numFmtId="0" fontId="2" fillId="25" borderId="166" xfId="0" applyFont="1" applyFill="1" applyBorder="1" applyAlignment="1" applyProtection="1">
      <alignment horizontal="center" vertical="center"/>
    </xf>
    <xf numFmtId="0" fontId="0" fillId="35" borderId="177" xfId="0" applyFill="1" applyBorder="1" applyAlignment="1" applyProtection="1">
      <alignment horizontal="center" vertical="center"/>
    </xf>
    <xf numFmtId="0" fontId="0" fillId="35" borderId="143" xfId="0" applyFill="1" applyBorder="1" applyAlignment="1" applyProtection="1">
      <alignment horizontal="center" vertical="center"/>
    </xf>
    <xf numFmtId="0" fontId="2" fillId="35" borderId="143" xfId="0" applyFont="1" applyFill="1" applyBorder="1" applyAlignment="1" applyProtection="1">
      <alignment horizontal="center" vertical="center"/>
    </xf>
    <xf numFmtId="0" fontId="2" fillId="35" borderId="178" xfId="0" applyFont="1" applyFill="1" applyBorder="1" applyAlignment="1" applyProtection="1">
      <alignment horizontal="center" vertical="center"/>
    </xf>
    <xf numFmtId="185" fontId="2" fillId="0" borderId="179" xfId="0" applyNumberFormat="1" applyFont="1" applyBorder="1" applyAlignment="1" applyProtection="1">
      <alignment horizontal="center" vertical="center" shrinkToFit="1"/>
    </xf>
    <xf numFmtId="185" fontId="2" fillId="0" borderId="94" xfId="0" applyNumberFormat="1" applyFont="1" applyBorder="1" applyAlignment="1" applyProtection="1">
      <alignment horizontal="center" vertical="center" shrinkToFit="1"/>
    </xf>
    <xf numFmtId="185" fontId="2" fillId="0" borderId="104" xfId="0" applyNumberFormat="1" applyFont="1" applyBorder="1" applyAlignment="1" applyProtection="1">
      <alignment horizontal="center" vertical="center" shrinkToFit="1"/>
    </xf>
    <xf numFmtId="185" fontId="2" fillId="0" borderId="105" xfId="0" applyNumberFormat="1" applyFont="1" applyBorder="1" applyAlignment="1" applyProtection="1">
      <alignment horizontal="center" vertical="center" shrinkToFit="1"/>
    </xf>
    <xf numFmtId="185" fontId="2" fillId="0" borderId="180" xfId="0" applyNumberFormat="1" applyFont="1" applyBorder="1" applyAlignment="1" applyProtection="1">
      <alignment horizontal="center" vertical="center" shrinkToFit="1"/>
    </xf>
    <xf numFmtId="185" fontId="2" fillId="0" borderId="74" xfId="0" applyNumberFormat="1" applyFont="1" applyBorder="1" applyAlignment="1" applyProtection="1">
      <alignment horizontal="center" vertical="center" wrapText="1"/>
    </xf>
    <xf numFmtId="185" fontId="2" fillId="0" borderId="52" xfId="0" applyNumberFormat="1" applyFont="1" applyBorder="1" applyAlignment="1" applyProtection="1">
      <alignment horizontal="center" vertical="center" wrapText="1"/>
    </xf>
    <xf numFmtId="185" fontId="2" fillId="0" borderId="51" xfId="0" applyNumberFormat="1" applyFont="1" applyFill="1" applyBorder="1" applyAlignment="1" applyProtection="1">
      <alignment horizontal="center" vertical="center"/>
    </xf>
    <xf numFmtId="185" fontId="2" fillId="0" borderId="52" xfId="0" applyNumberFormat="1" applyFont="1" applyFill="1" applyBorder="1" applyAlignment="1" applyProtection="1">
      <alignment horizontal="center" vertical="center"/>
    </xf>
    <xf numFmtId="185" fontId="2" fillId="0" borderId="13" xfId="0" applyNumberFormat="1" applyFont="1" applyFill="1" applyBorder="1" applyAlignment="1" applyProtection="1">
      <alignment horizontal="center" vertical="center" wrapText="1"/>
    </xf>
    <xf numFmtId="0" fontId="2" fillId="0" borderId="29" xfId="0" applyFont="1" applyFill="1" applyBorder="1" applyAlignment="1" applyProtection="1">
      <alignment horizontal="center" vertical="center" wrapText="1"/>
    </xf>
    <xf numFmtId="0" fontId="2" fillId="0" borderId="30" xfId="0" applyFont="1" applyFill="1" applyBorder="1" applyAlignment="1" applyProtection="1">
      <alignment horizontal="center" vertical="center" wrapText="1"/>
    </xf>
    <xf numFmtId="0" fontId="2" fillId="0" borderId="17" xfId="0" applyFont="1" applyFill="1" applyBorder="1" applyAlignment="1" applyProtection="1">
      <alignment horizontal="center" vertical="center" wrapText="1"/>
    </xf>
    <xf numFmtId="0" fontId="2" fillId="0" borderId="39" xfId="0" applyFont="1" applyFill="1" applyBorder="1" applyAlignment="1" applyProtection="1">
      <alignment horizontal="center" vertical="center" wrapText="1"/>
    </xf>
    <xf numFmtId="0" fontId="2" fillId="0" borderId="48" xfId="0" applyFont="1" applyFill="1" applyBorder="1" applyAlignment="1" applyProtection="1">
      <alignment horizontal="center" vertical="center" wrapText="1"/>
    </xf>
    <xf numFmtId="0" fontId="2" fillId="0" borderId="114" xfId="0" applyNumberFormat="1" applyFont="1" applyFill="1" applyBorder="1" applyAlignment="1" applyProtection="1">
      <alignment horizontal="center" vertical="center"/>
    </xf>
    <xf numFmtId="0" fontId="2" fillId="0" borderId="115" xfId="0" applyNumberFormat="1" applyFont="1" applyFill="1" applyBorder="1" applyAlignment="1" applyProtection="1">
      <alignment horizontal="center" vertical="center"/>
    </xf>
    <xf numFmtId="211" fontId="0" fillId="0" borderId="53" xfId="0" applyNumberFormat="1" applyFill="1" applyBorder="1" applyAlignment="1" applyProtection="1">
      <alignment horizontal="center" vertical="center"/>
    </xf>
    <xf numFmtId="211" fontId="2" fillId="0" borderId="116" xfId="0" applyNumberFormat="1" applyFont="1" applyFill="1" applyBorder="1" applyAlignment="1" applyProtection="1">
      <alignment horizontal="center" vertical="center"/>
    </xf>
    <xf numFmtId="204" fontId="31" fillId="27" borderId="78" xfId="0" applyNumberFormat="1" applyFont="1" applyFill="1" applyBorder="1" applyAlignment="1" applyProtection="1">
      <alignment horizontal="center" vertical="center"/>
      <protection locked="0"/>
    </xf>
    <xf numFmtId="204" fontId="31" fillId="27" borderId="79" xfId="0" applyNumberFormat="1" applyFont="1" applyFill="1" applyBorder="1" applyAlignment="1" applyProtection="1">
      <alignment horizontal="center" vertical="center"/>
      <protection locked="0"/>
    </xf>
    <xf numFmtId="204" fontId="31" fillId="27" borderId="80" xfId="0" applyNumberFormat="1" applyFont="1" applyFill="1" applyBorder="1" applyAlignment="1" applyProtection="1">
      <alignment horizontal="center" vertical="center"/>
      <protection locked="0"/>
    </xf>
    <xf numFmtId="185" fontId="2" fillId="0" borderId="53" xfId="0" applyNumberFormat="1" applyFont="1" applyBorder="1" applyAlignment="1" applyProtection="1">
      <alignment horizontal="center" vertical="center"/>
    </xf>
    <xf numFmtId="185" fontId="2" fillId="0" borderId="116" xfId="0" applyNumberFormat="1" applyFont="1" applyBorder="1" applyAlignment="1" applyProtection="1">
      <alignment horizontal="center" vertical="center"/>
    </xf>
    <xf numFmtId="185" fontId="2" fillId="0" borderId="13" xfId="0" applyNumberFormat="1" applyFont="1" applyBorder="1" applyAlignment="1" applyProtection="1">
      <alignment horizontal="center" vertical="center" wrapText="1"/>
    </xf>
    <xf numFmtId="0" fontId="2" fillId="0" borderId="29" xfId="0" applyFont="1" applyBorder="1" applyAlignment="1" applyProtection="1">
      <alignment horizontal="center" vertical="center" wrapText="1"/>
    </xf>
    <xf numFmtId="0" fontId="2" fillId="0" borderId="30" xfId="0" applyFont="1" applyBorder="1" applyAlignment="1" applyProtection="1">
      <alignment horizontal="center" vertical="center" wrapText="1"/>
    </xf>
    <xf numFmtId="0" fontId="2" fillId="0" borderId="162" xfId="0" applyFont="1" applyBorder="1" applyAlignment="1" applyProtection="1">
      <alignment horizontal="center" vertical="center" wrapText="1"/>
    </xf>
    <xf numFmtId="0" fontId="2" fillId="0" borderId="73" xfId="0" applyFont="1" applyBorder="1" applyAlignment="1" applyProtection="1">
      <alignment horizontal="center" vertical="center" wrapText="1"/>
    </xf>
    <xf numFmtId="0" fontId="2" fillId="0" borderId="96" xfId="0" applyFont="1" applyBorder="1" applyAlignment="1" applyProtection="1">
      <alignment horizontal="center" vertical="center" wrapText="1"/>
    </xf>
    <xf numFmtId="185" fontId="30" fillId="25" borderId="94" xfId="0" applyNumberFormat="1" applyFont="1" applyFill="1" applyBorder="1" applyAlignment="1" applyProtection="1">
      <alignment horizontal="center" vertical="center" shrinkToFit="1"/>
    </xf>
    <xf numFmtId="0" fontId="2" fillId="0" borderId="17" xfId="0" applyFont="1" applyBorder="1" applyAlignment="1" applyProtection="1">
      <alignment horizontal="center" vertical="center" wrapText="1"/>
    </xf>
    <xf numFmtId="0" fontId="2" fillId="0" borderId="39" xfId="0" applyFont="1" applyBorder="1" applyAlignment="1" applyProtection="1">
      <alignment horizontal="center" vertical="center" wrapText="1"/>
    </xf>
    <xf numFmtId="0" fontId="2" fillId="0" borderId="48" xfId="0" applyFont="1" applyBorder="1" applyAlignment="1" applyProtection="1">
      <alignment horizontal="center" vertical="center" wrapText="1"/>
    </xf>
    <xf numFmtId="0" fontId="2" fillId="0" borderId="101" xfId="0" applyNumberFormat="1" applyFont="1" applyFill="1" applyBorder="1" applyAlignment="1" applyProtection="1">
      <alignment horizontal="center" vertical="center"/>
    </xf>
    <xf numFmtId="211" fontId="2" fillId="0" borderId="52" xfId="0" applyNumberFormat="1" applyFont="1" applyFill="1" applyBorder="1" applyAlignment="1" applyProtection="1">
      <alignment horizontal="center" vertical="center"/>
    </xf>
    <xf numFmtId="185" fontId="2" fillId="0" borderId="53" xfId="0" applyNumberFormat="1" applyFont="1" applyFill="1" applyBorder="1" applyAlignment="1" applyProtection="1">
      <alignment horizontal="center" vertical="center"/>
    </xf>
    <xf numFmtId="0" fontId="2" fillId="0" borderId="119" xfId="0" applyFont="1" applyFill="1" applyBorder="1" applyAlignment="1" applyProtection="1">
      <alignment horizontal="center" vertical="center" wrapText="1"/>
    </xf>
    <xf numFmtId="0" fontId="2" fillId="0" borderId="110" xfId="0" applyFont="1" applyFill="1" applyBorder="1" applyAlignment="1" applyProtection="1">
      <alignment horizontal="center" vertical="center" wrapText="1"/>
    </xf>
    <xf numFmtId="0" fontId="2" fillId="0" borderId="50" xfId="0" applyNumberFormat="1" applyFont="1" applyFill="1" applyBorder="1" applyAlignment="1" applyProtection="1">
      <alignment horizontal="center" vertical="center"/>
    </xf>
    <xf numFmtId="185" fontId="5" fillId="25" borderId="0" xfId="0" applyNumberFormat="1" applyFont="1" applyFill="1" applyBorder="1" applyAlignment="1" applyProtection="1">
      <alignment horizontal="center" vertical="center" shrinkToFit="1"/>
    </xf>
    <xf numFmtId="185" fontId="5" fillId="25" borderId="45" xfId="0" applyNumberFormat="1" applyFont="1" applyFill="1" applyBorder="1" applyAlignment="1" applyProtection="1">
      <alignment horizontal="center" vertical="center" shrinkToFit="1"/>
    </xf>
    <xf numFmtId="185" fontId="55" fillId="25" borderId="73" xfId="0" applyNumberFormat="1" applyFont="1" applyFill="1" applyBorder="1" applyAlignment="1" applyProtection="1">
      <alignment horizontal="center" vertical="center" shrinkToFit="1"/>
    </xf>
    <xf numFmtId="0" fontId="2" fillId="0" borderId="57" xfId="0" applyNumberFormat="1" applyFont="1" applyBorder="1" applyAlignment="1" applyProtection="1">
      <alignment horizontal="center" vertical="center" wrapText="1"/>
    </xf>
    <xf numFmtId="0" fontId="0" fillId="0" borderId="94" xfId="0" applyBorder="1" applyAlignment="1" applyProtection="1">
      <alignment horizontal="center" vertical="center" wrapText="1"/>
    </xf>
    <xf numFmtId="0" fontId="0" fillId="0" borderId="62" xfId="0" applyBorder="1" applyAlignment="1" applyProtection="1">
      <alignment horizontal="center" vertical="center" wrapText="1"/>
    </xf>
    <xf numFmtId="0" fontId="0" fillId="0" borderId="73" xfId="0" applyBorder="1" applyAlignment="1" applyProtection="1">
      <alignment horizontal="center" vertical="center" wrapText="1"/>
    </xf>
    <xf numFmtId="185" fontId="2" fillId="27" borderId="181" xfId="0" applyNumberFormat="1" applyFont="1" applyFill="1" applyBorder="1" applyAlignment="1" applyProtection="1">
      <alignment horizontal="center" vertical="center" shrinkToFit="1"/>
    </xf>
    <xf numFmtId="0" fontId="0" fillId="0" borderId="182" xfId="0" applyBorder="1" applyAlignment="1" applyProtection="1">
      <alignment horizontal="center" vertical="center" shrinkToFit="1"/>
    </xf>
    <xf numFmtId="208" fontId="31" fillId="27" borderId="181" xfId="0" applyNumberFormat="1" applyFont="1" applyFill="1" applyBorder="1" applyAlignment="1" applyProtection="1">
      <alignment horizontal="distributed" vertical="center" indent="1" shrinkToFit="1"/>
    </xf>
    <xf numFmtId="208" fontId="31" fillId="27" borderId="183" xfId="0" applyNumberFormat="1" applyFont="1" applyFill="1" applyBorder="1" applyAlignment="1" applyProtection="1">
      <alignment horizontal="distributed" vertical="center" indent="1" shrinkToFit="1"/>
    </xf>
    <xf numFmtId="208" fontId="31" fillId="27" borderId="184" xfId="0" applyNumberFormat="1" applyFont="1" applyFill="1" applyBorder="1" applyAlignment="1" applyProtection="1">
      <alignment horizontal="distributed" vertical="center" indent="1" shrinkToFit="1"/>
    </xf>
    <xf numFmtId="0" fontId="31" fillId="41" borderId="185" xfId="0" applyNumberFormat="1" applyFont="1" applyFill="1" applyBorder="1" applyAlignment="1" applyProtection="1">
      <alignment horizontal="right" vertical="center"/>
    </xf>
    <xf numFmtId="0" fontId="31" fillId="41" borderId="186" xfId="0" applyNumberFormat="1" applyFont="1" applyFill="1" applyBorder="1" applyAlignment="1" applyProtection="1">
      <alignment horizontal="right" vertical="center"/>
    </xf>
    <xf numFmtId="0" fontId="0" fillId="41" borderId="186" xfId="0" applyFill="1" applyBorder="1" applyAlignment="1" applyProtection="1">
      <alignment horizontal="center" vertical="center"/>
    </xf>
    <xf numFmtId="0" fontId="2" fillId="41" borderId="186" xfId="0" applyFont="1" applyFill="1" applyBorder="1" applyAlignment="1" applyProtection="1">
      <alignment horizontal="center" vertical="center"/>
    </xf>
    <xf numFmtId="0" fontId="2" fillId="41" borderId="187" xfId="0" applyFont="1" applyFill="1" applyBorder="1" applyAlignment="1" applyProtection="1">
      <alignment horizontal="center" vertical="center"/>
    </xf>
    <xf numFmtId="0" fontId="2" fillId="0" borderId="188" xfId="0" applyFont="1" applyBorder="1" applyAlignment="1" applyProtection="1">
      <alignment horizontal="center" vertical="center"/>
    </xf>
    <xf numFmtId="0" fontId="2" fillId="0" borderId="189" xfId="0" applyFont="1" applyBorder="1" applyAlignment="1" applyProtection="1">
      <alignment horizontal="center" vertical="center"/>
    </xf>
    <xf numFmtId="0" fontId="2" fillId="0" borderId="190" xfId="0" applyFont="1" applyBorder="1" applyAlignment="1" applyProtection="1">
      <alignment horizontal="center" vertical="center"/>
    </xf>
    <xf numFmtId="0" fontId="2" fillId="0" borderId="191" xfId="0" applyFont="1" applyBorder="1" applyAlignment="1" applyProtection="1">
      <alignment horizontal="center" vertical="center"/>
    </xf>
    <xf numFmtId="0" fontId="2" fillId="0" borderId="192" xfId="0" applyFont="1" applyBorder="1" applyAlignment="1" applyProtection="1">
      <alignment horizontal="center" vertical="center"/>
    </xf>
    <xf numFmtId="0" fontId="2" fillId="0" borderId="193" xfId="0" applyFont="1" applyBorder="1" applyAlignment="1" applyProtection="1">
      <alignment horizontal="center" vertical="center"/>
    </xf>
    <xf numFmtId="0" fontId="0" fillId="0" borderId="166" xfId="0" applyBorder="1" applyAlignment="1" applyProtection="1">
      <alignment horizontal="center" vertical="center" shrinkToFit="1"/>
    </xf>
    <xf numFmtId="185" fontId="2" fillId="0" borderId="52" xfId="0" applyNumberFormat="1" applyFont="1" applyBorder="1" applyAlignment="1" applyProtection="1">
      <alignment horizontal="center" vertical="center"/>
    </xf>
    <xf numFmtId="0" fontId="2" fillId="0" borderId="119" xfId="0" applyFont="1" applyBorder="1" applyAlignment="1" applyProtection="1">
      <alignment horizontal="center" vertical="center" wrapText="1"/>
    </xf>
    <xf numFmtId="0" fontId="2" fillId="0" borderId="110" xfId="0" applyFont="1" applyBorder="1" applyAlignment="1" applyProtection="1">
      <alignment horizontal="center" vertical="center" wrapText="1"/>
    </xf>
    <xf numFmtId="185" fontId="2" fillId="0" borderId="51" xfId="0" applyNumberFormat="1" applyFont="1" applyBorder="1" applyAlignment="1" applyProtection="1">
      <alignment horizontal="center" vertical="center"/>
    </xf>
    <xf numFmtId="0" fontId="2" fillId="0" borderId="51" xfId="0" applyNumberFormat="1" applyFont="1" applyFill="1" applyBorder="1" applyAlignment="1" applyProtection="1">
      <alignment horizontal="center" vertical="center"/>
    </xf>
    <xf numFmtId="0" fontId="2" fillId="0" borderId="112" xfId="0" applyNumberFormat="1" applyFont="1" applyFill="1" applyBorder="1" applyAlignment="1" applyProtection="1">
      <alignment horizontal="center" vertical="center"/>
    </xf>
    <xf numFmtId="0" fontId="2" fillId="0" borderId="194" xfId="0" applyNumberFormat="1" applyFont="1" applyFill="1" applyBorder="1" applyAlignment="1" applyProtection="1">
      <alignment horizontal="center" vertical="center"/>
    </xf>
    <xf numFmtId="0" fontId="2" fillId="0" borderId="53" xfId="0" applyNumberFormat="1" applyFont="1" applyFill="1" applyBorder="1" applyAlignment="1" applyProtection="1">
      <alignment horizontal="center" vertical="center"/>
    </xf>
    <xf numFmtId="0" fontId="2" fillId="0" borderId="52" xfId="0" applyNumberFormat="1" applyFont="1" applyFill="1" applyBorder="1" applyAlignment="1" applyProtection="1">
      <alignment horizontal="center" vertical="center"/>
    </xf>
    <xf numFmtId="185" fontId="2" fillId="0" borderId="17" xfId="0" applyNumberFormat="1" applyFont="1" applyBorder="1" applyAlignment="1" applyProtection="1">
      <alignment horizontal="center" vertical="center" shrinkToFit="1"/>
    </xf>
    <xf numFmtId="185" fontId="2" fillId="0" borderId="39" xfId="0" applyNumberFormat="1" applyFont="1" applyBorder="1" applyAlignment="1" applyProtection="1">
      <alignment horizontal="center" vertical="center" shrinkToFit="1"/>
    </xf>
    <xf numFmtId="185" fontId="2" fillId="0" borderId="110" xfId="0" applyNumberFormat="1" applyFont="1" applyBorder="1" applyAlignment="1" applyProtection="1">
      <alignment horizontal="center" vertical="center" shrinkToFit="1"/>
    </xf>
    <xf numFmtId="0" fontId="2" fillId="0" borderId="36" xfId="0" applyNumberFormat="1" applyFont="1" applyBorder="1" applyAlignment="1" applyProtection="1">
      <alignment horizontal="left" vertical="center"/>
    </xf>
    <xf numFmtId="0" fontId="0" fillId="0" borderId="49" xfId="0" applyBorder="1" applyAlignment="1" applyProtection="1">
      <alignment horizontal="left" vertical="center"/>
    </xf>
    <xf numFmtId="0" fontId="2" fillId="0" borderId="49" xfId="0" applyNumberFormat="1" applyFont="1" applyBorder="1" applyAlignment="1" applyProtection="1">
      <alignment vertical="center"/>
    </xf>
    <xf numFmtId="0" fontId="0" fillId="0" borderId="49" xfId="0" applyBorder="1" applyAlignment="1" applyProtection="1">
      <alignment vertical="center"/>
    </xf>
    <xf numFmtId="0" fontId="0" fillId="0" borderId="37" xfId="0" applyBorder="1" applyAlignment="1" applyProtection="1">
      <alignment vertical="center"/>
    </xf>
    <xf numFmtId="185" fontId="2" fillId="0" borderId="179" xfId="0" applyNumberFormat="1" applyFont="1" applyBorder="1" applyAlignment="1" applyProtection="1">
      <alignment horizontal="center" vertical="center" wrapText="1"/>
    </xf>
    <xf numFmtId="185" fontId="2" fillId="0" borderId="94" xfId="0" applyNumberFormat="1" applyFont="1" applyBorder="1" applyAlignment="1" applyProtection="1">
      <alignment horizontal="center" vertical="center" wrapText="1"/>
    </xf>
    <xf numFmtId="185" fontId="2" fillId="0" borderId="104" xfId="0" applyNumberFormat="1" applyFont="1" applyBorder="1" applyAlignment="1" applyProtection="1">
      <alignment horizontal="center" vertical="center" wrapText="1"/>
    </xf>
    <xf numFmtId="185" fontId="2" fillId="0" borderId="17" xfId="0" applyNumberFormat="1" applyFont="1" applyBorder="1" applyAlignment="1" applyProtection="1">
      <alignment horizontal="center" vertical="center" wrapText="1"/>
    </xf>
    <xf numFmtId="185" fontId="2" fillId="0" borderId="39" xfId="0" applyNumberFormat="1" applyFont="1" applyBorder="1" applyAlignment="1" applyProtection="1">
      <alignment horizontal="center" vertical="center" wrapText="1"/>
    </xf>
    <xf numFmtId="185" fontId="2" fillId="0" borderId="110" xfId="0" applyNumberFormat="1" applyFont="1" applyBorder="1" applyAlignment="1" applyProtection="1">
      <alignment horizontal="center" vertical="center" wrapText="1"/>
    </xf>
    <xf numFmtId="0" fontId="2" fillId="0" borderId="36" xfId="0" applyNumberFormat="1" applyFont="1" applyBorder="1" applyAlignment="1" applyProtection="1">
      <alignment horizontal="center" vertical="center" shrinkToFit="1"/>
    </xf>
    <xf numFmtId="0" fontId="2" fillId="0" borderId="49" xfId="0" applyNumberFormat="1" applyFont="1" applyBorder="1" applyAlignment="1" applyProtection="1">
      <alignment horizontal="center" vertical="center" shrinkToFit="1"/>
    </xf>
    <xf numFmtId="0" fontId="2" fillId="0" borderId="32" xfId="0" applyNumberFormat="1" applyFont="1" applyBorder="1" applyAlignment="1" applyProtection="1">
      <alignment horizontal="center" vertical="center" shrinkToFit="1"/>
    </xf>
    <xf numFmtId="194" fontId="2" fillId="0" borderId="74" xfId="0" applyNumberFormat="1" applyFont="1" applyFill="1" applyBorder="1" applyAlignment="1" applyProtection="1">
      <alignment horizontal="center" vertical="center"/>
    </xf>
    <xf numFmtId="0" fontId="2" fillId="0" borderId="52" xfId="0" applyFont="1" applyFill="1" applyBorder="1" applyAlignment="1" applyProtection="1">
      <alignment horizontal="center" vertical="center"/>
    </xf>
    <xf numFmtId="0" fontId="2" fillId="0" borderId="197" xfId="0" applyNumberFormat="1" applyFont="1" applyBorder="1" applyAlignment="1" applyProtection="1">
      <alignment horizontal="center" vertical="center" shrinkToFit="1"/>
    </xf>
    <xf numFmtId="0" fontId="2" fillId="0" borderId="157" xfId="0" applyNumberFormat="1" applyFont="1" applyBorder="1" applyAlignment="1" applyProtection="1">
      <alignment horizontal="center" vertical="center" shrinkToFit="1"/>
    </xf>
    <xf numFmtId="0" fontId="2" fillId="0" borderId="158" xfId="0" applyNumberFormat="1" applyFont="1" applyBorder="1" applyAlignment="1" applyProtection="1">
      <alignment horizontal="center" vertical="center" shrinkToFit="1"/>
    </xf>
    <xf numFmtId="0" fontId="2" fillId="0" borderId="156" xfId="0" applyNumberFormat="1" applyFont="1" applyBorder="1" applyAlignment="1" applyProtection="1">
      <alignment horizontal="left" vertical="center"/>
      <protection locked="0"/>
    </xf>
    <xf numFmtId="0" fontId="2" fillId="0" borderId="157" xfId="0" applyNumberFormat="1" applyFont="1" applyBorder="1" applyAlignment="1" applyProtection="1">
      <alignment horizontal="left" vertical="center"/>
      <protection locked="0"/>
    </xf>
    <xf numFmtId="0" fontId="2" fillId="0" borderId="198" xfId="0" applyNumberFormat="1" applyFont="1" applyBorder="1" applyAlignment="1" applyProtection="1">
      <alignment horizontal="left" vertical="center"/>
      <protection locked="0"/>
    </xf>
    <xf numFmtId="185" fontId="2" fillId="0" borderId="74" xfId="0" applyNumberFormat="1" applyFont="1" applyFill="1" applyBorder="1" applyAlignment="1" applyProtection="1">
      <alignment horizontal="center" vertical="center" textRotation="255" shrinkToFit="1"/>
    </xf>
    <xf numFmtId="0" fontId="2" fillId="0" borderId="52" xfId="0" applyFont="1" applyFill="1" applyBorder="1" applyAlignment="1" applyProtection="1">
      <alignment horizontal="center" vertical="center" textRotation="255" shrinkToFit="1"/>
    </xf>
    <xf numFmtId="194" fontId="2" fillId="0" borderId="199" xfId="0" applyNumberFormat="1" applyFont="1" applyFill="1" applyBorder="1" applyAlignment="1" applyProtection="1">
      <alignment horizontal="center" vertical="center"/>
    </xf>
    <xf numFmtId="0" fontId="2" fillId="0" borderId="194" xfId="0" applyFont="1" applyFill="1" applyBorder="1" applyAlignment="1" applyProtection="1">
      <alignment horizontal="center" vertical="center"/>
    </xf>
    <xf numFmtId="194" fontId="55" fillId="0" borderId="0" xfId="0" applyNumberFormat="1" applyFont="1" applyAlignment="1" applyProtection="1">
      <alignment horizontal="center" vertical="center"/>
    </xf>
    <xf numFmtId="185" fontId="30" fillId="0" borderId="73" xfId="0" applyNumberFormat="1" applyFont="1" applyBorder="1" applyAlignment="1" applyProtection="1">
      <alignment horizontal="center" vertical="center"/>
    </xf>
    <xf numFmtId="185" fontId="56" fillId="0" borderId="73" xfId="0" applyNumberFormat="1" applyFont="1" applyBorder="1" applyAlignment="1" applyProtection="1">
      <alignment horizontal="center" vertical="center"/>
    </xf>
    <xf numFmtId="0" fontId="56" fillId="0" borderId="73" xfId="0" applyNumberFormat="1" applyFont="1" applyBorder="1" applyAlignment="1" applyProtection="1">
      <alignment horizontal="center" vertical="center"/>
    </xf>
    <xf numFmtId="0" fontId="2" fillId="0" borderId="195" xfId="0" applyNumberFormat="1" applyFont="1" applyBorder="1" applyAlignment="1" applyProtection="1">
      <alignment horizontal="center" vertical="center" shrinkToFit="1"/>
    </xf>
    <xf numFmtId="0" fontId="2" fillId="0" borderId="40" xfId="0" applyNumberFormat="1" applyFont="1" applyBorder="1" applyAlignment="1" applyProtection="1">
      <alignment horizontal="center" vertical="center" shrinkToFit="1"/>
    </xf>
    <xf numFmtId="0" fontId="2" fillId="0" borderId="180" xfId="0" applyNumberFormat="1" applyFont="1" applyBorder="1" applyAlignment="1" applyProtection="1">
      <alignment horizontal="center" vertical="center" shrinkToFit="1"/>
    </xf>
    <xf numFmtId="0" fontId="0" fillId="0" borderId="105" xfId="0" applyNumberFormat="1" applyFont="1" applyBorder="1" applyAlignment="1" applyProtection="1">
      <alignment horizontal="center" vertical="center" shrinkToFit="1"/>
    </xf>
    <xf numFmtId="0" fontId="2" fillId="0" borderId="105" xfId="0" applyNumberFormat="1" applyFont="1" applyBorder="1" applyAlignment="1" applyProtection="1">
      <alignment horizontal="left" vertical="center"/>
    </xf>
    <xf numFmtId="0" fontId="2" fillId="0" borderId="40" xfId="0" applyNumberFormat="1" applyFont="1" applyBorder="1" applyAlignment="1" applyProtection="1">
      <alignment horizontal="left" vertical="center"/>
    </xf>
    <xf numFmtId="0" fontId="2" fillId="0" borderId="196" xfId="0" applyNumberFormat="1" applyFont="1" applyBorder="1" applyAlignment="1" applyProtection="1">
      <alignment horizontal="left" vertical="center"/>
    </xf>
    <xf numFmtId="0" fontId="2" fillId="0" borderId="28" xfId="0" applyNumberFormat="1" applyFont="1" applyBorder="1" applyAlignment="1" applyProtection="1">
      <alignment horizontal="center" vertical="center" shrinkToFit="1"/>
    </xf>
    <xf numFmtId="0" fontId="2" fillId="0" borderId="94" xfId="0" applyFont="1" applyBorder="1" applyAlignment="1" applyProtection="1">
      <alignment horizontal="center" vertical="center"/>
    </xf>
    <xf numFmtId="0" fontId="2" fillId="0" borderId="95" xfId="0" applyFont="1" applyBorder="1" applyAlignment="1" applyProtection="1">
      <alignment horizontal="center" vertical="center"/>
    </xf>
    <xf numFmtId="0" fontId="2" fillId="0" borderId="39" xfId="0" applyFont="1" applyBorder="1" applyAlignment="1" applyProtection="1">
      <alignment horizontal="center" vertical="center"/>
    </xf>
    <xf numFmtId="0" fontId="2" fillId="0" borderId="48" xfId="0" applyFont="1" applyBorder="1" applyAlignment="1" applyProtection="1">
      <alignment horizontal="center" vertical="center"/>
    </xf>
    <xf numFmtId="211" fontId="0" fillId="0" borderId="52" xfId="0" applyNumberFormat="1" applyFill="1" applyBorder="1" applyAlignment="1" applyProtection="1">
      <alignment horizontal="center" vertical="center"/>
    </xf>
    <xf numFmtId="211" fontId="0" fillId="0" borderId="116" xfId="0" applyNumberFormat="1" applyFill="1" applyBorder="1" applyAlignment="1" applyProtection="1">
      <alignment horizontal="center" vertical="center"/>
    </xf>
    <xf numFmtId="0" fontId="2" fillId="0" borderId="116" xfId="0" applyNumberFormat="1" applyFont="1" applyFill="1" applyBorder="1" applyAlignment="1" applyProtection="1">
      <alignment horizontal="center" vertical="center"/>
    </xf>
    <xf numFmtId="207" fontId="31" fillId="27" borderId="181" xfId="0" applyNumberFormat="1" applyFont="1" applyFill="1" applyBorder="1" applyAlignment="1" applyProtection="1">
      <alignment horizontal="distributed" vertical="center" indent="1" shrinkToFit="1"/>
    </xf>
    <xf numFmtId="207" fontId="31" fillId="27" borderId="183" xfId="0" applyNumberFormat="1" applyFont="1" applyFill="1" applyBorder="1" applyAlignment="1" applyProtection="1">
      <alignment horizontal="distributed" vertical="center" indent="1" shrinkToFit="1"/>
    </xf>
    <xf numFmtId="207" fontId="31" fillId="27" borderId="184" xfId="0" applyNumberFormat="1" applyFont="1" applyFill="1" applyBorder="1" applyAlignment="1" applyProtection="1">
      <alignment horizontal="distributed" vertical="center" indent="1" shrinkToFit="1"/>
    </xf>
    <xf numFmtId="0" fontId="114" fillId="0" borderId="101" xfId="0" applyNumberFormat="1" applyFont="1" applyFill="1" applyBorder="1" applyAlignment="1" applyProtection="1">
      <alignment horizontal="center" vertical="center"/>
    </xf>
    <xf numFmtId="185" fontId="56" fillId="0" borderId="73" xfId="0" applyNumberFormat="1" applyFont="1" applyBorder="1" applyAlignment="1" applyProtection="1">
      <alignment horizontal="center" vertical="center" shrinkToFit="1"/>
    </xf>
    <xf numFmtId="211" fontId="0" fillId="0" borderId="113" xfId="0" applyNumberFormat="1" applyFill="1" applyBorder="1" applyAlignment="1" applyProtection="1">
      <alignment horizontal="center" vertical="center"/>
    </xf>
    <xf numFmtId="211" fontId="2" fillId="0" borderId="117" xfId="0" applyNumberFormat="1" applyFont="1" applyFill="1" applyBorder="1" applyAlignment="1" applyProtection="1">
      <alignment horizontal="center" vertical="center"/>
    </xf>
    <xf numFmtId="202" fontId="0" fillId="0" borderId="13" xfId="0" applyNumberFormat="1" applyBorder="1" applyAlignment="1" applyProtection="1">
      <alignment horizontal="center" vertical="center" wrapText="1"/>
    </xf>
    <xf numFmtId="202" fontId="2" fillId="0" borderId="29" xfId="0" applyNumberFormat="1" applyFont="1" applyBorder="1" applyAlignment="1" applyProtection="1">
      <alignment horizontal="center" vertical="center" wrapText="1"/>
    </xf>
    <xf numFmtId="202" fontId="2" fillId="0" borderId="119" xfId="0" applyNumberFormat="1" applyFont="1" applyBorder="1" applyAlignment="1" applyProtection="1">
      <alignment horizontal="center" vertical="center" wrapText="1"/>
    </xf>
    <xf numFmtId="202" fontId="2" fillId="0" borderId="17" xfId="0" applyNumberFormat="1" applyFont="1" applyBorder="1" applyAlignment="1" applyProtection="1">
      <alignment horizontal="center" vertical="center" wrapText="1"/>
    </xf>
    <xf numFmtId="202" fontId="2" fillId="0" borderId="39" xfId="0" applyNumberFormat="1" applyFont="1" applyBorder="1" applyAlignment="1" applyProtection="1">
      <alignment horizontal="center" vertical="center" wrapText="1"/>
    </xf>
    <xf numFmtId="202" fontId="2" fillId="0" borderId="110" xfId="0" applyNumberFormat="1" applyFont="1" applyBorder="1" applyAlignment="1" applyProtection="1">
      <alignment horizontal="center" vertical="center" wrapText="1"/>
    </xf>
    <xf numFmtId="185" fontId="115" fillId="0" borderId="13" xfId="0" applyNumberFormat="1" applyFont="1" applyBorder="1" applyAlignment="1" applyProtection="1">
      <alignment horizontal="center" vertical="center" wrapText="1"/>
    </xf>
    <xf numFmtId="0" fontId="115" fillId="0" borderId="29" xfId="0" applyFont="1" applyBorder="1" applyAlignment="1" applyProtection="1">
      <alignment horizontal="center" vertical="center" wrapText="1"/>
    </xf>
    <xf numFmtId="0" fontId="115" fillId="0" borderId="119" xfId="0" applyFont="1" applyBorder="1" applyAlignment="1" applyProtection="1">
      <alignment horizontal="center" vertical="center" wrapText="1"/>
    </xf>
    <xf numFmtId="0" fontId="115" fillId="0" borderId="17" xfId="0" applyFont="1" applyBorder="1" applyAlignment="1" applyProtection="1">
      <alignment horizontal="center" vertical="center" wrapText="1"/>
    </xf>
    <xf numFmtId="0" fontId="115" fillId="0" borderId="39" xfId="0" applyFont="1" applyBorder="1" applyAlignment="1" applyProtection="1">
      <alignment horizontal="center" vertical="center" wrapText="1"/>
    </xf>
    <xf numFmtId="0" fontId="115" fillId="0" borderId="110" xfId="0" applyFont="1" applyBorder="1" applyAlignment="1" applyProtection="1">
      <alignment horizontal="center" vertical="center" wrapText="1"/>
    </xf>
    <xf numFmtId="0" fontId="2" fillId="0" borderId="32" xfId="0" applyNumberFormat="1" applyFont="1" applyFill="1" applyBorder="1" applyAlignment="1" applyProtection="1">
      <alignment horizontal="center" vertical="center"/>
    </xf>
    <xf numFmtId="185" fontId="2" fillId="0" borderId="29" xfId="0" applyNumberFormat="1" applyFont="1" applyBorder="1" applyAlignment="1" applyProtection="1">
      <alignment horizontal="center" vertical="center" wrapText="1"/>
    </xf>
    <xf numFmtId="185" fontId="2" fillId="0" borderId="119" xfId="0" applyNumberFormat="1" applyFont="1" applyBorder="1" applyAlignment="1" applyProtection="1">
      <alignment horizontal="center" vertical="center" wrapText="1"/>
    </xf>
    <xf numFmtId="211" fontId="0" fillId="0" borderId="51" xfId="0" applyNumberFormat="1" applyFill="1" applyBorder="1" applyAlignment="1" applyProtection="1">
      <alignment horizontal="center" vertical="center"/>
    </xf>
    <xf numFmtId="0" fontId="2" fillId="0" borderId="36" xfId="0" applyNumberFormat="1" applyFont="1" applyFill="1" applyBorder="1" applyAlignment="1" applyProtection="1">
      <alignment horizontal="center" vertical="center"/>
    </xf>
    <xf numFmtId="204" fontId="0" fillId="0" borderId="13" xfId="0" applyNumberFormat="1" applyBorder="1" applyAlignment="1" applyProtection="1">
      <alignment horizontal="center" vertical="center" wrapText="1"/>
    </xf>
    <xf numFmtId="204" fontId="2" fillId="0" borderId="29" xfId="0" applyNumberFormat="1" applyFont="1" applyBorder="1" applyAlignment="1" applyProtection="1">
      <alignment horizontal="center" vertical="center" wrapText="1"/>
    </xf>
    <xf numFmtId="204" fontId="2" fillId="0" borderId="119" xfId="0" applyNumberFormat="1" applyFont="1" applyBorder="1" applyAlignment="1" applyProtection="1">
      <alignment horizontal="center" vertical="center" wrapText="1"/>
    </xf>
    <xf numFmtId="204" fontId="2" fillId="0" borderId="17" xfId="0" applyNumberFormat="1" applyFont="1" applyBorder="1" applyAlignment="1" applyProtection="1">
      <alignment horizontal="center" vertical="center" wrapText="1"/>
    </xf>
    <xf numFmtId="204" fontId="2" fillId="0" borderId="39" xfId="0" applyNumberFormat="1" applyFont="1" applyBorder="1" applyAlignment="1" applyProtection="1">
      <alignment horizontal="center" vertical="center" wrapText="1"/>
    </xf>
    <xf numFmtId="204" fontId="2" fillId="0" borderId="110" xfId="0" applyNumberFormat="1" applyFont="1" applyBorder="1" applyAlignment="1" applyProtection="1">
      <alignment horizontal="center" vertical="center" wrapText="1"/>
    </xf>
    <xf numFmtId="206" fontId="2" fillId="0" borderId="13" xfId="0" applyNumberFormat="1" applyFont="1" applyBorder="1" applyAlignment="1" applyProtection="1">
      <alignment horizontal="center" vertical="center" wrapText="1"/>
    </xf>
    <xf numFmtId="206" fontId="2" fillId="0" borderId="29" xfId="0" applyNumberFormat="1" applyFont="1" applyBorder="1" applyAlignment="1" applyProtection="1">
      <alignment horizontal="center" vertical="center" wrapText="1"/>
    </xf>
    <xf numFmtId="206" fontId="2" fillId="0" borderId="119" xfId="0" applyNumberFormat="1" applyFont="1" applyBorder="1" applyAlignment="1" applyProtection="1">
      <alignment horizontal="center" vertical="center" wrapText="1"/>
    </xf>
    <xf numFmtId="206" fontId="2" fillId="0" borderId="17" xfId="0" applyNumberFormat="1" applyFont="1" applyBorder="1" applyAlignment="1" applyProtection="1">
      <alignment horizontal="center" vertical="center" wrapText="1"/>
    </xf>
    <xf numFmtId="206" fontId="2" fillId="0" borderId="39" xfId="0" applyNumberFormat="1" applyFont="1" applyBorder="1" applyAlignment="1" applyProtection="1">
      <alignment horizontal="center" vertical="center" wrapText="1"/>
    </xf>
    <xf numFmtId="206" fontId="2" fillId="0" borderId="110" xfId="0" applyNumberFormat="1" applyFont="1" applyBorder="1" applyAlignment="1" applyProtection="1">
      <alignment horizontal="center" vertical="center" wrapText="1"/>
    </xf>
    <xf numFmtId="0" fontId="0" fillId="0" borderId="40" xfId="0" applyNumberFormat="1" applyFont="1" applyBorder="1" applyAlignment="1" applyProtection="1">
      <alignment horizontal="center" vertical="center" shrinkToFit="1"/>
    </xf>
    <xf numFmtId="185" fontId="90" fillId="0" borderId="13" xfId="0" applyNumberFormat="1" applyFont="1" applyBorder="1" applyAlignment="1" applyProtection="1">
      <alignment horizontal="center" vertical="center" wrapText="1"/>
    </xf>
    <xf numFmtId="0" fontId="90" fillId="0" borderId="29" xfId="0" applyFont="1" applyBorder="1" applyAlignment="1" applyProtection="1">
      <alignment horizontal="center" vertical="center" wrapText="1"/>
    </xf>
    <xf numFmtId="0" fontId="90" fillId="0" borderId="119" xfId="0" applyFont="1" applyBorder="1" applyAlignment="1" applyProtection="1">
      <alignment horizontal="center" vertical="center" wrapText="1"/>
    </xf>
    <xf numFmtId="0" fontId="90" fillId="0" borderId="162" xfId="0" applyFont="1" applyBorder="1" applyAlignment="1" applyProtection="1">
      <alignment horizontal="center" vertical="center" wrapText="1"/>
    </xf>
    <xf numFmtId="0" fontId="90" fillId="0" borderId="73" xfId="0" applyFont="1" applyBorder="1" applyAlignment="1" applyProtection="1">
      <alignment horizontal="center" vertical="center" wrapText="1"/>
    </xf>
    <xf numFmtId="0" fontId="90" fillId="0" borderId="120" xfId="0" applyFont="1" applyBorder="1" applyAlignment="1" applyProtection="1">
      <alignment horizontal="center" vertical="center" wrapText="1"/>
    </xf>
    <xf numFmtId="185" fontId="2" fillId="27" borderId="183" xfId="0" applyNumberFormat="1" applyFont="1" applyFill="1" applyBorder="1" applyAlignment="1" applyProtection="1">
      <alignment horizontal="center" vertical="center" shrinkToFit="1"/>
    </xf>
    <xf numFmtId="0" fontId="2" fillId="27" borderId="183" xfId="0" applyFont="1" applyFill="1" applyBorder="1" applyAlignment="1" applyProtection="1">
      <alignment horizontal="center" vertical="center"/>
    </xf>
    <xf numFmtId="0" fontId="2" fillId="27" borderId="182" xfId="0" applyFont="1" applyFill="1" applyBorder="1" applyAlignment="1" applyProtection="1">
      <alignment horizontal="center" vertical="center"/>
    </xf>
    <xf numFmtId="0" fontId="0" fillId="41" borderId="185" xfId="0" applyFill="1" applyBorder="1" applyAlignment="1" applyProtection="1">
      <alignment horizontal="center" vertical="center"/>
    </xf>
    <xf numFmtId="0" fontId="2" fillId="0" borderId="200" xfId="0" applyFont="1" applyBorder="1" applyAlignment="1" applyProtection="1">
      <alignment horizontal="center" vertical="center"/>
    </xf>
    <xf numFmtId="0" fontId="2" fillId="0" borderId="201" xfId="0" applyFont="1" applyBorder="1" applyAlignment="1" applyProtection="1">
      <alignment horizontal="center" vertical="center"/>
    </xf>
    <xf numFmtId="0" fontId="2" fillId="0" borderId="202" xfId="0" applyFont="1" applyBorder="1" applyAlignment="1" applyProtection="1">
      <alignment horizontal="center" vertical="center"/>
    </xf>
    <xf numFmtId="0" fontId="88" fillId="25" borderId="88" xfId="0" applyFont="1" applyFill="1" applyBorder="1" applyAlignment="1" applyProtection="1">
      <alignment horizontal="center" vertical="center" shrinkToFit="1"/>
    </xf>
    <xf numFmtId="0" fontId="88" fillId="25" borderId="89" xfId="0" applyFont="1" applyFill="1" applyBorder="1" applyAlignment="1" applyProtection="1">
      <alignment horizontal="center" vertical="center" shrinkToFit="1"/>
    </xf>
    <xf numFmtId="0" fontId="88" fillId="35" borderId="177" xfId="0" applyFont="1" applyFill="1" applyBorder="1" applyAlignment="1" applyProtection="1">
      <alignment horizontal="center" vertical="center"/>
    </xf>
    <xf numFmtId="0" fontId="88" fillId="35" borderId="143" xfId="0" applyFont="1" applyFill="1" applyBorder="1" applyAlignment="1" applyProtection="1">
      <alignment horizontal="center" vertical="center"/>
    </xf>
    <xf numFmtId="185" fontId="89" fillId="0" borderId="13" xfId="0" applyNumberFormat="1" applyFont="1" applyBorder="1" applyAlignment="1" applyProtection="1">
      <alignment horizontal="center" vertical="center" wrapText="1"/>
    </xf>
    <xf numFmtId="0" fontId="89" fillId="0" borderId="29" xfId="0" applyFont="1" applyBorder="1" applyAlignment="1" applyProtection="1">
      <alignment horizontal="center" vertical="center" wrapText="1"/>
    </xf>
    <xf numFmtId="0" fontId="89" fillId="0" borderId="119" xfId="0" applyFont="1" applyBorder="1" applyAlignment="1" applyProtection="1">
      <alignment horizontal="center" vertical="center" wrapText="1"/>
    </xf>
    <xf numFmtId="0" fontId="89" fillId="0" borderId="17" xfId="0" applyFont="1" applyBorder="1" applyAlignment="1" applyProtection="1">
      <alignment horizontal="center" vertical="center" wrapText="1"/>
    </xf>
    <xf numFmtId="0" fontId="89" fillId="0" borderId="39" xfId="0" applyFont="1" applyBorder="1" applyAlignment="1" applyProtection="1">
      <alignment horizontal="center" vertical="center" wrapText="1"/>
    </xf>
    <xf numFmtId="0" fontId="89" fillId="0" borderId="110" xfId="0" applyFont="1" applyBorder="1" applyAlignment="1" applyProtection="1">
      <alignment horizontal="center" vertical="center" wrapText="1"/>
    </xf>
    <xf numFmtId="0" fontId="90" fillId="0" borderId="17" xfId="0" applyFont="1" applyBorder="1" applyAlignment="1" applyProtection="1">
      <alignment horizontal="center" vertical="center" wrapText="1"/>
    </xf>
    <xf numFmtId="0" fontId="90" fillId="0" borderId="39" xfId="0" applyFont="1" applyBorder="1" applyAlignment="1" applyProtection="1">
      <alignment horizontal="center" vertical="center" wrapText="1"/>
    </xf>
    <xf numFmtId="0" fontId="90" fillId="0" borderId="110" xfId="0" applyFont="1" applyBorder="1" applyAlignment="1" applyProtection="1">
      <alignment horizontal="center" vertical="center" wrapText="1"/>
    </xf>
    <xf numFmtId="0" fontId="0" fillId="0" borderId="105" xfId="0" applyNumberFormat="1" applyFont="1" applyBorder="1" applyAlignment="1" applyProtection="1">
      <alignment vertical="center"/>
    </xf>
    <xf numFmtId="0" fontId="2" fillId="0" borderId="40" xfId="0" applyNumberFormat="1" applyFont="1" applyBorder="1" applyAlignment="1" applyProtection="1">
      <alignment vertical="center"/>
    </xf>
    <xf numFmtId="0" fontId="2" fillId="0" borderId="196" xfId="0" applyNumberFormat="1" applyFont="1" applyBorder="1" applyAlignment="1" applyProtection="1">
      <alignment vertical="center"/>
    </xf>
    <xf numFmtId="0" fontId="2" fillId="0" borderId="36" xfId="0" applyNumberFormat="1" applyFont="1" applyBorder="1" applyAlignment="1" applyProtection="1">
      <alignment vertical="center"/>
    </xf>
    <xf numFmtId="0" fontId="2" fillId="0" borderId="156" xfId="0" applyNumberFormat="1" applyFont="1" applyBorder="1" applyAlignment="1" applyProtection="1">
      <alignment vertical="center"/>
    </xf>
    <xf numFmtId="0" fontId="2" fillId="0" borderId="157" xfId="0" applyNumberFormat="1" applyFont="1" applyBorder="1" applyAlignment="1" applyProtection="1">
      <alignment vertical="center"/>
    </xf>
    <xf numFmtId="0" fontId="2" fillId="0" borderId="198" xfId="0" applyNumberFormat="1" applyFont="1" applyBorder="1" applyAlignment="1" applyProtection="1">
      <alignment vertical="center"/>
    </xf>
    <xf numFmtId="0" fontId="2" fillId="0" borderId="0" xfId="0" applyFont="1" applyBorder="1" applyAlignment="1" applyProtection="1">
      <alignment horizontal="center" vertical="center" wrapText="1"/>
    </xf>
    <xf numFmtId="0" fontId="2" fillId="0" borderId="45" xfId="0" applyFont="1" applyBorder="1" applyAlignment="1" applyProtection="1">
      <alignment horizontal="center" vertical="center" wrapText="1"/>
    </xf>
    <xf numFmtId="0" fontId="0" fillId="0" borderId="57" xfId="0" applyNumberFormat="1" applyBorder="1" applyAlignment="1" applyProtection="1">
      <alignment horizontal="center" vertical="center" wrapText="1"/>
    </xf>
    <xf numFmtId="185" fontId="30" fillId="37" borderId="73" xfId="0" applyNumberFormat="1" applyFont="1" applyFill="1" applyBorder="1" applyAlignment="1" applyProtection="1">
      <alignment horizontal="center" vertical="center"/>
    </xf>
    <xf numFmtId="0" fontId="30" fillId="37" borderId="73" xfId="0" applyNumberFormat="1" applyFont="1" applyFill="1" applyBorder="1" applyAlignment="1" applyProtection="1">
      <alignment horizontal="center" vertical="center"/>
      <protection locked="0"/>
    </xf>
    <xf numFmtId="185" fontId="5" fillId="37" borderId="179" xfId="0" applyNumberFormat="1" applyFont="1" applyFill="1" applyBorder="1" applyAlignment="1" applyProtection="1">
      <alignment horizontal="center" vertical="center" shrinkToFit="1"/>
    </xf>
    <xf numFmtId="185" fontId="5" fillId="37" borderId="94" xfId="0" applyNumberFormat="1" applyFont="1" applyFill="1" applyBorder="1" applyAlignment="1" applyProtection="1">
      <alignment horizontal="center" vertical="center" shrinkToFit="1"/>
    </xf>
    <xf numFmtId="185" fontId="5" fillId="37" borderId="104" xfId="0" applyNumberFormat="1" applyFont="1" applyFill="1" applyBorder="1" applyAlignment="1" applyProtection="1">
      <alignment horizontal="center" vertical="center" shrinkToFit="1"/>
    </xf>
    <xf numFmtId="185" fontId="2" fillId="38" borderId="105" xfId="0" applyNumberFormat="1" applyFont="1" applyFill="1" applyBorder="1" applyAlignment="1" applyProtection="1">
      <alignment horizontal="center" vertical="center" shrinkToFit="1"/>
    </xf>
    <xf numFmtId="185" fontId="2" fillId="38" borderId="180" xfId="0" applyNumberFormat="1" applyFont="1" applyFill="1" applyBorder="1" applyAlignment="1" applyProtection="1">
      <alignment horizontal="center" vertical="center" shrinkToFit="1"/>
    </xf>
    <xf numFmtId="185" fontId="5" fillId="37" borderId="17" xfId="0" applyNumberFormat="1" applyFont="1" applyFill="1" applyBorder="1" applyAlignment="1" applyProtection="1">
      <alignment horizontal="center" vertical="center" shrinkToFit="1"/>
    </xf>
    <xf numFmtId="185" fontId="5" fillId="37" borderId="39" xfId="0" applyNumberFormat="1" applyFont="1" applyFill="1" applyBorder="1" applyAlignment="1" applyProtection="1">
      <alignment horizontal="center" vertical="center" shrinkToFit="1"/>
    </xf>
    <xf numFmtId="185" fontId="5" fillId="37" borderId="110" xfId="0" applyNumberFormat="1" applyFont="1" applyFill="1" applyBorder="1" applyAlignment="1" applyProtection="1">
      <alignment horizontal="center" vertical="center" shrinkToFit="1"/>
    </xf>
    <xf numFmtId="38" fontId="2" fillId="0" borderId="61" xfId="66" applyFont="1" applyFill="1" applyBorder="1" applyAlignment="1">
      <alignment horizontal="center"/>
    </xf>
    <xf numFmtId="38" fontId="2" fillId="0" borderId="107" xfId="66" applyFont="1" applyFill="1" applyBorder="1" applyAlignment="1">
      <alignment horizontal="center"/>
    </xf>
    <xf numFmtId="0" fontId="31" fillId="0" borderId="0" xfId="0" applyFont="1" applyAlignment="1">
      <alignment horizontal="center" vertical="center"/>
    </xf>
    <xf numFmtId="0" fontId="30" fillId="0" borderId="73" xfId="0" applyFont="1" applyBorder="1" applyAlignment="1">
      <alignment horizontal="center" vertical="center" shrinkToFit="1"/>
    </xf>
    <xf numFmtId="0" fontId="97" fillId="0" borderId="108" xfId="0" applyFont="1" applyFill="1" applyBorder="1" applyAlignment="1">
      <alignment horizontal="left" vertical="top" wrapText="1"/>
    </xf>
    <xf numFmtId="0" fontId="97" fillId="0" borderId="117" xfId="0" applyFont="1" applyFill="1" applyBorder="1" applyAlignment="1">
      <alignment horizontal="left" vertical="top" wrapText="1"/>
    </xf>
    <xf numFmtId="0" fontId="0" fillId="0" borderId="108" xfId="0" applyFill="1" applyBorder="1" applyAlignment="1">
      <alignment horizontal="left" vertical="top" wrapText="1"/>
    </xf>
    <xf numFmtId="0" fontId="2" fillId="0" borderId="108" xfId="0" applyFont="1" applyFill="1" applyBorder="1" applyAlignment="1">
      <alignment horizontal="left" vertical="top" wrapText="1"/>
    </xf>
    <xf numFmtId="0" fontId="2" fillId="0" borderId="111" xfId="0" applyFont="1" applyFill="1" applyBorder="1" applyAlignment="1">
      <alignment horizontal="left" vertical="top" wrapText="1"/>
    </xf>
    <xf numFmtId="0" fontId="85" fillId="0" borderId="108" xfId="0" applyFont="1" applyFill="1" applyBorder="1" applyAlignment="1">
      <alignment horizontal="left" vertical="top" wrapText="1"/>
    </xf>
    <xf numFmtId="0" fontId="85" fillId="0" borderId="117" xfId="0" applyFont="1" applyFill="1" applyBorder="1" applyAlignment="1">
      <alignment horizontal="left" vertical="top" wrapText="1"/>
    </xf>
    <xf numFmtId="0" fontId="25" fillId="0" borderId="0" xfId="0" applyFont="1" applyBorder="1" applyAlignment="1">
      <alignment horizontal="left" wrapText="1"/>
    </xf>
    <xf numFmtId="200" fontId="46" fillId="25" borderId="31" xfId="66" applyNumberFormat="1" applyFont="1" applyFill="1" applyBorder="1" applyAlignment="1" applyProtection="1">
      <alignment horizontal="center" vertical="center"/>
      <protection locked="0"/>
    </xf>
    <xf numFmtId="200" fontId="46" fillId="25" borderId="41" xfId="66" applyNumberFormat="1" applyFont="1" applyFill="1" applyBorder="1" applyAlignment="1" applyProtection="1">
      <alignment horizontal="center" vertical="center"/>
      <protection locked="0"/>
    </xf>
    <xf numFmtId="183" fontId="94" fillId="43" borderId="31" xfId="0" applyNumberFormat="1" applyFont="1" applyFill="1" applyBorder="1" applyAlignment="1" applyProtection="1">
      <alignment horizontal="center" vertical="center" shrinkToFit="1"/>
      <protection locked="0"/>
    </xf>
    <xf numFmtId="183" fontId="94" fillId="43" borderId="41" xfId="0" applyNumberFormat="1" applyFont="1" applyFill="1" applyBorder="1" applyAlignment="1" applyProtection="1">
      <alignment horizontal="center" vertical="center" shrinkToFit="1"/>
      <protection locked="0"/>
    </xf>
    <xf numFmtId="197" fontId="46" fillId="25" borderId="31" xfId="66" applyNumberFormat="1" applyFont="1" applyFill="1" applyBorder="1" applyAlignment="1" applyProtection="1">
      <alignment horizontal="center" vertical="center"/>
      <protection locked="0"/>
    </xf>
    <xf numFmtId="197" fontId="46" fillId="25" borderId="41" xfId="66" applyNumberFormat="1" applyFont="1" applyFill="1" applyBorder="1" applyAlignment="1" applyProtection="1">
      <alignment horizontal="center" vertical="center"/>
      <protection locked="0"/>
    </xf>
    <xf numFmtId="0" fontId="0" fillId="27" borderId="145" xfId="0" applyNumberFormat="1" applyFill="1" applyBorder="1" applyAlignment="1" applyProtection="1">
      <alignment horizontal="left" vertical="center"/>
    </xf>
    <xf numFmtId="0" fontId="2" fillId="27" borderId="72" xfId="0" applyNumberFormat="1" applyFont="1" applyFill="1" applyBorder="1" applyAlignment="1" applyProtection="1">
      <alignment horizontal="left" vertical="center"/>
    </xf>
    <xf numFmtId="0" fontId="2" fillId="27" borderId="203" xfId="0" applyNumberFormat="1" applyFont="1" applyFill="1" applyBorder="1" applyAlignment="1" applyProtection="1">
      <alignment horizontal="left" vertical="center"/>
    </xf>
    <xf numFmtId="0" fontId="22" fillId="0" borderId="43" xfId="0" applyFont="1" applyBorder="1" applyAlignment="1" applyProtection="1">
      <alignment horizontal="center" vertical="center" shrinkToFit="1"/>
    </xf>
    <xf numFmtId="0" fontId="76" fillId="0" borderId="61" xfId="0" applyFont="1" applyBorder="1" applyAlignment="1" applyProtection="1">
      <alignment horizontal="center" vertical="center" shrinkToFit="1"/>
    </xf>
    <xf numFmtId="0" fontId="76" fillId="0" borderId="0" xfId="0" applyFont="1" applyBorder="1" applyAlignment="1" applyProtection="1">
      <alignment horizontal="center" vertical="center" shrinkToFit="1"/>
    </xf>
    <xf numFmtId="0" fontId="22" fillId="0" borderId="0" xfId="0" applyFont="1" applyBorder="1" applyAlignment="1" applyProtection="1">
      <alignment horizontal="center" vertical="center"/>
    </xf>
    <xf numFmtId="0" fontId="37" fillId="34" borderId="195" xfId="0" applyFont="1" applyFill="1" applyBorder="1" applyAlignment="1" applyProtection="1">
      <alignment horizontal="distributed" vertical="center" shrinkToFit="1"/>
    </xf>
    <xf numFmtId="0" fontId="0" fillId="34" borderId="196" xfId="0" applyFill="1" applyBorder="1" applyProtection="1">
      <alignment vertical="center"/>
    </xf>
    <xf numFmtId="0" fontId="0" fillId="0" borderId="0" xfId="0" applyBorder="1" applyAlignment="1" applyProtection="1">
      <alignment horizontal="center" vertical="center"/>
    </xf>
    <xf numFmtId="0" fontId="0" fillId="0" borderId="73" xfId="0" applyBorder="1" applyAlignment="1" applyProtection="1">
      <alignment horizontal="center" vertical="center"/>
    </xf>
    <xf numFmtId="0" fontId="4" fillId="0" borderId="0" xfId="0" applyFont="1" applyBorder="1" applyAlignment="1" applyProtection="1">
      <alignment horizontal="center" vertical="center"/>
    </xf>
    <xf numFmtId="0" fontId="4" fillId="0" borderId="45" xfId="0" applyFont="1" applyBorder="1" applyAlignment="1" applyProtection="1">
      <alignment horizontal="center" vertical="center"/>
    </xf>
    <xf numFmtId="0" fontId="82" fillId="0" borderId="0" xfId="0" applyFont="1" applyFill="1" applyBorder="1" applyAlignment="1" applyProtection="1">
      <alignment horizontal="distributed" vertical="center"/>
      <protection locked="0"/>
    </xf>
    <xf numFmtId="209" fontId="93" fillId="25" borderId="0" xfId="0" applyNumberFormat="1" applyFont="1" applyFill="1" applyBorder="1" applyAlignment="1" applyProtection="1">
      <alignment horizontal="distributed" vertical="center"/>
      <protection locked="0"/>
    </xf>
    <xf numFmtId="209" fontId="93" fillId="25" borderId="45" xfId="0" applyNumberFormat="1" applyFont="1" applyFill="1" applyBorder="1" applyAlignment="1" applyProtection="1">
      <alignment horizontal="distributed" vertical="center"/>
      <protection locked="0"/>
    </xf>
    <xf numFmtId="0" fontId="82" fillId="0" borderId="0" xfId="0" applyFont="1" applyBorder="1" applyAlignment="1" applyProtection="1">
      <alignment horizontal="distributed" vertical="center"/>
    </xf>
    <xf numFmtId="0" fontId="82" fillId="0" borderId="45" xfId="0" applyFont="1" applyBorder="1" applyAlignment="1" applyProtection="1">
      <alignment horizontal="distributed" vertical="center"/>
    </xf>
    <xf numFmtId="177" fontId="11" fillId="0" borderId="0" xfId="0" applyNumberFormat="1" applyFont="1" applyBorder="1" applyAlignment="1" applyProtection="1">
      <alignment horizontal="center" vertical="center"/>
    </xf>
    <xf numFmtId="177" fontId="11" fillId="0" borderId="45" xfId="0" applyNumberFormat="1" applyFont="1" applyBorder="1" applyAlignment="1" applyProtection="1">
      <alignment horizontal="center" vertical="center"/>
    </xf>
    <xf numFmtId="177" fontId="11" fillId="0" borderId="0" xfId="0" applyNumberFormat="1" applyFont="1" applyBorder="1" applyAlignment="1" applyProtection="1">
      <alignment horizontal="distributed" vertical="center"/>
    </xf>
    <xf numFmtId="0" fontId="11" fillId="41" borderId="54" xfId="0" applyNumberFormat="1" applyFont="1" applyFill="1" applyBorder="1" applyAlignment="1" applyProtection="1">
      <alignment horizontal="left" vertical="top"/>
    </xf>
    <xf numFmtId="0" fontId="11" fillId="41" borderId="204" xfId="0" applyNumberFormat="1" applyFont="1" applyFill="1" applyBorder="1" applyAlignment="1" applyProtection="1">
      <alignment horizontal="left" vertical="top"/>
    </xf>
    <xf numFmtId="0" fontId="11" fillId="41" borderId="205" xfId="0" applyNumberFormat="1" applyFont="1" applyFill="1" applyBorder="1" applyAlignment="1" applyProtection="1">
      <alignment horizontal="left" vertical="top"/>
    </xf>
    <xf numFmtId="0" fontId="0" fillId="0" borderId="0" xfId="0" applyFill="1" applyBorder="1" applyAlignment="1" applyProtection="1">
      <alignment horizontal="center" vertical="center" shrinkToFit="1"/>
    </xf>
    <xf numFmtId="177" fontId="53" fillId="27" borderId="145" xfId="0" applyNumberFormat="1" applyFont="1" applyFill="1" applyBorder="1" applyAlignment="1" applyProtection="1">
      <alignment horizontal="center" vertical="center" shrinkToFit="1"/>
    </xf>
    <xf numFmtId="177" fontId="53" fillId="27" borderId="72" xfId="0" applyNumberFormat="1" applyFont="1" applyFill="1" applyBorder="1" applyAlignment="1" applyProtection="1">
      <alignment horizontal="center" vertical="center" shrinkToFit="1"/>
    </xf>
    <xf numFmtId="177" fontId="53" fillId="27" borderId="123" xfId="0" applyNumberFormat="1" applyFont="1" applyFill="1" applyBorder="1" applyAlignment="1" applyProtection="1">
      <alignment horizontal="center" vertical="center" shrinkToFit="1"/>
    </xf>
    <xf numFmtId="49" fontId="53" fillId="27" borderId="145" xfId="0" applyNumberFormat="1" applyFont="1" applyFill="1" applyBorder="1" applyAlignment="1" applyProtection="1">
      <alignment horizontal="center" vertical="center" shrinkToFit="1"/>
    </xf>
    <xf numFmtId="0" fontId="53" fillId="27" borderId="72" xfId="0" applyNumberFormat="1" applyFont="1" applyFill="1" applyBorder="1" applyAlignment="1" applyProtection="1">
      <alignment horizontal="center" vertical="center" shrinkToFit="1"/>
    </xf>
    <xf numFmtId="0" fontId="53" fillId="27" borderId="123" xfId="0" applyNumberFormat="1" applyFont="1" applyFill="1" applyBorder="1" applyAlignment="1" applyProtection="1">
      <alignment horizontal="center" vertical="center" shrinkToFit="1"/>
    </xf>
    <xf numFmtId="0" fontId="53" fillId="27" borderId="145" xfId="0" applyNumberFormat="1" applyFont="1" applyFill="1" applyBorder="1" applyAlignment="1" applyProtection="1">
      <alignment horizontal="center" vertical="center" shrinkToFit="1"/>
    </xf>
    <xf numFmtId="0" fontId="53" fillId="27" borderId="151" xfId="0" applyNumberFormat="1" applyFont="1" applyFill="1" applyBorder="1" applyAlignment="1" applyProtection="1">
      <alignment horizontal="center" vertical="center" shrinkToFit="1"/>
    </xf>
    <xf numFmtId="0" fontId="43" fillId="27" borderId="144" xfId="0" applyFont="1" applyFill="1" applyBorder="1" applyAlignment="1" applyProtection="1">
      <alignment horizontal="left" vertical="center" shrinkToFit="1"/>
    </xf>
    <xf numFmtId="194" fontId="40" fillId="34" borderId="206" xfId="0" applyNumberFormat="1" applyFont="1" applyFill="1" applyBorder="1" applyAlignment="1" applyProtection="1">
      <alignment horizontal="center" vertical="center" shrinkToFit="1"/>
    </xf>
    <xf numFmtId="194" fontId="40" fillId="34" borderId="207" xfId="0" applyNumberFormat="1" applyFont="1" applyFill="1" applyBorder="1" applyAlignment="1" applyProtection="1">
      <alignment horizontal="center" vertical="center" shrinkToFit="1"/>
    </xf>
    <xf numFmtId="0" fontId="59" fillId="0" borderId="208" xfId="0" applyFont="1" applyBorder="1" applyAlignment="1" applyProtection="1">
      <alignment horizontal="center" vertical="center"/>
    </xf>
    <xf numFmtId="0" fontId="59" fillId="0" borderId="209" xfId="0" applyFont="1" applyBorder="1" applyAlignment="1" applyProtection="1">
      <alignment horizontal="center" vertical="center"/>
    </xf>
    <xf numFmtId="0" fontId="0" fillId="0" borderId="210" xfId="0" applyFill="1" applyBorder="1" applyAlignment="1" applyProtection="1">
      <alignment horizontal="center" vertical="center" shrinkToFit="1"/>
    </xf>
    <xf numFmtId="0" fontId="0" fillId="0" borderId="146" xfId="0" applyFill="1" applyBorder="1" applyAlignment="1" applyProtection="1">
      <alignment horizontal="center" vertical="center" shrinkToFit="1"/>
    </xf>
    <xf numFmtId="0" fontId="5" fillId="27" borderId="31" xfId="0" applyFont="1" applyFill="1" applyBorder="1" applyAlignment="1" applyProtection="1">
      <alignment horizontal="center" vertical="center" shrinkToFit="1"/>
    </xf>
    <xf numFmtId="0" fontId="5" fillId="27" borderId="41" xfId="0" applyFont="1" applyFill="1" applyBorder="1" applyAlignment="1" applyProtection="1">
      <alignment horizontal="center" vertical="center" shrinkToFit="1"/>
    </xf>
    <xf numFmtId="194" fontId="40" fillId="34" borderId="211" xfId="0" applyNumberFormat="1" applyFont="1" applyFill="1" applyBorder="1" applyAlignment="1" applyProtection="1">
      <alignment horizontal="center" vertical="center" shrinkToFit="1"/>
    </xf>
    <xf numFmtId="178" fontId="40" fillId="34" borderId="29" xfId="0" applyNumberFormat="1" applyFont="1" applyFill="1" applyBorder="1" applyAlignment="1" applyProtection="1">
      <alignment horizontal="center" vertical="center" shrinkToFit="1"/>
    </xf>
    <xf numFmtId="178" fontId="40" fillId="34" borderId="39" xfId="0" applyNumberFormat="1" applyFont="1" applyFill="1" applyBorder="1" applyAlignment="1" applyProtection="1">
      <alignment horizontal="center" vertical="center" shrinkToFit="1"/>
    </xf>
    <xf numFmtId="0" fontId="40" fillId="27" borderId="119" xfId="0" applyNumberFormat="1" applyFont="1" applyFill="1" applyBorder="1" applyAlignment="1" applyProtection="1">
      <alignment horizontal="center" vertical="center"/>
    </xf>
    <xf numFmtId="0" fontId="40" fillId="27" borderId="110" xfId="0" applyNumberFormat="1" applyFont="1" applyFill="1" applyBorder="1" applyAlignment="1" applyProtection="1">
      <alignment horizontal="center" vertical="center"/>
    </xf>
    <xf numFmtId="0" fontId="2" fillId="0" borderId="53" xfId="0" applyFont="1" applyFill="1" applyBorder="1" applyAlignment="1" applyProtection="1">
      <alignment horizontal="right" vertical="center" shrinkToFit="1"/>
    </xf>
    <xf numFmtId="0" fontId="2" fillId="0" borderId="52" xfId="0" applyFont="1" applyFill="1" applyBorder="1" applyAlignment="1" applyProtection="1">
      <alignment horizontal="right" vertical="center" shrinkToFit="1"/>
    </xf>
    <xf numFmtId="0" fontId="12" fillId="27" borderId="176" xfId="0" applyNumberFormat="1" applyFont="1" applyFill="1" applyBorder="1" applyAlignment="1" applyProtection="1">
      <alignment horizontal="left" vertical="center"/>
    </xf>
    <xf numFmtId="0" fontId="12" fillId="27" borderId="70" xfId="0" applyNumberFormat="1" applyFont="1" applyFill="1" applyBorder="1" applyAlignment="1" applyProtection="1">
      <alignment horizontal="left" vertical="center"/>
    </xf>
    <xf numFmtId="195" fontId="40" fillId="0" borderId="29" xfId="0" applyNumberFormat="1" applyFont="1" applyFill="1" applyBorder="1" applyAlignment="1" applyProtection="1">
      <alignment horizontal="center" vertical="center" shrinkToFit="1"/>
    </xf>
    <xf numFmtId="195" fontId="40" fillId="0" borderId="39" xfId="0" applyNumberFormat="1" applyFont="1" applyFill="1" applyBorder="1" applyAlignment="1" applyProtection="1">
      <alignment horizontal="center" vertical="center" shrinkToFit="1"/>
    </xf>
    <xf numFmtId="0" fontId="12" fillId="27" borderId="212" xfId="0" applyNumberFormat="1" applyFont="1" applyFill="1" applyBorder="1" applyAlignment="1" applyProtection="1">
      <alignment horizontal="left" vertical="center"/>
    </xf>
    <xf numFmtId="0" fontId="12" fillId="27" borderId="138" xfId="0" applyNumberFormat="1" applyFont="1" applyFill="1" applyBorder="1" applyAlignment="1" applyProtection="1">
      <alignment horizontal="left" vertical="center"/>
    </xf>
    <xf numFmtId="0" fontId="12" fillId="27" borderId="168" xfId="0" applyNumberFormat="1" applyFont="1" applyFill="1" applyBorder="1" applyAlignment="1" applyProtection="1">
      <alignment horizontal="left" vertical="center"/>
    </xf>
    <xf numFmtId="0" fontId="12" fillId="27" borderId="145" xfId="0" applyNumberFormat="1" applyFont="1" applyFill="1" applyBorder="1" applyAlignment="1" applyProtection="1">
      <alignment horizontal="left" vertical="center"/>
    </xf>
    <xf numFmtId="0" fontId="12" fillId="27" borderId="72" xfId="0" applyNumberFormat="1" applyFont="1" applyFill="1" applyBorder="1" applyAlignment="1" applyProtection="1">
      <alignment horizontal="left" vertical="center"/>
    </xf>
    <xf numFmtId="0" fontId="12" fillId="27" borderId="123" xfId="0" applyNumberFormat="1" applyFont="1" applyFill="1" applyBorder="1" applyAlignment="1" applyProtection="1">
      <alignment horizontal="left" vertical="center"/>
    </xf>
    <xf numFmtId="0" fontId="0" fillId="27" borderId="72" xfId="0" applyNumberFormat="1" applyFill="1" applyBorder="1" applyAlignment="1" applyProtection="1">
      <alignment horizontal="left" vertical="center"/>
    </xf>
    <xf numFmtId="0" fontId="0" fillId="0" borderId="123" xfId="0" applyNumberFormat="1" applyBorder="1" applyAlignment="1">
      <alignment horizontal="left" vertical="center"/>
    </xf>
    <xf numFmtId="0" fontId="12" fillId="27" borderId="203" xfId="0" applyNumberFormat="1" applyFont="1" applyFill="1" applyBorder="1" applyAlignment="1" applyProtection="1">
      <alignment horizontal="left" vertical="center"/>
    </xf>
    <xf numFmtId="187" fontId="2" fillId="27" borderId="31" xfId="0" applyNumberFormat="1" applyFont="1" applyFill="1" applyBorder="1" applyAlignment="1" applyProtection="1">
      <alignment horizontal="center" vertical="center" shrinkToFit="1"/>
    </xf>
    <xf numFmtId="187" fontId="2" fillId="27" borderId="41" xfId="0" applyNumberFormat="1" applyFont="1" applyFill="1" applyBorder="1" applyAlignment="1" applyProtection="1">
      <alignment horizontal="center" vertical="center" shrinkToFit="1"/>
    </xf>
    <xf numFmtId="49" fontId="59" fillId="27" borderId="31" xfId="0" applyNumberFormat="1" applyFont="1" applyFill="1" applyBorder="1" applyAlignment="1" applyProtection="1">
      <alignment horizontal="center" vertical="center" shrinkToFit="1"/>
    </xf>
    <xf numFmtId="49" fontId="59" fillId="27" borderId="41" xfId="0" applyNumberFormat="1" applyFont="1" applyFill="1" applyBorder="1" applyAlignment="1" applyProtection="1">
      <alignment horizontal="center" vertical="center" shrinkToFit="1"/>
    </xf>
    <xf numFmtId="182" fontId="5" fillId="27" borderId="31" xfId="0" applyNumberFormat="1" applyFont="1" applyFill="1" applyBorder="1" applyAlignment="1" applyProtection="1">
      <alignment horizontal="center" vertical="center" shrinkToFit="1"/>
    </xf>
    <xf numFmtId="182" fontId="5" fillId="27" borderId="41" xfId="0" applyNumberFormat="1" applyFont="1" applyFill="1" applyBorder="1" applyAlignment="1" applyProtection="1">
      <alignment horizontal="center" vertical="center" shrinkToFit="1"/>
    </xf>
    <xf numFmtId="177" fontId="53" fillId="34" borderId="145" xfId="0" applyNumberFormat="1" applyFont="1" applyFill="1" applyBorder="1" applyAlignment="1" applyProtection="1">
      <alignment horizontal="center" vertical="center" shrinkToFit="1"/>
    </xf>
    <xf numFmtId="177" fontId="53" fillId="34" borderId="72" xfId="0" applyNumberFormat="1" applyFont="1" applyFill="1" applyBorder="1" applyAlignment="1" applyProtection="1">
      <alignment horizontal="center" vertical="center" shrinkToFit="1"/>
    </xf>
    <xf numFmtId="177" fontId="53" fillId="34" borderId="151" xfId="0" applyNumberFormat="1" applyFont="1" applyFill="1" applyBorder="1" applyAlignment="1" applyProtection="1">
      <alignment horizontal="center" vertical="center" shrinkToFit="1"/>
    </xf>
    <xf numFmtId="193" fontId="59" fillId="27" borderId="31" xfId="0" applyNumberFormat="1" applyFont="1" applyFill="1" applyBorder="1" applyAlignment="1" applyProtection="1">
      <alignment horizontal="center" vertical="center" shrinkToFit="1"/>
    </xf>
    <xf numFmtId="193" fontId="59" fillId="27" borderId="41" xfId="0" applyNumberFormat="1" applyFont="1" applyFill="1" applyBorder="1" applyAlignment="1" applyProtection="1">
      <alignment horizontal="center" vertical="center" shrinkToFit="1"/>
    </xf>
    <xf numFmtId="177" fontId="53" fillId="34" borderId="123" xfId="0" applyNumberFormat="1" applyFont="1" applyFill="1" applyBorder="1" applyAlignment="1" applyProtection="1">
      <alignment horizontal="center" vertical="center" shrinkToFit="1"/>
    </xf>
    <xf numFmtId="177" fontId="53" fillId="34" borderId="54" xfId="0" applyNumberFormat="1" applyFont="1" applyFill="1" applyBorder="1" applyAlignment="1" applyProtection="1">
      <alignment horizontal="center" vertical="center" shrinkToFit="1"/>
    </xf>
    <xf numFmtId="177" fontId="53" fillId="34" borderId="204" xfId="0" applyNumberFormat="1" applyFont="1" applyFill="1" applyBorder="1" applyAlignment="1" applyProtection="1">
      <alignment horizontal="center" vertical="center" shrinkToFit="1"/>
    </xf>
    <xf numFmtId="177" fontId="53" fillId="34" borderId="124" xfId="0" applyNumberFormat="1" applyFont="1" applyFill="1" applyBorder="1" applyAlignment="1" applyProtection="1">
      <alignment horizontal="center" vertical="center" shrinkToFit="1"/>
    </xf>
    <xf numFmtId="0" fontId="80" fillId="27" borderId="31" xfId="0" applyFont="1" applyFill="1" applyBorder="1" applyAlignment="1" applyProtection="1">
      <alignment horizontal="center" vertical="center" shrinkToFit="1"/>
    </xf>
    <xf numFmtId="0" fontId="80" fillId="27" borderId="41" xfId="0" applyFont="1" applyFill="1" applyBorder="1" applyAlignment="1" applyProtection="1">
      <alignment horizontal="center" vertical="center" shrinkToFit="1"/>
    </xf>
    <xf numFmtId="176" fontId="0" fillId="0" borderId="148" xfId="0" applyNumberFormat="1" applyBorder="1" applyAlignment="1" applyProtection="1">
      <alignment horizontal="center" vertical="center" shrinkToFit="1"/>
    </xf>
    <xf numFmtId="176" fontId="0" fillId="0" borderId="133" xfId="0" applyNumberFormat="1" applyBorder="1" applyAlignment="1" applyProtection="1">
      <alignment horizontal="center" vertical="center" shrinkToFit="1"/>
    </xf>
    <xf numFmtId="0" fontId="51" fillId="41" borderId="31" xfId="0" applyFont="1" applyFill="1" applyBorder="1" applyAlignment="1" applyProtection="1">
      <alignment horizontal="center" vertical="center" shrinkToFit="1"/>
    </xf>
    <xf numFmtId="0" fontId="51" fillId="41" borderId="41" xfId="0" applyFont="1" applyFill="1" applyBorder="1" applyAlignment="1" applyProtection="1">
      <alignment horizontal="center" vertical="center" shrinkToFit="1"/>
    </xf>
    <xf numFmtId="0" fontId="46" fillId="41" borderId="31" xfId="0" applyFont="1" applyFill="1" applyBorder="1" applyAlignment="1" applyProtection="1">
      <alignment horizontal="center" vertical="center" shrinkToFit="1"/>
    </xf>
    <xf numFmtId="0" fontId="46" fillId="41" borderId="41" xfId="0" applyFont="1" applyFill="1" applyBorder="1" applyAlignment="1" applyProtection="1">
      <alignment horizontal="center" vertical="center" shrinkToFit="1"/>
    </xf>
    <xf numFmtId="0" fontId="95" fillId="0" borderId="213" xfId="0" applyFont="1" applyBorder="1" applyAlignment="1" applyProtection="1">
      <alignment horizontal="center" vertical="center"/>
    </xf>
    <xf numFmtId="0" fontId="95" fillId="0" borderId="209" xfId="0" applyFont="1" applyBorder="1" applyAlignment="1" applyProtection="1">
      <alignment horizontal="center" vertical="center"/>
    </xf>
    <xf numFmtId="0" fontId="2" fillId="0" borderId="31" xfId="0" applyFont="1" applyFill="1" applyBorder="1" applyAlignment="1" applyProtection="1">
      <alignment horizontal="left" vertical="center" shrinkToFit="1"/>
    </xf>
    <xf numFmtId="0" fontId="2" fillId="0" borderId="41" xfId="0" applyFont="1" applyFill="1" applyBorder="1" applyAlignment="1" applyProtection="1">
      <alignment horizontal="left" vertical="center" shrinkToFit="1"/>
    </xf>
    <xf numFmtId="0" fontId="0" fillId="0" borderId="31" xfId="0" applyFill="1" applyBorder="1" applyAlignment="1" applyProtection="1">
      <alignment horizontal="center" vertical="center" shrinkToFit="1"/>
    </xf>
    <xf numFmtId="0" fontId="0" fillId="0" borderId="41" xfId="0" applyFill="1" applyBorder="1" applyAlignment="1" applyProtection="1">
      <alignment horizontal="center" vertical="center" shrinkToFit="1"/>
    </xf>
    <xf numFmtId="0" fontId="0" fillId="0" borderId="214" xfId="0" applyBorder="1" applyAlignment="1" applyProtection="1">
      <alignment horizontal="center" vertical="center"/>
    </xf>
    <xf numFmtId="0" fontId="0" fillId="0" borderId="215" xfId="0" applyBorder="1" applyAlignment="1" applyProtection="1">
      <alignment horizontal="center" vertical="center"/>
    </xf>
    <xf numFmtId="0" fontId="5" fillId="27" borderId="31" xfId="0" applyFont="1" applyFill="1" applyBorder="1" applyAlignment="1" applyProtection="1">
      <alignment horizontal="center" vertical="center"/>
    </xf>
    <xf numFmtId="0" fontId="5" fillId="27" borderId="41" xfId="0" applyFont="1" applyFill="1" applyBorder="1" applyAlignment="1" applyProtection="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60" fillId="0" borderId="0" xfId="0" applyFont="1" applyAlignment="1">
      <alignment horizontal="center" vertical="center"/>
    </xf>
    <xf numFmtId="0" fontId="96" fillId="0" borderId="36" xfId="0" applyFont="1" applyBorder="1" applyAlignment="1">
      <alignment horizontal="distributed" vertical="center" indent="2"/>
    </xf>
    <xf numFmtId="0" fontId="96" fillId="0" borderId="32" xfId="0" applyFont="1" applyBorder="1" applyAlignment="1">
      <alignment horizontal="distributed" vertical="center" indent="2"/>
    </xf>
    <xf numFmtId="0" fontId="0" fillId="0" borderId="13" xfId="0" applyFont="1" applyBorder="1" applyAlignment="1">
      <alignment horizontal="distributed" vertical="center" indent="2"/>
    </xf>
    <xf numFmtId="0" fontId="0" fillId="0" borderId="119" xfId="0" applyFont="1" applyBorder="1" applyAlignment="1">
      <alignment horizontal="distributed" vertical="center" indent="2"/>
    </xf>
    <xf numFmtId="0" fontId="96" fillId="0" borderId="36" xfId="0" applyFont="1" applyBorder="1" applyAlignment="1">
      <alignment horizontal="center" vertical="center"/>
    </xf>
    <xf numFmtId="0" fontId="96" fillId="0" borderId="49" xfId="0" applyFont="1" applyBorder="1" applyAlignment="1">
      <alignment horizontal="center" vertical="center"/>
    </xf>
    <xf numFmtId="0" fontId="96" fillId="0" borderId="32" xfId="0" applyFont="1" applyBorder="1" applyAlignment="1">
      <alignment horizontal="center" vertical="center"/>
    </xf>
    <xf numFmtId="0" fontId="0" fillId="0" borderId="13" xfId="0" applyFont="1" applyBorder="1" applyAlignment="1">
      <alignment horizontal="center" vertical="center"/>
    </xf>
    <xf numFmtId="0" fontId="0" fillId="0" borderId="29" xfId="0" applyFont="1" applyBorder="1" applyAlignment="1">
      <alignment horizontal="center" vertical="center"/>
    </xf>
    <xf numFmtId="0" fontId="0" fillId="0" borderId="119" xfId="0" applyFont="1" applyBorder="1" applyAlignment="1">
      <alignment horizontal="center" vertical="center"/>
    </xf>
    <xf numFmtId="0" fontId="96" fillId="0" borderId="13" xfId="0" applyFont="1" applyBorder="1" applyAlignment="1">
      <alignment horizontal="distributed" vertical="center" indent="2"/>
    </xf>
    <xf numFmtId="0" fontId="96" fillId="0" borderId="119" xfId="0" applyFont="1" applyBorder="1" applyAlignment="1">
      <alignment horizontal="distributed" vertical="center" indent="2"/>
    </xf>
    <xf numFmtId="0" fontId="96" fillId="0" borderId="17" xfId="0" applyFont="1" applyBorder="1" applyAlignment="1">
      <alignment horizontal="distributed" vertical="center" indent="2"/>
    </xf>
    <xf numFmtId="0" fontId="96" fillId="0" borderId="110" xfId="0" applyFont="1" applyBorder="1" applyAlignment="1">
      <alignment horizontal="distributed" vertical="center" indent="2"/>
    </xf>
    <xf numFmtId="0" fontId="96" fillId="0" borderId="53" xfId="0" applyFont="1" applyBorder="1" applyAlignment="1">
      <alignment horizontal="distributed" vertical="distributed" indent="2"/>
    </xf>
    <xf numFmtId="0" fontId="96" fillId="0" borderId="52" xfId="0" applyFont="1" applyBorder="1" applyAlignment="1">
      <alignment horizontal="distributed" vertical="distributed" indent="2"/>
    </xf>
    <xf numFmtId="0" fontId="0" fillId="0" borderId="29" xfId="0" applyBorder="1" applyAlignment="1">
      <alignment vertical="center" wrapText="1"/>
    </xf>
    <xf numFmtId="0" fontId="0" fillId="0" borderId="29" xfId="0" applyBorder="1" applyAlignment="1">
      <alignment vertical="center"/>
    </xf>
    <xf numFmtId="183" fontId="96" fillId="0" borderId="36" xfId="66" applyNumberFormat="1" applyFont="1" applyBorder="1" applyAlignment="1">
      <alignment horizontal="right" vertical="center"/>
    </xf>
    <xf numFmtId="183" fontId="96" fillId="0" borderId="49" xfId="66" applyNumberFormat="1" applyFont="1" applyBorder="1" applyAlignment="1">
      <alignment horizontal="right" vertical="center"/>
    </xf>
    <xf numFmtId="183" fontId="96" fillId="0" borderId="32" xfId="66" applyNumberFormat="1" applyFont="1" applyBorder="1" applyAlignment="1">
      <alignment horizontal="right" vertical="center"/>
    </xf>
    <xf numFmtId="0" fontId="31" fillId="0" borderId="36" xfId="0" applyFont="1" applyBorder="1" applyAlignment="1">
      <alignment horizontal="center" vertical="center"/>
    </xf>
    <xf numFmtId="0" fontId="31" fillId="0" borderId="32" xfId="0" applyFont="1" applyBorder="1" applyAlignment="1">
      <alignment horizontal="center" vertical="center"/>
    </xf>
    <xf numFmtId="0" fontId="96" fillId="0" borderId="17" xfId="0" applyFont="1" applyBorder="1" applyAlignment="1">
      <alignment horizontal="center" vertical="center"/>
    </xf>
    <xf numFmtId="0" fontId="96" fillId="0" borderId="39" xfId="0" applyFont="1" applyBorder="1" applyAlignment="1">
      <alignment horizontal="center" vertical="center"/>
    </xf>
    <xf numFmtId="0" fontId="96" fillId="0" borderId="110" xfId="0" applyFont="1" applyBorder="1" applyAlignment="1">
      <alignment horizontal="center" vertical="center"/>
    </xf>
    <xf numFmtId="0" fontId="96" fillId="0" borderId="36" xfId="0" applyFont="1" applyBorder="1" applyAlignment="1">
      <alignment horizontal="center" vertical="center" shrinkToFit="1"/>
    </xf>
    <xf numFmtId="0" fontId="96" fillId="0" borderId="49" xfId="0" applyFont="1" applyBorder="1" applyAlignment="1">
      <alignment horizontal="center" vertical="center" shrinkToFit="1"/>
    </xf>
    <xf numFmtId="0" fontId="96" fillId="0" borderId="32" xfId="0" applyFont="1" applyBorder="1" applyAlignment="1">
      <alignment horizontal="center" vertical="center" shrinkToFit="1"/>
    </xf>
    <xf numFmtId="193" fontId="96" fillId="0" borderId="36" xfId="0" applyNumberFormat="1" applyFont="1" applyBorder="1" applyAlignment="1">
      <alignment horizontal="right" vertical="center"/>
    </xf>
    <xf numFmtId="193" fontId="96" fillId="0" borderId="49" xfId="0" applyNumberFormat="1" applyFont="1" applyBorder="1" applyAlignment="1">
      <alignment horizontal="right" vertical="center"/>
    </xf>
    <xf numFmtId="193" fontId="96" fillId="0" borderId="32" xfId="0" applyNumberFormat="1" applyFont="1" applyBorder="1" applyAlignment="1">
      <alignment horizontal="right" vertical="center"/>
    </xf>
    <xf numFmtId="183" fontId="96" fillId="0" borderId="36" xfId="0" applyNumberFormat="1" applyFont="1" applyBorder="1" applyAlignment="1">
      <alignment horizontal="right" vertical="center"/>
    </xf>
    <xf numFmtId="183" fontId="96" fillId="0" borderId="49" xfId="0" applyNumberFormat="1" applyFont="1" applyBorder="1" applyAlignment="1">
      <alignment horizontal="right" vertical="center"/>
    </xf>
    <xf numFmtId="183" fontId="96" fillId="0" borderId="32" xfId="0" applyNumberFormat="1" applyFont="1" applyBorder="1" applyAlignment="1">
      <alignment horizontal="right" vertical="center"/>
    </xf>
    <xf numFmtId="177" fontId="96" fillId="0" borderId="36" xfId="0" applyNumberFormat="1" applyFont="1" applyBorder="1" applyAlignment="1">
      <alignment horizontal="center" vertical="center"/>
    </xf>
    <xf numFmtId="177" fontId="96" fillId="0" borderId="49" xfId="0" applyNumberFormat="1" applyFont="1" applyBorder="1" applyAlignment="1">
      <alignment horizontal="center" vertical="center"/>
    </xf>
    <xf numFmtId="177" fontId="96" fillId="0" borderId="32" xfId="0" applyNumberFormat="1" applyFont="1" applyBorder="1" applyAlignment="1">
      <alignment horizontal="center" vertical="center"/>
    </xf>
    <xf numFmtId="0" fontId="60" fillId="0" borderId="0" xfId="0" applyFont="1" applyBorder="1" applyAlignment="1">
      <alignment horizontal="center" vertical="center"/>
    </xf>
    <xf numFmtId="0" fontId="60" fillId="0" borderId="39" xfId="0" applyFont="1" applyBorder="1" applyAlignment="1">
      <alignment horizontal="center" vertical="center"/>
    </xf>
    <xf numFmtId="193" fontId="36" fillId="27" borderId="31" xfId="66" applyNumberFormat="1" applyFont="1" applyFill="1" applyBorder="1" applyAlignment="1" applyProtection="1">
      <alignment horizontal="right" vertical="center" shrinkToFit="1"/>
    </xf>
    <xf numFmtId="193" fontId="36" fillId="27" borderId="203" xfId="66" applyNumberFormat="1" applyFont="1" applyFill="1" applyBorder="1" applyAlignment="1" applyProtection="1">
      <alignment horizontal="right" vertical="center" shrinkToFit="1"/>
    </xf>
    <xf numFmtId="193" fontId="36" fillId="25" borderId="31" xfId="66" applyNumberFormat="1" applyFont="1" applyFill="1" applyBorder="1" applyAlignment="1">
      <alignment horizontal="right" vertical="center" shrinkToFit="1"/>
    </xf>
    <xf numFmtId="193" fontId="36" fillId="25" borderId="203" xfId="66" applyNumberFormat="1" applyFont="1" applyFill="1" applyBorder="1" applyAlignment="1">
      <alignment horizontal="right" vertical="center" shrinkToFit="1"/>
    </xf>
    <xf numFmtId="0" fontId="11" fillId="0" borderId="145" xfId="0" applyFont="1" applyBorder="1" applyAlignment="1">
      <alignment horizontal="left" vertical="center"/>
    </xf>
    <xf numFmtId="0" fontId="11" fillId="0" borderId="72" xfId="0" applyFont="1" applyBorder="1" applyAlignment="1">
      <alignment horizontal="left" vertical="center"/>
    </xf>
    <xf numFmtId="49" fontId="40" fillId="27" borderId="216" xfId="0" applyNumberFormat="1" applyFont="1" applyFill="1" applyBorder="1" applyAlignment="1" applyProtection="1">
      <alignment horizontal="center" vertical="center" wrapText="1"/>
      <protection locked="0"/>
    </xf>
    <xf numFmtId="49" fontId="40" fillId="27" borderId="217" xfId="0" applyNumberFormat="1" applyFont="1" applyFill="1" applyBorder="1" applyAlignment="1" applyProtection="1">
      <alignment horizontal="center" vertical="center" wrapText="1"/>
      <protection locked="0"/>
    </xf>
    <xf numFmtId="0" fontId="2" fillId="0" borderId="218" xfId="0" applyNumberFormat="1" applyFont="1" applyFill="1" applyBorder="1" applyAlignment="1">
      <alignment horizontal="left" vertical="center"/>
    </xf>
    <xf numFmtId="0" fontId="2" fillId="0" borderId="94" xfId="0" applyNumberFormat="1" applyFont="1" applyFill="1" applyBorder="1" applyAlignment="1">
      <alignment horizontal="left" vertical="center"/>
    </xf>
    <xf numFmtId="0" fontId="2" fillId="0" borderId="95" xfId="0" applyNumberFormat="1" applyFont="1" applyFill="1" applyBorder="1" applyAlignment="1">
      <alignment horizontal="left" vertical="center"/>
    </xf>
    <xf numFmtId="0" fontId="52" fillId="27" borderId="219" xfId="0" applyFont="1" applyFill="1" applyBorder="1" applyAlignment="1" applyProtection="1">
      <alignment vertical="center" wrapText="1"/>
      <protection locked="0"/>
    </xf>
    <xf numFmtId="0" fontId="52" fillId="27" borderId="32" xfId="0" applyFont="1" applyFill="1" applyBorder="1" applyAlignment="1" applyProtection="1">
      <alignment vertical="center" wrapText="1"/>
      <protection locked="0"/>
    </xf>
    <xf numFmtId="0" fontId="39" fillId="28" borderId="49" xfId="0" applyFont="1" applyFill="1" applyBorder="1" applyAlignment="1" applyProtection="1">
      <alignment horizontal="center" vertical="center" wrapText="1"/>
      <protection locked="0"/>
    </xf>
    <xf numFmtId="0" fontId="39" fillId="28" borderId="37" xfId="0" applyFont="1" applyFill="1" applyBorder="1" applyAlignment="1" applyProtection="1">
      <alignment horizontal="center" vertical="center" wrapText="1"/>
      <protection locked="0"/>
    </xf>
    <xf numFmtId="0" fontId="31" fillId="27" borderId="219" xfId="0" applyNumberFormat="1" applyFont="1" applyFill="1" applyBorder="1" applyAlignment="1" applyProtection="1">
      <alignment horizontal="left" vertical="center" wrapText="1"/>
      <protection locked="0"/>
    </xf>
    <xf numFmtId="0" fontId="31" fillId="27" borderId="49" xfId="0" applyNumberFormat="1" applyFont="1" applyFill="1" applyBorder="1" applyAlignment="1">
      <alignment horizontal="left" vertical="center"/>
    </xf>
    <xf numFmtId="0" fontId="31" fillId="27" borderId="37" xfId="0" applyNumberFormat="1" applyFont="1" applyFill="1" applyBorder="1" applyAlignment="1">
      <alignment horizontal="left" vertical="center"/>
    </xf>
    <xf numFmtId="0" fontId="22" fillId="0" borderId="0" xfId="0" applyFont="1" applyBorder="1" applyAlignment="1">
      <alignment horizontal="center" vertical="center"/>
    </xf>
    <xf numFmtId="0" fontId="36" fillId="25" borderId="121" xfId="0" applyFont="1" applyFill="1" applyBorder="1" applyAlignment="1">
      <alignment horizontal="center" vertical="center" shrinkToFit="1"/>
    </xf>
    <xf numFmtId="0" fontId="36" fillId="25" borderId="220" xfId="0" applyFont="1" applyFill="1" applyBorder="1" applyAlignment="1">
      <alignment horizontal="center" vertical="center" shrinkToFit="1"/>
    </xf>
    <xf numFmtId="0" fontId="33" fillId="0" borderId="221" xfId="0" applyFont="1" applyBorder="1" applyAlignment="1">
      <alignment horizontal="center" vertical="top"/>
    </xf>
    <xf numFmtId="0" fontId="33" fillId="0" borderId="158" xfId="0" applyFont="1" applyBorder="1" applyAlignment="1">
      <alignment horizontal="center" vertical="top"/>
    </xf>
    <xf numFmtId="0" fontId="31" fillId="25" borderId="39" xfId="0" applyFont="1" applyFill="1" applyBorder="1" applyAlignment="1">
      <alignment horizontal="center" vertical="center" shrinkToFit="1"/>
    </xf>
    <xf numFmtId="0" fontId="52" fillId="0" borderId="49" xfId="0" applyFont="1" applyFill="1" applyBorder="1" applyAlignment="1">
      <alignment horizontal="left" vertical="center"/>
    </xf>
    <xf numFmtId="0" fontId="2" fillId="27" borderId="219" xfId="0" applyNumberFormat="1" applyFont="1" applyFill="1" applyBorder="1" applyAlignment="1" applyProtection="1">
      <alignment horizontal="left" vertical="center"/>
      <protection locked="0"/>
    </xf>
    <xf numFmtId="0" fontId="2" fillId="27" borderId="49" xfId="0" applyNumberFormat="1" applyFont="1" applyFill="1" applyBorder="1" applyAlignment="1" applyProtection="1">
      <alignment horizontal="left" vertical="center"/>
      <protection locked="0"/>
    </xf>
    <xf numFmtId="0" fontId="2" fillId="32" borderId="65" xfId="0" applyFont="1" applyFill="1" applyBorder="1" applyAlignment="1">
      <alignment horizontal="left" vertical="center" wrapText="1"/>
    </xf>
    <xf numFmtId="0" fontId="2" fillId="32" borderId="147" xfId="0" applyFont="1" applyFill="1" applyBorder="1" applyAlignment="1">
      <alignment horizontal="left" vertical="center" wrapText="1"/>
    </xf>
    <xf numFmtId="0" fontId="11" fillId="0" borderId="33" xfId="0" applyFont="1" applyBorder="1" applyAlignment="1">
      <alignment vertical="center" wrapText="1"/>
    </xf>
    <xf numFmtId="0" fontId="11" fillId="0" borderId="33" xfId="0" applyFont="1" applyBorder="1" applyAlignment="1">
      <alignment vertical="center"/>
    </xf>
    <xf numFmtId="0" fontId="5" fillId="0" borderId="49" xfId="0" applyFont="1" applyFill="1" applyBorder="1" applyAlignment="1">
      <alignment horizontal="center" wrapText="1" shrinkToFit="1"/>
    </xf>
    <xf numFmtId="0" fontId="5" fillId="0" borderId="37" xfId="0" applyFont="1" applyFill="1" applyBorder="1" applyAlignment="1">
      <alignment horizontal="center" wrapText="1" shrinkToFit="1"/>
    </xf>
    <xf numFmtId="0" fontId="52" fillId="0" borderId="49" xfId="0" applyFont="1" applyFill="1" applyBorder="1" applyAlignment="1" applyProtection="1">
      <alignment horizontal="left" vertical="center"/>
      <protection locked="0"/>
    </xf>
    <xf numFmtId="0" fontId="52" fillId="0" borderId="0" xfId="0" applyFont="1" applyFill="1" applyBorder="1" applyAlignment="1" applyProtection="1">
      <alignment horizontal="left" vertical="center"/>
      <protection locked="0"/>
    </xf>
    <xf numFmtId="0" fontId="12" fillId="28" borderId="49" xfId="0" applyFont="1" applyFill="1" applyBorder="1" applyAlignment="1" applyProtection="1">
      <alignment horizontal="center" vertical="center" wrapText="1"/>
      <protection locked="0"/>
    </xf>
    <xf numFmtId="0" fontId="12" fillId="28" borderId="37" xfId="0" applyFont="1" applyFill="1" applyBorder="1" applyAlignment="1" applyProtection="1">
      <alignment horizontal="center" vertical="center" wrapText="1"/>
      <protection locked="0"/>
    </xf>
    <xf numFmtId="0" fontId="52" fillId="27" borderId="219" xfId="0" applyFont="1" applyFill="1" applyBorder="1" applyAlignment="1">
      <alignment horizontal="left" vertical="center" wrapText="1"/>
    </xf>
    <xf numFmtId="0" fontId="52" fillId="27" borderId="32" xfId="0" applyFont="1" applyFill="1" applyBorder="1" applyAlignment="1">
      <alignment horizontal="left" vertical="center" wrapText="1"/>
    </xf>
    <xf numFmtId="0" fontId="77" fillId="0" borderId="61" xfId="0" applyFont="1" applyBorder="1" applyAlignment="1">
      <alignment vertical="center" shrinkToFit="1"/>
    </xf>
    <xf numFmtId="0" fontId="77" fillId="0" borderId="0" xfId="0" applyFont="1" applyBorder="1" applyAlignment="1">
      <alignment vertical="center" shrinkToFit="1"/>
    </xf>
    <xf numFmtId="193" fontId="36" fillId="27" borderId="222" xfId="66" applyNumberFormat="1" applyFont="1" applyFill="1" applyBorder="1" applyAlignment="1">
      <alignment horizontal="right" vertical="center" shrinkToFit="1"/>
    </xf>
    <xf numFmtId="193" fontId="36" fillId="27" borderId="96" xfId="66" applyNumberFormat="1" applyFont="1" applyFill="1" applyBorder="1" applyAlignment="1">
      <alignment horizontal="right" vertical="center" shrinkToFit="1"/>
    </xf>
    <xf numFmtId="193" fontId="36" fillId="39" borderId="163" xfId="66" applyNumberFormat="1" applyFont="1" applyFill="1" applyBorder="1" applyAlignment="1" applyProtection="1">
      <alignment horizontal="right" vertical="center" shrinkToFit="1"/>
    </xf>
    <xf numFmtId="193" fontId="36" fillId="39" borderId="223" xfId="66" applyNumberFormat="1" applyFont="1" applyFill="1" applyBorder="1" applyAlignment="1" applyProtection="1">
      <alignment horizontal="right" vertical="center" shrinkToFit="1"/>
    </xf>
    <xf numFmtId="193" fontId="36" fillId="43" borderId="224" xfId="66" applyNumberFormat="1" applyFont="1" applyFill="1" applyBorder="1" applyAlignment="1">
      <alignment horizontal="right" vertical="center" shrinkToFit="1"/>
    </xf>
    <xf numFmtId="193" fontId="36" fillId="43" borderId="225" xfId="66" applyNumberFormat="1" applyFont="1" applyFill="1" applyBorder="1" applyAlignment="1">
      <alignment horizontal="right" vertical="center" shrinkToFit="1"/>
    </xf>
    <xf numFmtId="177" fontId="40" fillId="25" borderId="226" xfId="0" applyNumberFormat="1" applyFont="1" applyFill="1" applyBorder="1" applyAlignment="1">
      <alignment horizontal="center" vertical="center"/>
    </xf>
    <xf numFmtId="177" fontId="40" fillId="25" borderId="152" xfId="0" applyNumberFormat="1" applyFont="1" applyFill="1" applyBorder="1" applyAlignment="1">
      <alignment horizontal="center" vertical="center"/>
    </xf>
    <xf numFmtId="177" fontId="40" fillId="25" borderId="227" xfId="0" applyNumberFormat="1" applyFont="1" applyFill="1" applyBorder="1" applyAlignment="1">
      <alignment horizontal="center" vertical="center"/>
    </xf>
    <xf numFmtId="193" fontId="36" fillId="34" borderId="31" xfId="66" applyNumberFormat="1" applyFont="1" applyFill="1" applyBorder="1" applyAlignment="1">
      <alignment horizontal="right" vertical="center" shrinkToFit="1"/>
    </xf>
    <xf numFmtId="193" fontId="36" fillId="34" borderId="203" xfId="66" applyNumberFormat="1" applyFont="1" applyFill="1" applyBorder="1" applyAlignment="1">
      <alignment horizontal="right" vertical="center" shrinkToFit="1"/>
    </xf>
    <xf numFmtId="0" fontId="52" fillId="25" borderId="204" xfId="0" applyFont="1" applyFill="1" applyBorder="1" applyAlignment="1">
      <alignment horizontal="center" vertical="center" shrinkToFit="1"/>
    </xf>
    <xf numFmtId="0" fontId="52" fillId="25" borderId="205" xfId="0" applyFont="1" applyFill="1" applyBorder="1" applyAlignment="1">
      <alignment horizontal="center" vertical="center" shrinkToFit="1"/>
    </xf>
    <xf numFmtId="0" fontId="11" fillId="0" borderId="129" xfId="0" applyFont="1" applyBorder="1" applyAlignment="1">
      <alignment horizontal="left" vertical="center"/>
    </xf>
    <xf numFmtId="0" fontId="11" fillId="0" borderId="41" xfId="0" applyFont="1" applyBorder="1" applyAlignment="1">
      <alignment horizontal="left" vertical="center"/>
    </xf>
    <xf numFmtId="0" fontId="11" fillId="0" borderId="0" xfId="0" applyFont="1" applyFill="1" applyBorder="1" applyAlignment="1">
      <alignment horizontal="left" vertical="center"/>
    </xf>
    <xf numFmtId="0" fontId="11" fillId="0" borderId="212" xfId="0" applyFont="1" applyBorder="1" applyAlignment="1">
      <alignment horizontal="left" vertical="center" shrinkToFit="1"/>
    </xf>
    <xf numFmtId="0" fontId="11" fillId="0" borderId="138" xfId="0" applyFont="1" applyBorder="1" applyAlignment="1">
      <alignment horizontal="left" vertical="center" shrinkToFit="1"/>
    </xf>
    <xf numFmtId="193" fontId="36" fillId="40" borderId="31" xfId="66" applyNumberFormat="1" applyFont="1" applyFill="1" applyBorder="1" applyAlignment="1">
      <alignment horizontal="right" vertical="center" shrinkToFit="1"/>
    </xf>
    <xf numFmtId="193" fontId="36" fillId="40" borderId="203" xfId="66" applyNumberFormat="1" applyFont="1" applyFill="1" applyBorder="1" applyAlignment="1">
      <alignment horizontal="right" vertical="center" shrinkToFit="1"/>
    </xf>
    <xf numFmtId="197" fontId="36" fillId="25" borderId="31" xfId="66" applyNumberFormat="1" applyFont="1" applyFill="1" applyBorder="1" applyAlignment="1">
      <alignment horizontal="right" vertical="center" shrinkToFit="1"/>
    </xf>
    <xf numFmtId="197" fontId="36" fillId="25" borderId="203" xfId="66" applyNumberFormat="1" applyFont="1" applyFill="1" applyBorder="1" applyAlignment="1">
      <alignment horizontal="right" vertical="center" shrinkToFit="1"/>
    </xf>
    <xf numFmtId="0" fontId="11" fillId="0" borderId="39" xfId="0" applyFont="1" applyBorder="1" applyAlignment="1">
      <alignment horizontal="center" vertical="center"/>
    </xf>
    <xf numFmtId="0" fontId="11" fillId="0" borderId="129" xfId="0" applyFont="1" applyFill="1" applyBorder="1" applyAlignment="1">
      <alignment horizontal="left" vertical="center"/>
    </xf>
    <xf numFmtId="0" fontId="11" fillId="0" borderId="41" xfId="0" applyFont="1" applyFill="1" applyBorder="1" applyAlignment="1">
      <alignment horizontal="left" vertical="center"/>
    </xf>
    <xf numFmtId="0" fontId="11" fillId="0" borderId="228" xfId="0" applyFont="1" applyBorder="1" applyAlignment="1">
      <alignment horizontal="left" vertical="center"/>
    </xf>
    <xf numFmtId="0" fontId="11" fillId="0" borderId="64" xfId="0" applyFont="1" applyBorder="1" applyAlignment="1">
      <alignment horizontal="left" vertical="center"/>
    </xf>
    <xf numFmtId="0" fontId="0" fillId="33" borderId="0" xfId="0" applyFill="1" applyBorder="1" applyAlignment="1">
      <alignment horizontal="center" vertical="center"/>
    </xf>
    <xf numFmtId="210" fontId="36" fillId="35" borderId="121" xfId="66" applyNumberFormat="1" applyFont="1" applyFill="1" applyBorder="1" applyAlignment="1" applyProtection="1">
      <alignment horizontal="right" vertical="center" shrinkToFit="1"/>
    </xf>
    <xf numFmtId="210" fontId="36" fillId="35" borderId="220" xfId="66" applyNumberFormat="1" applyFont="1" applyFill="1" applyBorder="1" applyAlignment="1" applyProtection="1">
      <alignment horizontal="right" vertical="center" shrinkToFit="1"/>
    </xf>
    <xf numFmtId="0" fontId="11" fillId="0" borderId="0" xfId="0" applyFont="1" applyBorder="1" applyAlignment="1">
      <alignment horizontal="center" vertical="center"/>
    </xf>
    <xf numFmtId="0" fontId="11" fillId="0" borderId="0" xfId="0" applyFont="1" applyBorder="1" applyAlignment="1">
      <alignment vertical="center" shrinkToFit="1"/>
    </xf>
    <xf numFmtId="0" fontId="61" fillId="0" borderId="49" xfId="0" applyFont="1" applyBorder="1" applyAlignment="1">
      <alignment horizontal="center" vertical="center" justifyLastLine="1"/>
    </xf>
    <xf numFmtId="0" fontId="0" fillId="0" borderId="0" xfId="0" applyAlignment="1">
      <alignment horizontal="center" vertical="center" wrapText="1"/>
    </xf>
    <xf numFmtId="0" fontId="0" fillId="0" borderId="0" xfId="0" applyAlignment="1">
      <alignment horizontal="center" vertical="center"/>
    </xf>
    <xf numFmtId="0" fontId="96" fillId="0" borderId="50" xfId="0" applyFont="1" applyBorder="1" applyAlignment="1">
      <alignment horizontal="distributed" vertical="center" indent="2"/>
    </xf>
    <xf numFmtId="0" fontId="0" fillId="0" borderId="29" xfId="0" applyBorder="1" applyAlignment="1">
      <alignment horizontal="center" vertical="center" wrapText="1"/>
    </xf>
    <xf numFmtId="0" fontId="0" fillId="0" borderId="29" xfId="0" applyBorder="1" applyAlignment="1">
      <alignment horizontal="center" vertical="center"/>
    </xf>
    <xf numFmtId="0" fontId="96" fillId="0" borderId="50" xfId="0" applyFont="1" applyBorder="1" applyAlignment="1">
      <alignment horizontal="center" vertical="center"/>
    </xf>
    <xf numFmtId="0" fontId="85" fillId="31" borderId="0" xfId="0" applyFont="1" applyFill="1" applyAlignment="1" applyProtection="1">
      <alignment vertical="top" wrapText="1"/>
    </xf>
    <xf numFmtId="0" fontId="56" fillId="26" borderId="229" xfId="0" applyFont="1" applyFill="1" applyBorder="1" applyAlignment="1" applyProtection="1">
      <alignment horizontal="center" vertical="center"/>
      <protection locked="0"/>
    </xf>
    <xf numFmtId="0" fontId="56" fillId="26" borderId="230" xfId="0" applyFont="1" applyFill="1" applyBorder="1" applyAlignment="1" applyProtection="1">
      <alignment horizontal="center" vertical="center"/>
      <protection locked="0"/>
    </xf>
    <xf numFmtId="0" fontId="56" fillId="26" borderId="231" xfId="0" applyFont="1" applyFill="1" applyBorder="1" applyAlignment="1" applyProtection="1">
      <alignment horizontal="center" vertical="center"/>
      <protection locked="0"/>
    </xf>
    <xf numFmtId="217" fontId="114" fillId="0" borderId="10" xfId="0" applyNumberFormat="1" applyFont="1" applyBorder="1" applyAlignment="1">
      <alignment horizontal="right" vertical="center"/>
    </xf>
  </cellXfs>
  <cellStyles count="98">
    <cellStyle name="20% - アクセント 1" xfId="1" builtinId="30" customBuiltin="1"/>
    <cellStyle name="20% - アクセント 1 2" xfId="2" xr:uid="{00000000-0005-0000-0000-000001000000}"/>
    <cellStyle name="20% - アクセント 2" xfId="3" builtinId="34" customBuiltin="1"/>
    <cellStyle name="20% - アクセント 2 2" xfId="4" xr:uid="{00000000-0005-0000-0000-000003000000}"/>
    <cellStyle name="20% - アクセント 3" xfId="5" builtinId="38" customBuiltin="1"/>
    <cellStyle name="20% - アクセント 3 2" xfId="6" xr:uid="{00000000-0005-0000-0000-000005000000}"/>
    <cellStyle name="20% - アクセント 4" xfId="7" builtinId="42" customBuiltin="1"/>
    <cellStyle name="20% - アクセント 4 2" xfId="8" xr:uid="{00000000-0005-0000-0000-000007000000}"/>
    <cellStyle name="20% - アクセント 5" xfId="9" builtinId="46" customBuiltin="1"/>
    <cellStyle name="20% - アクセント 5 2" xfId="10" xr:uid="{00000000-0005-0000-0000-000009000000}"/>
    <cellStyle name="20% - アクセント 6" xfId="11" builtinId="50" customBuiltin="1"/>
    <cellStyle name="20% - アクセント 6 2" xfId="12" xr:uid="{00000000-0005-0000-0000-00000B000000}"/>
    <cellStyle name="40% - アクセント 1" xfId="13" builtinId="31" customBuiltin="1"/>
    <cellStyle name="40% - アクセント 1 2" xfId="14" xr:uid="{00000000-0005-0000-0000-00000D000000}"/>
    <cellStyle name="40% - アクセント 2" xfId="15" builtinId="35" customBuiltin="1"/>
    <cellStyle name="40% - アクセント 2 2" xfId="16" xr:uid="{00000000-0005-0000-0000-00000F000000}"/>
    <cellStyle name="40% - アクセント 3" xfId="17" builtinId="39" customBuiltin="1"/>
    <cellStyle name="40% - アクセント 3 2" xfId="18" xr:uid="{00000000-0005-0000-0000-000011000000}"/>
    <cellStyle name="40% - アクセント 4" xfId="19" builtinId="43" customBuiltin="1"/>
    <cellStyle name="40% - アクセント 4 2" xfId="20" xr:uid="{00000000-0005-0000-0000-000013000000}"/>
    <cellStyle name="40% - アクセント 5" xfId="21" builtinId="47" customBuiltin="1"/>
    <cellStyle name="40% - アクセント 5 2" xfId="22" xr:uid="{00000000-0005-0000-0000-000015000000}"/>
    <cellStyle name="40% - アクセント 6" xfId="23" builtinId="51" customBuiltin="1"/>
    <cellStyle name="40% - アクセント 6 2" xfId="24" xr:uid="{00000000-0005-0000-0000-000017000000}"/>
    <cellStyle name="60% - アクセント 1" xfId="25" builtinId="32" customBuiltin="1"/>
    <cellStyle name="60% - アクセント 1 2" xfId="26" xr:uid="{00000000-0005-0000-0000-000019000000}"/>
    <cellStyle name="60% - アクセント 2" xfId="27" builtinId="36" customBuiltin="1"/>
    <cellStyle name="60% - アクセント 2 2" xfId="28" xr:uid="{00000000-0005-0000-0000-00001B000000}"/>
    <cellStyle name="60% - アクセント 3" xfId="29" builtinId="40" customBuiltin="1"/>
    <cellStyle name="60% - アクセント 3 2" xfId="30" xr:uid="{00000000-0005-0000-0000-00001D000000}"/>
    <cellStyle name="60% - アクセント 4" xfId="31" builtinId="44" customBuiltin="1"/>
    <cellStyle name="60% - アクセント 4 2" xfId="32" xr:uid="{00000000-0005-0000-0000-00001F000000}"/>
    <cellStyle name="60% - アクセント 5" xfId="33" builtinId="48" customBuiltin="1"/>
    <cellStyle name="60% - アクセント 5 2" xfId="34" xr:uid="{00000000-0005-0000-0000-000021000000}"/>
    <cellStyle name="60% - アクセント 6" xfId="35" builtinId="52" customBuiltin="1"/>
    <cellStyle name="60% - アクセント 6 2" xfId="36" xr:uid="{00000000-0005-0000-0000-000023000000}"/>
    <cellStyle name="Background" xfId="37" xr:uid="{00000000-0005-0000-0000-000024000000}"/>
    <cellStyle name="アクセント 1" xfId="38" builtinId="29" customBuiltin="1"/>
    <cellStyle name="アクセント 1 2" xfId="39" xr:uid="{00000000-0005-0000-0000-000026000000}"/>
    <cellStyle name="アクセント 2" xfId="40" builtinId="33" customBuiltin="1"/>
    <cellStyle name="アクセント 2 2" xfId="41" xr:uid="{00000000-0005-0000-0000-000028000000}"/>
    <cellStyle name="アクセント 3" xfId="42" builtinId="37" customBuiltin="1"/>
    <cellStyle name="アクセント 3 2" xfId="43" xr:uid="{00000000-0005-0000-0000-00002A000000}"/>
    <cellStyle name="アクセント 4" xfId="44" builtinId="41" customBuiltin="1"/>
    <cellStyle name="アクセント 4 2" xfId="45" xr:uid="{00000000-0005-0000-0000-00002C000000}"/>
    <cellStyle name="アクセント 5" xfId="46" builtinId="45" customBuiltin="1"/>
    <cellStyle name="アクセント 5 2" xfId="47" xr:uid="{00000000-0005-0000-0000-00002E000000}"/>
    <cellStyle name="アクセント 6" xfId="48" builtinId="49" customBuiltin="1"/>
    <cellStyle name="アクセント 6 2" xfId="49" xr:uid="{00000000-0005-0000-0000-000030000000}"/>
    <cellStyle name="タイトル" xfId="50" builtinId="15" customBuiltin="1"/>
    <cellStyle name="タイトル 2" xfId="51" xr:uid="{00000000-0005-0000-0000-000032000000}"/>
    <cellStyle name="チェック セル" xfId="52" builtinId="23" customBuiltin="1"/>
    <cellStyle name="チェック セル 2" xfId="53" xr:uid="{00000000-0005-0000-0000-000034000000}"/>
    <cellStyle name="どちらでもない" xfId="54" builtinId="28" customBuiltin="1"/>
    <cellStyle name="どちらでもない 2" xfId="55" xr:uid="{00000000-0005-0000-0000-000036000000}"/>
    <cellStyle name="メモ" xfId="56" builtinId="10" customBuiltin="1"/>
    <cellStyle name="メモ 2" xfId="57" xr:uid="{00000000-0005-0000-0000-000038000000}"/>
    <cellStyle name="リンク セル" xfId="58" builtinId="24" customBuiltin="1"/>
    <cellStyle name="リンク セル 2" xfId="59" xr:uid="{00000000-0005-0000-0000-00003A000000}"/>
    <cellStyle name="悪い" xfId="60" builtinId="27" customBuiltin="1"/>
    <cellStyle name="悪い 2" xfId="61" xr:uid="{00000000-0005-0000-0000-00003C000000}"/>
    <cellStyle name="計算" xfId="62" builtinId="22" customBuiltin="1"/>
    <cellStyle name="計算 2" xfId="63" xr:uid="{00000000-0005-0000-0000-00003E000000}"/>
    <cellStyle name="警告文" xfId="64" builtinId="11" customBuiltin="1"/>
    <cellStyle name="警告文 2" xfId="65" xr:uid="{00000000-0005-0000-0000-000040000000}"/>
    <cellStyle name="桁区切り" xfId="66" builtinId="6"/>
    <cellStyle name="桁区切り 2" xfId="67" xr:uid="{00000000-0005-0000-0000-000042000000}"/>
    <cellStyle name="桁区切り 2 2" xfId="68" xr:uid="{00000000-0005-0000-0000-000043000000}"/>
    <cellStyle name="桁区切り 2 3" xfId="69" xr:uid="{00000000-0005-0000-0000-000044000000}"/>
    <cellStyle name="見出し 1" xfId="70" builtinId="16" customBuiltin="1"/>
    <cellStyle name="見出し 1 2" xfId="71" xr:uid="{00000000-0005-0000-0000-000046000000}"/>
    <cellStyle name="見出し 2" xfId="72" builtinId="17" customBuiltin="1"/>
    <cellStyle name="見出し 2 2" xfId="73" xr:uid="{00000000-0005-0000-0000-000048000000}"/>
    <cellStyle name="見出し 3" xfId="74" builtinId="18" customBuiltin="1"/>
    <cellStyle name="見出し 3 2" xfId="75" xr:uid="{00000000-0005-0000-0000-00004A000000}"/>
    <cellStyle name="見出し 4" xfId="76" builtinId="19" customBuiltin="1"/>
    <cellStyle name="見出し 4 2" xfId="77" xr:uid="{00000000-0005-0000-0000-00004C000000}"/>
    <cellStyle name="集計" xfId="78" builtinId="25" customBuiltin="1"/>
    <cellStyle name="集計 2" xfId="79" xr:uid="{00000000-0005-0000-0000-00004E000000}"/>
    <cellStyle name="出力" xfId="80" builtinId="21" customBuiltin="1"/>
    <cellStyle name="出力 2" xfId="81" xr:uid="{00000000-0005-0000-0000-000050000000}"/>
    <cellStyle name="説明文" xfId="82" builtinId="53" customBuiltin="1"/>
    <cellStyle name="説明文 2" xfId="83" xr:uid="{00000000-0005-0000-0000-000052000000}"/>
    <cellStyle name="入力" xfId="84" builtinId="20" customBuiltin="1"/>
    <cellStyle name="入力 2" xfId="85" xr:uid="{00000000-0005-0000-0000-000054000000}"/>
    <cellStyle name="標準" xfId="0" builtinId="0"/>
    <cellStyle name="標準 2" xfId="86" xr:uid="{00000000-0005-0000-0000-000056000000}"/>
    <cellStyle name="標準 2 3" xfId="87" xr:uid="{00000000-0005-0000-0000-000057000000}"/>
    <cellStyle name="標準 3" xfId="88" xr:uid="{00000000-0005-0000-0000-000058000000}"/>
    <cellStyle name="標準 4" xfId="89" xr:uid="{00000000-0005-0000-0000-000059000000}"/>
    <cellStyle name="標準 4 2" xfId="90" xr:uid="{00000000-0005-0000-0000-00005A000000}"/>
    <cellStyle name="標準 5" xfId="91" xr:uid="{00000000-0005-0000-0000-00005B000000}"/>
    <cellStyle name="標準_01_21" xfId="92" xr:uid="{00000000-0005-0000-0000-00005C000000}"/>
    <cellStyle name="標準_一括支払用特例起案帳票" xfId="93" xr:uid="{00000000-0005-0000-0000-00005D000000}"/>
    <cellStyle name="標準_購入依頼書(研究費編）" xfId="94" xr:uid="{00000000-0005-0000-0000-00005E000000}"/>
    <cellStyle name="標準_予算詳細コード" xfId="95" xr:uid="{00000000-0005-0000-0000-00005F000000}"/>
    <cellStyle name="良い" xfId="96" builtinId="26" customBuiltin="1"/>
    <cellStyle name="良い 2" xfId="97" xr:uid="{00000000-0005-0000-0000-000061000000}"/>
  </cellStyles>
  <dxfs count="52">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s>
  <tableStyles count="0" defaultTableStyle="TableStyleMedium9" defaultPivotStyle="PivotStyleLight16"/>
  <colors>
    <mruColors>
      <color rgb="FFFF66CC"/>
      <color rgb="FFF5801F"/>
      <color rgb="FFFFD5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2057400</xdr:colOff>
          <xdr:row>65</xdr:row>
          <xdr:rowOff>0</xdr:rowOff>
        </xdr:from>
        <xdr:to>
          <xdr:col>1</xdr:col>
          <xdr:colOff>447675</xdr:colOff>
          <xdr:row>83</xdr:row>
          <xdr:rowOff>28575</xdr:rowOff>
        </xdr:to>
        <xdr:sp macro="" textlink="">
          <xdr:nvSpPr>
            <xdr:cNvPr id="189441" name="Check Box 1" hidden="1">
              <a:extLst>
                <a:ext uri="{63B3BB69-23CF-44E3-9099-C40C66FF867C}">
                  <a14:compatExt spid="_x0000_s189441"/>
                </a:ext>
                <a:ext uri="{FF2B5EF4-FFF2-40B4-BE49-F238E27FC236}">
                  <a16:creationId xmlns:a16="http://schemas.microsoft.com/office/drawing/2014/main" id="{00000000-0008-0000-0000-000001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65</xdr:row>
          <xdr:rowOff>66675</xdr:rowOff>
        </xdr:from>
        <xdr:to>
          <xdr:col>2</xdr:col>
          <xdr:colOff>295275</xdr:colOff>
          <xdr:row>82</xdr:row>
          <xdr:rowOff>114300</xdr:rowOff>
        </xdr:to>
        <xdr:sp macro="" textlink="">
          <xdr:nvSpPr>
            <xdr:cNvPr id="189442" name="Check Box 2" hidden="1">
              <a:extLst>
                <a:ext uri="{63B3BB69-23CF-44E3-9099-C40C66FF867C}">
                  <a14:compatExt spid="_x0000_s189442"/>
                </a:ext>
                <a:ext uri="{FF2B5EF4-FFF2-40B4-BE49-F238E27FC236}">
                  <a16:creationId xmlns:a16="http://schemas.microsoft.com/office/drawing/2014/main" id="{00000000-0008-0000-0000-000002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67</xdr:row>
          <xdr:rowOff>9525</xdr:rowOff>
        </xdr:from>
        <xdr:to>
          <xdr:col>1</xdr:col>
          <xdr:colOff>304800</xdr:colOff>
          <xdr:row>82</xdr:row>
          <xdr:rowOff>161925</xdr:rowOff>
        </xdr:to>
        <xdr:sp macro="" textlink="">
          <xdr:nvSpPr>
            <xdr:cNvPr id="189443" name="Check Box 3" hidden="1">
              <a:extLst>
                <a:ext uri="{63B3BB69-23CF-44E3-9099-C40C66FF867C}">
                  <a14:compatExt spid="_x0000_s189443"/>
                </a:ext>
                <a:ext uri="{FF2B5EF4-FFF2-40B4-BE49-F238E27FC236}">
                  <a16:creationId xmlns:a16="http://schemas.microsoft.com/office/drawing/2014/main" id="{00000000-0008-0000-0000-000003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67</xdr:row>
          <xdr:rowOff>85725</xdr:rowOff>
        </xdr:from>
        <xdr:to>
          <xdr:col>2</xdr:col>
          <xdr:colOff>333375</xdr:colOff>
          <xdr:row>82</xdr:row>
          <xdr:rowOff>85725</xdr:rowOff>
        </xdr:to>
        <xdr:sp macro="" textlink="">
          <xdr:nvSpPr>
            <xdr:cNvPr id="189444" name="Check Box 4" hidden="1">
              <a:extLst>
                <a:ext uri="{63B3BB69-23CF-44E3-9099-C40C66FF867C}">
                  <a14:compatExt spid="_x0000_s189444"/>
                </a:ext>
                <a:ext uri="{FF2B5EF4-FFF2-40B4-BE49-F238E27FC236}">
                  <a16:creationId xmlns:a16="http://schemas.microsoft.com/office/drawing/2014/main" id="{00000000-0008-0000-0000-000004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314325</xdr:colOff>
          <xdr:row>67</xdr:row>
          <xdr:rowOff>238125</xdr:rowOff>
        </xdr:from>
        <xdr:to>
          <xdr:col>2</xdr:col>
          <xdr:colOff>619125</xdr:colOff>
          <xdr:row>83</xdr:row>
          <xdr:rowOff>66675</xdr:rowOff>
        </xdr:to>
        <xdr:sp macro="" textlink="">
          <xdr:nvSpPr>
            <xdr:cNvPr id="189445" name="Check Box 5" hidden="1">
              <a:extLst>
                <a:ext uri="{63B3BB69-23CF-44E3-9099-C40C66FF867C}">
                  <a14:compatExt spid="_x0000_s189445"/>
                </a:ext>
                <a:ext uri="{FF2B5EF4-FFF2-40B4-BE49-F238E27FC236}">
                  <a16:creationId xmlns:a16="http://schemas.microsoft.com/office/drawing/2014/main" id="{00000000-0008-0000-0000-000005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60</xdr:row>
          <xdr:rowOff>161925</xdr:rowOff>
        </xdr:from>
        <xdr:to>
          <xdr:col>2</xdr:col>
          <xdr:colOff>304800</xdr:colOff>
          <xdr:row>82</xdr:row>
          <xdr:rowOff>123825</xdr:rowOff>
        </xdr:to>
        <xdr:sp macro="" textlink="">
          <xdr:nvSpPr>
            <xdr:cNvPr id="189446" name="Check Box 6" hidden="1">
              <a:extLst>
                <a:ext uri="{63B3BB69-23CF-44E3-9099-C40C66FF867C}">
                  <a14:compatExt spid="_x0000_s189446"/>
                </a:ext>
                <a:ext uri="{FF2B5EF4-FFF2-40B4-BE49-F238E27FC236}">
                  <a16:creationId xmlns:a16="http://schemas.microsoft.com/office/drawing/2014/main" id="{00000000-0008-0000-0000-000006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60</xdr:row>
          <xdr:rowOff>66675</xdr:rowOff>
        </xdr:from>
        <xdr:to>
          <xdr:col>1</xdr:col>
          <xdr:colOff>314325</xdr:colOff>
          <xdr:row>82</xdr:row>
          <xdr:rowOff>123825</xdr:rowOff>
        </xdr:to>
        <xdr:sp macro="" textlink="">
          <xdr:nvSpPr>
            <xdr:cNvPr id="189447" name="Check Box 7" hidden="1">
              <a:extLst>
                <a:ext uri="{63B3BB69-23CF-44E3-9099-C40C66FF867C}">
                  <a14:compatExt spid="_x0000_s189447"/>
                </a:ext>
                <a:ext uri="{FF2B5EF4-FFF2-40B4-BE49-F238E27FC236}">
                  <a16:creationId xmlns:a16="http://schemas.microsoft.com/office/drawing/2014/main" id="{00000000-0008-0000-0000-000007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62</xdr:row>
          <xdr:rowOff>9525</xdr:rowOff>
        </xdr:from>
        <xdr:to>
          <xdr:col>1</xdr:col>
          <xdr:colOff>304800</xdr:colOff>
          <xdr:row>82</xdr:row>
          <xdr:rowOff>161925</xdr:rowOff>
        </xdr:to>
        <xdr:sp macro="" textlink="">
          <xdr:nvSpPr>
            <xdr:cNvPr id="224097" name="Check Box 3937" hidden="1">
              <a:extLst>
                <a:ext uri="{63B3BB69-23CF-44E3-9099-C40C66FF867C}">
                  <a14:compatExt spid="_x0000_s224097"/>
                </a:ext>
                <a:ext uri="{FF2B5EF4-FFF2-40B4-BE49-F238E27FC236}">
                  <a16:creationId xmlns:a16="http://schemas.microsoft.com/office/drawing/2014/main" id="{00000000-0008-0000-0000-000061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62</xdr:row>
          <xdr:rowOff>142875</xdr:rowOff>
        </xdr:from>
        <xdr:to>
          <xdr:col>2</xdr:col>
          <xdr:colOff>333375</xdr:colOff>
          <xdr:row>82</xdr:row>
          <xdr:rowOff>76200</xdr:rowOff>
        </xdr:to>
        <xdr:sp macro="" textlink="">
          <xdr:nvSpPr>
            <xdr:cNvPr id="224098" name="Check Box 3938" hidden="1">
              <a:extLst>
                <a:ext uri="{63B3BB69-23CF-44E3-9099-C40C66FF867C}">
                  <a14:compatExt spid="_x0000_s224098"/>
                </a:ext>
                <a:ext uri="{FF2B5EF4-FFF2-40B4-BE49-F238E27FC236}">
                  <a16:creationId xmlns:a16="http://schemas.microsoft.com/office/drawing/2014/main" id="{00000000-0008-0000-0000-000062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65</xdr:row>
          <xdr:rowOff>66675</xdr:rowOff>
        </xdr:from>
        <xdr:to>
          <xdr:col>2</xdr:col>
          <xdr:colOff>295275</xdr:colOff>
          <xdr:row>82</xdr:row>
          <xdr:rowOff>114300</xdr:rowOff>
        </xdr:to>
        <xdr:sp macro="" textlink="">
          <xdr:nvSpPr>
            <xdr:cNvPr id="224104" name="Check Box 3944" hidden="1">
              <a:extLst>
                <a:ext uri="{63B3BB69-23CF-44E3-9099-C40C66FF867C}">
                  <a14:compatExt spid="_x0000_s224104"/>
                </a:ext>
                <a:ext uri="{FF2B5EF4-FFF2-40B4-BE49-F238E27FC236}">
                  <a16:creationId xmlns:a16="http://schemas.microsoft.com/office/drawing/2014/main" id="{00000000-0008-0000-0000-000068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65</xdr:row>
          <xdr:rowOff>66675</xdr:rowOff>
        </xdr:from>
        <xdr:to>
          <xdr:col>2</xdr:col>
          <xdr:colOff>295275</xdr:colOff>
          <xdr:row>82</xdr:row>
          <xdr:rowOff>114300</xdr:rowOff>
        </xdr:to>
        <xdr:sp macro="" textlink="">
          <xdr:nvSpPr>
            <xdr:cNvPr id="224106" name="Check Box 3946" hidden="1">
              <a:extLst>
                <a:ext uri="{63B3BB69-23CF-44E3-9099-C40C66FF867C}">
                  <a14:compatExt spid="_x0000_s224106"/>
                </a:ext>
                <a:ext uri="{FF2B5EF4-FFF2-40B4-BE49-F238E27FC236}">
                  <a16:creationId xmlns:a16="http://schemas.microsoft.com/office/drawing/2014/main" id="{00000000-0008-0000-0000-00006A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69</xdr:row>
          <xdr:rowOff>28575</xdr:rowOff>
        </xdr:from>
        <xdr:to>
          <xdr:col>1</xdr:col>
          <xdr:colOff>495300</xdr:colOff>
          <xdr:row>84</xdr:row>
          <xdr:rowOff>180975</xdr:rowOff>
        </xdr:to>
        <xdr:sp macro="" textlink="">
          <xdr:nvSpPr>
            <xdr:cNvPr id="224107" name="Check Box 3947" hidden="1">
              <a:extLst>
                <a:ext uri="{63B3BB69-23CF-44E3-9099-C40C66FF867C}">
                  <a14:compatExt spid="_x0000_s224107"/>
                </a:ext>
                <a:ext uri="{FF2B5EF4-FFF2-40B4-BE49-F238E27FC236}">
                  <a16:creationId xmlns:a16="http://schemas.microsoft.com/office/drawing/2014/main" id="{00000000-0008-0000-0000-00006B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69</xdr:row>
          <xdr:rowOff>28575</xdr:rowOff>
        </xdr:from>
        <xdr:to>
          <xdr:col>2</xdr:col>
          <xdr:colOff>495300</xdr:colOff>
          <xdr:row>84</xdr:row>
          <xdr:rowOff>180975</xdr:rowOff>
        </xdr:to>
        <xdr:sp macro="" textlink="">
          <xdr:nvSpPr>
            <xdr:cNvPr id="224108" name="Check Box 3948" hidden="1">
              <a:extLst>
                <a:ext uri="{63B3BB69-23CF-44E3-9099-C40C66FF867C}">
                  <a14:compatExt spid="_x0000_s224108"/>
                </a:ext>
                <a:ext uri="{FF2B5EF4-FFF2-40B4-BE49-F238E27FC236}">
                  <a16:creationId xmlns:a16="http://schemas.microsoft.com/office/drawing/2014/main" id="{00000000-0008-0000-0000-00006C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1409700</xdr:colOff>
      <xdr:row>80</xdr:row>
      <xdr:rowOff>9525</xdr:rowOff>
    </xdr:from>
    <xdr:to>
      <xdr:col>0</xdr:col>
      <xdr:colOff>1752600</xdr:colOff>
      <xdr:row>82</xdr:row>
      <xdr:rowOff>0</xdr:rowOff>
    </xdr:to>
    <xdr:sp macro="" textlink="">
      <xdr:nvSpPr>
        <xdr:cNvPr id="271435" name="Oval 14">
          <a:extLst>
            <a:ext uri="{FF2B5EF4-FFF2-40B4-BE49-F238E27FC236}">
              <a16:creationId xmlns:a16="http://schemas.microsoft.com/office/drawing/2014/main" id="{00000000-0008-0000-0000-00004B240400}"/>
            </a:ext>
          </a:extLst>
        </xdr:cNvPr>
        <xdr:cNvSpPr>
          <a:spLocks noChangeArrowheads="1"/>
        </xdr:cNvSpPr>
      </xdr:nvSpPr>
      <xdr:spPr bwMode="auto">
        <a:xfrm>
          <a:off x="1409700" y="25279350"/>
          <a:ext cx="342900" cy="333375"/>
        </a:xfrm>
        <a:prstGeom prst="ellipse">
          <a:avLst/>
        </a:prstGeom>
        <a:noFill/>
        <a:ln w="38100"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1457325</xdr:colOff>
      <xdr:row>80</xdr:row>
      <xdr:rowOff>9525</xdr:rowOff>
    </xdr:from>
    <xdr:to>
      <xdr:col>1</xdr:col>
      <xdr:colOff>1809750</xdr:colOff>
      <xdr:row>82</xdr:row>
      <xdr:rowOff>0</xdr:rowOff>
    </xdr:to>
    <xdr:sp macro="" textlink="">
      <xdr:nvSpPr>
        <xdr:cNvPr id="271436" name="Oval 15">
          <a:extLst>
            <a:ext uri="{FF2B5EF4-FFF2-40B4-BE49-F238E27FC236}">
              <a16:creationId xmlns:a16="http://schemas.microsoft.com/office/drawing/2014/main" id="{00000000-0008-0000-0000-00004C240400}"/>
            </a:ext>
          </a:extLst>
        </xdr:cNvPr>
        <xdr:cNvSpPr>
          <a:spLocks noChangeArrowheads="1"/>
        </xdr:cNvSpPr>
      </xdr:nvSpPr>
      <xdr:spPr bwMode="auto">
        <a:xfrm>
          <a:off x="3524250" y="25279350"/>
          <a:ext cx="352425" cy="333375"/>
        </a:xfrm>
        <a:prstGeom prst="ellipse">
          <a:avLst/>
        </a:prstGeom>
        <a:noFill/>
        <a:ln w="38100"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887940</xdr:colOff>
      <xdr:row>76</xdr:row>
      <xdr:rowOff>109003</xdr:rowOff>
    </xdr:from>
    <xdr:to>
      <xdr:col>1</xdr:col>
      <xdr:colOff>2325240</xdr:colOff>
      <xdr:row>78</xdr:row>
      <xdr:rowOff>117228</xdr:rowOff>
    </xdr:to>
    <xdr:sp macro="" textlink="">
      <xdr:nvSpPr>
        <xdr:cNvPr id="5" name="AutoShape 16">
          <a:extLst>
            <a:ext uri="{FF2B5EF4-FFF2-40B4-BE49-F238E27FC236}">
              <a16:creationId xmlns:a16="http://schemas.microsoft.com/office/drawing/2014/main" id="{00000000-0008-0000-0000-000005000000}"/>
            </a:ext>
          </a:extLst>
        </xdr:cNvPr>
        <xdr:cNvSpPr>
          <a:spLocks noChangeArrowheads="1"/>
        </xdr:cNvSpPr>
      </xdr:nvSpPr>
      <xdr:spPr bwMode="auto">
        <a:xfrm>
          <a:off x="2981325" y="24126825"/>
          <a:ext cx="1457325" cy="314325"/>
        </a:xfrm>
        <a:prstGeom prst="roundRect">
          <a:avLst>
            <a:gd name="adj" fmla="val 16667"/>
          </a:avLst>
        </a:prstGeom>
        <a:solidFill>
          <a:srgbClr val="FF0000"/>
        </a:solidFill>
        <a:ln w="9525" algn="ctr">
          <a:solidFill>
            <a:srgbClr val="000000"/>
          </a:solidFill>
          <a:round/>
          <a:headEnd/>
          <a:tailEnd/>
        </a:ln>
        <a:effectLst/>
      </xdr:spPr>
      <xdr:txBody>
        <a:bodyPr vertOverflow="clip" wrap="square" lIns="36576" tIns="18288" rIns="36576" bIns="18288" anchor="ctr" upright="1"/>
        <a:lstStyle/>
        <a:p>
          <a:pPr algn="ctr" rtl="0">
            <a:defRPr sz="1000"/>
          </a:pPr>
          <a:r>
            <a:rPr lang="ja-JP" altLang="en-US" sz="1200" b="1" i="0" u="none" strike="noStrike" baseline="0">
              <a:solidFill>
                <a:schemeClr val="bg1"/>
              </a:solidFill>
              <a:latin typeface="HG丸ｺﾞｼｯｸM-PRO" pitchFamily="50" charset="-128"/>
              <a:ea typeface="HG丸ｺﾞｼｯｸM-PRO" pitchFamily="50" charset="-128"/>
            </a:rPr>
            <a:t>押印を忘れずに</a:t>
          </a:r>
        </a:p>
      </xdr:txBody>
    </xdr:sp>
    <xdr:clientData/>
  </xdr:twoCellAnchor>
  <xdr:twoCellAnchor>
    <xdr:from>
      <xdr:col>0</xdr:col>
      <xdr:colOff>1828800</xdr:colOff>
      <xdr:row>77</xdr:row>
      <xdr:rowOff>142875</xdr:rowOff>
    </xdr:from>
    <xdr:to>
      <xdr:col>1</xdr:col>
      <xdr:colOff>952500</xdr:colOff>
      <xdr:row>80</xdr:row>
      <xdr:rowOff>57150</xdr:rowOff>
    </xdr:to>
    <xdr:sp macro="" textlink="">
      <xdr:nvSpPr>
        <xdr:cNvPr id="271438" name="Line 17">
          <a:extLst>
            <a:ext uri="{FF2B5EF4-FFF2-40B4-BE49-F238E27FC236}">
              <a16:creationId xmlns:a16="http://schemas.microsoft.com/office/drawing/2014/main" id="{00000000-0008-0000-0000-00004E240400}"/>
            </a:ext>
          </a:extLst>
        </xdr:cNvPr>
        <xdr:cNvSpPr>
          <a:spLocks noChangeShapeType="1"/>
        </xdr:cNvSpPr>
      </xdr:nvSpPr>
      <xdr:spPr bwMode="auto">
        <a:xfrm flipH="1">
          <a:off x="1828800" y="24898350"/>
          <a:ext cx="1190625" cy="428625"/>
        </a:xfrm>
        <a:prstGeom prst="line">
          <a:avLst/>
        </a:prstGeom>
        <a:noFill/>
        <a:ln w="381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1600200</xdr:colOff>
      <xdr:row>78</xdr:row>
      <xdr:rowOff>57150</xdr:rowOff>
    </xdr:from>
    <xdr:to>
      <xdr:col>1</xdr:col>
      <xdr:colOff>1609725</xdr:colOff>
      <xdr:row>79</xdr:row>
      <xdr:rowOff>161925</xdr:rowOff>
    </xdr:to>
    <xdr:sp macro="" textlink="">
      <xdr:nvSpPr>
        <xdr:cNvPr id="271439" name="Line 18">
          <a:extLst>
            <a:ext uri="{FF2B5EF4-FFF2-40B4-BE49-F238E27FC236}">
              <a16:creationId xmlns:a16="http://schemas.microsoft.com/office/drawing/2014/main" id="{00000000-0008-0000-0000-00004F240400}"/>
            </a:ext>
          </a:extLst>
        </xdr:cNvPr>
        <xdr:cNvSpPr>
          <a:spLocks noChangeShapeType="1"/>
        </xdr:cNvSpPr>
      </xdr:nvSpPr>
      <xdr:spPr bwMode="auto">
        <a:xfrm flipH="1">
          <a:off x="3667125" y="24984075"/>
          <a:ext cx="9525" cy="276225"/>
        </a:xfrm>
        <a:prstGeom prst="line">
          <a:avLst/>
        </a:prstGeom>
        <a:noFill/>
        <a:ln w="381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792686</xdr:colOff>
      <xdr:row>40</xdr:row>
      <xdr:rowOff>180975</xdr:rowOff>
    </xdr:from>
    <xdr:to>
      <xdr:col>4</xdr:col>
      <xdr:colOff>2111</xdr:colOff>
      <xdr:row>47</xdr:row>
      <xdr:rowOff>0</xdr:rowOff>
    </xdr:to>
    <xdr:sp macro="" textlink="">
      <xdr:nvSpPr>
        <xdr:cNvPr id="8" name="AutoShape 20">
          <a:extLst>
            <a:ext uri="{FF2B5EF4-FFF2-40B4-BE49-F238E27FC236}">
              <a16:creationId xmlns:a16="http://schemas.microsoft.com/office/drawing/2014/main" id="{00000000-0008-0000-0000-000008000000}"/>
            </a:ext>
          </a:extLst>
        </xdr:cNvPr>
        <xdr:cNvSpPr>
          <a:spLocks noChangeArrowheads="1"/>
        </xdr:cNvSpPr>
      </xdr:nvSpPr>
      <xdr:spPr bwMode="auto">
        <a:xfrm>
          <a:off x="2876550" y="15297150"/>
          <a:ext cx="3562350" cy="1152525"/>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入　力　例</a:t>
          </a:r>
        </a:p>
      </xdr:txBody>
    </xdr:sp>
    <xdr:clientData/>
  </xdr:twoCellAnchor>
  <xdr:twoCellAnchor>
    <xdr:from>
      <xdr:col>0</xdr:col>
      <xdr:colOff>183617</xdr:colOff>
      <xdr:row>27</xdr:row>
      <xdr:rowOff>44449</xdr:rowOff>
    </xdr:from>
    <xdr:to>
      <xdr:col>6</xdr:col>
      <xdr:colOff>753702</xdr:colOff>
      <xdr:row>30</xdr:row>
      <xdr:rowOff>44487</xdr:rowOff>
    </xdr:to>
    <xdr:sp macro="" textlink="">
      <xdr:nvSpPr>
        <xdr:cNvPr id="9" name="Rectangle 21">
          <a:extLst>
            <a:ext uri="{FF2B5EF4-FFF2-40B4-BE49-F238E27FC236}">
              <a16:creationId xmlns:a16="http://schemas.microsoft.com/office/drawing/2014/main" id="{00000000-0008-0000-0000-000009000000}"/>
            </a:ext>
          </a:extLst>
        </xdr:cNvPr>
        <xdr:cNvSpPr>
          <a:spLocks noChangeArrowheads="1"/>
        </xdr:cNvSpPr>
      </xdr:nvSpPr>
      <xdr:spPr bwMode="auto">
        <a:xfrm>
          <a:off x="219075" y="11844243"/>
          <a:ext cx="8625728" cy="538257"/>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ctr" upright="1"/>
        <a:lstStyle/>
        <a:p>
          <a:pPr algn="ctr" rtl="0">
            <a:lnSpc>
              <a:spcPts val="17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＜学科名頭文字＞　　数理→数　、　物理→物　、　化学→化　、　生命→生　、　</a:t>
          </a:r>
          <a:r>
            <a:rPr lang="en-US" altLang="ja-JP"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SD</a:t>
          </a: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電気→電　、　</a:t>
          </a:r>
          <a:r>
            <a:rPr lang="en-US" altLang="ja-JP"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SD</a:t>
          </a: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機械→機　、　</a:t>
          </a:r>
        </a:p>
        <a:p>
          <a:pPr algn="ctr" rtl="0">
            <a:lnSpc>
              <a:spcPts val="12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ヘルスプロモーションサイエンス→身　、　大学教育センター（情報）→情、　　学術情報基盤センター→学情</a:t>
          </a:r>
        </a:p>
      </xdr:txBody>
    </xdr:sp>
    <xdr:clientData/>
  </xdr:twoCellAnchor>
  <xdr:twoCellAnchor>
    <xdr:from>
      <xdr:col>2</xdr:col>
      <xdr:colOff>779456</xdr:colOff>
      <xdr:row>72</xdr:row>
      <xdr:rowOff>76200</xdr:rowOff>
    </xdr:from>
    <xdr:to>
      <xdr:col>5</xdr:col>
      <xdr:colOff>629792</xdr:colOff>
      <xdr:row>73</xdr:row>
      <xdr:rowOff>228600</xdr:rowOff>
    </xdr:to>
    <xdr:sp macro="" textlink="">
      <xdr:nvSpPr>
        <xdr:cNvPr id="10" name="四角形吹き出し 9">
          <a:extLst>
            <a:ext uri="{FF2B5EF4-FFF2-40B4-BE49-F238E27FC236}">
              <a16:creationId xmlns:a16="http://schemas.microsoft.com/office/drawing/2014/main" id="{00000000-0008-0000-0000-00000A000000}"/>
            </a:ext>
          </a:extLst>
        </xdr:cNvPr>
        <xdr:cNvSpPr/>
      </xdr:nvSpPr>
      <xdr:spPr>
        <a:xfrm>
          <a:off x="5276849" y="22736175"/>
          <a:ext cx="2390775" cy="419100"/>
        </a:xfrm>
        <a:prstGeom prst="wedgeRectCallout">
          <a:avLst>
            <a:gd name="adj1" fmla="val -37681"/>
            <a:gd name="adj2" fmla="val 112500"/>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400">
              <a:solidFill>
                <a:schemeClr val="bg1"/>
              </a:solidFill>
              <a:latin typeface="HGP創英角ﾎﾟｯﾌﾟ体" pitchFamily="50" charset="-128"/>
              <a:ea typeface="HGP創英角ﾎﾟｯﾌﾟ体" pitchFamily="50" charset="-128"/>
            </a:rPr>
            <a:t>学生の場合に記入のこと</a:t>
          </a:r>
        </a:p>
      </xdr:txBody>
    </xdr:sp>
    <xdr:clientData/>
  </xdr:twoCellAnchor>
  <xdr:twoCellAnchor>
    <xdr:from>
      <xdr:col>4</xdr:col>
      <xdr:colOff>66671</xdr:colOff>
      <xdr:row>48</xdr:row>
      <xdr:rowOff>257176</xdr:rowOff>
    </xdr:from>
    <xdr:to>
      <xdr:col>6</xdr:col>
      <xdr:colOff>754326</xdr:colOff>
      <xdr:row>51</xdr:row>
      <xdr:rowOff>0</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6505575" y="16878301"/>
          <a:ext cx="1914525" cy="762000"/>
        </a:xfrm>
        <a:prstGeom prst="rect">
          <a:avLst/>
        </a:prstGeom>
        <a:solidFill>
          <a:srgbClr val="FF0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1400"/>
            </a:lnSpc>
          </a:pPr>
          <a:r>
            <a:rPr kumimoji="1" lang="ja-JP" altLang="en-US" sz="1200">
              <a:solidFill>
                <a:srgbClr val="FFFF00"/>
              </a:solidFill>
              <a:latin typeface="HGP創英角ﾎﾟｯﾌﾟ体" pitchFamily="50" charset="-128"/>
              <a:ea typeface="HGP創英角ﾎﾟｯﾌﾟ体" pitchFamily="50" charset="-128"/>
            </a:rPr>
            <a:t>黄色セル</a:t>
          </a:r>
          <a:r>
            <a:rPr kumimoji="1" lang="ja-JP" altLang="en-US" sz="1200">
              <a:solidFill>
                <a:schemeClr val="bg1"/>
              </a:solidFill>
              <a:latin typeface="HGP創英角ﾎﾟｯﾌﾟ体" pitchFamily="50" charset="-128"/>
              <a:ea typeface="HGP創英角ﾎﾟｯﾌﾟ体" pitchFamily="50" charset="-128"/>
            </a:rPr>
            <a:t>を</a:t>
          </a:r>
          <a:endParaRPr kumimoji="1" lang="en-US" altLang="ja-JP" sz="1200">
            <a:solidFill>
              <a:schemeClr val="bg1"/>
            </a:solidFill>
            <a:latin typeface="HGP創英角ﾎﾟｯﾌﾟ体" pitchFamily="50" charset="-128"/>
            <a:ea typeface="HGP創英角ﾎﾟｯﾌﾟ体" pitchFamily="50" charset="-128"/>
          </a:endParaRPr>
        </a:p>
        <a:p>
          <a:pPr algn="l">
            <a:lnSpc>
              <a:spcPts val="1400"/>
            </a:lnSpc>
          </a:pPr>
          <a:r>
            <a:rPr kumimoji="1" lang="ja-JP" altLang="en-US" sz="1200">
              <a:solidFill>
                <a:schemeClr val="bg1"/>
              </a:solidFill>
              <a:latin typeface="HGP創英角ﾎﾟｯﾌﾟ体" pitchFamily="50" charset="-128"/>
              <a:ea typeface="HGP創英角ﾎﾟｯﾌﾟ体" pitchFamily="50" charset="-128"/>
            </a:rPr>
            <a:t>すべて入力してください。</a:t>
          </a:r>
          <a:endParaRPr kumimoji="1" lang="ja-JP" altLang="en-US" sz="1100">
            <a:solidFill>
              <a:schemeClr val="bg1"/>
            </a:solidFill>
          </a:endParaRPr>
        </a:p>
      </xdr:txBody>
    </xdr:sp>
    <xdr:clientData/>
  </xdr:twoCellAnchor>
  <xdr:twoCellAnchor>
    <xdr:from>
      <xdr:col>4</xdr:col>
      <xdr:colOff>66671</xdr:colOff>
      <xdr:row>64</xdr:row>
      <xdr:rowOff>0</xdr:rowOff>
    </xdr:from>
    <xdr:to>
      <xdr:col>6</xdr:col>
      <xdr:colOff>753565</xdr:colOff>
      <xdr:row>65</xdr:row>
      <xdr:rowOff>0</xdr:rowOff>
    </xdr:to>
    <xdr:sp macro="" textlink="">
      <xdr:nvSpPr>
        <xdr:cNvPr id="12" name="正方形/長方形 11">
          <a:extLst>
            <a:ext uri="{FF2B5EF4-FFF2-40B4-BE49-F238E27FC236}">
              <a16:creationId xmlns:a16="http://schemas.microsoft.com/office/drawing/2014/main" id="{00000000-0008-0000-0000-00000C000000}"/>
            </a:ext>
          </a:extLst>
        </xdr:cNvPr>
        <xdr:cNvSpPr/>
      </xdr:nvSpPr>
      <xdr:spPr>
        <a:xfrm>
          <a:off x="6505575" y="20602575"/>
          <a:ext cx="1933576" cy="266700"/>
        </a:xfrm>
        <a:prstGeom prst="rect">
          <a:avLst/>
        </a:prstGeom>
        <a:solidFill>
          <a:srgbClr val="CCFFFF"/>
        </a:solidFill>
        <a:ln w="190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1600"/>
            </a:lnSpc>
            <a:spcBef>
              <a:spcPts val="0"/>
            </a:spcBef>
            <a:spcAft>
              <a:spcPts val="0"/>
            </a:spcAft>
            <a:buClrTx/>
            <a:buSzTx/>
            <a:buFontTx/>
            <a:buNone/>
            <a:tabLst/>
            <a:defRPr/>
          </a:pPr>
          <a:r>
            <a:rPr kumimoji="1" lang="ja-JP" altLang="en-US" sz="1200">
              <a:ln>
                <a:noFill/>
              </a:ln>
              <a:solidFill>
                <a:srgbClr val="0000FF"/>
              </a:solidFill>
              <a:latin typeface="HGP創英角ﾎﾟｯﾌﾟ体" pitchFamily="50" charset="-128"/>
              <a:ea typeface="HGP創英角ﾎﾟｯﾌﾟ体" pitchFamily="50" charset="-128"/>
              <a:cs typeface="+mn-cs"/>
            </a:rPr>
            <a:t>青いセル</a:t>
          </a:r>
          <a:r>
            <a:rPr kumimoji="1" lang="ja-JP" altLang="ja-JP" sz="1200">
              <a:ln>
                <a:noFill/>
              </a:ln>
              <a:solidFill>
                <a:schemeClr val="dk1"/>
              </a:solidFill>
              <a:latin typeface="HGP創英角ﾎﾟｯﾌﾟ体" pitchFamily="50" charset="-128"/>
              <a:ea typeface="HGP創英角ﾎﾟｯﾌﾟ体" pitchFamily="50" charset="-128"/>
              <a:cs typeface="+mn-cs"/>
            </a:rPr>
            <a:t>は</a:t>
          </a:r>
          <a:r>
            <a:rPr kumimoji="1" lang="ja-JP" altLang="en-US" sz="1200">
              <a:ln>
                <a:noFill/>
              </a:ln>
              <a:solidFill>
                <a:schemeClr val="dk1"/>
              </a:solidFill>
              <a:latin typeface="HGP創英角ﾎﾟｯﾌﾟ体" pitchFamily="50" charset="-128"/>
              <a:ea typeface="HGP創英角ﾎﾟｯﾌﾟ体" pitchFamily="50" charset="-128"/>
              <a:cs typeface="+mn-cs"/>
            </a:rPr>
            <a:t>　</a:t>
          </a:r>
          <a:r>
            <a:rPr kumimoji="1" lang="ja-JP" altLang="en-US" sz="1200">
              <a:ln>
                <a:noFill/>
              </a:ln>
              <a:solidFill>
                <a:srgbClr val="FF0000"/>
              </a:solidFill>
              <a:latin typeface="HGP創英角ﾎﾟｯﾌﾟ体" pitchFamily="50" charset="-128"/>
              <a:ea typeface="HGP創英角ﾎﾟｯﾌﾟ体" pitchFamily="50" charset="-128"/>
              <a:cs typeface="+mn-cs"/>
            </a:rPr>
            <a:t>自動表示</a:t>
          </a:r>
          <a:r>
            <a:rPr kumimoji="1" lang="ja-JP" altLang="en-US" sz="1200">
              <a:ln>
                <a:noFill/>
              </a:ln>
              <a:solidFill>
                <a:schemeClr val="dk1"/>
              </a:solidFill>
              <a:latin typeface="HGP創英角ﾎﾟｯﾌﾟ体" pitchFamily="50" charset="-128"/>
              <a:ea typeface="HGP創英角ﾎﾟｯﾌﾟ体" pitchFamily="50" charset="-128"/>
              <a:cs typeface="+mn-cs"/>
            </a:rPr>
            <a:t>です</a:t>
          </a:r>
          <a:r>
            <a:rPr kumimoji="1" lang="ja-JP" altLang="ja-JP" sz="12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200">
            <a:ln>
              <a:solidFill>
                <a:sysClr val="windowText" lastClr="000000"/>
              </a:solidFill>
            </a:ln>
          </a:endParaRPr>
        </a:p>
      </xdr:txBody>
    </xdr:sp>
    <xdr:clientData/>
  </xdr:twoCellAnchor>
  <xdr:twoCellAnchor>
    <xdr:from>
      <xdr:col>1</xdr:col>
      <xdr:colOff>24872</xdr:colOff>
      <xdr:row>74</xdr:row>
      <xdr:rowOff>233363</xdr:rowOff>
    </xdr:from>
    <xdr:to>
      <xdr:col>4</xdr:col>
      <xdr:colOff>23309</xdr:colOff>
      <xdr:row>76</xdr:row>
      <xdr:rowOff>2554</xdr:rowOff>
    </xdr:to>
    <xdr:sp macro="" textlink="">
      <xdr:nvSpPr>
        <xdr:cNvPr id="14" name="角丸四角形 13">
          <a:extLst>
            <a:ext uri="{FF2B5EF4-FFF2-40B4-BE49-F238E27FC236}">
              <a16:creationId xmlns:a16="http://schemas.microsoft.com/office/drawing/2014/main" id="{00000000-0008-0000-0000-00000E000000}"/>
            </a:ext>
          </a:extLst>
        </xdr:cNvPr>
        <xdr:cNvSpPr/>
      </xdr:nvSpPr>
      <xdr:spPr>
        <a:xfrm>
          <a:off x="2105025" y="23441025"/>
          <a:ext cx="4343400" cy="266700"/>
        </a:xfrm>
        <a:prstGeom prst="roundRect">
          <a:avLst/>
        </a:prstGeom>
        <a:noFill/>
        <a:ln w="381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4</xdr:col>
      <xdr:colOff>702198</xdr:colOff>
      <xdr:row>65</xdr:row>
      <xdr:rowOff>104775</xdr:rowOff>
    </xdr:from>
    <xdr:to>
      <xdr:col>10</xdr:col>
      <xdr:colOff>175522</xdr:colOff>
      <xdr:row>70</xdr:row>
      <xdr:rowOff>9525</xdr:rowOff>
    </xdr:to>
    <xdr:sp macro="" textlink="">
      <xdr:nvSpPr>
        <xdr:cNvPr id="16" name="四角形吹き出し 15">
          <a:extLst>
            <a:ext uri="{FF2B5EF4-FFF2-40B4-BE49-F238E27FC236}">
              <a16:creationId xmlns:a16="http://schemas.microsoft.com/office/drawing/2014/main" id="{00000000-0008-0000-0000-000010000000}"/>
            </a:ext>
          </a:extLst>
        </xdr:cNvPr>
        <xdr:cNvSpPr/>
      </xdr:nvSpPr>
      <xdr:spPr>
        <a:xfrm>
          <a:off x="7029450" y="21240750"/>
          <a:ext cx="3667126" cy="1162050"/>
        </a:xfrm>
        <a:prstGeom prst="wedgeRectCallout">
          <a:avLst>
            <a:gd name="adj1" fmla="val -73178"/>
            <a:gd name="adj2" fmla="val -87768"/>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HGP創英角ﾎﾟｯﾌﾟ体" pitchFamily="50" charset="-128"/>
              <a:ea typeface="HGP創英角ﾎﾟｯﾌﾟ体" pitchFamily="50" charset="-128"/>
              <a:cs typeface="+mn-cs"/>
            </a:rPr>
            <a:t>14.</a:t>
          </a:r>
          <a:r>
            <a:rPr kumimoji="1" lang="ja-JP" altLang="ja-JP" sz="1100">
              <a:solidFill>
                <a:sysClr val="windowText" lastClr="000000"/>
              </a:solidFill>
              <a:latin typeface="HGP創英角ﾎﾟｯﾌﾟ体" pitchFamily="50" charset="-128"/>
              <a:ea typeface="HGP創英角ﾎﾟｯﾌﾟ体" pitchFamily="50" charset="-128"/>
              <a:cs typeface="+mn-cs"/>
            </a:rPr>
            <a:t>総時間と総日数</a:t>
          </a:r>
          <a:r>
            <a:rPr kumimoji="1" lang="ja-JP" altLang="en-US" sz="1100">
              <a:solidFill>
                <a:sysClr val="windowText" lastClr="000000"/>
              </a:solidFill>
              <a:latin typeface="HGP創英角ﾎﾟｯﾌﾟ体" pitchFamily="50" charset="-128"/>
              <a:ea typeface="HGP創英角ﾎﾟｯﾌﾟ体" pitchFamily="50" charset="-128"/>
              <a:cs typeface="+mn-cs"/>
            </a:rPr>
            <a:t>が　</a:t>
          </a:r>
          <a:r>
            <a:rPr kumimoji="1" lang="en-US" altLang="ja-JP" sz="2000">
              <a:solidFill>
                <a:srgbClr val="FF0000"/>
              </a:solidFill>
              <a:latin typeface="HGP創英角ﾎﾟｯﾌﾟ体" pitchFamily="50" charset="-128"/>
              <a:ea typeface="HGP創英角ﾎﾟｯﾌﾟ体" pitchFamily="50" charset="-128"/>
            </a:rPr>
            <a:t>#N/A</a:t>
          </a:r>
          <a:r>
            <a:rPr kumimoji="1" lang="ja-JP" altLang="en-US" sz="2000">
              <a:solidFill>
                <a:srgbClr val="FF0000"/>
              </a:solidFill>
              <a:latin typeface="HGP創英角ﾎﾟｯﾌﾟ体" pitchFamily="50" charset="-128"/>
              <a:ea typeface="HGP創英角ﾎﾟｯﾌﾟ体" pitchFamily="50" charset="-128"/>
            </a:rPr>
            <a:t>　</a:t>
          </a:r>
          <a:r>
            <a:rPr kumimoji="1" lang="ja-JP" altLang="en-US" sz="1100">
              <a:solidFill>
                <a:sysClr val="windowText" lastClr="000000"/>
              </a:solidFill>
              <a:latin typeface="HGP創英角ﾎﾟｯﾌﾟ体" pitchFamily="50" charset="-128"/>
              <a:ea typeface="HGP創英角ﾎﾟｯﾌﾟ体" pitchFamily="50" charset="-128"/>
            </a:rPr>
            <a:t>表示の時</a:t>
          </a:r>
          <a:endParaRPr kumimoji="1" lang="en-US" altLang="ja-JP" sz="1100">
            <a:solidFill>
              <a:sysClr val="windowText" lastClr="000000"/>
            </a:solidFill>
            <a:latin typeface="HGP創英角ﾎﾟｯﾌﾟ体" pitchFamily="50" charset="-128"/>
            <a:ea typeface="HGP創英角ﾎﾟｯﾌﾟ体" pitchFamily="50" charset="-128"/>
          </a:endParaRPr>
        </a:p>
        <a:p>
          <a:pPr algn="l">
            <a:lnSpc>
              <a:spcPts val="1500"/>
            </a:lnSpc>
          </a:pPr>
          <a:r>
            <a:rPr kumimoji="1" lang="ja-JP" altLang="en-US" sz="1100">
              <a:solidFill>
                <a:sysClr val="windowText" lastClr="000000"/>
              </a:solidFill>
              <a:latin typeface="HGP創英角ﾎﾟｯﾌﾟ体" pitchFamily="50" charset="-128"/>
              <a:ea typeface="HGP創英角ﾎﾟｯﾌﾟ体" pitchFamily="50" charset="-128"/>
            </a:rPr>
            <a:t>　</a:t>
          </a:r>
          <a:r>
            <a:rPr kumimoji="1" lang="ja-JP" altLang="en-US" sz="1400">
              <a:solidFill>
                <a:sysClr val="windowText" lastClr="000000"/>
              </a:solidFill>
              <a:latin typeface="HGP創英角ﾎﾟｯﾌﾟ体" pitchFamily="50" charset="-128"/>
              <a:ea typeface="HGP創英角ﾎﾟｯﾌﾟ体" pitchFamily="50" charset="-128"/>
            </a:rPr>
            <a:t>→</a:t>
          </a:r>
          <a:r>
            <a:rPr kumimoji="1" lang="en-US" altLang="ja-JP" sz="1400">
              <a:solidFill>
                <a:sysClr val="windowText" lastClr="000000"/>
              </a:solidFill>
              <a:latin typeface="HGP創英角ﾎﾟｯﾌﾟ体" pitchFamily="50" charset="-128"/>
              <a:ea typeface="HGP創英角ﾎﾟｯﾌﾟ体" pitchFamily="50" charset="-128"/>
            </a:rPr>
            <a:t>7.</a:t>
          </a:r>
          <a:r>
            <a:rPr kumimoji="1" lang="ja-JP" altLang="en-US" sz="1400">
              <a:solidFill>
                <a:sysClr val="windowText" lastClr="000000"/>
              </a:solidFill>
              <a:latin typeface="HGP創英角ﾎﾟｯﾌﾟ体" pitchFamily="50" charset="-128"/>
              <a:ea typeface="HGP創英角ﾎﾟｯﾌﾟ体" pitchFamily="50" charset="-128"/>
            </a:rPr>
            <a:t>雇用期間等を見直してください。</a:t>
          </a:r>
          <a:endParaRPr kumimoji="1" lang="en-US" altLang="ja-JP" sz="1400">
            <a:solidFill>
              <a:sysClr val="windowText" lastClr="000000"/>
            </a:solidFill>
            <a:latin typeface="HGP創英角ﾎﾟｯﾌﾟ体" pitchFamily="50" charset="-128"/>
            <a:ea typeface="HGP創英角ﾎﾟｯﾌﾟ体" pitchFamily="50" charset="-128"/>
          </a:endParaRPr>
        </a:p>
        <a:p>
          <a:pPr algn="l">
            <a:lnSpc>
              <a:spcPts val="1200"/>
            </a:lnSpc>
          </a:pPr>
          <a:r>
            <a:rPr kumimoji="1" lang="ja-JP" altLang="en-US" sz="1100">
              <a:solidFill>
                <a:sysClr val="windowText" lastClr="000000"/>
              </a:solidFill>
            </a:rPr>
            <a:t>　　　●　１日から月末までとなっていますか？</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　　　●　１月～３月は</a:t>
          </a:r>
          <a:r>
            <a:rPr kumimoji="1" lang="en-US" altLang="ja-JP" sz="1100">
              <a:solidFill>
                <a:sysClr val="windowText" lastClr="000000"/>
              </a:solidFill>
            </a:rPr>
            <a:t>2021</a:t>
          </a:r>
          <a:r>
            <a:rPr kumimoji="1" lang="ja-JP" altLang="en-US" sz="1100">
              <a:solidFill>
                <a:sysClr val="windowText" lastClr="000000"/>
              </a:solidFill>
            </a:rPr>
            <a:t>年（令和</a:t>
          </a:r>
          <a:r>
            <a:rPr kumimoji="1" lang="en-US" altLang="ja-JP" sz="1100">
              <a:solidFill>
                <a:sysClr val="windowText" lastClr="000000"/>
              </a:solidFill>
            </a:rPr>
            <a:t>3</a:t>
          </a:r>
          <a:r>
            <a:rPr kumimoji="1" lang="ja-JP" altLang="en-US" sz="1100">
              <a:solidFill>
                <a:sysClr val="windowText" lastClr="000000"/>
              </a:solidFill>
            </a:rPr>
            <a:t>年）になってますか？</a:t>
          </a:r>
          <a:endParaRPr kumimoji="1" lang="en-US" altLang="ja-JP" sz="1100">
            <a:solidFill>
              <a:sysClr val="windowText" lastClr="000000"/>
            </a:solidFill>
          </a:endParaRPr>
        </a:p>
        <a:p>
          <a:pPr algn="l">
            <a:lnSpc>
              <a:spcPts val="1200"/>
            </a:lnSpc>
          </a:pPr>
          <a:r>
            <a:rPr kumimoji="1" lang="ja-JP" altLang="en-US" sz="1100">
              <a:solidFill>
                <a:srgbClr val="FF0000"/>
              </a:solidFill>
            </a:rPr>
            <a:t>どうしても自動計算ができない時は、上書きしてください</a:t>
          </a:r>
        </a:p>
      </xdr:txBody>
    </xdr:sp>
    <xdr:clientData/>
  </xdr:twoCellAnchor>
  <xdr:twoCellAnchor>
    <xdr:from>
      <xdr:col>0</xdr:col>
      <xdr:colOff>0</xdr:colOff>
      <xdr:row>66</xdr:row>
      <xdr:rowOff>142876</xdr:rowOff>
    </xdr:from>
    <xdr:to>
      <xdr:col>1</xdr:col>
      <xdr:colOff>1431461</xdr:colOff>
      <xdr:row>70</xdr:row>
      <xdr:rowOff>76200</xdr:rowOff>
    </xdr:to>
    <xdr:sp macro="" textlink="">
      <xdr:nvSpPr>
        <xdr:cNvPr id="24" name="四角形吹き出し 23">
          <a:extLst>
            <a:ext uri="{FF2B5EF4-FFF2-40B4-BE49-F238E27FC236}">
              <a16:creationId xmlns:a16="http://schemas.microsoft.com/office/drawing/2014/main" id="{00000000-0008-0000-0000-000018000000}"/>
            </a:ext>
          </a:extLst>
        </xdr:cNvPr>
        <xdr:cNvSpPr/>
      </xdr:nvSpPr>
      <xdr:spPr>
        <a:xfrm>
          <a:off x="0" y="21278851"/>
          <a:ext cx="3552825" cy="828674"/>
        </a:xfrm>
        <a:prstGeom prst="wedgeRectCallout">
          <a:avLst>
            <a:gd name="adj1" fmla="val 43150"/>
            <a:gd name="adj2" fmla="val 104141"/>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lnSpc>
              <a:spcPts val="1700"/>
            </a:lnSpc>
          </a:pPr>
          <a:r>
            <a:rPr kumimoji="1" lang="ja-JP" altLang="en-US" sz="1400">
              <a:solidFill>
                <a:schemeClr val="bg1"/>
              </a:solidFill>
              <a:latin typeface="HGP創英角ﾎﾟｯﾌﾟ体" pitchFamily="50" charset="-128"/>
              <a:ea typeface="HGP創英角ﾎﾟｯﾌﾟ体" pitchFamily="50" charset="-128"/>
            </a:rPr>
            <a:t>年度当初はコードが決定していないため、コードを入力しても各データが表示されません。お手数ですが手書きで追記願います。</a:t>
          </a:r>
        </a:p>
      </xdr:txBody>
    </xdr:sp>
    <xdr:clientData/>
  </xdr:twoCellAnchor>
  <xdr:twoCellAnchor>
    <xdr:from>
      <xdr:col>4</xdr:col>
      <xdr:colOff>0</xdr:colOff>
      <xdr:row>51</xdr:row>
      <xdr:rowOff>266699</xdr:rowOff>
    </xdr:from>
    <xdr:to>
      <xdr:col>8</xdr:col>
      <xdr:colOff>481478</xdr:colOff>
      <xdr:row>55</xdr:row>
      <xdr:rowOff>47624</xdr:rowOff>
    </xdr:to>
    <xdr:sp macro="" textlink="">
      <xdr:nvSpPr>
        <xdr:cNvPr id="37" name="四角形吹き出し 36">
          <a:extLst>
            <a:ext uri="{FF2B5EF4-FFF2-40B4-BE49-F238E27FC236}">
              <a16:creationId xmlns:a16="http://schemas.microsoft.com/office/drawing/2014/main" id="{00000000-0008-0000-0000-000025000000}"/>
            </a:ext>
          </a:extLst>
        </xdr:cNvPr>
        <xdr:cNvSpPr/>
      </xdr:nvSpPr>
      <xdr:spPr>
        <a:xfrm>
          <a:off x="6438900" y="17954624"/>
          <a:ext cx="3143250" cy="847725"/>
        </a:xfrm>
        <a:prstGeom prst="wedgeRectCallout">
          <a:avLst>
            <a:gd name="adj1" fmla="val -137107"/>
            <a:gd name="adj2" fmla="val -97153"/>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1700"/>
            </a:lnSpc>
          </a:pPr>
          <a:r>
            <a:rPr kumimoji="1" lang="ja-JP" altLang="en-US" sz="1400">
              <a:solidFill>
                <a:schemeClr val="bg1"/>
              </a:solidFill>
              <a:latin typeface="HGP創英角ﾎﾟｯﾌﾟ体" pitchFamily="50" charset="-128"/>
              <a:ea typeface="HGP創英角ﾎﾟｯﾌﾟ体" pitchFamily="50" charset="-128"/>
            </a:rPr>
            <a:t>学生の場合は学修番号でも可。</a:t>
          </a:r>
          <a:endParaRPr kumimoji="1" lang="en-US" altLang="ja-JP" sz="1400">
            <a:solidFill>
              <a:schemeClr val="bg1"/>
            </a:solidFill>
            <a:latin typeface="HGP創英角ﾎﾟｯﾌﾟ体" pitchFamily="50" charset="-128"/>
            <a:ea typeface="HGP創英角ﾎﾟｯﾌﾟ体" pitchFamily="50" charset="-128"/>
          </a:endParaRPr>
        </a:p>
        <a:p>
          <a:pPr algn="l">
            <a:lnSpc>
              <a:spcPts val="1500"/>
            </a:lnSpc>
          </a:pPr>
          <a:r>
            <a:rPr kumimoji="1" lang="ja-JP" altLang="en-US" sz="1400">
              <a:solidFill>
                <a:schemeClr val="bg1"/>
              </a:solidFill>
              <a:latin typeface="HGP創英角ﾎﾟｯﾌﾟ体" pitchFamily="50" charset="-128"/>
              <a:ea typeface="HGP創英角ﾎﾟｯﾌﾟ体" pitchFamily="50" charset="-128"/>
            </a:rPr>
            <a:t>ご不明な場合には会計係に確認ください。</a:t>
          </a:r>
        </a:p>
      </xdr:txBody>
    </xdr:sp>
    <xdr:clientData/>
  </xdr:twoCellAnchor>
  <xdr:twoCellAnchor>
    <xdr:from>
      <xdr:col>3</xdr:col>
      <xdr:colOff>123825</xdr:colOff>
      <xdr:row>36</xdr:row>
      <xdr:rowOff>28575</xdr:rowOff>
    </xdr:from>
    <xdr:to>
      <xdr:col>3</xdr:col>
      <xdr:colOff>647700</xdr:colOff>
      <xdr:row>37</xdr:row>
      <xdr:rowOff>381000</xdr:rowOff>
    </xdr:to>
    <xdr:sp macro="" textlink="">
      <xdr:nvSpPr>
        <xdr:cNvPr id="271449" name="Oval 1">
          <a:extLst>
            <a:ext uri="{FF2B5EF4-FFF2-40B4-BE49-F238E27FC236}">
              <a16:creationId xmlns:a16="http://schemas.microsoft.com/office/drawing/2014/main" id="{00000000-0008-0000-0000-000059240400}"/>
            </a:ext>
          </a:extLst>
        </xdr:cNvPr>
        <xdr:cNvSpPr>
          <a:spLocks noChangeAspect="1" noChangeArrowheads="1"/>
        </xdr:cNvSpPr>
      </xdr:nvSpPr>
      <xdr:spPr bwMode="auto">
        <a:xfrm>
          <a:off x="5772150" y="14287500"/>
          <a:ext cx="523875" cy="41910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9793" name="Check Box 1" hidden="1">
              <a:extLst>
                <a:ext uri="{63B3BB69-23CF-44E3-9099-C40C66FF867C}">
                  <a14:compatExt spid="_x0000_s289793"/>
                </a:ext>
                <a:ext uri="{FF2B5EF4-FFF2-40B4-BE49-F238E27FC236}">
                  <a16:creationId xmlns:a16="http://schemas.microsoft.com/office/drawing/2014/main" id="{00000000-0008-0000-0100-000001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9794" name="Check Box 2" hidden="1">
              <a:extLst>
                <a:ext uri="{63B3BB69-23CF-44E3-9099-C40C66FF867C}">
                  <a14:compatExt spid="_x0000_s289794"/>
                </a:ext>
                <a:ext uri="{FF2B5EF4-FFF2-40B4-BE49-F238E27FC236}">
                  <a16:creationId xmlns:a16="http://schemas.microsoft.com/office/drawing/2014/main" id="{00000000-0008-0000-0100-000002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4" name="Oval 57">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309033</xdr:colOff>
      <xdr:row>4</xdr:row>
      <xdr:rowOff>142875</xdr:rowOff>
    </xdr:from>
    <xdr:to>
      <xdr:col>9</xdr:col>
      <xdr:colOff>171427</xdr:colOff>
      <xdr:row>15</xdr:row>
      <xdr:rowOff>200025</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7176558" y="1114425"/>
          <a:ext cx="4053394" cy="27432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400">
              <a:solidFill>
                <a:srgbClr val="FFFF00"/>
              </a:solidFill>
              <a:latin typeface="HGP創英角ﾎﾟｯﾌﾟ体" pitchFamily="50" charset="-128"/>
              <a:ea typeface="HGP創英角ﾎﾟｯﾌﾟ体" pitchFamily="50" charset="-128"/>
            </a:rPr>
            <a:t>黄色セル</a:t>
          </a:r>
          <a:r>
            <a:rPr kumimoji="1" lang="ja-JP" altLang="en-US" sz="2400">
              <a:solidFill>
                <a:schemeClr val="bg1"/>
              </a:solidFill>
              <a:latin typeface="HGP創英角ﾎﾟｯﾌﾟ体" pitchFamily="50" charset="-128"/>
              <a:ea typeface="HGP創英角ﾎﾟｯﾌﾟ体" pitchFamily="50" charset="-128"/>
            </a:rPr>
            <a:t>欄を</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2200"/>
            </a:lnSpc>
          </a:pPr>
          <a:r>
            <a:rPr kumimoji="1" lang="ja-JP" altLang="en-US" sz="2400">
              <a:solidFill>
                <a:schemeClr val="bg1"/>
              </a:solidFill>
              <a:latin typeface="HGP創英角ﾎﾟｯﾌﾟ体" pitchFamily="50" charset="-128"/>
              <a:ea typeface="HGP創英角ﾎﾟｯﾌﾟ体" pitchFamily="50" charset="-128"/>
            </a:rPr>
            <a:t>   すべて入力してください。</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記入例は「★最初にお読み下さい★」のシートを確認ください。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a:p>
          <a:pPr algn="l">
            <a:lnSpc>
              <a:spcPts val="1800"/>
            </a:lnSpc>
          </a:pPr>
          <a:endParaRPr kumimoji="1" lang="ja-JP" altLang="en-US" sz="1600">
            <a:solidFill>
              <a:sysClr val="windowText" lastClr="000000"/>
            </a:solidFill>
            <a:latin typeface="HGP創英角ﾎﾟｯﾌﾟ体" pitchFamily="50" charset="-128"/>
            <a:ea typeface="HGP創英角ﾎﾟｯﾌﾟ体" pitchFamily="50" charset="-128"/>
          </a:endParaRPr>
        </a:p>
        <a:p>
          <a:pPr algn="l">
            <a:lnSpc>
              <a:spcPts val="1800"/>
            </a:lnSpc>
          </a:pPr>
          <a:r>
            <a:rPr kumimoji="1" lang="ja-JP" altLang="en-US" sz="1600">
              <a:solidFill>
                <a:srgbClr val="66FFFF"/>
              </a:solidFill>
              <a:latin typeface="HGP創英角ﾎﾟｯﾌﾟ体" pitchFamily="50" charset="-128"/>
              <a:ea typeface="HGP創英角ﾎﾟｯﾌﾟ体" pitchFamily="50" charset="-128"/>
            </a:rPr>
            <a:t>在学生を雇用する場合</a:t>
          </a:r>
          <a:r>
            <a:rPr kumimoji="1" lang="ja-JP" altLang="en-US" sz="1600">
              <a:solidFill>
                <a:schemeClr val="bg1"/>
              </a:solidFill>
              <a:latin typeface="HGP創英角ﾎﾟｯﾌﾟ体" pitchFamily="50" charset="-128"/>
              <a:ea typeface="HGP創英角ﾎﾟｯﾌﾟ体" pitchFamily="50" charset="-128"/>
            </a:rPr>
            <a:t>は、</a:t>
          </a:r>
          <a:endParaRPr kumimoji="1" lang="en-US" altLang="ja-JP" sz="1600">
            <a:solidFill>
              <a:schemeClr val="bg1"/>
            </a:solidFill>
            <a:latin typeface="HGP創英角ﾎﾟｯﾌﾟ体" pitchFamily="50" charset="-128"/>
            <a:ea typeface="HGP創英角ﾎﾟｯﾌﾟ体" pitchFamily="50" charset="-128"/>
          </a:endParaRPr>
        </a:p>
        <a:p>
          <a:pPr algn="l">
            <a:lnSpc>
              <a:spcPts val="1600"/>
            </a:lnSpc>
          </a:pPr>
          <a:r>
            <a:rPr kumimoji="1" lang="ja-JP" altLang="en-US" sz="1600">
              <a:ln>
                <a:solidFill>
                  <a:sysClr val="windowText" lastClr="000000"/>
                </a:solidFill>
              </a:ln>
              <a:solidFill>
                <a:schemeClr val="bg1"/>
              </a:solidFill>
              <a:latin typeface="HGP創英角ﾎﾟｯﾌﾟ体" pitchFamily="50" charset="-128"/>
              <a:ea typeface="HGP創英角ﾎﾟｯﾌﾟ体" pitchFamily="50" charset="-128"/>
            </a:rPr>
            <a:t>　</a:t>
          </a:r>
          <a:r>
            <a:rPr kumimoji="1" lang="en-US" altLang="ja-JP" sz="1600">
              <a:ln>
                <a:solidFill>
                  <a:sysClr val="windowText" lastClr="000000"/>
                </a:solidFill>
              </a:ln>
              <a:solidFill>
                <a:srgbClr val="FFFF00"/>
              </a:solidFill>
              <a:latin typeface="HGP創英角ｺﾞｼｯｸUB" pitchFamily="50" charset="-128"/>
              <a:ea typeface="HGP創英角ｺﾞｼｯｸUB" pitchFamily="50" charset="-128"/>
            </a:rPr>
            <a:t>24</a:t>
          </a:r>
          <a:r>
            <a:rPr kumimoji="1" lang="ja-JP" altLang="en-US" sz="1600">
              <a:ln>
                <a:solidFill>
                  <a:sysClr val="windowText" lastClr="000000"/>
                </a:solidFill>
              </a:ln>
              <a:solidFill>
                <a:srgbClr val="FFFF00"/>
              </a:solidFill>
              <a:latin typeface="HGP創英角ｺﾞｼｯｸUB" pitchFamily="50" charset="-128"/>
              <a:ea typeface="HGP創英角ｺﾞｼｯｸUB" pitchFamily="50" charset="-128"/>
            </a:rPr>
            <a:t>　その他</a:t>
          </a:r>
          <a:r>
            <a:rPr kumimoji="1" lang="ja-JP" altLang="en-US" sz="1600">
              <a:ln>
                <a:solidFill>
                  <a:sysClr val="windowText" lastClr="000000"/>
                </a:solidFill>
              </a:ln>
              <a:solidFill>
                <a:sysClr val="windowText" lastClr="000000"/>
              </a:solidFill>
              <a:latin typeface="HGP創英角ｺﾞｼｯｸUB" pitchFamily="50" charset="-128"/>
              <a:ea typeface="HGP創英角ｺﾞｼｯｸUB" pitchFamily="50" charset="-128"/>
            </a:rPr>
            <a:t>　</a:t>
          </a:r>
          <a:r>
            <a:rPr kumimoji="1" lang="ja-JP" altLang="en-US" sz="1600">
              <a:solidFill>
                <a:schemeClr val="bg1"/>
              </a:solidFill>
              <a:latin typeface="HGP創英角ﾎﾟｯﾌﾟ体" pitchFamily="50" charset="-128"/>
              <a:ea typeface="HGP創英角ﾎﾟｯﾌﾟ体" pitchFamily="50" charset="-128"/>
            </a:rPr>
            <a:t>の欄をご記入ください</a:t>
          </a:r>
          <a:endParaRPr kumimoji="1" lang="ja-JP" altLang="en-US" sz="1100">
            <a:solidFill>
              <a:schemeClr val="bg1"/>
            </a:solidFill>
          </a:endParaRPr>
        </a:p>
      </xdr:txBody>
    </xdr:sp>
    <xdr:clientData/>
  </xdr:twoCellAnchor>
  <xdr:twoCellAnchor>
    <xdr:from>
      <xdr:col>4</xdr:col>
      <xdr:colOff>337606</xdr:colOff>
      <xdr:row>16</xdr:row>
      <xdr:rowOff>123826</xdr:rowOff>
    </xdr:from>
    <xdr:to>
      <xdr:col>9</xdr:col>
      <xdr:colOff>242881</xdr:colOff>
      <xdr:row>19</xdr:row>
      <xdr:rowOff>190500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7205131" y="4048126"/>
          <a:ext cx="4096275" cy="981074"/>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400"/>
            </a:lnSpc>
            <a:spcBef>
              <a:spcPts val="0"/>
            </a:spcBef>
            <a:spcAft>
              <a:spcPts val="0"/>
            </a:spcAft>
            <a:buClrTx/>
            <a:buSzTx/>
            <a:buFontTx/>
            <a:buNone/>
            <a:tabLst/>
            <a:defRPr/>
          </a:pP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他の</a:t>
          </a: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白枠黒文字欄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は</a:t>
          </a:r>
          <a:r>
            <a:rPr kumimoji="1" lang="ja-JP" altLang="ja-JP" sz="1600">
              <a:ln>
                <a:solidFill>
                  <a:sysClr val="windowText" lastClr="000000"/>
                </a:solidFill>
              </a:ln>
              <a:solidFill>
                <a:srgbClr val="FFC000"/>
              </a:solidFill>
              <a:latin typeface="ＭＳ ゴシック" panose="020B0609070205080204" pitchFamily="49" charset="-128"/>
              <a:ea typeface="ＭＳ ゴシック" panose="020B0609070205080204" pitchFamily="49" charset="-128"/>
              <a:cs typeface="+mn-cs"/>
            </a:rPr>
            <a:t>事務室入力欄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のため</a:t>
          </a:r>
          <a:endParaRPr kumimoji="1" lang="en-US"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endParaRPr>
        </a:p>
        <a:p>
          <a:pPr marL="0" marR="0" indent="0" algn="ctr" defTabSz="914400" eaLnBrk="1" fontAlgn="auto" latinLnBrk="0" hangingPunct="1">
            <a:lnSpc>
              <a:spcPts val="2100"/>
            </a:lnSpc>
            <a:spcBef>
              <a:spcPts val="0"/>
            </a:spcBef>
            <a:spcAft>
              <a:spcPts val="0"/>
            </a:spcAft>
            <a:buClrTx/>
            <a:buSzTx/>
            <a:buFontTx/>
            <a:buNone/>
            <a:tabLst/>
            <a:defRPr/>
          </a:pP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変更しないでください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a:t>
          </a:r>
          <a:endParaRPr lang="ja-JP" altLang="ja-JP" sz="1600">
            <a:ln>
              <a:solidFill>
                <a:sysClr val="windowText" lastClr="000000"/>
              </a:solidFill>
            </a:ln>
            <a:latin typeface="ＭＳ ゴシック" panose="020B0609070205080204" pitchFamily="49" charset="-128"/>
            <a:ea typeface="ＭＳ ゴシック" panose="020B0609070205080204" pitchFamily="49" charset="-128"/>
          </a:endParaRPr>
        </a:p>
        <a:p>
          <a:pPr algn="ctr">
            <a:lnSpc>
              <a:spcPts val="1100"/>
            </a:lnSpc>
          </a:pPr>
          <a:endParaRPr kumimoji="1" lang="ja-JP" altLang="en-US" sz="1400">
            <a:ln>
              <a:solidFill>
                <a:sysClr val="windowText" lastClr="000000"/>
              </a:solidFill>
            </a:ln>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275158</xdr:colOff>
      <xdr:row>20</xdr:row>
      <xdr:rowOff>219075</xdr:rowOff>
    </xdr:from>
    <xdr:to>
      <xdr:col>9</xdr:col>
      <xdr:colOff>304804</xdr:colOff>
      <xdr:row>23</xdr:row>
      <xdr:rowOff>28575</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7142683" y="5324475"/>
          <a:ext cx="4220646" cy="704850"/>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自動表示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100">
            <a:ln>
              <a:solidFill>
                <a:sysClr val="windowText" lastClr="000000"/>
              </a:solidFill>
            </a:ln>
          </a:endParaRPr>
        </a:p>
      </xdr:txBody>
    </xdr:sp>
    <xdr:clientData/>
  </xdr:twoCellAnchor>
  <xdr:twoCellAnchor>
    <xdr:from>
      <xdr:col>4</xdr:col>
      <xdr:colOff>790576</xdr:colOff>
      <xdr:row>24</xdr:row>
      <xdr:rowOff>209550</xdr:rowOff>
    </xdr:from>
    <xdr:to>
      <xdr:col>10</xdr:col>
      <xdr:colOff>123825</xdr:colOff>
      <xdr:row>28</xdr:row>
      <xdr:rowOff>209550</xdr:rowOff>
    </xdr:to>
    <xdr:sp macro="" textlink="">
      <xdr:nvSpPr>
        <xdr:cNvPr id="8" name="四角形吹き出し 8">
          <a:extLst>
            <a:ext uri="{FF2B5EF4-FFF2-40B4-BE49-F238E27FC236}">
              <a16:creationId xmlns:a16="http://schemas.microsoft.com/office/drawing/2014/main" id="{00000000-0008-0000-0100-000008000000}"/>
            </a:ext>
          </a:extLst>
        </xdr:cNvPr>
        <xdr:cNvSpPr/>
      </xdr:nvSpPr>
      <xdr:spPr>
        <a:xfrm>
          <a:off x="7658101" y="6467475"/>
          <a:ext cx="4362449" cy="1266825"/>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ＭＳ ゴシック" panose="020B0609070205080204" pitchFamily="49" charset="-128"/>
              <a:ea typeface="ＭＳ ゴシック" panose="020B0609070205080204" pitchFamily="49" charset="-128"/>
              <a:cs typeface="+mn-cs"/>
            </a:rPr>
            <a:t>15.</a:t>
          </a:r>
          <a:r>
            <a:rPr kumimoji="1" lang="ja-JP" altLang="ja-JP" sz="1100">
              <a:solidFill>
                <a:sysClr val="windowText" lastClr="000000"/>
              </a:solidFill>
              <a:latin typeface="ＭＳ ゴシック" panose="020B0609070205080204" pitchFamily="49" charset="-128"/>
              <a:ea typeface="ＭＳ ゴシック" panose="020B0609070205080204" pitchFamily="49" charset="-128"/>
              <a:cs typeface="+mn-cs"/>
            </a:rPr>
            <a:t>総時間と総日数</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cs typeface="+mn-cs"/>
            </a:rPr>
            <a:t>が　</a:t>
          </a:r>
          <a:r>
            <a:rPr kumimoji="1" lang="en-US" altLang="ja-JP" sz="2000">
              <a:solidFill>
                <a:srgbClr val="FF0000"/>
              </a:solidFill>
              <a:latin typeface="ＭＳ ゴシック" panose="020B0609070205080204" pitchFamily="49" charset="-128"/>
              <a:ea typeface="ＭＳ ゴシック" panose="020B0609070205080204" pitchFamily="49" charset="-128"/>
            </a:rPr>
            <a:t>#N/A</a:t>
          </a:r>
          <a:r>
            <a:rPr kumimoji="1" lang="ja-JP" altLang="en-US" sz="2000">
              <a:solidFill>
                <a:srgbClr val="FF0000"/>
              </a:solidFill>
              <a:latin typeface="ＭＳ ゴシック" panose="020B0609070205080204" pitchFamily="49" charset="-128"/>
              <a:ea typeface="ＭＳ ゴシック" panose="020B0609070205080204" pitchFamily="49" charset="-128"/>
            </a:rPr>
            <a:t>　</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表示の時</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5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400">
              <a:solidFill>
                <a:sysClr val="windowText" lastClr="000000"/>
              </a:solidFill>
              <a:latin typeface="ＭＳ ゴシック" panose="020B0609070205080204" pitchFamily="49" charset="-128"/>
              <a:ea typeface="ＭＳ ゴシック" panose="020B0609070205080204" pitchFamily="49" charset="-128"/>
            </a:rPr>
            <a:t>6.</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雇用期間等を見直してください。</a:t>
          </a:r>
          <a:endParaRPr kumimoji="1" lang="en-US" altLang="ja-JP" sz="14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１日から月末までとなっていますか？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１月～３月は</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2021</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年（令和</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年）になってますか？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rgbClr val="FF0000"/>
              </a:solidFill>
              <a:latin typeface="ＭＳ ゴシック" panose="020B0609070205080204" pitchFamily="49" charset="-128"/>
              <a:ea typeface="ＭＳ ゴシック" panose="020B0609070205080204" pitchFamily="49" charset="-128"/>
            </a:rPr>
            <a:t>どうしても自動計算ができない時は、上書きしてください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9795" name="Check Box 3" hidden="1">
              <a:extLst>
                <a:ext uri="{63B3BB69-23CF-44E3-9099-C40C66FF867C}">
                  <a14:compatExt spid="_x0000_s289795"/>
                </a:ext>
                <a:ext uri="{FF2B5EF4-FFF2-40B4-BE49-F238E27FC236}">
                  <a16:creationId xmlns:a16="http://schemas.microsoft.com/office/drawing/2014/main" id="{00000000-0008-0000-0100-000003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9796" name="Check Box 4" hidden="1">
              <a:extLst>
                <a:ext uri="{63B3BB69-23CF-44E3-9099-C40C66FF867C}">
                  <a14:compatExt spid="_x0000_s289796"/>
                </a:ext>
                <a:ext uri="{FF2B5EF4-FFF2-40B4-BE49-F238E27FC236}">
                  <a16:creationId xmlns:a16="http://schemas.microsoft.com/office/drawing/2014/main" id="{00000000-0008-0000-0100-000004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9797" name="Check Box 5" hidden="1">
              <a:extLst>
                <a:ext uri="{63B3BB69-23CF-44E3-9099-C40C66FF867C}">
                  <a14:compatExt spid="_x0000_s289797"/>
                </a:ext>
                <a:ext uri="{FF2B5EF4-FFF2-40B4-BE49-F238E27FC236}">
                  <a16:creationId xmlns:a16="http://schemas.microsoft.com/office/drawing/2014/main" id="{00000000-0008-0000-0100-000005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9798" name="Check Box 6" hidden="1">
              <a:extLst>
                <a:ext uri="{63B3BB69-23CF-44E3-9099-C40C66FF867C}">
                  <a14:compatExt spid="_x0000_s289798"/>
                </a:ext>
                <a:ext uri="{FF2B5EF4-FFF2-40B4-BE49-F238E27FC236}">
                  <a16:creationId xmlns:a16="http://schemas.microsoft.com/office/drawing/2014/main" id="{00000000-0008-0000-0100-000006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9799" name="Check Box 7" hidden="1">
              <a:extLst>
                <a:ext uri="{63B3BB69-23CF-44E3-9099-C40C66FF867C}">
                  <a14:compatExt spid="_x0000_s289799"/>
                </a:ext>
                <a:ext uri="{FF2B5EF4-FFF2-40B4-BE49-F238E27FC236}">
                  <a16:creationId xmlns:a16="http://schemas.microsoft.com/office/drawing/2014/main" id="{00000000-0008-0000-0100-000007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9800" name="Check Box 8" hidden="1">
              <a:extLst>
                <a:ext uri="{63B3BB69-23CF-44E3-9099-C40C66FF867C}">
                  <a14:compatExt spid="_x0000_s289800"/>
                </a:ext>
                <a:ext uri="{FF2B5EF4-FFF2-40B4-BE49-F238E27FC236}">
                  <a16:creationId xmlns:a16="http://schemas.microsoft.com/office/drawing/2014/main" id="{00000000-0008-0000-0100-000008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9801" name="Check Box 9" hidden="1">
              <a:extLst>
                <a:ext uri="{63B3BB69-23CF-44E3-9099-C40C66FF867C}">
                  <a14:compatExt spid="_x0000_s289801"/>
                </a:ext>
                <a:ext uri="{FF2B5EF4-FFF2-40B4-BE49-F238E27FC236}">
                  <a16:creationId xmlns:a16="http://schemas.microsoft.com/office/drawing/2014/main" id="{00000000-0008-0000-0100-000009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32</xdr:row>
          <xdr:rowOff>47625</xdr:rowOff>
        </xdr:from>
        <xdr:to>
          <xdr:col>2</xdr:col>
          <xdr:colOff>323850</xdr:colOff>
          <xdr:row>32</xdr:row>
          <xdr:rowOff>304800</xdr:rowOff>
        </xdr:to>
        <xdr:sp macro="" textlink="">
          <xdr:nvSpPr>
            <xdr:cNvPr id="289802" name="Check Box 10" hidden="1">
              <a:extLst>
                <a:ext uri="{63B3BB69-23CF-44E3-9099-C40C66FF867C}">
                  <a14:compatExt spid="_x0000_s289802"/>
                </a:ext>
                <a:ext uri="{FF2B5EF4-FFF2-40B4-BE49-F238E27FC236}">
                  <a16:creationId xmlns:a16="http://schemas.microsoft.com/office/drawing/2014/main" id="{00000000-0008-0000-0100-00000A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9803" name="Check Box 11" hidden="1">
              <a:extLst>
                <a:ext uri="{63B3BB69-23CF-44E3-9099-C40C66FF867C}">
                  <a14:compatExt spid="_x0000_s289803"/>
                </a:ext>
                <a:ext uri="{FF2B5EF4-FFF2-40B4-BE49-F238E27FC236}">
                  <a16:creationId xmlns:a16="http://schemas.microsoft.com/office/drawing/2014/main" id="{00000000-0008-0000-0100-00000B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190499</xdr:colOff>
      <xdr:row>13</xdr:row>
      <xdr:rowOff>95250</xdr:rowOff>
    </xdr:from>
    <xdr:to>
      <xdr:col>20</xdr:col>
      <xdr:colOff>476249</xdr:colOff>
      <xdr:row>14</xdr:row>
      <xdr:rowOff>207431</xdr:rowOff>
    </xdr:to>
    <xdr:sp macro="" textlink="">
      <xdr:nvSpPr>
        <xdr:cNvPr id="18" name="四角形吹き出し 21">
          <a:extLst>
            <a:ext uri="{FF2B5EF4-FFF2-40B4-BE49-F238E27FC236}">
              <a16:creationId xmlns:a16="http://schemas.microsoft.com/office/drawing/2014/main" id="{00000000-0008-0000-0100-000012000000}"/>
            </a:ext>
          </a:extLst>
        </xdr:cNvPr>
        <xdr:cNvSpPr/>
      </xdr:nvSpPr>
      <xdr:spPr>
        <a:xfrm>
          <a:off x="15687674" y="3219450"/>
          <a:ext cx="3552825" cy="378881"/>
        </a:xfrm>
        <a:prstGeom prst="wedgeRectCallout">
          <a:avLst>
            <a:gd name="adj1" fmla="val -57854"/>
            <a:gd name="adj2" fmla="val 85217"/>
          </a:avLst>
        </a:prstGeom>
        <a:solidFill>
          <a:srgbClr val="FFD54F"/>
        </a:solidFill>
        <a:ln>
          <a:solidFill>
            <a:srgbClr val="F5801F"/>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 月初日付を入力</a:t>
          </a:r>
          <a:r>
            <a:rPr kumimoji="1" lang="en-US" altLang="ja-JP" sz="1100"/>
            <a:t>(</a:t>
          </a:r>
          <a:r>
            <a:rPr kumimoji="1" lang="ja-JP" altLang="en-US" sz="1100"/>
            <a:t>４月のみ）</a:t>
          </a:r>
        </a:p>
      </xdr:txBody>
    </xdr:sp>
    <xdr:clientData/>
  </xdr:twoCellAnchor>
  <xdr:twoCellAnchor>
    <xdr:from>
      <xdr:col>4</xdr:col>
      <xdr:colOff>266700</xdr:colOff>
      <xdr:row>37</xdr:row>
      <xdr:rowOff>266700</xdr:rowOff>
    </xdr:from>
    <xdr:to>
      <xdr:col>8</xdr:col>
      <xdr:colOff>614338</xdr:colOff>
      <xdr:row>46</xdr:row>
      <xdr:rowOff>142875</xdr:rowOff>
    </xdr:to>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7134225" y="10677525"/>
          <a:ext cx="3700438" cy="1876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chemeClr val="bg1"/>
              </a:solidFill>
            </a:rPr>
            <a:t>◆　在学生を雇用する場合</a:t>
          </a:r>
          <a:endParaRPr kumimoji="1" lang="en-US" altLang="ja-JP" sz="1100" b="1">
            <a:solidFill>
              <a:schemeClr val="bg1"/>
            </a:solidFill>
          </a:endParaRPr>
        </a:p>
        <a:p>
          <a:endParaRPr kumimoji="1" lang="en-US" altLang="ja-JP" sz="1100" b="1">
            <a:solidFill>
              <a:schemeClr val="bg1"/>
            </a:solidFill>
          </a:endParaRPr>
        </a:p>
        <a:p>
          <a:r>
            <a:rPr kumimoji="1" lang="ja-JP" altLang="en-US" sz="1100" b="1">
              <a:solidFill>
                <a:schemeClr val="bg1"/>
              </a:solidFill>
            </a:rPr>
            <a:t>「</a:t>
          </a:r>
          <a:r>
            <a:rPr kumimoji="1" lang="en-US" altLang="ja-JP" sz="1100" b="1">
              <a:solidFill>
                <a:schemeClr val="bg1"/>
              </a:solidFill>
            </a:rPr>
            <a:t>24</a:t>
          </a:r>
          <a:r>
            <a:rPr kumimoji="1" lang="ja-JP" altLang="en-US" sz="1100" b="1">
              <a:solidFill>
                <a:schemeClr val="bg1"/>
              </a:solidFill>
            </a:rPr>
            <a:t>その他」欄について、</a:t>
          </a:r>
          <a:endParaRPr kumimoji="1" lang="en-US" altLang="ja-JP" sz="1100" b="1">
            <a:solidFill>
              <a:schemeClr val="bg1"/>
            </a:solidFill>
          </a:endParaRPr>
        </a:p>
        <a:p>
          <a:r>
            <a:rPr kumimoji="1" lang="en-US" altLang="ja-JP" sz="1100" b="1">
              <a:solidFill>
                <a:schemeClr val="bg1"/>
              </a:solidFill>
            </a:rPr>
            <a:t>『</a:t>
          </a:r>
          <a:r>
            <a:rPr kumimoji="1" lang="ja-JP" altLang="en-US" sz="1100" b="1">
              <a:solidFill>
                <a:schemeClr val="bg1"/>
              </a:solidFill>
            </a:rPr>
            <a:t>授業に支障を来たさない範囲で雇用する</a:t>
          </a:r>
          <a:r>
            <a:rPr kumimoji="1" lang="en-US" altLang="ja-JP" sz="1100" b="1">
              <a:solidFill>
                <a:schemeClr val="bg1"/>
              </a:solidFill>
            </a:rPr>
            <a:t>』</a:t>
          </a:r>
          <a:r>
            <a:rPr kumimoji="1" lang="ja-JP" altLang="en-US" sz="1100" b="1">
              <a:solidFill>
                <a:schemeClr val="bg1"/>
              </a:solidFill>
            </a:rPr>
            <a:t>をプルダウンで選んでください。</a:t>
          </a:r>
          <a:endParaRPr kumimoji="1" lang="en-US" altLang="ja-JP" sz="1100" b="1">
            <a:solidFill>
              <a:schemeClr val="bg1"/>
            </a:solidFill>
          </a:endParaRPr>
        </a:p>
        <a:p>
          <a:endParaRPr kumimoji="1" lang="en-US" altLang="ja-JP" sz="1100" b="1">
            <a:solidFill>
              <a:schemeClr val="bg1"/>
            </a:solidFill>
          </a:endParaRPr>
        </a:p>
        <a:p>
          <a:pPr>
            <a:lnSpc>
              <a:spcPts val="1300"/>
            </a:lnSpc>
          </a:pPr>
          <a:r>
            <a:rPr kumimoji="1" lang="ja-JP" altLang="en-US" sz="1100" b="1">
              <a:solidFill>
                <a:schemeClr val="bg1"/>
              </a:solidFill>
            </a:rPr>
            <a:t>なお、「東京都立大学」の学生を雇用する場合は、「４債主コード</a:t>
          </a:r>
          <a:r>
            <a:rPr kumimoji="1" lang="en-US" altLang="ja-JP" sz="1100" b="1">
              <a:solidFill>
                <a:schemeClr val="bg1"/>
              </a:solidFill>
            </a:rPr>
            <a:t>/</a:t>
          </a:r>
          <a:r>
            <a:rPr kumimoji="1" lang="ja-JP" altLang="en-US" sz="1100" b="1">
              <a:solidFill>
                <a:schemeClr val="bg1"/>
              </a:solidFill>
            </a:rPr>
            <a:t>学修番号」欄に、学修番号を入力してください。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9804" name="Check Box 12" hidden="1">
              <a:extLst>
                <a:ext uri="{63B3BB69-23CF-44E3-9099-C40C66FF867C}">
                  <a14:compatExt spid="_x0000_s289804"/>
                </a:ext>
                <a:ext uri="{FF2B5EF4-FFF2-40B4-BE49-F238E27FC236}">
                  <a16:creationId xmlns:a16="http://schemas.microsoft.com/office/drawing/2014/main" id="{00000000-0008-0000-0100-00000C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777875</xdr:colOff>
      <xdr:row>20</xdr:row>
      <xdr:rowOff>244475</xdr:rowOff>
    </xdr:from>
    <xdr:to>
      <xdr:col>11</xdr:col>
      <xdr:colOff>394804</xdr:colOff>
      <xdr:row>23</xdr:row>
      <xdr:rowOff>121721</xdr:rowOff>
    </xdr:to>
    <xdr:sp macro="" textlink="">
      <xdr:nvSpPr>
        <xdr:cNvPr id="21" name="吹き出し: 線 20">
          <a:extLst>
            <a:ext uri="{FF2B5EF4-FFF2-40B4-BE49-F238E27FC236}">
              <a16:creationId xmlns:a16="http://schemas.microsoft.com/office/drawing/2014/main" id="{00000000-0008-0000-0100-000015000000}"/>
            </a:ext>
          </a:extLst>
        </xdr:cNvPr>
        <xdr:cNvSpPr/>
      </xdr:nvSpPr>
      <xdr:spPr>
        <a:xfrm>
          <a:off x="11836400" y="5349875"/>
          <a:ext cx="1293329" cy="772596"/>
        </a:xfrm>
        <a:prstGeom prst="borderCallout1">
          <a:avLst>
            <a:gd name="adj1" fmla="val 18750"/>
            <a:gd name="adj2" fmla="val -8333"/>
            <a:gd name="adj3" fmla="val 307605"/>
            <a:gd name="adj4" fmla="val -382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勤務時間管理簿記載の予定時間より抜粋</a:t>
          </a:r>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9805" name="Check Box 13" hidden="1">
              <a:extLst>
                <a:ext uri="{63B3BB69-23CF-44E3-9099-C40C66FF867C}">
                  <a14:compatExt spid="_x0000_s289805"/>
                </a:ext>
                <a:ext uri="{FF2B5EF4-FFF2-40B4-BE49-F238E27FC236}">
                  <a16:creationId xmlns:a16="http://schemas.microsoft.com/office/drawing/2014/main" id="{00000000-0008-0000-0100-00000D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9806" name="Check Box 14" hidden="1">
              <a:extLst>
                <a:ext uri="{63B3BB69-23CF-44E3-9099-C40C66FF867C}">
                  <a14:compatExt spid="_x0000_s289806"/>
                </a:ext>
                <a:ext uri="{FF2B5EF4-FFF2-40B4-BE49-F238E27FC236}">
                  <a16:creationId xmlns:a16="http://schemas.microsoft.com/office/drawing/2014/main" id="{00000000-0008-0000-0100-00000E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24" name="Oval 57">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9807" name="Check Box 15" hidden="1">
              <a:extLst>
                <a:ext uri="{63B3BB69-23CF-44E3-9099-C40C66FF867C}">
                  <a14:compatExt spid="_x0000_s289807"/>
                </a:ext>
                <a:ext uri="{FF2B5EF4-FFF2-40B4-BE49-F238E27FC236}">
                  <a16:creationId xmlns:a16="http://schemas.microsoft.com/office/drawing/2014/main" id="{00000000-0008-0000-0100-00000F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9808" name="Check Box 16" hidden="1">
              <a:extLst>
                <a:ext uri="{63B3BB69-23CF-44E3-9099-C40C66FF867C}">
                  <a14:compatExt spid="_x0000_s289808"/>
                </a:ext>
                <a:ext uri="{FF2B5EF4-FFF2-40B4-BE49-F238E27FC236}">
                  <a16:creationId xmlns:a16="http://schemas.microsoft.com/office/drawing/2014/main" id="{00000000-0008-0000-0100-000010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9809" name="Check Box 17" hidden="1">
              <a:extLst>
                <a:ext uri="{63B3BB69-23CF-44E3-9099-C40C66FF867C}">
                  <a14:compatExt spid="_x0000_s289809"/>
                </a:ext>
                <a:ext uri="{FF2B5EF4-FFF2-40B4-BE49-F238E27FC236}">
                  <a16:creationId xmlns:a16="http://schemas.microsoft.com/office/drawing/2014/main" id="{00000000-0008-0000-0100-000011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9810" name="Check Box 18" hidden="1">
              <a:extLst>
                <a:ext uri="{63B3BB69-23CF-44E3-9099-C40C66FF867C}">
                  <a14:compatExt spid="_x0000_s289810"/>
                </a:ext>
                <a:ext uri="{FF2B5EF4-FFF2-40B4-BE49-F238E27FC236}">
                  <a16:creationId xmlns:a16="http://schemas.microsoft.com/office/drawing/2014/main" id="{00000000-0008-0000-0100-000012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9811" name="Check Box 19" hidden="1">
              <a:extLst>
                <a:ext uri="{63B3BB69-23CF-44E3-9099-C40C66FF867C}">
                  <a14:compatExt spid="_x0000_s289811"/>
                </a:ext>
                <a:ext uri="{FF2B5EF4-FFF2-40B4-BE49-F238E27FC236}">
                  <a16:creationId xmlns:a16="http://schemas.microsoft.com/office/drawing/2014/main" id="{00000000-0008-0000-0100-000013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9812" name="Check Box 20" hidden="1">
              <a:extLst>
                <a:ext uri="{63B3BB69-23CF-44E3-9099-C40C66FF867C}">
                  <a14:compatExt spid="_x0000_s289812"/>
                </a:ext>
                <a:ext uri="{FF2B5EF4-FFF2-40B4-BE49-F238E27FC236}">
                  <a16:creationId xmlns:a16="http://schemas.microsoft.com/office/drawing/2014/main" id="{00000000-0008-0000-0100-000014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9813" name="Check Box 21" hidden="1">
              <a:extLst>
                <a:ext uri="{63B3BB69-23CF-44E3-9099-C40C66FF867C}">
                  <a14:compatExt spid="_x0000_s289813"/>
                </a:ext>
                <a:ext uri="{FF2B5EF4-FFF2-40B4-BE49-F238E27FC236}">
                  <a16:creationId xmlns:a16="http://schemas.microsoft.com/office/drawing/2014/main" id="{00000000-0008-0000-0100-000015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9814" name="Check Box 22" hidden="1">
              <a:extLst>
                <a:ext uri="{63B3BB69-23CF-44E3-9099-C40C66FF867C}">
                  <a14:compatExt spid="_x0000_s289814"/>
                </a:ext>
                <a:ext uri="{FF2B5EF4-FFF2-40B4-BE49-F238E27FC236}">
                  <a16:creationId xmlns:a16="http://schemas.microsoft.com/office/drawing/2014/main" id="{00000000-0008-0000-0100-000016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9815" name="Check Box 23" hidden="1">
              <a:extLst>
                <a:ext uri="{63B3BB69-23CF-44E3-9099-C40C66FF867C}">
                  <a14:compatExt spid="_x0000_s289815"/>
                </a:ext>
                <a:ext uri="{FF2B5EF4-FFF2-40B4-BE49-F238E27FC236}">
                  <a16:creationId xmlns:a16="http://schemas.microsoft.com/office/drawing/2014/main" id="{00000000-0008-0000-0100-000017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9816" name="Check Box 24" hidden="1">
              <a:extLst>
                <a:ext uri="{63B3BB69-23CF-44E3-9099-C40C66FF867C}">
                  <a14:compatExt spid="_x0000_s289816"/>
                </a:ext>
                <a:ext uri="{FF2B5EF4-FFF2-40B4-BE49-F238E27FC236}">
                  <a16:creationId xmlns:a16="http://schemas.microsoft.com/office/drawing/2014/main" id="{00000000-0008-0000-0100-000018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9817" name="Check Box 25" hidden="1">
              <a:extLst>
                <a:ext uri="{63B3BB69-23CF-44E3-9099-C40C66FF867C}">
                  <a14:compatExt spid="_x0000_s289817"/>
                </a:ext>
                <a:ext uri="{FF2B5EF4-FFF2-40B4-BE49-F238E27FC236}">
                  <a16:creationId xmlns:a16="http://schemas.microsoft.com/office/drawing/2014/main" id="{00000000-0008-0000-0100-000019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36" name="Oval 57">
          <a:extLst>
            <a:ext uri="{FF2B5EF4-FFF2-40B4-BE49-F238E27FC236}">
              <a16:creationId xmlns:a16="http://schemas.microsoft.com/office/drawing/2014/main" id="{00000000-0008-0000-0100-00002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9818" name="Check Box 26" hidden="1">
              <a:extLst>
                <a:ext uri="{63B3BB69-23CF-44E3-9099-C40C66FF867C}">
                  <a14:compatExt spid="_x0000_s289818"/>
                </a:ext>
                <a:ext uri="{FF2B5EF4-FFF2-40B4-BE49-F238E27FC236}">
                  <a16:creationId xmlns:a16="http://schemas.microsoft.com/office/drawing/2014/main" id="{00000000-0008-0000-0100-00001A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9819" name="Check Box 27" hidden="1">
              <a:extLst>
                <a:ext uri="{63B3BB69-23CF-44E3-9099-C40C66FF867C}">
                  <a14:compatExt spid="_x0000_s289819"/>
                </a:ext>
                <a:ext uri="{FF2B5EF4-FFF2-40B4-BE49-F238E27FC236}">
                  <a16:creationId xmlns:a16="http://schemas.microsoft.com/office/drawing/2014/main" id="{00000000-0008-0000-0100-00001B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9820" name="Check Box 28" hidden="1">
              <a:extLst>
                <a:ext uri="{63B3BB69-23CF-44E3-9099-C40C66FF867C}">
                  <a14:compatExt spid="_x0000_s289820"/>
                </a:ext>
                <a:ext uri="{FF2B5EF4-FFF2-40B4-BE49-F238E27FC236}">
                  <a16:creationId xmlns:a16="http://schemas.microsoft.com/office/drawing/2014/main" id="{00000000-0008-0000-0100-00001C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9821" name="Check Box 29" hidden="1">
              <a:extLst>
                <a:ext uri="{63B3BB69-23CF-44E3-9099-C40C66FF867C}">
                  <a14:compatExt spid="_x0000_s289821"/>
                </a:ext>
                <a:ext uri="{FF2B5EF4-FFF2-40B4-BE49-F238E27FC236}">
                  <a16:creationId xmlns:a16="http://schemas.microsoft.com/office/drawing/2014/main" id="{00000000-0008-0000-0100-00001D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9822" name="Check Box 30" hidden="1">
              <a:extLst>
                <a:ext uri="{63B3BB69-23CF-44E3-9099-C40C66FF867C}">
                  <a14:compatExt spid="_x0000_s289822"/>
                </a:ext>
                <a:ext uri="{FF2B5EF4-FFF2-40B4-BE49-F238E27FC236}">
                  <a16:creationId xmlns:a16="http://schemas.microsoft.com/office/drawing/2014/main" id="{00000000-0008-0000-0100-00001E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9823" name="Check Box 31" hidden="1">
              <a:extLst>
                <a:ext uri="{63B3BB69-23CF-44E3-9099-C40C66FF867C}">
                  <a14:compatExt spid="_x0000_s289823"/>
                </a:ext>
                <a:ext uri="{FF2B5EF4-FFF2-40B4-BE49-F238E27FC236}">
                  <a16:creationId xmlns:a16="http://schemas.microsoft.com/office/drawing/2014/main" id="{00000000-0008-0000-0100-00001F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9824" name="Check Box 32" hidden="1">
              <a:extLst>
                <a:ext uri="{63B3BB69-23CF-44E3-9099-C40C66FF867C}">
                  <a14:compatExt spid="_x0000_s289824"/>
                </a:ext>
                <a:ext uri="{FF2B5EF4-FFF2-40B4-BE49-F238E27FC236}">
                  <a16:creationId xmlns:a16="http://schemas.microsoft.com/office/drawing/2014/main" id="{00000000-0008-0000-0100-000020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9825" name="Check Box 33" hidden="1">
              <a:extLst>
                <a:ext uri="{63B3BB69-23CF-44E3-9099-C40C66FF867C}">
                  <a14:compatExt spid="_x0000_s289825"/>
                </a:ext>
                <a:ext uri="{FF2B5EF4-FFF2-40B4-BE49-F238E27FC236}">
                  <a16:creationId xmlns:a16="http://schemas.microsoft.com/office/drawing/2014/main" id="{00000000-0008-0000-0100-000021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9826" name="Check Box 34" hidden="1">
              <a:extLst>
                <a:ext uri="{63B3BB69-23CF-44E3-9099-C40C66FF867C}">
                  <a14:compatExt spid="_x0000_s289826"/>
                </a:ext>
                <a:ext uri="{FF2B5EF4-FFF2-40B4-BE49-F238E27FC236}">
                  <a16:creationId xmlns:a16="http://schemas.microsoft.com/office/drawing/2014/main" id="{00000000-0008-0000-0100-000022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2152650</xdr:colOff>
      <xdr:row>4</xdr:row>
      <xdr:rowOff>28575</xdr:rowOff>
    </xdr:from>
    <xdr:to>
      <xdr:col>2</xdr:col>
      <xdr:colOff>466725</xdr:colOff>
      <xdr:row>9</xdr:row>
      <xdr:rowOff>161925</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2152650" y="1000125"/>
          <a:ext cx="2933700" cy="1209675"/>
        </a:xfrm>
        <a:prstGeom prst="rect">
          <a:avLst/>
        </a:prstGeom>
        <a:solidFill>
          <a:schemeClr val="tx2">
            <a:lumMod val="20000"/>
            <a:lumOff val="80000"/>
          </a:schemeClr>
        </a:solidFill>
        <a:ln w="571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400">
              <a:ln>
                <a:noFill/>
              </a:ln>
              <a:solidFill>
                <a:srgbClr val="FF0000"/>
              </a:solidFill>
            </a:rPr>
            <a:t>記入例</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553" name="Check Box 1" hidden="1">
              <a:extLst>
                <a:ext uri="{63B3BB69-23CF-44E3-9099-C40C66FF867C}">
                  <a14:compatExt spid="_x0000_s279553"/>
                </a:ext>
                <a:ext uri="{FF2B5EF4-FFF2-40B4-BE49-F238E27FC236}">
                  <a16:creationId xmlns:a16="http://schemas.microsoft.com/office/drawing/2014/main" id="{00000000-0008-0000-0200-00000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554" name="Check Box 2" hidden="1">
              <a:extLst>
                <a:ext uri="{63B3BB69-23CF-44E3-9099-C40C66FF867C}">
                  <a14:compatExt spid="_x0000_s279554"/>
                </a:ext>
                <a:ext uri="{FF2B5EF4-FFF2-40B4-BE49-F238E27FC236}">
                  <a16:creationId xmlns:a16="http://schemas.microsoft.com/office/drawing/2014/main" id="{00000000-0008-0000-0200-00000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4" name="Oval 57">
          <a:extLst>
            <a:ext uri="{FF2B5EF4-FFF2-40B4-BE49-F238E27FC236}">
              <a16:creationId xmlns:a16="http://schemas.microsoft.com/office/drawing/2014/main" id="{00000000-0008-0000-0200-00000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309033</xdr:colOff>
      <xdr:row>4</xdr:row>
      <xdr:rowOff>142875</xdr:rowOff>
    </xdr:from>
    <xdr:to>
      <xdr:col>9</xdr:col>
      <xdr:colOff>171427</xdr:colOff>
      <xdr:row>15</xdr:row>
      <xdr:rowOff>200025</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176558" y="1114425"/>
          <a:ext cx="4053394" cy="27432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400">
              <a:solidFill>
                <a:srgbClr val="FFFF00"/>
              </a:solidFill>
              <a:latin typeface="HGP創英角ﾎﾟｯﾌﾟ体" pitchFamily="50" charset="-128"/>
              <a:ea typeface="HGP創英角ﾎﾟｯﾌﾟ体" pitchFamily="50" charset="-128"/>
            </a:rPr>
            <a:t>黄色セル</a:t>
          </a:r>
          <a:r>
            <a:rPr kumimoji="1" lang="ja-JP" altLang="en-US" sz="2400">
              <a:solidFill>
                <a:schemeClr val="bg1"/>
              </a:solidFill>
              <a:latin typeface="HGP創英角ﾎﾟｯﾌﾟ体" pitchFamily="50" charset="-128"/>
              <a:ea typeface="HGP創英角ﾎﾟｯﾌﾟ体" pitchFamily="50" charset="-128"/>
            </a:rPr>
            <a:t>欄を</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2200"/>
            </a:lnSpc>
          </a:pPr>
          <a:r>
            <a:rPr kumimoji="1" lang="ja-JP" altLang="en-US" sz="2400">
              <a:solidFill>
                <a:schemeClr val="bg1"/>
              </a:solidFill>
              <a:latin typeface="HGP創英角ﾎﾟｯﾌﾟ体" pitchFamily="50" charset="-128"/>
              <a:ea typeface="HGP創英角ﾎﾟｯﾌﾟ体" pitchFamily="50" charset="-128"/>
            </a:rPr>
            <a:t>   すべて入力してください。</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記入例は「★最初にお読み下さい★」のシートを確認ください。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a:p>
          <a:pPr algn="l">
            <a:lnSpc>
              <a:spcPts val="1800"/>
            </a:lnSpc>
          </a:pPr>
          <a:endParaRPr kumimoji="1" lang="ja-JP" altLang="en-US" sz="1600">
            <a:solidFill>
              <a:sysClr val="windowText" lastClr="000000"/>
            </a:solidFill>
            <a:latin typeface="HGP創英角ﾎﾟｯﾌﾟ体" pitchFamily="50" charset="-128"/>
            <a:ea typeface="HGP創英角ﾎﾟｯﾌﾟ体" pitchFamily="50" charset="-128"/>
          </a:endParaRPr>
        </a:p>
        <a:p>
          <a:pPr algn="l">
            <a:lnSpc>
              <a:spcPts val="1800"/>
            </a:lnSpc>
          </a:pPr>
          <a:r>
            <a:rPr kumimoji="1" lang="ja-JP" altLang="en-US" sz="1600">
              <a:solidFill>
                <a:srgbClr val="66FFFF"/>
              </a:solidFill>
              <a:latin typeface="HGP創英角ﾎﾟｯﾌﾟ体" pitchFamily="50" charset="-128"/>
              <a:ea typeface="HGP創英角ﾎﾟｯﾌﾟ体" pitchFamily="50" charset="-128"/>
            </a:rPr>
            <a:t>在学生を雇用する場合</a:t>
          </a:r>
          <a:r>
            <a:rPr kumimoji="1" lang="ja-JP" altLang="en-US" sz="1600">
              <a:solidFill>
                <a:schemeClr val="bg1"/>
              </a:solidFill>
              <a:latin typeface="HGP創英角ﾎﾟｯﾌﾟ体" pitchFamily="50" charset="-128"/>
              <a:ea typeface="HGP創英角ﾎﾟｯﾌﾟ体" pitchFamily="50" charset="-128"/>
            </a:rPr>
            <a:t>は、</a:t>
          </a:r>
          <a:endParaRPr kumimoji="1" lang="en-US" altLang="ja-JP" sz="1600">
            <a:solidFill>
              <a:schemeClr val="bg1"/>
            </a:solidFill>
            <a:latin typeface="HGP創英角ﾎﾟｯﾌﾟ体" pitchFamily="50" charset="-128"/>
            <a:ea typeface="HGP創英角ﾎﾟｯﾌﾟ体" pitchFamily="50" charset="-128"/>
          </a:endParaRPr>
        </a:p>
        <a:p>
          <a:pPr algn="l">
            <a:lnSpc>
              <a:spcPts val="1600"/>
            </a:lnSpc>
          </a:pPr>
          <a:r>
            <a:rPr kumimoji="1" lang="ja-JP" altLang="en-US" sz="1600">
              <a:ln>
                <a:solidFill>
                  <a:sysClr val="windowText" lastClr="000000"/>
                </a:solidFill>
              </a:ln>
              <a:solidFill>
                <a:schemeClr val="bg1"/>
              </a:solidFill>
              <a:latin typeface="HGP創英角ﾎﾟｯﾌﾟ体" pitchFamily="50" charset="-128"/>
              <a:ea typeface="HGP創英角ﾎﾟｯﾌﾟ体" pitchFamily="50" charset="-128"/>
            </a:rPr>
            <a:t>　</a:t>
          </a:r>
          <a:r>
            <a:rPr kumimoji="1" lang="en-US" altLang="ja-JP" sz="1600">
              <a:ln>
                <a:solidFill>
                  <a:sysClr val="windowText" lastClr="000000"/>
                </a:solidFill>
              </a:ln>
              <a:solidFill>
                <a:srgbClr val="FFFF00"/>
              </a:solidFill>
              <a:latin typeface="HGP創英角ｺﾞｼｯｸUB" pitchFamily="50" charset="-128"/>
              <a:ea typeface="HGP創英角ｺﾞｼｯｸUB" pitchFamily="50" charset="-128"/>
            </a:rPr>
            <a:t>24</a:t>
          </a:r>
          <a:r>
            <a:rPr kumimoji="1" lang="ja-JP" altLang="en-US" sz="1600">
              <a:ln>
                <a:solidFill>
                  <a:sysClr val="windowText" lastClr="000000"/>
                </a:solidFill>
              </a:ln>
              <a:solidFill>
                <a:srgbClr val="FFFF00"/>
              </a:solidFill>
              <a:latin typeface="HGP創英角ｺﾞｼｯｸUB" pitchFamily="50" charset="-128"/>
              <a:ea typeface="HGP創英角ｺﾞｼｯｸUB" pitchFamily="50" charset="-128"/>
            </a:rPr>
            <a:t>　その他</a:t>
          </a:r>
          <a:r>
            <a:rPr kumimoji="1" lang="ja-JP" altLang="en-US" sz="1600">
              <a:ln>
                <a:solidFill>
                  <a:sysClr val="windowText" lastClr="000000"/>
                </a:solidFill>
              </a:ln>
              <a:solidFill>
                <a:sysClr val="windowText" lastClr="000000"/>
              </a:solidFill>
              <a:latin typeface="HGP創英角ｺﾞｼｯｸUB" pitchFamily="50" charset="-128"/>
              <a:ea typeface="HGP創英角ｺﾞｼｯｸUB" pitchFamily="50" charset="-128"/>
            </a:rPr>
            <a:t>　</a:t>
          </a:r>
          <a:r>
            <a:rPr kumimoji="1" lang="ja-JP" altLang="en-US" sz="1600">
              <a:solidFill>
                <a:schemeClr val="bg1"/>
              </a:solidFill>
              <a:latin typeface="HGP創英角ﾎﾟｯﾌﾟ体" pitchFamily="50" charset="-128"/>
              <a:ea typeface="HGP創英角ﾎﾟｯﾌﾟ体" pitchFamily="50" charset="-128"/>
            </a:rPr>
            <a:t>の欄をご記入ください</a:t>
          </a:r>
          <a:endParaRPr kumimoji="1" lang="ja-JP" altLang="en-US" sz="1100">
            <a:solidFill>
              <a:schemeClr val="bg1"/>
            </a:solidFill>
          </a:endParaRPr>
        </a:p>
      </xdr:txBody>
    </xdr:sp>
    <xdr:clientData/>
  </xdr:twoCellAnchor>
  <xdr:twoCellAnchor>
    <xdr:from>
      <xdr:col>4</xdr:col>
      <xdr:colOff>337606</xdr:colOff>
      <xdr:row>16</xdr:row>
      <xdr:rowOff>123826</xdr:rowOff>
    </xdr:from>
    <xdr:to>
      <xdr:col>9</xdr:col>
      <xdr:colOff>242881</xdr:colOff>
      <xdr:row>19</xdr:row>
      <xdr:rowOff>190500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7205131" y="4048126"/>
          <a:ext cx="4096275" cy="981074"/>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400"/>
            </a:lnSpc>
            <a:spcBef>
              <a:spcPts val="0"/>
            </a:spcBef>
            <a:spcAft>
              <a:spcPts val="0"/>
            </a:spcAft>
            <a:buClrTx/>
            <a:buSzTx/>
            <a:buFontTx/>
            <a:buNone/>
            <a:tabLst/>
            <a:defRPr/>
          </a:pP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他の</a:t>
          </a: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白枠黒文字欄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は</a:t>
          </a:r>
          <a:r>
            <a:rPr kumimoji="1" lang="ja-JP" altLang="ja-JP" sz="1600">
              <a:ln>
                <a:solidFill>
                  <a:sysClr val="windowText" lastClr="000000"/>
                </a:solidFill>
              </a:ln>
              <a:solidFill>
                <a:srgbClr val="FFC000"/>
              </a:solidFill>
              <a:latin typeface="ＭＳ ゴシック" panose="020B0609070205080204" pitchFamily="49" charset="-128"/>
              <a:ea typeface="ＭＳ ゴシック" panose="020B0609070205080204" pitchFamily="49" charset="-128"/>
              <a:cs typeface="+mn-cs"/>
            </a:rPr>
            <a:t>事務室入力欄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のため</a:t>
          </a:r>
          <a:endParaRPr kumimoji="1" lang="en-US"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endParaRPr>
        </a:p>
        <a:p>
          <a:pPr marL="0" marR="0" indent="0" algn="ctr" defTabSz="914400" eaLnBrk="1" fontAlgn="auto" latinLnBrk="0" hangingPunct="1">
            <a:lnSpc>
              <a:spcPts val="2100"/>
            </a:lnSpc>
            <a:spcBef>
              <a:spcPts val="0"/>
            </a:spcBef>
            <a:spcAft>
              <a:spcPts val="0"/>
            </a:spcAft>
            <a:buClrTx/>
            <a:buSzTx/>
            <a:buFontTx/>
            <a:buNone/>
            <a:tabLst/>
            <a:defRPr/>
          </a:pP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変更しないでください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a:t>
          </a:r>
          <a:endParaRPr lang="ja-JP" altLang="ja-JP" sz="1600">
            <a:ln>
              <a:solidFill>
                <a:sysClr val="windowText" lastClr="000000"/>
              </a:solidFill>
            </a:ln>
            <a:latin typeface="ＭＳ ゴシック" panose="020B0609070205080204" pitchFamily="49" charset="-128"/>
            <a:ea typeface="ＭＳ ゴシック" panose="020B0609070205080204" pitchFamily="49" charset="-128"/>
          </a:endParaRPr>
        </a:p>
        <a:p>
          <a:pPr algn="ctr">
            <a:lnSpc>
              <a:spcPts val="1100"/>
            </a:lnSpc>
          </a:pPr>
          <a:endParaRPr kumimoji="1" lang="ja-JP" altLang="en-US" sz="1400">
            <a:ln>
              <a:solidFill>
                <a:sysClr val="windowText" lastClr="000000"/>
              </a:solidFill>
            </a:ln>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275158</xdr:colOff>
      <xdr:row>20</xdr:row>
      <xdr:rowOff>219075</xdr:rowOff>
    </xdr:from>
    <xdr:to>
      <xdr:col>9</xdr:col>
      <xdr:colOff>304804</xdr:colOff>
      <xdr:row>23</xdr:row>
      <xdr:rowOff>28575</xdr:rowOff>
    </xdr:to>
    <xdr:sp macro="" textlink="">
      <xdr:nvSpPr>
        <xdr:cNvPr id="7" name="正方形/長方形 6">
          <a:extLst>
            <a:ext uri="{FF2B5EF4-FFF2-40B4-BE49-F238E27FC236}">
              <a16:creationId xmlns:a16="http://schemas.microsoft.com/office/drawing/2014/main" id="{00000000-0008-0000-0200-000007000000}"/>
            </a:ext>
          </a:extLst>
        </xdr:cNvPr>
        <xdr:cNvSpPr/>
      </xdr:nvSpPr>
      <xdr:spPr>
        <a:xfrm>
          <a:off x="7142683" y="5324475"/>
          <a:ext cx="4220646" cy="704850"/>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自動表示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100">
            <a:ln>
              <a:solidFill>
                <a:sysClr val="windowText" lastClr="000000"/>
              </a:solidFill>
            </a:ln>
          </a:endParaRPr>
        </a:p>
      </xdr:txBody>
    </xdr:sp>
    <xdr:clientData/>
  </xdr:twoCellAnchor>
  <xdr:twoCellAnchor>
    <xdr:from>
      <xdr:col>4</xdr:col>
      <xdr:colOff>790576</xdr:colOff>
      <xdr:row>24</xdr:row>
      <xdr:rowOff>209550</xdr:rowOff>
    </xdr:from>
    <xdr:to>
      <xdr:col>10</xdr:col>
      <xdr:colOff>123825</xdr:colOff>
      <xdr:row>28</xdr:row>
      <xdr:rowOff>209550</xdr:rowOff>
    </xdr:to>
    <xdr:sp macro="" textlink="">
      <xdr:nvSpPr>
        <xdr:cNvPr id="8" name="四角形吹き出し 8">
          <a:extLst>
            <a:ext uri="{FF2B5EF4-FFF2-40B4-BE49-F238E27FC236}">
              <a16:creationId xmlns:a16="http://schemas.microsoft.com/office/drawing/2014/main" id="{00000000-0008-0000-0200-000008000000}"/>
            </a:ext>
          </a:extLst>
        </xdr:cNvPr>
        <xdr:cNvSpPr/>
      </xdr:nvSpPr>
      <xdr:spPr>
        <a:xfrm>
          <a:off x="7658101" y="6467475"/>
          <a:ext cx="4362449" cy="1266825"/>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ＭＳ ゴシック" panose="020B0609070205080204" pitchFamily="49" charset="-128"/>
              <a:ea typeface="ＭＳ ゴシック" panose="020B0609070205080204" pitchFamily="49" charset="-128"/>
              <a:cs typeface="+mn-cs"/>
            </a:rPr>
            <a:t>15.</a:t>
          </a:r>
          <a:r>
            <a:rPr kumimoji="1" lang="ja-JP" altLang="ja-JP" sz="1100">
              <a:solidFill>
                <a:sysClr val="windowText" lastClr="000000"/>
              </a:solidFill>
              <a:latin typeface="ＭＳ ゴシック" panose="020B0609070205080204" pitchFamily="49" charset="-128"/>
              <a:ea typeface="ＭＳ ゴシック" panose="020B0609070205080204" pitchFamily="49" charset="-128"/>
              <a:cs typeface="+mn-cs"/>
            </a:rPr>
            <a:t>総時間と総日数</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cs typeface="+mn-cs"/>
            </a:rPr>
            <a:t>が　</a:t>
          </a:r>
          <a:r>
            <a:rPr kumimoji="1" lang="en-US" altLang="ja-JP" sz="2000">
              <a:solidFill>
                <a:srgbClr val="FF0000"/>
              </a:solidFill>
              <a:latin typeface="ＭＳ ゴシック" panose="020B0609070205080204" pitchFamily="49" charset="-128"/>
              <a:ea typeface="ＭＳ ゴシック" panose="020B0609070205080204" pitchFamily="49" charset="-128"/>
            </a:rPr>
            <a:t>#N/A</a:t>
          </a:r>
          <a:r>
            <a:rPr kumimoji="1" lang="ja-JP" altLang="en-US" sz="2000">
              <a:solidFill>
                <a:srgbClr val="FF0000"/>
              </a:solidFill>
              <a:latin typeface="ＭＳ ゴシック" panose="020B0609070205080204" pitchFamily="49" charset="-128"/>
              <a:ea typeface="ＭＳ ゴシック" panose="020B0609070205080204" pitchFamily="49" charset="-128"/>
            </a:rPr>
            <a:t>　</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表示の時</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5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400">
              <a:solidFill>
                <a:sysClr val="windowText" lastClr="000000"/>
              </a:solidFill>
              <a:latin typeface="ＭＳ ゴシック" panose="020B0609070205080204" pitchFamily="49" charset="-128"/>
              <a:ea typeface="ＭＳ ゴシック" panose="020B0609070205080204" pitchFamily="49" charset="-128"/>
            </a:rPr>
            <a:t>6.</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雇用期間等を見直してください。</a:t>
          </a:r>
          <a:endParaRPr kumimoji="1" lang="en-US" altLang="ja-JP" sz="14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１日から月末までとなっていますか？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１月～３月は</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2021</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年（令和</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年）になってますか？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rgbClr val="FF0000"/>
              </a:solidFill>
              <a:latin typeface="ＭＳ ゴシック" panose="020B0609070205080204" pitchFamily="49" charset="-128"/>
              <a:ea typeface="ＭＳ ゴシック" panose="020B0609070205080204" pitchFamily="49" charset="-128"/>
            </a:rPr>
            <a:t>どうしても自動計算ができない時は、上書きしてください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555" name="Check Box 3" hidden="1">
              <a:extLst>
                <a:ext uri="{63B3BB69-23CF-44E3-9099-C40C66FF867C}">
                  <a14:compatExt spid="_x0000_s279555"/>
                </a:ext>
                <a:ext uri="{FF2B5EF4-FFF2-40B4-BE49-F238E27FC236}">
                  <a16:creationId xmlns:a16="http://schemas.microsoft.com/office/drawing/2014/main" id="{00000000-0008-0000-0200-00000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556" name="Check Box 4" hidden="1">
              <a:extLst>
                <a:ext uri="{63B3BB69-23CF-44E3-9099-C40C66FF867C}">
                  <a14:compatExt spid="_x0000_s279556"/>
                </a:ext>
                <a:ext uri="{FF2B5EF4-FFF2-40B4-BE49-F238E27FC236}">
                  <a16:creationId xmlns:a16="http://schemas.microsoft.com/office/drawing/2014/main" id="{00000000-0008-0000-0200-000004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557" name="Check Box 5" hidden="1">
              <a:extLst>
                <a:ext uri="{63B3BB69-23CF-44E3-9099-C40C66FF867C}">
                  <a14:compatExt spid="_x0000_s279557"/>
                </a:ext>
                <a:ext uri="{FF2B5EF4-FFF2-40B4-BE49-F238E27FC236}">
                  <a16:creationId xmlns:a16="http://schemas.microsoft.com/office/drawing/2014/main" id="{00000000-0008-0000-0200-00000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558" name="Check Box 6" hidden="1">
              <a:extLst>
                <a:ext uri="{63B3BB69-23CF-44E3-9099-C40C66FF867C}">
                  <a14:compatExt spid="_x0000_s279558"/>
                </a:ext>
                <a:ext uri="{FF2B5EF4-FFF2-40B4-BE49-F238E27FC236}">
                  <a16:creationId xmlns:a16="http://schemas.microsoft.com/office/drawing/2014/main" id="{00000000-0008-0000-0200-00000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559" name="Check Box 7" hidden="1">
              <a:extLst>
                <a:ext uri="{63B3BB69-23CF-44E3-9099-C40C66FF867C}">
                  <a14:compatExt spid="_x0000_s279559"/>
                </a:ext>
                <a:ext uri="{FF2B5EF4-FFF2-40B4-BE49-F238E27FC236}">
                  <a16:creationId xmlns:a16="http://schemas.microsoft.com/office/drawing/2014/main" id="{00000000-0008-0000-0200-000007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560" name="Check Box 8" hidden="1">
              <a:extLst>
                <a:ext uri="{63B3BB69-23CF-44E3-9099-C40C66FF867C}">
                  <a14:compatExt spid="_x0000_s279560"/>
                </a:ext>
                <a:ext uri="{FF2B5EF4-FFF2-40B4-BE49-F238E27FC236}">
                  <a16:creationId xmlns:a16="http://schemas.microsoft.com/office/drawing/2014/main" id="{00000000-0008-0000-0200-000008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561" name="Check Box 9" hidden="1">
              <a:extLst>
                <a:ext uri="{63B3BB69-23CF-44E3-9099-C40C66FF867C}">
                  <a14:compatExt spid="_x0000_s279561"/>
                </a:ext>
                <a:ext uri="{FF2B5EF4-FFF2-40B4-BE49-F238E27FC236}">
                  <a16:creationId xmlns:a16="http://schemas.microsoft.com/office/drawing/2014/main" id="{00000000-0008-0000-0200-000009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32</xdr:row>
          <xdr:rowOff>47625</xdr:rowOff>
        </xdr:from>
        <xdr:to>
          <xdr:col>2</xdr:col>
          <xdr:colOff>323850</xdr:colOff>
          <xdr:row>32</xdr:row>
          <xdr:rowOff>304800</xdr:rowOff>
        </xdr:to>
        <xdr:sp macro="" textlink="">
          <xdr:nvSpPr>
            <xdr:cNvPr id="279562" name="Check Box 10" hidden="1">
              <a:extLst>
                <a:ext uri="{63B3BB69-23CF-44E3-9099-C40C66FF867C}">
                  <a14:compatExt spid="_x0000_s279562"/>
                </a:ext>
                <a:ext uri="{FF2B5EF4-FFF2-40B4-BE49-F238E27FC236}">
                  <a16:creationId xmlns:a16="http://schemas.microsoft.com/office/drawing/2014/main" id="{00000000-0008-0000-0200-00000A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563" name="Check Box 11" hidden="1">
              <a:extLst>
                <a:ext uri="{63B3BB69-23CF-44E3-9099-C40C66FF867C}">
                  <a14:compatExt spid="_x0000_s279563"/>
                </a:ext>
                <a:ext uri="{FF2B5EF4-FFF2-40B4-BE49-F238E27FC236}">
                  <a16:creationId xmlns:a16="http://schemas.microsoft.com/office/drawing/2014/main" id="{00000000-0008-0000-0200-00000B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190499</xdr:colOff>
      <xdr:row>13</xdr:row>
      <xdr:rowOff>95250</xdr:rowOff>
    </xdr:from>
    <xdr:to>
      <xdr:col>20</xdr:col>
      <xdr:colOff>476249</xdr:colOff>
      <xdr:row>14</xdr:row>
      <xdr:rowOff>207431</xdr:rowOff>
    </xdr:to>
    <xdr:sp macro="" textlink="">
      <xdr:nvSpPr>
        <xdr:cNvPr id="18" name="四角形吹き出し 21">
          <a:extLst>
            <a:ext uri="{FF2B5EF4-FFF2-40B4-BE49-F238E27FC236}">
              <a16:creationId xmlns:a16="http://schemas.microsoft.com/office/drawing/2014/main" id="{00000000-0008-0000-0200-000012000000}"/>
            </a:ext>
          </a:extLst>
        </xdr:cNvPr>
        <xdr:cNvSpPr/>
      </xdr:nvSpPr>
      <xdr:spPr>
        <a:xfrm>
          <a:off x="15687674" y="3219450"/>
          <a:ext cx="3552825" cy="378881"/>
        </a:xfrm>
        <a:prstGeom prst="wedgeRectCallout">
          <a:avLst>
            <a:gd name="adj1" fmla="val -57854"/>
            <a:gd name="adj2" fmla="val 85217"/>
          </a:avLst>
        </a:prstGeom>
        <a:solidFill>
          <a:srgbClr val="FFD54F"/>
        </a:solidFill>
        <a:ln>
          <a:solidFill>
            <a:srgbClr val="F5801F"/>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 月初日付を入力</a:t>
          </a:r>
          <a:r>
            <a:rPr kumimoji="1" lang="en-US" altLang="ja-JP" sz="1100"/>
            <a:t>(</a:t>
          </a:r>
          <a:r>
            <a:rPr kumimoji="1" lang="ja-JP" altLang="en-US" sz="1100"/>
            <a:t>４月のみ）</a:t>
          </a:r>
        </a:p>
      </xdr:txBody>
    </xdr:sp>
    <xdr:clientData/>
  </xdr:twoCellAnchor>
  <xdr:twoCellAnchor>
    <xdr:from>
      <xdr:col>4</xdr:col>
      <xdr:colOff>266700</xdr:colOff>
      <xdr:row>37</xdr:row>
      <xdr:rowOff>266700</xdr:rowOff>
    </xdr:from>
    <xdr:to>
      <xdr:col>8</xdr:col>
      <xdr:colOff>614338</xdr:colOff>
      <xdr:row>46</xdr:row>
      <xdr:rowOff>142875</xdr:rowOff>
    </xdr:to>
    <xdr:sp macro="" textlink="">
      <xdr:nvSpPr>
        <xdr:cNvPr id="19" name="テキスト ボックス 18">
          <a:extLst>
            <a:ext uri="{FF2B5EF4-FFF2-40B4-BE49-F238E27FC236}">
              <a16:creationId xmlns:a16="http://schemas.microsoft.com/office/drawing/2014/main" id="{00000000-0008-0000-0200-000013000000}"/>
            </a:ext>
          </a:extLst>
        </xdr:cNvPr>
        <xdr:cNvSpPr txBox="1"/>
      </xdr:nvSpPr>
      <xdr:spPr>
        <a:xfrm>
          <a:off x="7134225" y="10677525"/>
          <a:ext cx="3700438" cy="1876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chemeClr val="bg1"/>
              </a:solidFill>
            </a:rPr>
            <a:t>◆　在学生を雇用する場合</a:t>
          </a:r>
          <a:endParaRPr kumimoji="1" lang="en-US" altLang="ja-JP" sz="1100" b="1">
            <a:solidFill>
              <a:schemeClr val="bg1"/>
            </a:solidFill>
          </a:endParaRPr>
        </a:p>
        <a:p>
          <a:endParaRPr kumimoji="1" lang="en-US" altLang="ja-JP" sz="1100" b="1">
            <a:solidFill>
              <a:schemeClr val="bg1"/>
            </a:solidFill>
          </a:endParaRPr>
        </a:p>
        <a:p>
          <a:r>
            <a:rPr kumimoji="1" lang="ja-JP" altLang="en-US" sz="1100" b="1">
              <a:solidFill>
                <a:schemeClr val="bg1"/>
              </a:solidFill>
            </a:rPr>
            <a:t>「</a:t>
          </a:r>
          <a:r>
            <a:rPr kumimoji="1" lang="en-US" altLang="ja-JP" sz="1100" b="1">
              <a:solidFill>
                <a:schemeClr val="bg1"/>
              </a:solidFill>
            </a:rPr>
            <a:t>24</a:t>
          </a:r>
          <a:r>
            <a:rPr kumimoji="1" lang="ja-JP" altLang="en-US" sz="1100" b="1">
              <a:solidFill>
                <a:schemeClr val="bg1"/>
              </a:solidFill>
            </a:rPr>
            <a:t>その他」欄について、</a:t>
          </a:r>
          <a:endParaRPr kumimoji="1" lang="en-US" altLang="ja-JP" sz="1100" b="1">
            <a:solidFill>
              <a:schemeClr val="bg1"/>
            </a:solidFill>
          </a:endParaRPr>
        </a:p>
        <a:p>
          <a:r>
            <a:rPr kumimoji="1" lang="en-US" altLang="ja-JP" sz="1100" b="1">
              <a:solidFill>
                <a:schemeClr val="bg1"/>
              </a:solidFill>
            </a:rPr>
            <a:t>『</a:t>
          </a:r>
          <a:r>
            <a:rPr kumimoji="1" lang="ja-JP" altLang="en-US" sz="1100" b="1">
              <a:solidFill>
                <a:schemeClr val="bg1"/>
              </a:solidFill>
            </a:rPr>
            <a:t>授業に支障を来たさない範囲で雇用する</a:t>
          </a:r>
          <a:r>
            <a:rPr kumimoji="1" lang="en-US" altLang="ja-JP" sz="1100" b="1">
              <a:solidFill>
                <a:schemeClr val="bg1"/>
              </a:solidFill>
            </a:rPr>
            <a:t>』</a:t>
          </a:r>
          <a:r>
            <a:rPr kumimoji="1" lang="ja-JP" altLang="en-US" sz="1100" b="1">
              <a:solidFill>
                <a:schemeClr val="bg1"/>
              </a:solidFill>
            </a:rPr>
            <a:t>をプルダウンで選んでください。</a:t>
          </a:r>
          <a:endParaRPr kumimoji="1" lang="en-US" altLang="ja-JP" sz="1100" b="1">
            <a:solidFill>
              <a:schemeClr val="bg1"/>
            </a:solidFill>
          </a:endParaRPr>
        </a:p>
        <a:p>
          <a:endParaRPr kumimoji="1" lang="en-US" altLang="ja-JP" sz="1100" b="1">
            <a:solidFill>
              <a:schemeClr val="bg1"/>
            </a:solidFill>
          </a:endParaRPr>
        </a:p>
        <a:p>
          <a:pPr>
            <a:lnSpc>
              <a:spcPts val="1300"/>
            </a:lnSpc>
          </a:pPr>
          <a:r>
            <a:rPr kumimoji="1" lang="ja-JP" altLang="en-US" sz="1100" b="1">
              <a:solidFill>
                <a:schemeClr val="bg1"/>
              </a:solidFill>
            </a:rPr>
            <a:t>なお、「東京都立大学」の学生を雇用する場合は、「４債主コード</a:t>
          </a:r>
          <a:r>
            <a:rPr kumimoji="1" lang="en-US" altLang="ja-JP" sz="1100" b="1">
              <a:solidFill>
                <a:schemeClr val="bg1"/>
              </a:solidFill>
            </a:rPr>
            <a:t>/</a:t>
          </a:r>
          <a:r>
            <a:rPr kumimoji="1" lang="ja-JP" altLang="en-US" sz="1100" b="1">
              <a:solidFill>
                <a:schemeClr val="bg1"/>
              </a:solidFill>
            </a:rPr>
            <a:t>学修番号」欄に、学修番号を入力してください。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564" name="Check Box 12" hidden="1">
              <a:extLst>
                <a:ext uri="{63B3BB69-23CF-44E3-9099-C40C66FF867C}">
                  <a14:compatExt spid="_x0000_s279564"/>
                </a:ext>
                <a:ext uri="{FF2B5EF4-FFF2-40B4-BE49-F238E27FC236}">
                  <a16:creationId xmlns:a16="http://schemas.microsoft.com/office/drawing/2014/main" id="{00000000-0008-0000-0200-00000C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777875</xdr:colOff>
      <xdr:row>20</xdr:row>
      <xdr:rowOff>244475</xdr:rowOff>
    </xdr:from>
    <xdr:to>
      <xdr:col>11</xdr:col>
      <xdr:colOff>394804</xdr:colOff>
      <xdr:row>23</xdr:row>
      <xdr:rowOff>121721</xdr:rowOff>
    </xdr:to>
    <xdr:sp macro="" textlink="">
      <xdr:nvSpPr>
        <xdr:cNvPr id="21" name="吹き出し: 線 20">
          <a:extLst>
            <a:ext uri="{FF2B5EF4-FFF2-40B4-BE49-F238E27FC236}">
              <a16:creationId xmlns:a16="http://schemas.microsoft.com/office/drawing/2014/main" id="{00000000-0008-0000-0200-000015000000}"/>
            </a:ext>
          </a:extLst>
        </xdr:cNvPr>
        <xdr:cNvSpPr/>
      </xdr:nvSpPr>
      <xdr:spPr>
        <a:xfrm>
          <a:off x="11836400" y="5349875"/>
          <a:ext cx="1293329" cy="772596"/>
        </a:xfrm>
        <a:prstGeom prst="borderCallout1">
          <a:avLst>
            <a:gd name="adj1" fmla="val 18750"/>
            <a:gd name="adj2" fmla="val -8333"/>
            <a:gd name="adj3" fmla="val 307605"/>
            <a:gd name="adj4" fmla="val -382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勤務時間管理簿記載の予定時間より抜粋</a:t>
          </a:r>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582" name="Check Box 30" hidden="1">
              <a:extLst>
                <a:ext uri="{63B3BB69-23CF-44E3-9099-C40C66FF867C}">
                  <a14:compatExt spid="_x0000_s279582"/>
                </a:ext>
                <a:ext uri="{FF2B5EF4-FFF2-40B4-BE49-F238E27FC236}">
                  <a16:creationId xmlns:a16="http://schemas.microsoft.com/office/drawing/2014/main" id="{00000000-0008-0000-0200-00001E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583" name="Check Box 31" hidden="1">
              <a:extLst>
                <a:ext uri="{63B3BB69-23CF-44E3-9099-C40C66FF867C}">
                  <a14:compatExt spid="_x0000_s279583"/>
                </a:ext>
                <a:ext uri="{FF2B5EF4-FFF2-40B4-BE49-F238E27FC236}">
                  <a16:creationId xmlns:a16="http://schemas.microsoft.com/office/drawing/2014/main" id="{00000000-0008-0000-0200-00001F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24" name="Oval 57">
          <a:extLst>
            <a:ext uri="{FF2B5EF4-FFF2-40B4-BE49-F238E27FC236}">
              <a16:creationId xmlns:a16="http://schemas.microsoft.com/office/drawing/2014/main" id="{00000000-0008-0000-0200-000018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584" name="Check Box 32" hidden="1">
              <a:extLst>
                <a:ext uri="{63B3BB69-23CF-44E3-9099-C40C66FF867C}">
                  <a14:compatExt spid="_x0000_s279584"/>
                </a:ext>
                <a:ext uri="{FF2B5EF4-FFF2-40B4-BE49-F238E27FC236}">
                  <a16:creationId xmlns:a16="http://schemas.microsoft.com/office/drawing/2014/main" id="{00000000-0008-0000-0200-000020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585" name="Check Box 33" hidden="1">
              <a:extLst>
                <a:ext uri="{63B3BB69-23CF-44E3-9099-C40C66FF867C}">
                  <a14:compatExt spid="_x0000_s279585"/>
                </a:ext>
                <a:ext uri="{FF2B5EF4-FFF2-40B4-BE49-F238E27FC236}">
                  <a16:creationId xmlns:a16="http://schemas.microsoft.com/office/drawing/2014/main" id="{00000000-0008-0000-0200-00002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586" name="Check Box 34" hidden="1">
              <a:extLst>
                <a:ext uri="{63B3BB69-23CF-44E3-9099-C40C66FF867C}">
                  <a14:compatExt spid="_x0000_s279586"/>
                </a:ext>
                <a:ext uri="{FF2B5EF4-FFF2-40B4-BE49-F238E27FC236}">
                  <a16:creationId xmlns:a16="http://schemas.microsoft.com/office/drawing/2014/main" id="{00000000-0008-0000-0200-00002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587" name="Check Box 35" hidden="1">
              <a:extLst>
                <a:ext uri="{63B3BB69-23CF-44E3-9099-C40C66FF867C}">
                  <a14:compatExt spid="_x0000_s279587"/>
                </a:ext>
                <a:ext uri="{FF2B5EF4-FFF2-40B4-BE49-F238E27FC236}">
                  <a16:creationId xmlns:a16="http://schemas.microsoft.com/office/drawing/2014/main" id="{00000000-0008-0000-0200-00002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588" name="Check Box 36" hidden="1">
              <a:extLst>
                <a:ext uri="{63B3BB69-23CF-44E3-9099-C40C66FF867C}">
                  <a14:compatExt spid="_x0000_s279588"/>
                </a:ext>
                <a:ext uri="{FF2B5EF4-FFF2-40B4-BE49-F238E27FC236}">
                  <a16:creationId xmlns:a16="http://schemas.microsoft.com/office/drawing/2014/main" id="{00000000-0008-0000-0200-000024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589" name="Check Box 37" hidden="1">
              <a:extLst>
                <a:ext uri="{63B3BB69-23CF-44E3-9099-C40C66FF867C}">
                  <a14:compatExt spid="_x0000_s279589"/>
                </a:ext>
                <a:ext uri="{FF2B5EF4-FFF2-40B4-BE49-F238E27FC236}">
                  <a16:creationId xmlns:a16="http://schemas.microsoft.com/office/drawing/2014/main" id="{00000000-0008-0000-0200-00002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590" name="Check Box 38" hidden="1">
              <a:extLst>
                <a:ext uri="{63B3BB69-23CF-44E3-9099-C40C66FF867C}">
                  <a14:compatExt spid="_x0000_s279590"/>
                </a:ext>
                <a:ext uri="{FF2B5EF4-FFF2-40B4-BE49-F238E27FC236}">
                  <a16:creationId xmlns:a16="http://schemas.microsoft.com/office/drawing/2014/main" id="{00000000-0008-0000-0200-00002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592" name="Check Box 40" hidden="1">
              <a:extLst>
                <a:ext uri="{63B3BB69-23CF-44E3-9099-C40C66FF867C}">
                  <a14:compatExt spid="_x0000_s279592"/>
                </a:ext>
                <a:ext uri="{FF2B5EF4-FFF2-40B4-BE49-F238E27FC236}">
                  <a16:creationId xmlns:a16="http://schemas.microsoft.com/office/drawing/2014/main" id="{00000000-0008-0000-0200-000028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593" name="Check Box 41" hidden="1">
              <a:extLst>
                <a:ext uri="{63B3BB69-23CF-44E3-9099-C40C66FF867C}">
                  <a14:compatExt spid="_x0000_s279593"/>
                </a:ext>
                <a:ext uri="{FF2B5EF4-FFF2-40B4-BE49-F238E27FC236}">
                  <a16:creationId xmlns:a16="http://schemas.microsoft.com/office/drawing/2014/main" id="{00000000-0008-0000-0200-000029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611" name="Check Box 59" hidden="1">
              <a:extLst>
                <a:ext uri="{63B3BB69-23CF-44E3-9099-C40C66FF867C}">
                  <a14:compatExt spid="_x0000_s279611"/>
                </a:ext>
                <a:ext uri="{FF2B5EF4-FFF2-40B4-BE49-F238E27FC236}">
                  <a16:creationId xmlns:a16="http://schemas.microsoft.com/office/drawing/2014/main" id="{00000000-0008-0000-0200-00003B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612" name="Check Box 60" hidden="1">
              <a:extLst>
                <a:ext uri="{63B3BB69-23CF-44E3-9099-C40C66FF867C}">
                  <a14:compatExt spid="_x0000_s279612"/>
                </a:ext>
                <a:ext uri="{FF2B5EF4-FFF2-40B4-BE49-F238E27FC236}">
                  <a16:creationId xmlns:a16="http://schemas.microsoft.com/office/drawing/2014/main" id="{00000000-0008-0000-0200-00003C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37" name="Oval 57">
          <a:extLst>
            <a:ext uri="{FF2B5EF4-FFF2-40B4-BE49-F238E27FC236}">
              <a16:creationId xmlns:a16="http://schemas.microsoft.com/office/drawing/2014/main" id="{00000000-0008-0000-0200-000025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613" name="Check Box 61" hidden="1">
              <a:extLst>
                <a:ext uri="{63B3BB69-23CF-44E3-9099-C40C66FF867C}">
                  <a14:compatExt spid="_x0000_s279613"/>
                </a:ext>
                <a:ext uri="{FF2B5EF4-FFF2-40B4-BE49-F238E27FC236}">
                  <a16:creationId xmlns:a16="http://schemas.microsoft.com/office/drawing/2014/main" id="{00000000-0008-0000-0200-00003D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614" name="Check Box 62" hidden="1">
              <a:extLst>
                <a:ext uri="{63B3BB69-23CF-44E3-9099-C40C66FF867C}">
                  <a14:compatExt spid="_x0000_s279614"/>
                </a:ext>
                <a:ext uri="{FF2B5EF4-FFF2-40B4-BE49-F238E27FC236}">
                  <a16:creationId xmlns:a16="http://schemas.microsoft.com/office/drawing/2014/main" id="{00000000-0008-0000-0200-00003E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615" name="Check Box 63" hidden="1">
              <a:extLst>
                <a:ext uri="{63B3BB69-23CF-44E3-9099-C40C66FF867C}">
                  <a14:compatExt spid="_x0000_s279615"/>
                </a:ext>
                <a:ext uri="{FF2B5EF4-FFF2-40B4-BE49-F238E27FC236}">
                  <a16:creationId xmlns:a16="http://schemas.microsoft.com/office/drawing/2014/main" id="{00000000-0008-0000-0200-00003F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616" name="Check Box 64" hidden="1">
              <a:extLst>
                <a:ext uri="{63B3BB69-23CF-44E3-9099-C40C66FF867C}">
                  <a14:compatExt spid="_x0000_s279616"/>
                </a:ext>
                <a:ext uri="{FF2B5EF4-FFF2-40B4-BE49-F238E27FC236}">
                  <a16:creationId xmlns:a16="http://schemas.microsoft.com/office/drawing/2014/main" id="{00000000-0008-0000-0200-000040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617" name="Check Box 65" hidden="1">
              <a:extLst>
                <a:ext uri="{63B3BB69-23CF-44E3-9099-C40C66FF867C}">
                  <a14:compatExt spid="_x0000_s279617"/>
                </a:ext>
                <a:ext uri="{FF2B5EF4-FFF2-40B4-BE49-F238E27FC236}">
                  <a16:creationId xmlns:a16="http://schemas.microsoft.com/office/drawing/2014/main" id="{00000000-0008-0000-0200-00004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618" name="Check Box 66" hidden="1">
              <a:extLst>
                <a:ext uri="{63B3BB69-23CF-44E3-9099-C40C66FF867C}">
                  <a14:compatExt spid="_x0000_s279618"/>
                </a:ext>
                <a:ext uri="{FF2B5EF4-FFF2-40B4-BE49-F238E27FC236}">
                  <a16:creationId xmlns:a16="http://schemas.microsoft.com/office/drawing/2014/main" id="{00000000-0008-0000-0200-00004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619" name="Check Box 67" hidden="1">
              <a:extLst>
                <a:ext uri="{63B3BB69-23CF-44E3-9099-C40C66FF867C}">
                  <a14:compatExt spid="_x0000_s279619"/>
                </a:ext>
                <a:ext uri="{FF2B5EF4-FFF2-40B4-BE49-F238E27FC236}">
                  <a16:creationId xmlns:a16="http://schemas.microsoft.com/office/drawing/2014/main" id="{00000000-0008-0000-0200-00004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621" name="Check Box 69" hidden="1">
              <a:extLst>
                <a:ext uri="{63B3BB69-23CF-44E3-9099-C40C66FF867C}">
                  <a14:compatExt spid="_x0000_s279621"/>
                </a:ext>
                <a:ext uri="{FF2B5EF4-FFF2-40B4-BE49-F238E27FC236}">
                  <a16:creationId xmlns:a16="http://schemas.microsoft.com/office/drawing/2014/main" id="{00000000-0008-0000-0200-00004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622" name="Check Box 70" hidden="1">
              <a:extLst>
                <a:ext uri="{63B3BB69-23CF-44E3-9099-C40C66FF867C}">
                  <a14:compatExt spid="_x0000_s279622"/>
                </a:ext>
                <a:ext uri="{FF2B5EF4-FFF2-40B4-BE49-F238E27FC236}">
                  <a16:creationId xmlns:a16="http://schemas.microsoft.com/office/drawing/2014/main" id="{00000000-0008-0000-0200-00004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10</xdr:col>
      <xdr:colOff>186265</xdr:colOff>
      <xdr:row>8</xdr:row>
      <xdr:rowOff>264584</xdr:rowOff>
    </xdr:from>
    <xdr:to>
      <xdr:col>13</xdr:col>
      <xdr:colOff>89656</xdr:colOff>
      <xdr:row>41</xdr:row>
      <xdr:rowOff>41274</xdr:rowOff>
    </xdr:to>
    <xdr:sp macro="" textlink="">
      <xdr:nvSpPr>
        <xdr:cNvPr id="2" name="角丸四角形 1">
          <a:extLst>
            <a:ext uri="{FF2B5EF4-FFF2-40B4-BE49-F238E27FC236}">
              <a16:creationId xmlns:a16="http://schemas.microsoft.com/office/drawing/2014/main" id="{00000000-0008-0000-0300-000002000000}"/>
            </a:ext>
          </a:extLst>
        </xdr:cNvPr>
        <xdr:cNvSpPr/>
      </xdr:nvSpPr>
      <xdr:spPr>
        <a:xfrm>
          <a:off x="2469091" y="2398184"/>
          <a:ext cx="696384" cy="12844991"/>
        </a:xfrm>
        <a:prstGeom prst="roundRect">
          <a:avLst/>
        </a:prstGeom>
        <a:solidFill>
          <a:srgbClr val="00B0F0">
            <a:alpha val="65000"/>
          </a:srgbClr>
        </a:solidFill>
        <a:ln w="44450">
          <a:solidFill>
            <a:sysClr val="windowText" lastClr="000000">
              <a:alpha val="37000"/>
            </a:sys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48</xdr:col>
      <xdr:colOff>23812</xdr:colOff>
      <xdr:row>96</xdr:row>
      <xdr:rowOff>28575</xdr:rowOff>
    </xdr:from>
    <xdr:to>
      <xdr:col>50</xdr:col>
      <xdr:colOff>29995</xdr:colOff>
      <xdr:row>96</xdr:row>
      <xdr:rowOff>344634</xdr:rowOff>
    </xdr:to>
    <xdr:sp macro="" textlink="">
      <xdr:nvSpPr>
        <xdr:cNvPr id="3" name="Oval 1">
          <a:extLst>
            <a:ext uri="{FF2B5EF4-FFF2-40B4-BE49-F238E27FC236}">
              <a16:creationId xmlns:a16="http://schemas.microsoft.com/office/drawing/2014/main" id="{00000000-0008-0000-0300-000003000000}"/>
            </a:ext>
          </a:extLst>
        </xdr:cNvPr>
        <xdr:cNvSpPr>
          <a:spLocks noChangeArrowheads="1"/>
        </xdr:cNvSpPr>
      </xdr:nvSpPr>
      <xdr:spPr bwMode="auto">
        <a:xfrm>
          <a:off x="10791825" y="342423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142</xdr:row>
      <xdr:rowOff>51857</xdr:rowOff>
    </xdr:from>
    <xdr:to>
      <xdr:col>50</xdr:col>
      <xdr:colOff>29995</xdr:colOff>
      <xdr:row>142</xdr:row>
      <xdr:rowOff>352943</xdr:rowOff>
    </xdr:to>
    <xdr:sp macro="" textlink="">
      <xdr:nvSpPr>
        <xdr:cNvPr id="4" name="Oval 2">
          <a:extLst>
            <a:ext uri="{FF2B5EF4-FFF2-40B4-BE49-F238E27FC236}">
              <a16:creationId xmlns:a16="http://schemas.microsoft.com/office/drawing/2014/main" id="{00000000-0008-0000-0300-000004000000}"/>
            </a:ext>
          </a:extLst>
        </xdr:cNvPr>
        <xdr:cNvSpPr>
          <a:spLocks noChangeArrowheads="1"/>
        </xdr:cNvSpPr>
      </xdr:nvSpPr>
      <xdr:spPr bwMode="auto">
        <a:xfrm>
          <a:off x="10791825" y="508349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188</xdr:row>
      <xdr:rowOff>47626</xdr:rowOff>
    </xdr:from>
    <xdr:to>
      <xdr:col>50</xdr:col>
      <xdr:colOff>29995</xdr:colOff>
      <xdr:row>188</xdr:row>
      <xdr:rowOff>364430</xdr:rowOff>
    </xdr:to>
    <xdr:sp macro="" textlink="">
      <xdr:nvSpPr>
        <xdr:cNvPr id="5" name="Oval 3">
          <a:extLst>
            <a:ext uri="{FF2B5EF4-FFF2-40B4-BE49-F238E27FC236}">
              <a16:creationId xmlns:a16="http://schemas.microsoft.com/office/drawing/2014/main" id="{00000000-0008-0000-0300-000005000000}"/>
            </a:ext>
          </a:extLst>
        </xdr:cNvPr>
        <xdr:cNvSpPr>
          <a:spLocks noChangeArrowheads="1"/>
        </xdr:cNvSpPr>
      </xdr:nvSpPr>
      <xdr:spPr bwMode="auto">
        <a:xfrm>
          <a:off x="10791825" y="674274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234</xdr:row>
      <xdr:rowOff>50800</xdr:rowOff>
    </xdr:from>
    <xdr:to>
      <xdr:col>50</xdr:col>
      <xdr:colOff>29995</xdr:colOff>
      <xdr:row>235</xdr:row>
      <xdr:rowOff>3447</xdr:rowOff>
    </xdr:to>
    <xdr:sp macro="" textlink="">
      <xdr:nvSpPr>
        <xdr:cNvPr id="6" name="Oval 4">
          <a:extLst>
            <a:ext uri="{FF2B5EF4-FFF2-40B4-BE49-F238E27FC236}">
              <a16:creationId xmlns:a16="http://schemas.microsoft.com/office/drawing/2014/main" id="{00000000-0008-0000-0300-000006000000}"/>
            </a:ext>
          </a:extLst>
        </xdr:cNvPr>
        <xdr:cNvSpPr>
          <a:spLocks noChangeArrowheads="1"/>
        </xdr:cNvSpPr>
      </xdr:nvSpPr>
      <xdr:spPr bwMode="auto">
        <a:xfrm>
          <a:off x="10737396" y="82953679"/>
          <a:ext cx="336177" cy="343180"/>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280</xdr:row>
      <xdr:rowOff>46567</xdr:rowOff>
    </xdr:from>
    <xdr:to>
      <xdr:col>50</xdr:col>
      <xdr:colOff>29995</xdr:colOff>
      <xdr:row>281</xdr:row>
      <xdr:rowOff>3492</xdr:rowOff>
    </xdr:to>
    <xdr:sp macro="" textlink="">
      <xdr:nvSpPr>
        <xdr:cNvPr id="7" name="Oval 5">
          <a:extLst>
            <a:ext uri="{FF2B5EF4-FFF2-40B4-BE49-F238E27FC236}">
              <a16:creationId xmlns:a16="http://schemas.microsoft.com/office/drawing/2014/main" id="{00000000-0008-0000-0300-000007000000}"/>
            </a:ext>
          </a:extLst>
        </xdr:cNvPr>
        <xdr:cNvSpPr>
          <a:spLocks noChangeArrowheads="1"/>
        </xdr:cNvSpPr>
      </xdr:nvSpPr>
      <xdr:spPr bwMode="auto">
        <a:xfrm>
          <a:off x="10791825" y="1006125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326</xdr:row>
      <xdr:rowOff>37041</xdr:rowOff>
    </xdr:from>
    <xdr:to>
      <xdr:col>50</xdr:col>
      <xdr:colOff>29995</xdr:colOff>
      <xdr:row>326</xdr:row>
      <xdr:rowOff>352479</xdr:rowOff>
    </xdr:to>
    <xdr:sp macro="" textlink="">
      <xdr:nvSpPr>
        <xdr:cNvPr id="8" name="Oval 6">
          <a:extLst>
            <a:ext uri="{FF2B5EF4-FFF2-40B4-BE49-F238E27FC236}">
              <a16:creationId xmlns:a16="http://schemas.microsoft.com/office/drawing/2014/main" id="{00000000-0008-0000-0300-000008000000}"/>
            </a:ext>
          </a:extLst>
        </xdr:cNvPr>
        <xdr:cNvSpPr>
          <a:spLocks noChangeArrowheads="1"/>
        </xdr:cNvSpPr>
      </xdr:nvSpPr>
      <xdr:spPr bwMode="auto">
        <a:xfrm>
          <a:off x="10791825" y="1172051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372</xdr:row>
      <xdr:rowOff>28575</xdr:rowOff>
    </xdr:from>
    <xdr:to>
      <xdr:col>50</xdr:col>
      <xdr:colOff>29995</xdr:colOff>
      <xdr:row>372</xdr:row>
      <xdr:rowOff>365574</xdr:rowOff>
    </xdr:to>
    <xdr:sp macro="" textlink="">
      <xdr:nvSpPr>
        <xdr:cNvPr id="9" name="Oval 7">
          <a:extLst>
            <a:ext uri="{FF2B5EF4-FFF2-40B4-BE49-F238E27FC236}">
              <a16:creationId xmlns:a16="http://schemas.microsoft.com/office/drawing/2014/main" id="{00000000-0008-0000-0300-000009000000}"/>
            </a:ext>
          </a:extLst>
        </xdr:cNvPr>
        <xdr:cNvSpPr>
          <a:spLocks noChangeArrowheads="1"/>
        </xdr:cNvSpPr>
      </xdr:nvSpPr>
      <xdr:spPr bwMode="auto">
        <a:xfrm>
          <a:off x="10791825" y="1337976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418</xdr:row>
      <xdr:rowOff>28575</xdr:rowOff>
    </xdr:from>
    <xdr:to>
      <xdr:col>50</xdr:col>
      <xdr:colOff>29995</xdr:colOff>
      <xdr:row>418</xdr:row>
      <xdr:rowOff>344634</xdr:rowOff>
    </xdr:to>
    <xdr:sp macro="" textlink="">
      <xdr:nvSpPr>
        <xdr:cNvPr id="10" name="Oval 8">
          <a:extLst>
            <a:ext uri="{FF2B5EF4-FFF2-40B4-BE49-F238E27FC236}">
              <a16:creationId xmlns:a16="http://schemas.microsoft.com/office/drawing/2014/main" id="{00000000-0008-0000-0300-00000A000000}"/>
            </a:ext>
          </a:extLst>
        </xdr:cNvPr>
        <xdr:cNvSpPr>
          <a:spLocks noChangeArrowheads="1"/>
        </xdr:cNvSpPr>
      </xdr:nvSpPr>
      <xdr:spPr bwMode="auto">
        <a:xfrm>
          <a:off x="10791825" y="1503902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464</xdr:row>
      <xdr:rowOff>51857</xdr:rowOff>
    </xdr:from>
    <xdr:to>
      <xdr:col>50</xdr:col>
      <xdr:colOff>29995</xdr:colOff>
      <xdr:row>464</xdr:row>
      <xdr:rowOff>352943</xdr:rowOff>
    </xdr:to>
    <xdr:sp macro="" textlink="">
      <xdr:nvSpPr>
        <xdr:cNvPr id="11" name="Oval 9">
          <a:extLst>
            <a:ext uri="{FF2B5EF4-FFF2-40B4-BE49-F238E27FC236}">
              <a16:creationId xmlns:a16="http://schemas.microsoft.com/office/drawing/2014/main" id="{00000000-0008-0000-0300-00000B000000}"/>
            </a:ext>
          </a:extLst>
        </xdr:cNvPr>
        <xdr:cNvSpPr>
          <a:spLocks noChangeArrowheads="1"/>
        </xdr:cNvSpPr>
      </xdr:nvSpPr>
      <xdr:spPr bwMode="auto">
        <a:xfrm>
          <a:off x="10791825" y="1669827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510</xdr:row>
      <xdr:rowOff>47626</xdr:rowOff>
    </xdr:from>
    <xdr:to>
      <xdr:col>50</xdr:col>
      <xdr:colOff>29995</xdr:colOff>
      <xdr:row>510</xdr:row>
      <xdr:rowOff>364430</xdr:rowOff>
    </xdr:to>
    <xdr:sp macro="" textlink="">
      <xdr:nvSpPr>
        <xdr:cNvPr id="12" name="Oval 10">
          <a:extLst>
            <a:ext uri="{FF2B5EF4-FFF2-40B4-BE49-F238E27FC236}">
              <a16:creationId xmlns:a16="http://schemas.microsoft.com/office/drawing/2014/main" id="{00000000-0008-0000-0300-00000C000000}"/>
            </a:ext>
          </a:extLst>
        </xdr:cNvPr>
        <xdr:cNvSpPr>
          <a:spLocks noChangeArrowheads="1"/>
        </xdr:cNvSpPr>
      </xdr:nvSpPr>
      <xdr:spPr bwMode="auto">
        <a:xfrm>
          <a:off x="10791825" y="1835753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556</xdr:row>
      <xdr:rowOff>50800</xdr:rowOff>
    </xdr:from>
    <xdr:to>
      <xdr:col>50</xdr:col>
      <xdr:colOff>29995</xdr:colOff>
      <xdr:row>557</xdr:row>
      <xdr:rowOff>3447</xdr:rowOff>
    </xdr:to>
    <xdr:sp macro="" textlink="">
      <xdr:nvSpPr>
        <xdr:cNvPr id="13" name="Oval 11">
          <a:extLst>
            <a:ext uri="{FF2B5EF4-FFF2-40B4-BE49-F238E27FC236}">
              <a16:creationId xmlns:a16="http://schemas.microsoft.com/office/drawing/2014/main" id="{00000000-0008-0000-0300-00000D000000}"/>
            </a:ext>
          </a:extLst>
        </xdr:cNvPr>
        <xdr:cNvSpPr>
          <a:spLocks noChangeArrowheads="1"/>
        </xdr:cNvSpPr>
      </xdr:nvSpPr>
      <xdr:spPr bwMode="auto">
        <a:xfrm>
          <a:off x="10791825" y="2001678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602</xdr:row>
      <xdr:rowOff>46567</xdr:rowOff>
    </xdr:from>
    <xdr:to>
      <xdr:col>50</xdr:col>
      <xdr:colOff>29995</xdr:colOff>
      <xdr:row>603</xdr:row>
      <xdr:rowOff>3492</xdr:rowOff>
    </xdr:to>
    <xdr:sp macro="" textlink="">
      <xdr:nvSpPr>
        <xdr:cNvPr id="14" name="Oval 12">
          <a:extLst>
            <a:ext uri="{FF2B5EF4-FFF2-40B4-BE49-F238E27FC236}">
              <a16:creationId xmlns:a16="http://schemas.microsoft.com/office/drawing/2014/main" id="{00000000-0008-0000-0300-00000E000000}"/>
            </a:ext>
          </a:extLst>
        </xdr:cNvPr>
        <xdr:cNvSpPr>
          <a:spLocks noChangeArrowheads="1"/>
        </xdr:cNvSpPr>
      </xdr:nvSpPr>
      <xdr:spPr bwMode="auto">
        <a:xfrm>
          <a:off x="10791825" y="2167604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xdr:row>
      <xdr:rowOff>26457</xdr:rowOff>
    </xdr:from>
    <xdr:to>
      <xdr:col>50</xdr:col>
      <xdr:colOff>29995</xdr:colOff>
      <xdr:row>4</xdr:row>
      <xdr:rowOff>352934</xdr:rowOff>
    </xdr:to>
    <xdr:sp macro="" textlink="">
      <xdr:nvSpPr>
        <xdr:cNvPr id="15" name="Oval 40">
          <a:extLst>
            <a:ext uri="{FF2B5EF4-FFF2-40B4-BE49-F238E27FC236}">
              <a16:creationId xmlns:a16="http://schemas.microsoft.com/office/drawing/2014/main" id="{00000000-0008-0000-0300-00000F000000}"/>
            </a:ext>
          </a:extLst>
        </xdr:cNvPr>
        <xdr:cNvSpPr>
          <a:spLocks noChangeArrowheads="1"/>
        </xdr:cNvSpPr>
      </xdr:nvSpPr>
      <xdr:spPr bwMode="auto">
        <a:xfrm>
          <a:off x="10791825" y="10572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9</xdr:col>
      <xdr:colOff>39531</xdr:colOff>
      <xdr:row>65</xdr:row>
      <xdr:rowOff>124013</xdr:rowOff>
    </xdr:from>
    <xdr:to>
      <xdr:col>29</xdr:col>
      <xdr:colOff>39697</xdr:colOff>
      <xdr:row>70</xdr:row>
      <xdr:rowOff>173174</xdr:rowOff>
    </xdr:to>
    <xdr:sp macro="" textlink="">
      <xdr:nvSpPr>
        <xdr:cNvPr id="16" name="AutoShape 41">
          <a:extLst>
            <a:ext uri="{FF2B5EF4-FFF2-40B4-BE49-F238E27FC236}">
              <a16:creationId xmlns:a16="http://schemas.microsoft.com/office/drawing/2014/main" id="{00000000-0008-0000-0300-000010000000}"/>
            </a:ext>
          </a:extLst>
        </xdr:cNvPr>
        <xdr:cNvSpPr>
          <a:spLocks noChangeArrowheads="1"/>
        </xdr:cNvSpPr>
      </xdr:nvSpPr>
      <xdr:spPr bwMode="auto">
        <a:xfrm>
          <a:off x="2116510" y="23072912"/>
          <a:ext cx="4346202" cy="2096900"/>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lnSpc>
              <a:spcPts val="2100"/>
            </a:lnSpc>
            <a:defRPr sz="1000"/>
          </a:pPr>
          <a:r>
            <a:rPr lang="ja-JP" altLang="en-US" sz="2000" b="1" i="0" u="none" strike="noStrike" baseline="0">
              <a:solidFill>
                <a:srgbClr val="FF0000"/>
              </a:solidFill>
              <a:latin typeface="ＭＳ Ｐゴシック"/>
              <a:ea typeface="ＭＳ Ｐゴシック"/>
            </a:rPr>
            <a:t>＜記入例（勤務完了後）＞</a:t>
          </a:r>
        </a:p>
        <a:p>
          <a:pPr algn="ctr" rtl="0">
            <a:lnSpc>
              <a:spcPts val="21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実績時間を記入する。</a:t>
          </a:r>
          <a:endParaRPr lang="ja-JP" altLang="en-US" sz="2000" b="1" i="0" u="none" strike="noStrike" baseline="0">
            <a:solidFill>
              <a:srgbClr val="FF0000"/>
            </a:solidFill>
            <a:latin typeface="ＭＳ Ｐゴシック"/>
            <a:ea typeface="ＭＳ Ｐゴシック"/>
          </a:endParaRPr>
        </a:p>
        <a:p>
          <a:pPr algn="ctr" rtl="0">
            <a:lnSpc>
              <a:spcPts val="21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業務内容を記入する。</a:t>
          </a:r>
          <a:endParaRPr lang="ja-JP" altLang="en-US" sz="2000" b="1" i="0" u="none" strike="noStrike" baseline="0">
            <a:solidFill>
              <a:srgbClr val="FF0000"/>
            </a:solidFill>
            <a:latin typeface="ＭＳ Ｐゴシック"/>
            <a:ea typeface="ＭＳ Ｐゴシック"/>
          </a:endParaRPr>
        </a:p>
        <a:p>
          <a:pPr algn="ctr" rtl="0">
            <a:lnSpc>
              <a:spcPts val="2200"/>
            </a:lnSpc>
            <a:defRPr sz="1000"/>
          </a:pPr>
          <a:r>
            <a:rPr lang="ja-JP" altLang="en-US" sz="2000" b="0" i="0" u="none" strike="noStrike" baseline="0">
              <a:solidFill>
                <a:srgbClr val="000000"/>
              </a:solidFill>
              <a:latin typeface="ＭＳ Ｐゴシック"/>
              <a:ea typeface="ＭＳ Ｐゴシック"/>
            </a:rPr>
            <a:t>勤務日ごとに、</a:t>
          </a:r>
          <a:r>
            <a:rPr lang="ja-JP" altLang="en-US" sz="2000" b="1" i="0" u="none" strike="noStrike" baseline="0">
              <a:solidFill>
                <a:srgbClr val="FF0000"/>
              </a:solidFill>
              <a:latin typeface="ＭＳ Ｐゴシック"/>
              <a:ea typeface="ＭＳ Ｐゴシック"/>
            </a:rPr>
            <a:t>教員確認印</a:t>
          </a:r>
          <a:r>
            <a:rPr lang="ja-JP" altLang="en-US" sz="2000" b="0" i="0" u="none" strike="noStrike" baseline="0">
              <a:solidFill>
                <a:srgbClr val="000000"/>
              </a:solidFill>
              <a:latin typeface="ＭＳ Ｐゴシック"/>
              <a:ea typeface="ＭＳ Ｐゴシック"/>
            </a:rPr>
            <a:t>を押す。</a:t>
          </a:r>
          <a:endParaRPr lang="ja-JP" altLang="en-US" sz="2000" b="0" i="0" u="none" strike="noStrike" baseline="0">
            <a:solidFill>
              <a:srgbClr val="FF0000"/>
            </a:solidFill>
            <a:latin typeface="ＭＳ Ｐゴシック"/>
            <a:ea typeface="ＭＳ Ｐゴシック"/>
          </a:endParaRPr>
        </a:p>
        <a:p>
          <a:pPr algn="ctr" rtl="0">
            <a:lnSpc>
              <a:spcPts val="2000"/>
            </a:lnSpc>
            <a:defRPr sz="1000"/>
          </a:pPr>
          <a:r>
            <a:rPr lang="ja-JP" altLang="en-US" sz="2000" b="0" i="0" u="none" strike="noStrike" baseline="0">
              <a:solidFill>
                <a:srgbClr val="000000"/>
              </a:solidFill>
              <a:latin typeface="ＭＳ Ｐゴシック"/>
              <a:ea typeface="ＭＳ Ｐゴシック"/>
            </a:rPr>
            <a:t>月末には、</a:t>
          </a:r>
          <a:r>
            <a:rPr lang="ja-JP" altLang="en-US" sz="2000" b="1" i="0" u="none" strike="noStrike" baseline="0">
              <a:solidFill>
                <a:srgbClr val="FF0000"/>
              </a:solidFill>
              <a:latin typeface="ＭＳ Ｐゴシック"/>
              <a:ea typeface="ＭＳ Ｐゴシック"/>
            </a:rPr>
            <a:t>月末確認印</a:t>
          </a:r>
          <a:r>
            <a:rPr lang="ja-JP" altLang="en-US" sz="2000" b="0" i="0" u="none" strike="noStrike" baseline="0">
              <a:solidFill>
                <a:srgbClr val="000000"/>
              </a:solidFill>
              <a:latin typeface="ＭＳ Ｐゴシック"/>
              <a:ea typeface="ＭＳ Ｐゴシック"/>
            </a:rPr>
            <a:t>を押す。</a:t>
          </a:r>
        </a:p>
      </xdr:txBody>
    </xdr:sp>
    <xdr:clientData/>
  </xdr:twoCellAnchor>
  <xdr:twoCellAnchor>
    <xdr:from>
      <xdr:col>14</xdr:col>
      <xdr:colOff>40154</xdr:colOff>
      <xdr:row>57</xdr:row>
      <xdr:rowOff>228025</xdr:rowOff>
    </xdr:from>
    <xdr:to>
      <xdr:col>15</xdr:col>
      <xdr:colOff>20130</xdr:colOff>
      <xdr:row>58</xdr:row>
      <xdr:rowOff>283498</xdr:rowOff>
    </xdr:to>
    <xdr:sp macro="" textlink="">
      <xdr:nvSpPr>
        <xdr:cNvPr id="17" name="Oval 42">
          <a:extLst>
            <a:ext uri="{FF2B5EF4-FFF2-40B4-BE49-F238E27FC236}">
              <a16:creationId xmlns:a16="http://schemas.microsoft.com/office/drawing/2014/main" id="{00000000-0008-0000-0300-000011000000}"/>
            </a:ext>
          </a:extLst>
        </xdr:cNvPr>
        <xdr:cNvSpPr>
          <a:spLocks noChangeArrowheads="1"/>
        </xdr:cNvSpPr>
      </xdr:nvSpPr>
      <xdr:spPr bwMode="auto">
        <a:xfrm>
          <a:off x="3470742" y="20013567"/>
          <a:ext cx="491097" cy="462522"/>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55497</xdr:colOff>
      <xdr:row>61</xdr:row>
      <xdr:rowOff>190828</xdr:rowOff>
    </xdr:from>
    <xdr:to>
      <xdr:col>15</xdr:col>
      <xdr:colOff>24309</xdr:colOff>
      <xdr:row>62</xdr:row>
      <xdr:rowOff>265738</xdr:rowOff>
    </xdr:to>
    <xdr:sp macro="" textlink="">
      <xdr:nvSpPr>
        <xdr:cNvPr id="18" name="Oval 43">
          <a:extLst>
            <a:ext uri="{FF2B5EF4-FFF2-40B4-BE49-F238E27FC236}">
              <a16:creationId xmlns:a16="http://schemas.microsoft.com/office/drawing/2014/main" id="{00000000-0008-0000-0300-000012000000}"/>
            </a:ext>
          </a:extLst>
        </xdr:cNvPr>
        <xdr:cNvSpPr>
          <a:spLocks noChangeArrowheads="1"/>
        </xdr:cNvSpPr>
      </xdr:nvSpPr>
      <xdr:spPr bwMode="auto">
        <a:xfrm>
          <a:off x="3489793" y="21610965"/>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38567</xdr:colOff>
      <xdr:row>63</xdr:row>
      <xdr:rowOff>173670</xdr:rowOff>
    </xdr:from>
    <xdr:to>
      <xdr:col>15</xdr:col>
      <xdr:colOff>31382</xdr:colOff>
      <xdr:row>64</xdr:row>
      <xdr:rowOff>265182</xdr:rowOff>
    </xdr:to>
    <xdr:sp macro="" textlink="">
      <xdr:nvSpPr>
        <xdr:cNvPr id="19" name="Oval 45">
          <a:extLst>
            <a:ext uri="{FF2B5EF4-FFF2-40B4-BE49-F238E27FC236}">
              <a16:creationId xmlns:a16="http://schemas.microsoft.com/office/drawing/2014/main" id="{00000000-0008-0000-0300-000013000000}"/>
            </a:ext>
          </a:extLst>
        </xdr:cNvPr>
        <xdr:cNvSpPr>
          <a:spLocks noChangeArrowheads="1"/>
        </xdr:cNvSpPr>
      </xdr:nvSpPr>
      <xdr:spPr bwMode="auto">
        <a:xfrm>
          <a:off x="3481855" y="22375392"/>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39361</xdr:colOff>
      <xdr:row>71</xdr:row>
      <xdr:rowOff>202464</xdr:rowOff>
    </xdr:from>
    <xdr:to>
      <xdr:col>15</xdr:col>
      <xdr:colOff>43600</xdr:colOff>
      <xdr:row>72</xdr:row>
      <xdr:rowOff>265603</xdr:rowOff>
    </xdr:to>
    <xdr:sp macro="" textlink="">
      <xdr:nvSpPr>
        <xdr:cNvPr id="20" name="Oval 47">
          <a:extLst>
            <a:ext uri="{FF2B5EF4-FFF2-40B4-BE49-F238E27FC236}">
              <a16:creationId xmlns:a16="http://schemas.microsoft.com/office/drawing/2014/main" id="{00000000-0008-0000-0300-000014000000}"/>
            </a:ext>
          </a:extLst>
        </xdr:cNvPr>
        <xdr:cNvSpPr>
          <a:spLocks noChangeArrowheads="1"/>
        </xdr:cNvSpPr>
      </xdr:nvSpPr>
      <xdr:spPr bwMode="auto">
        <a:xfrm>
          <a:off x="3482649" y="25601939"/>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101532</xdr:colOff>
      <xdr:row>75</xdr:row>
      <xdr:rowOff>190329</xdr:rowOff>
    </xdr:from>
    <xdr:to>
      <xdr:col>14</xdr:col>
      <xdr:colOff>530286</xdr:colOff>
      <xdr:row>76</xdr:row>
      <xdr:rowOff>358454</xdr:rowOff>
    </xdr:to>
    <xdr:sp macro="" textlink="">
      <xdr:nvSpPr>
        <xdr:cNvPr id="21" name="Oval 48">
          <a:extLst>
            <a:ext uri="{FF2B5EF4-FFF2-40B4-BE49-F238E27FC236}">
              <a16:creationId xmlns:a16="http://schemas.microsoft.com/office/drawing/2014/main" id="{00000000-0008-0000-0300-000015000000}"/>
            </a:ext>
          </a:extLst>
        </xdr:cNvPr>
        <xdr:cNvSpPr>
          <a:spLocks noChangeArrowheads="1"/>
        </xdr:cNvSpPr>
      </xdr:nvSpPr>
      <xdr:spPr bwMode="auto">
        <a:xfrm>
          <a:off x="3494555" y="27197937"/>
          <a:ext cx="481572" cy="468126"/>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40155</xdr:colOff>
      <xdr:row>77</xdr:row>
      <xdr:rowOff>190453</xdr:rowOff>
    </xdr:from>
    <xdr:to>
      <xdr:col>15</xdr:col>
      <xdr:colOff>13947</xdr:colOff>
      <xdr:row>78</xdr:row>
      <xdr:rowOff>265630</xdr:rowOff>
    </xdr:to>
    <xdr:sp macro="" textlink="">
      <xdr:nvSpPr>
        <xdr:cNvPr id="22" name="Oval 50">
          <a:extLst>
            <a:ext uri="{FF2B5EF4-FFF2-40B4-BE49-F238E27FC236}">
              <a16:creationId xmlns:a16="http://schemas.microsoft.com/office/drawing/2014/main" id="{00000000-0008-0000-0300-000016000000}"/>
            </a:ext>
          </a:extLst>
        </xdr:cNvPr>
        <xdr:cNvSpPr>
          <a:spLocks noChangeArrowheads="1"/>
        </xdr:cNvSpPr>
      </xdr:nvSpPr>
      <xdr:spPr bwMode="auto">
        <a:xfrm>
          <a:off x="3465980" y="27993928"/>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38100</xdr:colOff>
      <xdr:row>85</xdr:row>
      <xdr:rowOff>189441</xdr:rowOff>
    </xdr:from>
    <xdr:to>
      <xdr:col>15</xdr:col>
      <xdr:colOff>22749</xdr:colOff>
      <xdr:row>86</xdr:row>
      <xdr:rowOff>257086</xdr:rowOff>
    </xdr:to>
    <xdr:sp macro="" textlink="">
      <xdr:nvSpPr>
        <xdr:cNvPr id="23" name="Oval 52">
          <a:extLst>
            <a:ext uri="{FF2B5EF4-FFF2-40B4-BE49-F238E27FC236}">
              <a16:creationId xmlns:a16="http://schemas.microsoft.com/office/drawing/2014/main" id="{00000000-0008-0000-0300-000017000000}"/>
            </a:ext>
          </a:extLst>
        </xdr:cNvPr>
        <xdr:cNvSpPr>
          <a:spLocks noChangeArrowheads="1"/>
        </xdr:cNvSpPr>
      </xdr:nvSpPr>
      <xdr:spPr bwMode="auto">
        <a:xfrm>
          <a:off x="3476625" y="31184850"/>
          <a:ext cx="485775"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87433</xdr:colOff>
      <xdr:row>59</xdr:row>
      <xdr:rowOff>101367</xdr:rowOff>
    </xdr:from>
    <xdr:to>
      <xdr:col>42</xdr:col>
      <xdr:colOff>1010</xdr:colOff>
      <xdr:row>60</xdr:row>
      <xdr:rowOff>202267</xdr:rowOff>
    </xdr:to>
    <xdr:sp macro="" textlink="">
      <xdr:nvSpPr>
        <xdr:cNvPr id="24" name="Oval 54">
          <a:extLst>
            <a:ext uri="{FF2B5EF4-FFF2-40B4-BE49-F238E27FC236}">
              <a16:creationId xmlns:a16="http://schemas.microsoft.com/office/drawing/2014/main" id="{00000000-0008-0000-0300-000018000000}"/>
            </a:ext>
          </a:extLst>
        </xdr:cNvPr>
        <xdr:cNvSpPr>
          <a:spLocks noChangeArrowheads="1"/>
        </xdr:cNvSpPr>
      </xdr:nvSpPr>
      <xdr:spPr bwMode="auto">
        <a:xfrm>
          <a:off x="9255778" y="20691242"/>
          <a:ext cx="500203" cy="475828"/>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0</xdr:colOff>
      <xdr:row>57</xdr:row>
      <xdr:rowOff>192086</xdr:rowOff>
    </xdr:from>
    <xdr:to>
      <xdr:col>41</xdr:col>
      <xdr:colOff>515312</xdr:colOff>
      <xdr:row>58</xdr:row>
      <xdr:rowOff>246160</xdr:rowOff>
    </xdr:to>
    <xdr:sp macro="" textlink="">
      <xdr:nvSpPr>
        <xdr:cNvPr id="25" name="Oval 55">
          <a:extLst>
            <a:ext uri="{FF2B5EF4-FFF2-40B4-BE49-F238E27FC236}">
              <a16:creationId xmlns:a16="http://schemas.microsoft.com/office/drawing/2014/main" id="{00000000-0008-0000-0300-000019000000}"/>
            </a:ext>
          </a:extLst>
        </xdr:cNvPr>
        <xdr:cNvSpPr>
          <a:spLocks noChangeArrowheads="1"/>
        </xdr:cNvSpPr>
      </xdr:nvSpPr>
      <xdr:spPr bwMode="auto">
        <a:xfrm>
          <a:off x="9248775" y="19981862"/>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38100</xdr:colOff>
      <xdr:row>67</xdr:row>
      <xdr:rowOff>190500</xdr:rowOff>
    </xdr:from>
    <xdr:to>
      <xdr:col>42</xdr:col>
      <xdr:colOff>28994</xdr:colOff>
      <xdr:row>68</xdr:row>
      <xdr:rowOff>247949</xdr:rowOff>
    </xdr:to>
    <xdr:sp macro="" textlink="">
      <xdr:nvSpPr>
        <xdr:cNvPr id="26" name="Oval 57">
          <a:extLst>
            <a:ext uri="{FF2B5EF4-FFF2-40B4-BE49-F238E27FC236}">
              <a16:creationId xmlns:a16="http://schemas.microsoft.com/office/drawing/2014/main" id="{00000000-0008-0000-0300-00001A000000}"/>
            </a:ext>
          </a:extLst>
        </xdr:cNvPr>
        <xdr:cNvSpPr>
          <a:spLocks noChangeArrowheads="1"/>
        </xdr:cNvSpPr>
      </xdr:nvSpPr>
      <xdr:spPr bwMode="auto">
        <a:xfrm>
          <a:off x="9277350" y="239839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48680</xdr:colOff>
      <xdr:row>71</xdr:row>
      <xdr:rowOff>190500</xdr:rowOff>
    </xdr:from>
    <xdr:to>
      <xdr:col>42</xdr:col>
      <xdr:colOff>70611</xdr:colOff>
      <xdr:row>72</xdr:row>
      <xdr:rowOff>266785</xdr:rowOff>
    </xdr:to>
    <xdr:sp macro="" textlink="">
      <xdr:nvSpPr>
        <xdr:cNvPr id="27" name="Oval 58">
          <a:extLst>
            <a:ext uri="{FF2B5EF4-FFF2-40B4-BE49-F238E27FC236}">
              <a16:creationId xmlns:a16="http://schemas.microsoft.com/office/drawing/2014/main" id="{00000000-0008-0000-0300-00001B000000}"/>
            </a:ext>
          </a:extLst>
        </xdr:cNvPr>
        <xdr:cNvSpPr>
          <a:spLocks noChangeArrowheads="1"/>
        </xdr:cNvSpPr>
      </xdr:nvSpPr>
      <xdr:spPr bwMode="auto">
        <a:xfrm>
          <a:off x="9296400" y="255936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39687</xdr:colOff>
      <xdr:row>73</xdr:row>
      <xdr:rowOff>215900</xdr:rowOff>
    </xdr:from>
    <xdr:to>
      <xdr:col>42</xdr:col>
      <xdr:colOff>854</xdr:colOff>
      <xdr:row>74</xdr:row>
      <xdr:rowOff>366294</xdr:rowOff>
    </xdr:to>
    <xdr:sp macro="" textlink="">
      <xdr:nvSpPr>
        <xdr:cNvPr id="28" name="Oval 60">
          <a:extLst>
            <a:ext uri="{FF2B5EF4-FFF2-40B4-BE49-F238E27FC236}">
              <a16:creationId xmlns:a16="http://schemas.microsoft.com/office/drawing/2014/main" id="{00000000-0008-0000-0300-00001C000000}"/>
            </a:ext>
          </a:extLst>
        </xdr:cNvPr>
        <xdr:cNvSpPr>
          <a:spLocks noChangeArrowheads="1"/>
        </xdr:cNvSpPr>
      </xdr:nvSpPr>
      <xdr:spPr bwMode="auto">
        <a:xfrm>
          <a:off x="9271000" y="264191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38100</xdr:colOff>
      <xdr:row>81</xdr:row>
      <xdr:rowOff>190500</xdr:rowOff>
    </xdr:from>
    <xdr:to>
      <xdr:col>42</xdr:col>
      <xdr:colOff>28994</xdr:colOff>
      <xdr:row>82</xdr:row>
      <xdr:rowOff>247949</xdr:rowOff>
    </xdr:to>
    <xdr:sp macro="" textlink="">
      <xdr:nvSpPr>
        <xdr:cNvPr id="29" name="Oval 62">
          <a:extLst>
            <a:ext uri="{FF2B5EF4-FFF2-40B4-BE49-F238E27FC236}">
              <a16:creationId xmlns:a16="http://schemas.microsoft.com/office/drawing/2014/main" id="{00000000-0008-0000-0300-00001D000000}"/>
            </a:ext>
          </a:extLst>
        </xdr:cNvPr>
        <xdr:cNvSpPr>
          <a:spLocks noChangeArrowheads="1"/>
        </xdr:cNvSpPr>
      </xdr:nvSpPr>
      <xdr:spPr bwMode="auto">
        <a:xfrm>
          <a:off x="9277350" y="295846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48</xdr:col>
      <xdr:colOff>0</xdr:colOff>
      <xdr:row>50</xdr:row>
      <xdr:rowOff>82551</xdr:rowOff>
    </xdr:from>
    <xdr:to>
      <xdr:col>50</xdr:col>
      <xdr:colOff>84860</xdr:colOff>
      <xdr:row>50</xdr:row>
      <xdr:rowOff>371509</xdr:rowOff>
    </xdr:to>
    <xdr:sp macro="" textlink="">
      <xdr:nvSpPr>
        <xdr:cNvPr id="30" name="Oval 63">
          <a:extLst>
            <a:ext uri="{FF2B5EF4-FFF2-40B4-BE49-F238E27FC236}">
              <a16:creationId xmlns:a16="http://schemas.microsoft.com/office/drawing/2014/main" id="{00000000-0008-0000-0300-00001E000000}"/>
            </a:ext>
          </a:extLst>
        </xdr:cNvPr>
        <xdr:cNvSpPr>
          <a:spLocks noChangeArrowheads="1"/>
        </xdr:cNvSpPr>
      </xdr:nvSpPr>
      <xdr:spPr bwMode="auto">
        <a:xfrm>
          <a:off x="10772775" y="17659350"/>
          <a:ext cx="323850" cy="333375"/>
        </a:xfrm>
        <a:prstGeom prst="ellipse">
          <a:avLst/>
        </a:prstGeom>
        <a:solidFill>
          <a:srgbClr val="FFFFFF"/>
        </a:solidFill>
        <a:ln w="12700">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31750</xdr:colOff>
      <xdr:row>49</xdr:row>
      <xdr:rowOff>342900</xdr:rowOff>
    </xdr:from>
    <xdr:to>
      <xdr:col>50</xdr:col>
      <xdr:colOff>150706</xdr:colOff>
      <xdr:row>51</xdr:row>
      <xdr:rowOff>81939</xdr:rowOff>
    </xdr:to>
    <xdr:sp macro="" textlink="">
      <xdr:nvSpPr>
        <xdr:cNvPr id="31" name="Oval 64">
          <a:extLst>
            <a:ext uri="{FF2B5EF4-FFF2-40B4-BE49-F238E27FC236}">
              <a16:creationId xmlns:a16="http://schemas.microsoft.com/office/drawing/2014/main" id="{00000000-0008-0000-0300-00001F000000}"/>
            </a:ext>
          </a:extLst>
        </xdr:cNvPr>
        <xdr:cNvSpPr>
          <a:spLocks noChangeArrowheads="1"/>
        </xdr:cNvSpPr>
      </xdr:nvSpPr>
      <xdr:spPr bwMode="auto">
        <a:xfrm>
          <a:off x="10782300" y="17592675"/>
          <a:ext cx="4572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13</xdr:col>
      <xdr:colOff>90747</xdr:colOff>
      <xdr:row>3</xdr:row>
      <xdr:rowOff>356395</xdr:rowOff>
    </xdr:from>
    <xdr:to>
      <xdr:col>52</xdr:col>
      <xdr:colOff>133607</xdr:colOff>
      <xdr:row>5</xdr:row>
      <xdr:rowOff>71637</xdr:rowOff>
    </xdr:to>
    <xdr:sp macro="" textlink="">
      <xdr:nvSpPr>
        <xdr:cNvPr id="32" name="AutoShape 66">
          <a:extLst>
            <a:ext uri="{FF2B5EF4-FFF2-40B4-BE49-F238E27FC236}">
              <a16:creationId xmlns:a16="http://schemas.microsoft.com/office/drawing/2014/main" id="{00000000-0008-0000-0300-000020000000}"/>
            </a:ext>
          </a:extLst>
        </xdr:cNvPr>
        <xdr:cNvSpPr>
          <a:spLocks noChangeArrowheads="1"/>
        </xdr:cNvSpPr>
      </xdr:nvSpPr>
      <xdr:spPr bwMode="auto">
        <a:xfrm>
          <a:off x="3181613" y="1026320"/>
          <a:ext cx="8336492" cy="464344"/>
        </a:xfrm>
        <a:prstGeom prst="roundRect">
          <a:avLst>
            <a:gd name="adj" fmla="val 16667"/>
          </a:avLst>
        </a:prstGeom>
        <a:solidFill>
          <a:schemeClr val="accent5">
            <a:lumMod val="40000"/>
            <a:lumOff val="60000"/>
            <a:alpha val="81961"/>
          </a:schemeClr>
        </a:solidFill>
        <a:ln w="12700">
          <a:solidFill>
            <a:srgbClr val="000000"/>
          </a:solidFill>
          <a:round/>
          <a:headEnd/>
          <a:tailEnd/>
        </a:ln>
      </xdr:spPr>
      <xdr:txBody>
        <a:bodyPr vertOverflow="clip" wrap="square" lIns="36576" tIns="22860" rIns="0" bIns="22860" anchor="ctr" upright="1"/>
        <a:lstStyle/>
        <a:p>
          <a:pPr algn="l" rtl="0">
            <a:defRPr sz="1000"/>
          </a:pPr>
          <a:r>
            <a:rPr lang="ja-JP" altLang="en-US" sz="1200" b="0" i="0" u="none" strike="noStrike" baseline="0">
              <a:solidFill>
                <a:sysClr val="windowText" lastClr="000000"/>
              </a:solidFill>
              <a:latin typeface="ＭＳ Ｐゴシック"/>
              <a:ea typeface="ＭＳ Ｐゴシック"/>
            </a:rPr>
            <a:t>「臨時職員氏名」、「所属コース」、「担当教員氏名」、「研究課題名」は、雇用依頼書に入力した内容が</a:t>
          </a:r>
          <a:r>
            <a:rPr lang="ja-JP" altLang="en-US" sz="1200" b="1" i="0" u="none" strike="noStrike" baseline="0">
              <a:solidFill>
                <a:sysClr val="windowText" lastClr="000000"/>
              </a:solidFill>
              <a:latin typeface="ＭＳ Ｐゴシック"/>
              <a:ea typeface="ＭＳ Ｐゴシック"/>
            </a:rPr>
            <a:t>自動表示されます</a:t>
          </a:r>
        </a:p>
      </xdr:txBody>
    </xdr:sp>
    <xdr:clientData/>
  </xdr:twoCellAnchor>
  <xdr:twoCellAnchor>
    <xdr:from>
      <xdr:col>56</xdr:col>
      <xdr:colOff>339044</xdr:colOff>
      <xdr:row>40</xdr:row>
      <xdr:rowOff>230565</xdr:rowOff>
    </xdr:from>
    <xdr:to>
      <xdr:col>62</xdr:col>
      <xdr:colOff>237209</xdr:colOff>
      <xdr:row>44</xdr:row>
      <xdr:rowOff>65283</xdr:rowOff>
    </xdr:to>
    <xdr:sp macro="" textlink="">
      <xdr:nvSpPr>
        <xdr:cNvPr id="33" name="AutoShape 75">
          <a:extLst>
            <a:ext uri="{FF2B5EF4-FFF2-40B4-BE49-F238E27FC236}">
              <a16:creationId xmlns:a16="http://schemas.microsoft.com/office/drawing/2014/main" id="{00000000-0008-0000-0300-000021000000}"/>
            </a:ext>
          </a:extLst>
        </xdr:cNvPr>
        <xdr:cNvSpPr>
          <a:spLocks noChangeArrowheads="1"/>
        </xdr:cNvSpPr>
      </xdr:nvSpPr>
      <xdr:spPr bwMode="auto">
        <a:xfrm>
          <a:off x="13034508" y="14844636"/>
          <a:ext cx="5368237" cy="1045754"/>
        </a:xfrm>
        <a:prstGeom prst="roundRect">
          <a:avLst>
            <a:gd name="adj" fmla="val 16667"/>
          </a:avLst>
        </a:prstGeom>
        <a:solidFill>
          <a:srgbClr val="FF0000">
            <a:alpha val="78000"/>
          </a:srgbClr>
        </a:solidFill>
        <a:ln w="12700">
          <a:solidFill>
            <a:srgbClr val="000000"/>
          </a:solidFill>
          <a:round/>
          <a:headEnd/>
          <a:tailEnd/>
        </a:ln>
      </xdr:spPr>
      <xdr:txBody>
        <a:bodyPr vertOverflow="clip" wrap="square" lIns="36576" tIns="22860" rIns="0" bIns="22860" anchor="ctr" upright="1"/>
        <a:lstStyle/>
        <a:p>
          <a:pPr algn="l" rtl="0">
            <a:lnSpc>
              <a:spcPts val="2000"/>
            </a:lnSpc>
            <a:defRPr sz="1000"/>
          </a:pPr>
          <a:r>
            <a:rPr lang="ja-JP" altLang="en-US" sz="2000" b="0" i="0" u="none" strike="noStrike" baseline="0">
              <a:solidFill>
                <a:schemeClr val="bg1"/>
              </a:solidFill>
              <a:latin typeface="ＭＳ Ｐゴシック"/>
              <a:ea typeface="ＭＳ Ｐゴシック"/>
            </a:rPr>
            <a:t>「勤務日数」、「勤務時間」、「賃金単価」は、雇用依頼書に入力した内容が</a:t>
          </a:r>
          <a:r>
            <a:rPr lang="ja-JP" altLang="en-US" sz="2000" b="1" i="0" u="none" strike="noStrike" baseline="0">
              <a:solidFill>
                <a:srgbClr val="FFFF00"/>
              </a:solidFill>
              <a:latin typeface="ＭＳ Ｐゴシック"/>
              <a:ea typeface="ＭＳ Ｐゴシック"/>
            </a:rPr>
            <a:t>自動表示</a:t>
          </a:r>
        </a:p>
      </xdr:txBody>
    </xdr:sp>
    <xdr:clientData/>
  </xdr:twoCellAnchor>
  <xdr:twoCellAnchor>
    <xdr:from>
      <xdr:col>22</xdr:col>
      <xdr:colOff>106360</xdr:colOff>
      <xdr:row>50</xdr:row>
      <xdr:rowOff>179919</xdr:rowOff>
    </xdr:from>
    <xdr:to>
      <xdr:col>39</xdr:col>
      <xdr:colOff>1020</xdr:colOff>
      <xdr:row>53</xdr:row>
      <xdr:rowOff>190629</xdr:rowOff>
    </xdr:to>
    <xdr:sp macro="" textlink="">
      <xdr:nvSpPr>
        <xdr:cNvPr id="34" name="AutoShape 78">
          <a:extLst>
            <a:ext uri="{FF2B5EF4-FFF2-40B4-BE49-F238E27FC236}">
              <a16:creationId xmlns:a16="http://schemas.microsoft.com/office/drawing/2014/main" id="{00000000-0008-0000-0300-000022000000}"/>
            </a:ext>
          </a:extLst>
        </xdr:cNvPr>
        <xdr:cNvSpPr>
          <a:spLocks noChangeArrowheads="1"/>
        </xdr:cNvSpPr>
      </xdr:nvSpPr>
      <xdr:spPr bwMode="auto">
        <a:xfrm>
          <a:off x="5200650" y="17811750"/>
          <a:ext cx="3419475" cy="828675"/>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defRPr sz="1000"/>
          </a:pPr>
          <a:r>
            <a:rPr lang="ja-JP" altLang="en-US" sz="2000" b="0" i="0" u="none" strike="noStrike" baseline="0">
              <a:solidFill>
                <a:srgbClr val="000000"/>
              </a:solidFill>
              <a:latin typeface="ＭＳ Ｐゴシック"/>
              <a:ea typeface="ＭＳ Ｐゴシック"/>
            </a:rPr>
            <a:t>月末確認印を忘れずに。</a:t>
          </a:r>
        </a:p>
      </xdr:txBody>
    </xdr:sp>
    <xdr:clientData/>
  </xdr:twoCellAnchor>
  <xdr:twoCellAnchor>
    <xdr:from>
      <xdr:col>38</xdr:col>
      <xdr:colOff>419100</xdr:colOff>
      <xdr:row>50</xdr:row>
      <xdr:rowOff>266700</xdr:rowOff>
    </xdr:from>
    <xdr:to>
      <xdr:col>48</xdr:col>
      <xdr:colOff>66675</xdr:colOff>
      <xdr:row>51</xdr:row>
      <xdr:rowOff>228600</xdr:rowOff>
    </xdr:to>
    <xdr:sp macro="" textlink="">
      <xdr:nvSpPr>
        <xdr:cNvPr id="273671" name="Line 79">
          <a:extLst>
            <a:ext uri="{FF2B5EF4-FFF2-40B4-BE49-F238E27FC236}">
              <a16:creationId xmlns:a16="http://schemas.microsoft.com/office/drawing/2014/main" id="{00000000-0008-0000-0300-0000072D0400}"/>
            </a:ext>
          </a:extLst>
        </xdr:cNvPr>
        <xdr:cNvSpPr>
          <a:spLocks noChangeShapeType="1"/>
        </xdr:cNvSpPr>
      </xdr:nvSpPr>
      <xdr:spPr bwMode="auto">
        <a:xfrm flipV="1">
          <a:off x="8496300" y="17859375"/>
          <a:ext cx="2200275" cy="342900"/>
        </a:xfrm>
        <a:prstGeom prst="line">
          <a:avLst/>
        </a:prstGeom>
        <a:noFill/>
        <a:ln w="28575">
          <a:solidFill>
            <a:srgbClr val="FF0000"/>
          </a:solidFill>
          <a:round/>
          <a:headEnd/>
          <a:tailEnd type="triangle" w="lg" len="lg"/>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1512</xdr:rowOff>
    </xdr:from>
    <xdr:to>
      <xdr:col>14</xdr:col>
      <xdr:colOff>103129</xdr:colOff>
      <xdr:row>3</xdr:row>
      <xdr:rowOff>167390</xdr:rowOff>
    </xdr:to>
    <xdr:sp macro="" textlink="">
      <xdr:nvSpPr>
        <xdr:cNvPr id="36" name="AutoShape 20">
          <a:extLst>
            <a:ext uri="{FF2B5EF4-FFF2-40B4-BE49-F238E27FC236}">
              <a16:creationId xmlns:a16="http://schemas.microsoft.com/office/drawing/2014/main" id="{00000000-0008-0000-0300-000024000000}"/>
            </a:ext>
          </a:extLst>
        </xdr:cNvPr>
        <xdr:cNvSpPr>
          <a:spLocks noChangeArrowheads="1"/>
        </xdr:cNvSpPr>
      </xdr:nvSpPr>
      <xdr:spPr bwMode="auto">
        <a:xfrm>
          <a:off x="0" y="4233"/>
          <a:ext cx="3517900" cy="832909"/>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入　力　例</a:t>
          </a:r>
        </a:p>
      </xdr:txBody>
    </xdr:sp>
    <xdr:clientData/>
  </xdr:twoCellAnchor>
  <xdr:twoCellAnchor>
    <xdr:from>
      <xdr:col>37</xdr:col>
      <xdr:colOff>59866</xdr:colOff>
      <xdr:row>8</xdr:row>
      <xdr:rowOff>119402</xdr:rowOff>
    </xdr:from>
    <xdr:to>
      <xdr:col>58</xdr:col>
      <xdr:colOff>49094</xdr:colOff>
      <xdr:row>12</xdr:row>
      <xdr:rowOff>342236</xdr:rowOff>
    </xdr:to>
    <xdr:sp macro="" textlink="">
      <xdr:nvSpPr>
        <xdr:cNvPr id="37" name="正方形/長方形 36">
          <a:extLst>
            <a:ext uri="{FF2B5EF4-FFF2-40B4-BE49-F238E27FC236}">
              <a16:creationId xmlns:a16="http://schemas.microsoft.com/office/drawing/2014/main" id="{00000000-0008-0000-0300-000025000000}"/>
            </a:ext>
          </a:extLst>
        </xdr:cNvPr>
        <xdr:cNvSpPr/>
      </xdr:nvSpPr>
      <xdr:spPr>
        <a:xfrm>
          <a:off x="8074473" y="2228509"/>
          <a:ext cx="6765585" cy="1678798"/>
        </a:xfrm>
        <a:prstGeom prst="rect">
          <a:avLst/>
        </a:prstGeom>
        <a:solidFill>
          <a:srgbClr val="0000FF"/>
        </a:solidFill>
        <a:ln w="762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4200"/>
            </a:lnSpc>
          </a:pPr>
          <a:r>
            <a:rPr kumimoji="1" lang="ja-JP" altLang="en-US" sz="2800">
              <a:solidFill>
                <a:schemeClr val="bg1"/>
              </a:solidFill>
              <a:latin typeface="HGP創英角ﾎﾟｯﾌﾟ体" pitchFamily="50" charset="-128"/>
              <a:ea typeface="HGP創英角ﾎﾟｯﾌﾟ体" pitchFamily="50" charset="-128"/>
            </a:rPr>
            <a:t>予定の欄の</a:t>
          </a:r>
          <a:endParaRPr kumimoji="1" lang="en-US" altLang="ja-JP" sz="2800">
            <a:solidFill>
              <a:schemeClr val="bg1"/>
            </a:solidFill>
            <a:latin typeface="HGP創英角ﾎﾟｯﾌﾟ体" pitchFamily="50" charset="-128"/>
            <a:ea typeface="HGP創英角ﾎﾟｯﾌﾟ体" pitchFamily="50" charset="-128"/>
          </a:endParaRPr>
        </a:p>
        <a:p>
          <a:pPr algn="l">
            <a:lnSpc>
              <a:spcPts val="4100"/>
            </a:lnSpc>
          </a:pPr>
          <a:r>
            <a:rPr kumimoji="1" lang="ja-JP" altLang="en-US" sz="2800">
              <a:solidFill>
                <a:schemeClr val="bg1"/>
              </a:solidFill>
              <a:latin typeface="HGP創英角ﾎﾟｯﾌﾟ体" pitchFamily="50" charset="-128"/>
              <a:ea typeface="HGP創英角ﾎﾟｯﾌﾟ体" pitchFamily="50" charset="-128"/>
            </a:rPr>
            <a:t>　　　「</a:t>
          </a:r>
          <a:r>
            <a:rPr kumimoji="1" lang="ja-JP" altLang="en-US" sz="28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800">
              <a:solidFill>
                <a:schemeClr val="bg1"/>
              </a:solidFill>
              <a:latin typeface="HGP創英角ﾎﾟｯﾌﾟ体" pitchFamily="50" charset="-128"/>
              <a:ea typeface="HGP創英角ﾎﾟｯﾌﾟ体" pitchFamily="50" charset="-128"/>
            </a:rPr>
            <a:t>」と「</a:t>
          </a:r>
          <a:r>
            <a:rPr kumimoji="1" lang="ja-JP" altLang="en-US" sz="2800">
              <a:ln>
                <a:solidFill>
                  <a:schemeClr val="tx1"/>
                </a:solidFill>
              </a:ln>
              <a:solidFill>
                <a:srgbClr val="FFFF00"/>
              </a:solidFill>
              <a:latin typeface="HGP創英角ﾎﾟｯﾌﾟ体" pitchFamily="50" charset="-128"/>
              <a:ea typeface="HGP創英角ﾎﾟｯﾌﾟ体" pitchFamily="50" charset="-128"/>
            </a:rPr>
            <a:t>休憩時間</a:t>
          </a:r>
          <a:r>
            <a:rPr kumimoji="1" lang="ja-JP" altLang="en-US" sz="2800">
              <a:solidFill>
                <a:schemeClr val="bg1"/>
              </a:solidFill>
              <a:latin typeface="HGP創英角ﾎﾟｯﾌﾟ体" pitchFamily="50" charset="-128"/>
              <a:ea typeface="HGP創英角ﾎﾟｯﾌﾟ体" pitchFamily="50" charset="-128"/>
            </a:rPr>
            <a:t>」のみを</a:t>
          </a:r>
          <a:endParaRPr kumimoji="1" lang="en-US" altLang="ja-JP" sz="2800">
            <a:solidFill>
              <a:schemeClr val="bg1"/>
            </a:solidFill>
            <a:latin typeface="HGP創英角ﾎﾟｯﾌﾟ体" pitchFamily="50" charset="-128"/>
            <a:ea typeface="HGP創英角ﾎﾟｯﾌﾟ体" pitchFamily="50" charset="-128"/>
          </a:endParaRPr>
        </a:p>
        <a:p>
          <a:pPr algn="l">
            <a:lnSpc>
              <a:spcPts val="4100"/>
            </a:lnSpc>
          </a:pPr>
          <a:r>
            <a:rPr kumimoji="1" lang="ja-JP" altLang="en-US" sz="2800">
              <a:solidFill>
                <a:schemeClr val="bg1"/>
              </a:solidFill>
              <a:latin typeface="HGP創英角ﾎﾟｯﾌﾟ体" pitchFamily="50" charset="-128"/>
              <a:ea typeface="HGP創英角ﾎﾟｯﾌﾟ体" pitchFamily="50" charset="-128"/>
            </a:rPr>
            <a:t>　　　　　　　　　　　　　　入力してください</a:t>
          </a:r>
          <a:endParaRPr kumimoji="0" lang="en-US" altLang="ja-JP" sz="1100" b="0" i="0" u="none" strike="noStrike">
            <a:solidFill>
              <a:schemeClr val="lt1"/>
            </a:solidFill>
            <a:latin typeface="+mn-lt"/>
            <a:ea typeface="+mn-ea"/>
            <a:cs typeface="+mn-cs"/>
          </a:endParaRPr>
        </a:p>
        <a:p>
          <a:pPr algn="l">
            <a:lnSpc>
              <a:spcPts val="1100"/>
            </a:lnSpc>
          </a:pPr>
          <a:endParaRPr kumimoji="0" lang="en-US" altLang="ja-JP" sz="1100" b="0" i="0" u="none" strike="noStrike">
            <a:solidFill>
              <a:schemeClr val="lt1"/>
            </a:solidFill>
            <a:latin typeface="+mn-lt"/>
            <a:ea typeface="+mn-ea"/>
            <a:cs typeface="+mn-cs"/>
          </a:endParaRPr>
        </a:p>
      </xdr:txBody>
    </xdr:sp>
    <xdr:clientData/>
  </xdr:twoCellAnchor>
  <xdr:twoCellAnchor>
    <xdr:from>
      <xdr:col>6</xdr:col>
      <xdr:colOff>168009</xdr:colOff>
      <xdr:row>15</xdr:row>
      <xdr:rowOff>325851</xdr:rowOff>
    </xdr:from>
    <xdr:to>
      <xdr:col>16</xdr:col>
      <xdr:colOff>71224</xdr:colOff>
      <xdr:row>18</xdr:row>
      <xdr:rowOff>74585</xdr:rowOff>
    </xdr:to>
    <xdr:sp macro="" textlink="">
      <xdr:nvSpPr>
        <xdr:cNvPr id="38" name="正方形/長方形 37">
          <a:extLst>
            <a:ext uri="{FF2B5EF4-FFF2-40B4-BE49-F238E27FC236}">
              <a16:creationId xmlns:a16="http://schemas.microsoft.com/office/drawing/2014/main" id="{00000000-0008-0000-0300-000026000000}"/>
            </a:ext>
          </a:extLst>
        </xdr:cNvPr>
        <xdr:cNvSpPr/>
      </xdr:nvSpPr>
      <xdr:spPr>
        <a:xfrm>
          <a:off x="1616868" y="5123279"/>
          <a:ext cx="2582902" cy="961270"/>
        </a:xfrm>
        <a:prstGeom prst="rect">
          <a:avLst/>
        </a:prstGeom>
        <a:solidFill>
          <a:schemeClr val="accent5">
            <a:lumMod val="40000"/>
            <a:lumOff val="60000"/>
          </a:schemeClr>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5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勤務時間数</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は</a:t>
          </a:r>
          <a:endParaRPr kumimoji="1" lang="en-US"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endParaRPr>
        </a:p>
        <a:p>
          <a:pPr marL="0" marR="0" indent="0" algn="ctr" defTabSz="914400" eaLnBrk="1" fontAlgn="auto" latinLnBrk="0" hangingPunct="1">
            <a:lnSpc>
              <a:spcPts val="24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cs typeface="+mn-cs"/>
            </a:rPr>
            <a:t>自動計算</a:t>
          </a:r>
          <a:r>
            <a:rPr kumimoji="1" lang="ja-JP" altLang="en-US" sz="2000">
              <a:ln>
                <a:solidFill>
                  <a:sysClr val="windowText" lastClr="000000"/>
                </a:solidFill>
              </a:ln>
              <a:solidFill>
                <a:sysClr val="windowText" lastClr="000000"/>
              </a:solidFill>
              <a:latin typeface="HGP創英角ﾎﾟｯﾌﾟ体" pitchFamily="50" charset="-128"/>
              <a:ea typeface="HGP創英角ﾎﾟｯﾌﾟ体" pitchFamily="50" charset="-128"/>
              <a:cs typeface="+mn-cs"/>
            </a:rPr>
            <a:t>です</a:t>
          </a:r>
          <a:endParaRPr kumimoji="1" lang="ja-JP" altLang="en-US" sz="2000">
            <a:ln>
              <a:solidFill>
                <a:sysClr val="windowText" lastClr="000000"/>
              </a:solidFill>
            </a:ln>
          </a:endParaRPr>
        </a:p>
      </xdr:txBody>
    </xdr:sp>
    <xdr:clientData/>
  </xdr:twoCellAnchor>
  <xdr:twoCellAnchor>
    <xdr:from>
      <xdr:col>3</xdr:col>
      <xdr:colOff>91012</xdr:colOff>
      <xdr:row>11</xdr:row>
      <xdr:rowOff>63502</xdr:rowOff>
    </xdr:from>
    <xdr:to>
      <xdr:col>7</xdr:col>
      <xdr:colOff>44113</xdr:colOff>
      <xdr:row>12</xdr:row>
      <xdr:rowOff>4912</xdr:rowOff>
    </xdr:to>
    <xdr:sp macro="" textlink="">
      <xdr:nvSpPr>
        <xdr:cNvPr id="39" name="円/楕円 38">
          <a:extLst>
            <a:ext uri="{FF2B5EF4-FFF2-40B4-BE49-F238E27FC236}">
              <a16:creationId xmlns:a16="http://schemas.microsoft.com/office/drawing/2014/main" id="{00000000-0008-0000-0300-000027000000}"/>
            </a:ext>
          </a:extLst>
        </xdr:cNvPr>
        <xdr:cNvSpPr/>
      </xdr:nvSpPr>
      <xdr:spPr>
        <a:xfrm>
          <a:off x="955675" y="3222625"/>
          <a:ext cx="768350" cy="4000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7</xdr:col>
      <xdr:colOff>154516</xdr:colOff>
      <xdr:row>11</xdr:row>
      <xdr:rowOff>0</xdr:rowOff>
    </xdr:from>
    <xdr:to>
      <xdr:col>11</xdr:col>
      <xdr:colOff>46274</xdr:colOff>
      <xdr:row>12</xdr:row>
      <xdr:rowOff>3436</xdr:rowOff>
    </xdr:to>
    <xdr:sp macro="" textlink="">
      <xdr:nvSpPr>
        <xdr:cNvPr id="40" name="円/楕円 39">
          <a:extLst>
            <a:ext uri="{FF2B5EF4-FFF2-40B4-BE49-F238E27FC236}">
              <a16:creationId xmlns:a16="http://schemas.microsoft.com/office/drawing/2014/main" id="{00000000-0008-0000-0300-000028000000}"/>
            </a:ext>
          </a:extLst>
        </xdr:cNvPr>
        <xdr:cNvSpPr/>
      </xdr:nvSpPr>
      <xdr:spPr>
        <a:xfrm>
          <a:off x="1851025" y="3209925"/>
          <a:ext cx="704850" cy="4254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12</xdr:col>
      <xdr:colOff>283627</xdr:colOff>
      <xdr:row>11</xdr:row>
      <xdr:rowOff>45507</xdr:rowOff>
    </xdr:from>
    <xdr:to>
      <xdr:col>14</xdr:col>
      <xdr:colOff>102043</xdr:colOff>
      <xdr:row>11</xdr:row>
      <xdr:rowOff>382123</xdr:rowOff>
    </xdr:to>
    <xdr:sp macro="" textlink="">
      <xdr:nvSpPr>
        <xdr:cNvPr id="41" name="円/楕円 40">
          <a:extLst>
            <a:ext uri="{FF2B5EF4-FFF2-40B4-BE49-F238E27FC236}">
              <a16:creationId xmlns:a16="http://schemas.microsoft.com/office/drawing/2014/main" id="{00000000-0008-0000-0300-000029000000}"/>
            </a:ext>
          </a:extLst>
        </xdr:cNvPr>
        <xdr:cNvSpPr/>
      </xdr:nvSpPr>
      <xdr:spPr>
        <a:xfrm>
          <a:off x="3073400" y="3235325"/>
          <a:ext cx="425450" cy="35560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2</xdr:col>
      <xdr:colOff>0</xdr:colOff>
      <xdr:row>47</xdr:row>
      <xdr:rowOff>0</xdr:rowOff>
    </xdr:from>
    <xdr:to>
      <xdr:col>15</xdr:col>
      <xdr:colOff>136062</xdr:colOff>
      <xdr:row>51</xdr:row>
      <xdr:rowOff>31708</xdr:rowOff>
    </xdr:to>
    <xdr:sp macro="" textlink="">
      <xdr:nvSpPr>
        <xdr:cNvPr id="42" name="AutoShape 20">
          <a:extLst>
            <a:ext uri="{FF2B5EF4-FFF2-40B4-BE49-F238E27FC236}">
              <a16:creationId xmlns:a16="http://schemas.microsoft.com/office/drawing/2014/main" id="{00000000-0008-0000-0300-00002A000000}"/>
            </a:ext>
          </a:extLst>
        </xdr:cNvPr>
        <xdr:cNvSpPr>
          <a:spLocks noChangeArrowheads="1"/>
        </xdr:cNvSpPr>
      </xdr:nvSpPr>
      <xdr:spPr bwMode="auto">
        <a:xfrm>
          <a:off x="600075" y="16887825"/>
          <a:ext cx="3511550" cy="1146175"/>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月末の提出例</a:t>
          </a:r>
        </a:p>
      </xdr:txBody>
    </xdr:sp>
    <xdr:clientData/>
  </xdr:twoCellAnchor>
  <xdr:twoCellAnchor>
    <xdr:from>
      <xdr:col>1</xdr:col>
      <xdr:colOff>38625</xdr:colOff>
      <xdr:row>13</xdr:row>
      <xdr:rowOff>212725</xdr:rowOff>
    </xdr:from>
    <xdr:to>
      <xdr:col>13</xdr:col>
      <xdr:colOff>250817</xdr:colOff>
      <xdr:row>14</xdr:row>
      <xdr:rowOff>225236</xdr:rowOff>
    </xdr:to>
    <xdr:sp macro="" textlink="">
      <xdr:nvSpPr>
        <xdr:cNvPr id="43" name="角丸四角形吹き出し 42">
          <a:extLst>
            <a:ext uri="{FF2B5EF4-FFF2-40B4-BE49-F238E27FC236}">
              <a16:creationId xmlns:a16="http://schemas.microsoft.com/office/drawing/2014/main" id="{00000000-0008-0000-0300-00002B000000}"/>
            </a:ext>
          </a:extLst>
        </xdr:cNvPr>
        <xdr:cNvSpPr/>
      </xdr:nvSpPr>
      <xdr:spPr>
        <a:xfrm>
          <a:off x="368300" y="4168776"/>
          <a:ext cx="2998259" cy="479424"/>
        </a:xfrm>
        <a:prstGeom prst="wedgeRoundRectCallout">
          <a:avLst>
            <a:gd name="adj1" fmla="val -5788"/>
            <a:gd name="adj2" fmla="val -126972"/>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000">
              <a:solidFill>
                <a:schemeClr val="bg1"/>
              </a:solidFill>
              <a:latin typeface="HGP創英角ﾎﾟｯﾌﾟ体" pitchFamily="50" charset="-128"/>
              <a:ea typeface="HGP創英角ﾎﾟｯﾌﾟ体" pitchFamily="50" charset="-128"/>
            </a:rPr>
            <a:t>」→　「</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800">
              <a:ln w="6350">
                <a:noFill/>
              </a:ln>
              <a:solidFill>
                <a:schemeClr val="bg1"/>
              </a:solidFill>
              <a:latin typeface="HGP創英角ﾎﾟｯﾌﾟ体" pitchFamily="50" charset="-128"/>
              <a:ea typeface="HGP創英角ﾎﾟｯﾌﾟ体" pitchFamily="50" charset="-128"/>
            </a:rPr>
            <a:t>：</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000">
              <a:solidFill>
                <a:schemeClr val="bg1"/>
              </a:solidFill>
              <a:latin typeface="HGP創英角ﾎﾟｯﾌﾟ体" pitchFamily="50" charset="-128"/>
              <a:ea typeface="HGP創英角ﾎﾟｯﾌﾟ体" pitchFamily="50" charset="-128"/>
            </a:rPr>
            <a:t>」</a:t>
          </a:r>
          <a:endParaRPr kumimoji="0" lang="en-US" altLang="ja-JP" sz="2000" b="0" i="0" u="none" strike="noStrike">
            <a:solidFill>
              <a:schemeClr val="lt1"/>
            </a:solidFill>
            <a:latin typeface="+mn-lt"/>
            <a:ea typeface="+mn-ea"/>
            <a:cs typeface="+mn-cs"/>
          </a:endParaRPr>
        </a:p>
      </xdr:txBody>
    </xdr:sp>
    <xdr:clientData/>
  </xdr:twoCellAnchor>
  <xdr:twoCellAnchor>
    <xdr:from>
      <xdr:col>14</xdr:col>
      <xdr:colOff>287485</xdr:colOff>
      <xdr:row>13</xdr:row>
      <xdr:rowOff>141552</xdr:rowOff>
    </xdr:from>
    <xdr:to>
      <xdr:col>30</xdr:col>
      <xdr:colOff>121185</xdr:colOff>
      <xdr:row>14</xdr:row>
      <xdr:rowOff>295225</xdr:rowOff>
    </xdr:to>
    <xdr:sp macro="" textlink="">
      <xdr:nvSpPr>
        <xdr:cNvPr id="44" name="角丸四角形吹き出し 43">
          <a:extLst>
            <a:ext uri="{FF2B5EF4-FFF2-40B4-BE49-F238E27FC236}">
              <a16:creationId xmlns:a16="http://schemas.microsoft.com/office/drawing/2014/main" id="{00000000-0008-0000-0300-00002C000000}"/>
            </a:ext>
          </a:extLst>
        </xdr:cNvPr>
        <xdr:cNvSpPr/>
      </xdr:nvSpPr>
      <xdr:spPr>
        <a:xfrm>
          <a:off x="3691087" y="4114536"/>
          <a:ext cx="3058054" cy="581289"/>
        </a:xfrm>
        <a:prstGeom prst="wedgeRoundRectCallout">
          <a:avLst>
            <a:gd name="adj1" fmla="val -53151"/>
            <a:gd name="adj2" fmla="val -125535"/>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500"/>
            </a:lnSpc>
          </a:pPr>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休憩時間</a:t>
          </a:r>
          <a:r>
            <a:rPr kumimoji="1" lang="ja-JP" altLang="en-US" sz="2000">
              <a:solidFill>
                <a:schemeClr val="bg1"/>
              </a:solidFill>
              <a:latin typeface="HGP創英角ﾎﾟｯﾌﾟ体" pitchFamily="50" charset="-128"/>
              <a:ea typeface="HGP創英角ﾎﾟｯﾌﾟ体" pitchFamily="50" charset="-128"/>
            </a:rPr>
            <a:t>」→　「○○分」</a:t>
          </a:r>
          <a:endParaRPr kumimoji="0" lang="en-US" altLang="ja-JP" sz="2000" b="0" i="0" u="none" strike="noStrike">
            <a:solidFill>
              <a:schemeClr val="lt1"/>
            </a:solidFill>
            <a:latin typeface="+mn-lt"/>
            <a:ea typeface="+mn-ea"/>
            <a:cs typeface="+mn-cs"/>
          </a:endParaRPr>
        </a:p>
      </xdr:txBody>
    </xdr:sp>
    <xdr:clientData/>
  </xdr:twoCellAnchor>
  <xdr:twoCellAnchor>
    <xdr:from>
      <xdr:col>10</xdr:col>
      <xdr:colOff>176212</xdr:colOff>
      <xdr:row>7</xdr:row>
      <xdr:rowOff>2118</xdr:rowOff>
    </xdr:from>
    <xdr:to>
      <xdr:col>13</xdr:col>
      <xdr:colOff>493</xdr:colOff>
      <xdr:row>10</xdr:row>
      <xdr:rowOff>115410</xdr:rowOff>
    </xdr:to>
    <xdr:sp macro="" textlink="">
      <xdr:nvSpPr>
        <xdr:cNvPr id="45" name="ホームベース 44">
          <a:extLst>
            <a:ext uri="{FF2B5EF4-FFF2-40B4-BE49-F238E27FC236}">
              <a16:creationId xmlns:a16="http://schemas.microsoft.com/office/drawing/2014/main" id="{00000000-0008-0000-0300-00002D000000}"/>
            </a:ext>
          </a:extLst>
        </xdr:cNvPr>
        <xdr:cNvSpPr/>
      </xdr:nvSpPr>
      <xdr:spPr>
        <a:xfrm rot="5400000">
          <a:off x="2269595" y="2062164"/>
          <a:ext cx="1053044" cy="675217"/>
        </a:xfrm>
        <a:prstGeom prst="homePlate">
          <a:avLst>
            <a:gd name="adj" fmla="val 39189"/>
          </a:avLst>
        </a:prstGeom>
        <a:noFill/>
        <a:ln w="57150">
          <a:solidFill>
            <a:schemeClr val="tx1"/>
          </a:solidFill>
        </a:ln>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endParaRPr lang="ja-JP" altLang="en-US"/>
        </a:p>
      </xdr:txBody>
    </xdr:sp>
    <xdr:clientData/>
  </xdr:twoCellAnchor>
  <xdr:oneCellAnchor>
    <xdr:from>
      <xdr:col>9</xdr:col>
      <xdr:colOff>132289</xdr:colOff>
      <xdr:row>8</xdr:row>
      <xdr:rowOff>229976</xdr:rowOff>
    </xdr:from>
    <xdr:ext cx="1305021" cy="535568"/>
    <xdr:sp macro="" textlink="">
      <xdr:nvSpPr>
        <xdr:cNvPr id="46" name="正方形/長方形 45">
          <a:extLst>
            <a:ext uri="{FF2B5EF4-FFF2-40B4-BE49-F238E27FC236}">
              <a16:creationId xmlns:a16="http://schemas.microsoft.com/office/drawing/2014/main" id="{00000000-0008-0000-0300-00002E000000}"/>
            </a:ext>
          </a:extLst>
        </xdr:cNvPr>
        <xdr:cNvSpPr/>
      </xdr:nvSpPr>
      <xdr:spPr>
        <a:xfrm>
          <a:off x="2189692" y="2396914"/>
          <a:ext cx="1291166" cy="488104"/>
        </a:xfrm>
        <a:prstGeom prst="rect">
          <a:avLst/>
        </a:prstGeom>
        <a:noFill/>
        <a:ln>
          <a:noFill/>
        </a:ln>
      </xdr:spPr>
      <xdr:txBody>
        <a:bodyPr wrap="square" lIns="91440" tIns="45720" rIns="91440" bIns="45720">
          <a:noAutofit/>
        </a:bodyPr>
        <a:lstStyle/>
        <a:p>
          <a:pPr algn="ctr"/>
          <a:r>
            <a:rPr lang="ja-JP" altLang="en-US" sz="2000" b="1" cap="none" spc="0">
              <a:ln w="12700">
                <a:solidFill>
                  <a:srgbClr val="FFFF00"/>
                </a:solidFill>
                <a:prstDash val="solid"/>
              </a:ln>
              <a:solidFill>
                <a:sysClr val="windowText" lastClr="000000"/>
              </a:solidFill>
              <a:effectLst>
                <a:outerShdw blurRad="41275" dist="20320" dir="1800000" algn="tl" rotWithShape="0">
                  <a:srgbClr val="000000">
                    <a:alpha val="40000"/>
                  </a:srgbClr>
                </a:outerShdw>
              </a:effectLst>
              <a:latin typeface="HGP創英角ﾎﾟｯﾌﾟ体" pitchFamily="50" charset="-128"/>
              <a:ea typeface="HGP創英角ﾎﾟｯﾌﾟ体" pitchFamily="50" charset="-128"/>
            </a:rPr>
            <a:t>自動表示</a:t>
          </a:r>
        </a:p>
      </xdr:txBody>
    </xdr:sp>
    <xdr:clientData/>
  </xdr:oneCellAnchor>
  <xdr:twoCellAnchor>
    <xdr:from>
      <xdr:col>58</xdr:col>
      <xdr:colOff>325537</xdr:colOff>
      <xdr:row>1</xdr:row>
      <xdr:rowOff>74566</xdr:rowOff>
    </xdr:from>
    <xdr:to>
      <xdr:col>62</xdr:col>
      <xdr:colOff>485993</xdr:colOff>
      <xdr:row>10</xdr:row>
      <xdr:rowOff>229236</xdr:rowOff>
    </xdr:to>
    <xdr:sp macro="" textlink="">
      <xdr:nvSpPr>
        <xdr:cNvPr id="47" name="正方形/長方形 46">
          <a:extLst>
            <a:ext uri="{FF2B5EF4-FFF2-40B4-BE49-F238E27FC236}">
              <a16:creationId xmlns:a16="http://schemas.microsoft.com/office/drawing/2014/main" id="{00000000-0008-0000-0300-00002F000000}"/>
            </a:ext>
          </a:extLst>
        </xdr:cNvPr>
        <xdr:cNvSpPr/>
      </xdr:nvSpPr>
      <xdr:spPr>
        <a:xfrm>
          <a:off x="14055144" y="367120"/>
          <a:ext cx="3317313" cy="26515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l"/>
          <a:r>
            <a:rPr kumimoji="1" lang="ja-JP" altLang="en-US" sz="1100"/>
            <a:t>更新時：　シートの解除をする</a:t>
          </a:r>
          <a:endParaRPr kumimoji="1" lang="en-US" altLang="ja-JP" sz="1100"/>
        </a:p>
        <a:p>
          <a:pPr algn="l"/>
          <a:endParaRPr kumimoji="1" lang="en-US" altLang="ja-JP" sz="1100"/>
        </a:p>
        <a:p>
          <a:pPr algn="l"/>
          <a:r>
            <a:rPr kumimoji="1" lang="ja-JP" altLang="en-US" sz="1100"/>
            <a:t>１．校閲のシートの保護で解除</a:t>
          </a:r>
          <a:endParaRPr kumimoji="1" lang="en-US" altLang="ja-JP" sz="1100"/>
        </a:p>
        <a:p>
          <a:pPr algn="l"/>
          <a:r>
            <a:rPr kumimoji="1" lang="ja-JP" altLang="en-US" sz="1100"/>
            <a:t>２．　ｐｗ　１２３</a:t>
          </a:r>
          <a:endParaRPr kumimoji="1" lang="en-US" altLang="ja-JP" sz="1100"/>
        </a:p>
        <a:p>
          <a:pPr algn="l"/>
          <a:r>
            <a:rPr kumimoji="1" lang="ja-JP" altLang="en-US" sz="1100"/>
            <a:t>３．自動計算の欄だけセルの書式設定で</a:t>
          </a:r>
          <a:endParaRPr kumimoji="1" lang="en-US" altLang="ja-JP" sz="1100"/>
        </a:p>
        <a:p>
          <a:pPr algn="l"/>
          <a:r>
            <a:rPr kumimoji="1" lang="ja-JP" altLang="en-US" sz="1100"/>
            <a:t>　　ロックをする</a:t>
          </a:r>
          <a:endParaRPr kumimoji="1" lang="en-US" altLang="ja-JP" sz="1100"/>
        </a:p>
        <a:p>
          <a:pPr algn="l"/>
          <a:endParaRPr kumimoji="1" lang="en-US" altLang="ja-JP" sz="1100"/>
        </a:p>
        <a:p>
          <a:pPr algn="l"/>
          <a:r>
            <a:rPr kumimoji="1" lang="ja-JP" altLang="en-US" sz="1100"/>
            <a:t>４．</a:t>
          </a:r>
          <a:r>
            <a:rPr kumimoji="1" lang="en-US" altLang="ja-JP" sz="1100"/>
            <a:t>AW2</a:t>
          </a:r>
          <a:r>
            <a:rPr kumimoji="1" lang="ja-JP" altLang="en-US" sz="1100"/>
            <a:t>の黄色のセルの年を変更すると</a:t>
          </a:r>
          <a:endParaRPr kumimoji="1" lang="en-US" altLang="ja-JP" sz="1100"/>
        </a:p>
        <a:p>
          <a:pPr algn="l"/>
          <a:r>
            <a:rPr kumimoji="1" lang="ja-JP" altLang="en-US" sz="1100"/>
            <a:t>　　下の業務日誌の月が変更する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581025</xdr:colOff>
      <xdr:row>10</xdr:row>
      <xdr:rowOff>28575</xdr:rowOff>
    </xdr:from>
    <xdr:to>
      <xdr:col>5</xdr:col>
      <xdr:colOff>1152525</xdr:colOff>
      <xdr:row>11</xdr:row>
      <xdr:rowOff>333375</xdr:rowOff>
    </xdr:to>
    <xdr:sp macro="" textlink="">
      <xdr:nvSpPr>
        <xdr:cNvPr id="274482" name="Oval 106">
          <a:extLst>
            <a:ext uri="{FF2B5EF4-FFF2-40B4-BE49-F238E27FC236}">
              <a16:creationId xmlns:a16="http://schemas.microsoft.com/office/drawing/2014/main" id="{00000000-0008-0000-0500-000032300400}"/>
            </a:ext>
          </a:extLst>
        </xdr:cNvPr>
        <xdr:cNvSpPr>
          <a:spLocks noChangeAspect="1" noChangeArrowheads="1"/>
        </xdr:cNvSpPr>
      </xdr:nvSpPr>
      <xdr:spPr bwMode="auto">
        <a:xfrm>
          <a:off x="5915025" y="2209800"/>
          <a:ext cx="571500" cy="55245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995883</xdr:colOff>
      <xdr:row>19</xdr:row>
      <xdr:rowOff>95251</xdr:rowOff>
    </xdr:from>
    <xdr:to>
      <xdr:col>1</xdr:col>
      <xdr:colOff>1202075</xdr:colOff>
      <xdr:row>20</xdr:row>
      <xdr:rowOff>142876</xdr:rowOff>
    </xdr:to>
    <xdr:sp macro="" textlink="">
      <xdr:nvSpPr>
        <xdr:cNvPr id="48241" name="Oval 113">
          <a:extLst>
            <a:ext uri="{FF2B5EF4-FFF2-40B4-BE49-F238E27FC236}">
              <a16:creationId xmlns:a16="http://schemas.microsoft.com/office/drawing/2014/main" id="{00000000-0008-0000-0500-000071BC0000}"/>
            </a:ext>
          </a:extLst>
        </xdr:cNvPr>
        <xdr:cNvSpPr>
          <a:spLocks noChangeArrowheads="1"/>
        </xdr:cNvSpPr>
      </xdr:nvSpPr>
      <xdr:spPr bwMode="auto">
        <a:xfrm>
          <a:off x="2143125" y="4200526"/>
          <a:ext cx="219075"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2</xdr:col>
      <xdr:colOff>629700</xdr:colOff>
      <xdr:row>19</xdr:row>
      <xdr:rowOff>104776</xdr:rowOff>
    </xdr:from>
    <xdr:to>
      <xdr:col>2</xdr:col>
      <xdr:colOff>817931</xdr:colOff>
      <xdr:row>20</xdr:row>
      <xdr:rowOff>152401</xdr:rowOff>
    </xdr:to>
    <xdr:sp macro="" textlink="">
      <xdr:nvSpPr>
        <xdr:cNvPr id="48243" name="Oval 115">
          <a:extLst>
            <a:ext uri="{FF2B5EF4-FFF2-40B4-BE49-F238E27FC236}">
              <a16:creationId xmlns:a16="http://schemas.microsoft.com/office/drawing/2014/main" id="{00000000-0008-0000-0500-000073BC0000}"/>
            </a:ext>
          </a:extLst>
        </xdr:cNvPr>
        <xdr:cNvSpPr>
          <a:spLocks noChangeArrowheads="1"/>
        </xdr:cNvSpPr>
      </xdr:nvSpPr>
      <xdr:spPr bwMode="auto">
        <a:xfrm flipH="1">
          <a:off x="3133724" y="4210051"/>
          <a:ext cx="190500"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0</xdr:col>
      <xdr:colOff>24871</xdr:colOff>
      <xdr:row>68</xdr:row>
      <xdr:rowOff>38100</xdr:rowOff>
    </xdr:from>
    <xdr:to>
      <xdr:col>1</xdr:col>
      <xdr:colOff>456068</xdr:colOff>
      <xdr:row>70</xdr:row>
      <xdr:rowOff>145080</xdr:rowOff>
    </xdr:to>
    <xdr:sp macro="" textlink="">
      <xdr:nvSpPr>
        <xdr:cNvPr id="48253" name="Rectangle 125">
          <a:extLst>
            <a:ext uri="{FF2B5EF4-FFF2-40B4-BE49-F238E27FC236}">
              <a16:creationId xmlns:a16="http://schemas.microsoft.com/office/drawing/2014/main" id="{00000000-0008-0000-0500-00007DBC0000}"/>
            </a:ext>
          </a:extLst>
        </xdr:cNvPr>
        <xdr:cNvSpPr>
          <a:spLocks noChangeArrowheads="1"/>
        </xdr:cNvSpPr>
      </xdr:nvSpPr>
      <xdr:spPr bwMode="auto">
        <a:xfrm>
          <a:off x="38100" y="12963525"/>
          <a:ext cx="1419225" cy="457200"/>
        </a:xfrm>
        <a:prstGeom prst="rect">
          <a:avLst/>
        </a:prstGeom>
        <a:solidFill>
          <a:srgbClr val="FFFFFF"/>
        </a:solidFill>
        <a:ln w="9525" algn="ctr">
          <a:solidFill>
            <a:srgbClr val="000000"/>
          </a:solidFill>
          <a:miter lim="800000"/>
          <a:headEnd/>
          <a:tailEnd/>
        </a:ln>
        <a:effectLst/>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明朝"/>
              <a:ea typeface="ＭＳ Ｐ明朝"/>
            </a:rPr>
            <a:t>会計管理課</a:t>
          </a:r>
        </a:p>
        <a:p>
          <a:pPr algn="l" rtl="0">
            <a:lnSpc>
              <a:spcPts val="1000"/>
            </a:lnSpc>
            <a:defRPr sz="1000"/>
          </a:pPr>
          <a:r>
            <a:rPr lang="ja-JP" altLang="en-US" sz="1100" b="0" i="0" u="none" strike="noStrike" baseline="0">
              <a:solidFill>
                <a:srgbClr val="000000"/>
              </a:solidFill>
              <a:latin typeface="ＭＳ Ｐ明朝"/>
              <a:ea typeface="ＭＳ Ｐ明朝"/>
            </a:rPr>
            <a:t>受　　　　 付</a:t>
          </a:r>
        </a:p>
      </xdr:txBody>
    </xdr:sp>
    <xdr:clientData/>
  </xdr:twoCellAnchor>
  <xdr:twoCellAnchor>
    <xdr:from>
      <xdr:col>0</xdr:col>
      <xdr:colOff>838200</xdr:colOff>
      <xdr:row>68</xdr:row>
      <xdr:rowOff>47625</xdr:rowOff>
    </xdr:from>
    <xdr:to>
      <xdr:col>0</xdr:col>
      <xdr:colOff>838200</xdr:colOff>
      <xdr:row>70</xdr:row>
      <xdr:rowOff>142875</xdr:rowOff>
    </xdr:to>
    <xdr:sp macro="" textlink="">
      <xdr:nvSpPr>
        <xdr:cNvPr id="274486" name="Line 126">
          <a:extLst>
            <a:ext uri="{FF2B5EF4-FFF2-40B4-BE49-F238E27FC236}">
              <a16:creationId xmlns:a16="http://schemas.microsoft.com/office/drawing/2014/main" id="{00000000-0008-0000-0500-000036300400}"/>
            </a:ext>
          </a:extLst>
        </xdr:cNvPr>
        <xdr:cNvSpPr>
          <a:spLocks noChangeShapeType="1"/>
        </xdr:cNvSpPr>
      </xdr:nvSpPr>
      <xdr:spPr bwMode="auto">
        <a:xfrm>
          <a:off x="838200" y="12982575"/>
          <a:ext cx="0" cy="4381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104775</xdr:rowOff>
    </xdr:from>
    <xdr:to>
      <xdr:col>5</xdr:col>
      <xdr:colOff>1610181</xdr:colOff>
      <xdr:row>13</xdr:row>
      <xdr:rowOff>104775</xdr:rowOff>
    </xdr:to>
    <xdr:cxnSp macro="">
      <xdr:nvCxnSpPr>
        <xdr:cNvPr id="14" name="直線コネクタ 13">
          <a:extLst>
            <a:ext uri="{FF2B5EF4-FFF2-40B4-BE49-F238E27FC236}">
              <a16:creationId xmlns:a16="http://schemas.microsoft.com/office/drawing/2014/main" id="{00000000-0008-0000-0500-00000E000000}"/>
            </a:ext>
          </a:extLst>
        </xdr:cNvPr>
        <xdr:cNvCxnSpPr/>
      </xdr:nvCxnSpPr>
      <xdr:spPr>
        <a:xfrm>
          <a:off x="4876800" y="895350"/>
          <a:ext cx="16954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474133</xdr:colOff>
      <xdr:row>21</xdr:row>
      <xdr:rowOff>0</xdr:rowOff>
    </xdr:from>
    <xdr:to>
      <xdr:col>11</xdr:col>
      <xdr:colOff>311802</xdr:colOff>
      <xdr:row>25</xdr:row>
      <xdr:rowOff>44548</xdr:rowOff>
    </xdr:to>
    <xdr:sp macro="" textlink="">
      <xdr:nvSpPr>
        <xdr:cNvPr id="12" name="テキスト ボックス 11">
          <a:extLst>
            <a:ext uri="{FF2B5EF4-FFF2-40B4-BE49-F238E27FC236}">
              <a16:creationId xmlns:a16="http://schemas.microsoft.com/office/drawing/2014/main" id="{00000000-0008-0000-0500-00000C000000}"/>
            </a:ext>
          </a:extLst>
        </xdr:cNvPr>
        <xdr:cNvSpPr txBox="1"/>
      </xdr:nvSpPr>
      <xdr:spPr>
        <a:xfrm>
          <a:off x="7172325" y="3676649"/>
          <a:ext cx="3733800" cy="742951"/>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107418</xdr:colOff>
      <xdr:row>21</xdr:row>
      <xdr:rowOff>0</xdr:rowOff>
    </xdr:from>
    <xdr:to>
      <xdr:col>6</xdr:col>
      <xdr:colOff>455627</xdr:colOff>
      <xdr:row>22</xdr:row>
      <xdr:rowOff>28575</xdr:rowOff>
    </xdr:to>
    <xdr:sp macro="" textlink="">
      <xdr:nvSpPr>
        <xdr:cNvPr id="16" name="左矢印 15">
          <a:extLst>
            <a:ext uri="{FF2B5EF4-FFF2-40B4-BE49-F238E27FC236}">
              <a16:creationId xmlns:a16="http://schemas.microsoft.com/office/drawing/2014/main" id="{00000000-0008-0000-0500-000010000000}"/>
            </a:ext>
          </a:extLst>
        </xdr:cNvPr>
        <xdr:cNvSpPr/>
      </xdr:nvSpPr>
      <xdr:spPr>
        <a:xfrm>
          <a:off x="6829425" y="3781425"/>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83605</xdr:colOff>
      <xdr:row>19</xdr:row>
      <xdr:rowOff>114300</xdr:rowOff>
    </xdr:from>
    <xdr:to>
      <xdr:col>1</xdr:col>
      <xdr:colOff>247378</xdr:colOff>
      <xdr:row>20</xdr:row>
      <xdr:rowOff>152400</xdr:rowOff>
    </xdr:to>
    <xdr:sp macro="" textlink="">
      <xdr:nvSpPr>
        <xdr:cNvPr id="18" name="Oval 113">
          <a:extLst>
            <a:ext uri="{FF2B5EF4-FFF2-40B4-BE49-F238E27FC236}">
              <a16:creationId xmlns:a16="http://schemas.microsoft.com/office/drawing/2014/main" id="{00000000-0008-0000-0500-000012000000}"/>
            </a:ext>
          </a:extLst>
        </xdr:cNvPr>
        <xdr:cNvSpPr>
          <a:spLocks noChangeArrowheads="1"/>
        </xdr:cNvSpPr>
      </xdr:nvSpPr>
      <xdr:spPr bwMode="auto">
        <a:xfrm>
          <a:off x="1238250" y="4219575"/>
          <a:ext cx="190500" cy="228600"/>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9</xdr:col>
      <xdr:colOff>135462</xdr:colOff>
      <xdr:row>10</xdr:row>
      <xdr:rowOff>76200</xdr:rowOff>
    </xdr:from>
    <xdr:to>
      <xdr:col>10</xdr:col>
      <xdr:colOff>788304</xdr:colOff>
      <xdr:row>12</xdr:row>
      <xdr:rowOff>47625</xdr:rowOff>
    </xdr:to>
    <xdr:sp macro="" textlink="">
      <xdr:nvSpPr>
        <xdr:cNvPr id="17" name="円形吹き出し 16">
          <a:extLst>
            <a:ext uri="{FF2B5EF4-FFF2-40B4-BE49-F238E27FC236}">
              <a16:creationId xmlns:a16="http://schemas.microsoft.com/office/drawing/2014/main" id="{00000000-0008-0000-0500-000011000000}"/>
            </a:ext>
          </a:extLst>
        </xdr:cNvPr>
        <xdr:cNvSpPr/>
      </xdr:nvSpPr>
      <xdr:spPr>
        <a:xfrm>
          <a:off x="9486900" y="2257425"/>
          <a:ext cx="1762125" cy="571500"/>
        </a:xfrm>
        <a:prstGeom prst="wedgeEllipseCallout">
          <a:avLst>
            <a:gd name="adj1" fmla="val -20283"/>
            <a:gd name="adj2" fmla="val -85833"/>
          </a:avLst>
        </a:prstGeom>
        <a:solidFill>
          <a:schemeClr val="accent5">
            <a:lumMod val="40000"/>
            <a:lumOff val="60000"/>
          </a:schemeClr>
        </a:solid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さわらないでね！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419100</xdr:colOff>
      <xdr:row>23</xdr:row>
      <xdr:rowOff>76200</xdr:rowOff>
    </xdr:from>
    <xdr:to>
      <xdr:col>5</xdr:col>
      <xdr:colOff>685800</xdr:colOff>
      <xdr:row>26</xdr:row>
      <xdr:rowOff>238125</xdr:rowOff>
    </xdr:to>
    <xdr:pic>
      <xdr:nvPicPr>
        <xdr:cNvPr id="275466" name="Picture 2">
          <a:extLst>
            <a:ext uri="{FF2B5EF4-FFF2-40B4-BE49-F238E27FC236}">
              <a16:creationId xmlns:a16="http://schemas.microsoft.com/office/drawing/2014/main" id="{00000000-0008-0000-0600-00000A34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57800" y="7162800"/>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909103</xdr:colOff>
      <xdr:row>24</xdr:row>
      <xdr:rowOff>171449</xdr:rowOff>
    </xdr:from>
    <xdr:to>
      <xdr:col>4</xdr:col>
      <xdr:colOff>734468</xdr:colOff>
      <xdr:row>25</xdr:row>
      <xdr:rowOff>238124</xdr:rowOff>
    </xdr:to>
    <xdr:sp macro="" textlink="">
      <xdr:nvSpPr>
        <xdr:cNvPr id="4" name="Text Box 1">
          <a:extLst>
            <a:ext uri="{FF2B5EF4-FFF2-40B4-BE49-F238E27FC236}">
              <a16:creationId xmlns:a16="http://schemas.microsoft.com/office/drawing/2014/main" id="{00000000-0008-0000-0600-000004000000}"/>
            </a:ext>
          </a:extLst>
        </xdr:cNvPr>
        <xdr:cNvSpPr txBox="1">
          <a:spLocks noChangeArrowheads="1"/>
        </xdr:cNvSpPr>
      </xdr:nvSpPr>
      <xdr:spPr bwMode="auto">
        <a:xfrm>
          <a:off x="2495550" y="7562849"/>
          <a:ext cx="3095625" cy="371475"/>
        </a:xfrm>
        <a:prstGeom prst="rect">
          <a:avLst/>
        </a:prstGeom>
        <a:noFill/>
        <a:ln w="9525" algn="ctr">
          <a:noFill/>
          <a:miter lim="800000"/>
          <a:headEnd/>
          <a:tailEnd/>
        </a:ln>
        <a:effectLst/>
      </xdr:spPr>
      <xdr:txBody>
        <a:bodyPr vertOverflow="clip" wrap="square" lIns="36576" tIns="22860" rIns="0" bIns="0" anchor="ctr"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437089</xdr:colOff>
      <xdr:row>32</xdr:row>
      <xdr:rowOff>0</xdr:rowOff>
    </xdr:from>
    <xdr:to>
      <xdr:col>0</xdr:col>
      <xdr:colOff>1417741</xdr:colOff>
      <xdr:row>36</xdr:row>
      <xdr:rowOff>0</xdr:rowOff>
    </xdr:to>
    <xdr:sp macro="" textlink="">
      <xdr:nvSpPr>
        <xdr:cNvPr id="79888" name="Rectangle 16">
          <a:extLst>
            <a:ext uri="{FF2B5EF4-FFF2-40B4-BE49-F238E27FC236}">
              <a16:creationId xmlns:a16="http://schemas.microsoft.com/office/drawing/2014/main" id="{00000000-0008-0000-0700-000010380100}"/>
            </a:ext>
          </a:extLst>
        </xdr:cNvPr>
        <xdr:cNvSpPr>
          <a:spLocks noChangeArrowheads="1"/>
        </xdr:cNvSpPr>
      </xdr:nvSpPr>
      <xdr:spPr bwMode="auto">
        <a:xfrm>
          <a:off x="447675" y="9982200"/>
          <a:ext cx="971550" cy="1038225"/>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t" upright="1"/>
        <a:lstStyle/>
        <a:p>
          <a:pPr algn="ctr" rtl="0">
            <a:lnSpc>
              <a:spcPts val="1200"/>
            </a:lnSpc>
            <a:defRPr sz="1000"/>
          </a:pPr>
          <a:r>
            <a:rPr lang="ja-JP" altLang="en-US" sz="1100" b="0" i="0" u="none" strike="noStrike" baseline="0">
              <a:solidFill>
                <a:srgbClr val="000000"/>
              </a:solidFill>
              <a:latin typeface="ＭＳ Ｐ明朝"/>
              <a:ea typeface="ＭＳ Ｐ明朝"/>
            </a:rPr>
            <a:t>会計管理課</a:t>
          </a:r>
        </a:p>
        <a:p>
          <a:pPr algn="ctr" rtl="0">
            <a:lnSpc>
              <a:spcPts val="1300"/>
            </a:lnSpc>
            <a:defRPr sz="1000"/>
          </a:pPr>
          <a:r>
            <a:rPr lang="ja-JP" altLang="en-US" sz="1100" b="0" i="0" u="none" strike="noStrike" baseline="0">
              <a:solidFill>
                <a:srgbClr val="000000"/>
              </a:solidFill>
              <a:latin typeface="ＭＳ Ｐ明朝"/>
              <a:ea typeface="ＭＳ Ｐ明朝"/>
            </a:rPr>
            <a:t>受付</a:t>
          </a:r>
        </a:p>
      </xdr:txBody>
    </xdr:sp>
    <xdr:clientData/>
  </xdr:twoCellAnchor>
  <xdr:twoCellAnchor>
    <xdr:from>
      <xdr:col>0</xdr:col>
      <xdr:colOff>447675</xdr:colOff>
      <xdr:row>33</xdr:row>
      <xdr:rowOff>161925</xdr:rowOff>
    </xdr:from>
    <xdr:to>
      <xdr:col>0</xdr:col>
      <xdr:colOff>1428750</xdr:colOff>
      <xdr:row>33</xdr:row>
      <xdr:rowOff>161925</xdr:rowOff>
    </xdr:to>
    <xdr:sp macro="" textlink="">
      <xdr:nvSpPr>
        <xdr:cNvPr id="276506" name="Line 17">
          <a:extLst>
            <a:ext uri="{FF2B5EF4-FFF2-40B4-BE49-F238E27FC236}">
              <a16:creationId xmlns:a16="http://schemas.microsoft.com/office/drawing/2014/main" id="{00000000-0008-0000-0700-00001A380400}"/>
            </a:ext>
          </a:extLst>
        </xdr:cNvPr>
        <xdr:cNvSpPr>
          <a:spLocks noChangeShapeType="1"/>
        </xdr:cNvSpPr>
      </xdr:nvSpPr>
      <xdr:spPr bwMode="auto">
        <a:xfrm>
          <a:off x="447675" y="10763250"/>
          <a:ext cx="9810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238125</xdr:colOff>
      <xdr:row>0</xdr:row>
      <xdr:rowOff>28575</xdr:rowOff>
    </xdr:from>
    <xdr:to>
      <xdr:col>5</xdr:col>
      <xdr:colOff>781050</xdr:colOff>
      <xdr:row>1</xdr:row>
      <xdr:rowOff>342900</xdr:rowOff>
    </xdr:to>
    <xdr:sp macro="" textlink="">
      <xdr:nvSpPr>
        <xdr:cNvPr id="276507" name="Oval 24">
          <a:extLst>
            <a:ext uri="{FF2B5EF4-FFF2-40B4-BE49-F238E27FC236}">
              <a16:creationId xmlns:a16="http://schemas.microsoft.com/office/drawing/2014/main" id="{00000000-0008-0000-0700-00001B380400}"/>
            </a:ext>
          </a:extLst>
        </xdr:cNvPr>
        <xdr:cNvSpPr>
          <a:spLocks noChangeAspect="1" noChangeArrowheads="1"/>
        </xdr:cNvSpPr>
      </xdr:nvSpPr>
      <xdr:spPr bwMode="auto">
        <a:xfrm>
          <a:off x="6962775" y="28575"/>
          <a:ext cx="542925" cy="4857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629702</xdr:colOff>
      <xdr:row>22</xdr:row>
      <xdr:rowOff>114300</xdr:rowOff>
    </xdr:from>
    <xdr:to>
      <xdr:col>12</xdr:col>
      <xdr:colOff>192320</xdr:colOff>
      <xdr:row>25</xdr:row>
      <xdr:rowOff>104776</xdr:rowOff>
    </xdr:to>
    <xdr:sp macro="" textlink="">
      <xdr:nvSpPr>
        <xdr:cNvPr id="5" name="テキスト ボックス 4">
          <a:extLst>
            <a:ext uri="{FF2B5EF4-FFF2-40B4-BE49-F238E27FC236}">
              <a16:creationId xmlns:a16="http://schemas.microsoft.com/office/drawing/2014/main" id="{00000000-0008-0000-0700-000005000000}"/>
            </a:ext>
          </a:extLst>
        </xdr:cNvPr>
        <xdr:cNvSpPr txBox="1"/>
      </xdr:nvSpPr>
      <xdr:spPr>
        <a:xfrm>
          <a:off x="8258175" y="7610475"/>
          <a:ext cx="3733800" cy="1076326"/>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192613</xdr:colOff>
      <xdr:row>23</xdr:row>
      <xdr:rowOff>114301</xdr:rowOff>
    </xdr:from>
    <xdr:to>
      <xdr:col>6</xdr:col>
      <xdr:colOff>636666</xdr:colOff>
      <xdr:row>23</xdr:row>
      <xdr:rowOff>352426</xdr:rowOff>
    </xdr:to>
    <xdr:sp macro="" textlink="">
      <xdr:nvSpPr>
        <xdr:cNvPr id="6" name="左矢印 5">
          <a:extLst>
            <a:ext uri="{FF2B5EF4-FFF2-40B4-BE49-F238E27FC236}">
              <a16:creationId xmlns:a16="http://schemas.microsoft.com/office/drawing/2014/main" id="{00000000-0008-0000-0700-000006000000}"/>
            </a:ext>
          </a:extLst>
        </xdr:cNvPr>
        <xdr:cNvSpPr/>
      </xdr:nvSpPr>
      <xdr:spPr>
        <a:xfrm>
          <a:off x="7905750" y="7972426"/>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428625</xdr:colOff>
      <xdr:row>23</xdr:row>
      <xdr:rowOff>142875</xdr:rowOff>
    </xdr:from>
    <xdr:to>
      <xdr:col>5</xdr:col>
      <xdr:colOff>695325</xdr:colOff>
      <xdr:row>27</xdr:row>
      <xdr:rowOff>0</xdr:rowOff>
    </xdr:to>
    <xdr:pic>
      <xdr:nvPicPr>
        <xdr:cNvPr id="277514" name="Picture 2">
          <a:extLst>
            <a:ext uri="{FF2B5EF4-FFF2-40B4-BE49-F238E27FC236}">
              <a16:creationId xmlns:a16="http://schemas.microsoft.com/office/drawing/2014/main" id="{00000000-0008-0000-0800-00000A3C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67325" y="7229475"/>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909103</xdr:colOff>
      <xdr:row>24</xdr:row>
      <xdr:rowOff>238126</xdr:rowOff>
    </xdr:from>
    <xdr:to>
      <xdr:col>4</xdr:col>
      <xdr:colOff>672424</xdr:colOff>
      <xdr:row>25</xdr:row>
      <xdr:rowOff>228600</xdr:rowOff>
    </xdr:to>
    <xdr:sp macro="" textlink="">
      <xdr:nvSpPr>
        <xdr:cNvPr id="91137" name="Text Box 1">
          <a:extLst>
            <a:ext uri="{FF2B5EF4-FFF2-40B4-BE49-F238E27FC236}">
              <a16:creationId xmlns:a16="http://schemas.microsoft.com/office/drawing/2014/main" id="{00000000-0008-0000-0800-000001640100}"/>
            </a:ext>
          </a:extLst>
        </xdr:cNvPr>
        <xdr:cNvSpPr txBox="1">
          <a:spLocks noChangeArrowheads="1"/>
        </xdr:cNvSpPr>
      </xdr:nvSpPr>
      <xdr:spPr bwMode="auto">
        <a:xfrm>
          <a:off x="2495550" y="7629526"/>
          <a:ext cx="3038475" cy="295274"/>
        </a:xfrm>
        <a:prstGeom prst="rect">
          <a:avLst/>
        </a:prstGeom>
        <a:noFill/>
        <a:ln w="9525" algn="ctr">
          <a:noFill/>
          <a:miter lim="800000"/>
          <a:headEnd/>
          <a:tailEnd/>
        </a:ln>
        <a:effectLst/>
      </xdr:spPr>
      <xdr:txBody>
        <a:bodyPr vertOverflow="clip" wrap="square" lIns="36576" tIns="22860" rIns="0" bIns="0" anchor="t"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285750</xdr:colOff>
      <xdr:row>63</xdr:row>
      <xdr:rowOff>0</xdr:rowOff>
    </xdr:from>
    <xdr:to>
      <xdr:col>10</xdr:col>
      <xdr:colOff>295275</xdr:colOff>
      <xdr:row>71</xdr:row>
      <xdr:rowOff>85725</xdr:rowOff>
    </xdr:to>
    <xdr:pic>
      <xdr:nvPicPr>
        <xdr:cNvPr id="279557" name="図 5">
          <a:extLst>
            <a:ext uri="{FF2B5EF4-FFF2-40B4-BE49-F238E27FC236}">
              <a16:creationId xmlns:a16="http://schemas.microsoft.com/office/drawing/2014/main" id="{00000000-0008-0000-0A00-0000054404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125" y="10801350"/>
          <a:ext cx="7210425" cy="145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190500</xdr:colOff>
      <xdr:row>4</xdr:row>
      <xdr:rowOff>95250</xdr:rowOff>
    </xdr:from>
    <xdr:to>
      <xdr:col>5</xdr:col>
      <xdr:colOff>3476625</xdr:colOff>
      <xdr:row>49</xdr:row>
      <xdr:rowOff>152400</xdr:rowOff>
    </xdr:to>
    <xdr:pic>
      <xdr:nvPicPr>
        <xdr:cNvPr id="279558" name="図 1">
          <a:extLst>
            <a:ext uri="{FF2B5EF4-FFF2-40B4-BE49-F238E27FC236}">
              <a16:creationId xmlns:a16="http://schemas.microsoft.com/office/drawing/2014/main" id="{00000000-0008-0000-0A00-00000644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8625" y="781050"/>
          <a:ext cx="6200775" cy="777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jmjtmu-my.sharepoint.com/Users/&#21644;&#30000;&#20037;&#23376;/Downloads/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33.86.102.32\kan-kaikei\Users\&#22528;&#20869;&#29287;&#23376;\Downloads\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33.86.102.32\kan-kaikei\Users\&#22528;&#20869;&#29287;&#23376;\Downloads\file:\Ts-htgl48b\kaikei\Documents%20and%20Settings\jimu\Local%20Settings\Temporary%20Internet%20Files\Content.IE5\9G4NTX41\&#20154;&#20107;&#20418;\12&#12288;&#21220;&#21209;&#26178;&#38291;&#21046;&#24230;\&#21029;&#32025;&#65297;&#12539;&#65298;&#12289;&#21029;&#35352;&#31532;&#65297;&#12539;&#65298;&#12539;&#65301;&#21495;&#27096;&#2433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23.xml"/><Relationship Id="rId18" Type="http://schemas.openxmlformats.org/officeDocument/2006/relationships/ctrlProp" Target="../ctrlProps/ctrlProp28.xml"/><Relationship Id="rId26" Type="http://schemas.openxmlformats.org/officeDocument/2006/relationships/ctrlProp" Target="../ctrlProps/ctrlProp36.xml"/><Relationship Id="rId21" Type="http://schemas.openxmlformats.org/officeDocument/2006/relationships/ctrlProp" Target="../ctrlProps/ctrlProp31.xml"/><Relationship Id="rId34" Type="http://schemas.openxmlformats.org/officeDocument/2006/relationships/ctrlProp" Target="../ctrlProps/ctrlProp44.xml"/><Relationship Id="rId7" Type="http://schemas.openxmlformats.org/officeDocument/2006/relationships/ctrlProp" Target="../ctrlProps/ctrlProp17.xml"/><Relationship Id="rId12" Type="http://schemas.openxmlformats.org/officeDocument/2006/relationships/ctrlProp" Target="../ctrlProps/ctrlProp22.xml"/><Relationship Id="rId17" Type="http://schemas.openxmlformats.org/officeDocument/2006/relationships/ctrlProp" Target="../ctrlProps/ctrlProp27.xml"/><Relationship Id="rId25" Type="http://schemas.openxmlformats.org/officeDocument/2006/relationships/ctrlProp" Target="../ctrlProps/ctrlProp35.xml"/><Relationship Id="rId33" Type="http://schemas.openxmlformats.org/officeDocument/2006/relationships/ctrlProp" Target="../ctrlProps/ctrlProp43.xml"/><Relationship Id="rId38" Type="http://schemas.openxmlformats.org/officeDocument/2006/relationships/comments" Target="../comments2.xml"/><Relationship Id="rId2" Type="http://schemas.openxmlformats.org/officeDocument/2006/relationships/drawing" Target="../drawings/drawing2.xml"/><Relationship Id="rId16" Type="http://schemas.openxmlformats.org/officeDocument/2006/relationships/ctrlProp" Target="../ctrlProps/ctrlProp26.xml"/><Relationship Id="rId20" Type="http://schemas.openxmlformats.org/officeDocument/2006/relationships/ctrlProp" Target="../ctrlProps/ctrlProp30.xml"/><Relationship Id="rId29" Type="http://schemas.openxmlformats.org/officeDocument/2006/relationships/ctrlProp" Target="../ctrlProps/ctrlProp39.xml"/><Relationship Id="rId1" Type="http://schemas.openxmlformats.org/officeDocument/2006/relationships/printerSettings" Target="../printerSettings/printerSettings2.bin"/><Relationship Id="rId6" Type="http://schemas.openxmlformats.org/officeDocument/2006/relationships/ctrlProp" Target="../ctrlProps/ctrlProp16.xml"/><Relationship Id="rId11" Type="http://schemas.openxmlformats.org/officeDocument/2006/relationships/ctrlProp" Target="../ctrlProps/ctrlProp21.xml"/><Relationship Id="rId24" Type="http://schemas.openxmlformats.org/officeDocument/2006/relationships/ctrlProp" Target="../ctrlProps/ctrlProp34.xml"/><Relationship Id="rId32" Type="http://schemas.openxmlformats.org/officeDocument/2006/relationships/ctrlProp" Target="../ctrlProps/ctrlProp42.xml"/><Relationship Id="rId37" Type="http://schemas.openxmlformats.org/officeDocument/2006/relationships/ctrlProp" Target="../ctrlProps/ctrlProp47.xml"/><Relationship Id="rId5" Type="http://schemas.openxmlformats.org/officeDocument/2006/relationships/ctrlProp" Target="../ctrlProps/ctrlProp15.xml"/><Relationship Id="rId15" Type="http://schemas.openxmlformats.org/officeDocument/2006/relationships/ctrlProp" Target="../ctrlProps/ctrlProp25.xml"/><Relationship Id="rId23" Type="http://schemas.openxmlformats.org/officeDocument/2006/relationships/ctrlProp" Target="../ctrlProps/ctrlProp33.xml"/><Relationship Id="rId28" Type="http://schemas.openxmlformats.org/officeDocument/2006/relationships/ctrlProp" Target="../ctrlProps/ctrlProp38.xml"/><Relationship Id="rId36" Type="http://schemas.openxmlformats.org/officeDocument/2006/relationships/ctrlProp" Target="../ctrlProps/ctrlProp46.xml"/><Relationship Id="rId10" Type="http://schemas.openxmlformats.org/officeDocument/2006/relationships/ctrlProp" Target="../ctrlProps/ctrlProp20.xml"/><Relationship Id="rId19" Type="http://schemas.openxmlformats.org/officeDocument/2006/relationships/ctrlProp" Target="../ctrlProps/ctrlProp29.xml"/><Relationship Id="rId31" Type="http://schemas.openxmlformats.org/officeDocument/2006/relationships/ctrlProp" Target="../ctrlProps/ctrlProp41.xml"/><Relationship Id="rId4" Type="http://schemas.openxmlformats.org/officeDocument/2006/relationships/ctrlProp" Target="../ctrlProps/ctrlProp14.xml"/><Relationship Id="rId9" Type="http://schemas.openxmlformats.org/officeDocument/2006/relationships/ctrlProp" Target="../ctrlProps/ctrlProp19.xml"/><Relationship Id="rId14" Type="http://schemas.openxmlformats.org/officeDocument/2006/relationships/ctrlProp" Target="../ctrlProps/ctrlProp24.xml"/><Relationship Id="rId22" Type="http://schemas.openxmlformats.org/officeDocument/2006/relationships/ctrlProp" Target="../ctrlProps/ctrlProp32.xml"/><Relationship Id="rId27" Type="http://schemas.openxmlformats.org/officeDocument/2006/relationships/ctrlProp" Target="../ctrlProps/ctrlProp37.xml"/><Relationship Id="rId30" Type="http://schemas.openxmlformats.org/officeDocument/2006/relationships/ctrlProp" Target="../ctrlProps/ctrlProp40.xml"/><Relationship Id="rId35" Type="http://schemas.openxmlformats.org/officeDocument/2006/relationships/ctrlProp" Target="../ctrlProps/ctrlProp45.xml"/><Relationship Id="rId8" Type="http://schemas.openxmlformats.org/officeDocument/2006/relationships/ctrlProp" Target="../ctrlProps/ctrlProp18.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57.xml"/><Relationship Id="rId18" Type="http://schemas.openxmlformats.org/officeDocument/2006/relationships/ctrlProp" Target="../ctrlProps/ctrlProp62.xml"/><Relationship Id="rId26" Type="http://schemas.openxmlformats.org/officeDocument/2006/relationships/ctrlProp" Target="../ctrlProps/ctrlProp70.xml"/><Relationship Id="rId21" Type="http://schemas.openxmlformats.org/officeDocument/2006/relationships/ctrlProp" Target="../ctrlProps/ctrlProp65.xml"/><Relationship Id="rId34" Type="http://schemas.openxmlformats.org/officeDocument/2006/relationships/ctrlProp" Target="../ctrlProps/ctrlProp78.xml"/><Relationship Id="rId7" Type="http://schemas.openxmlformats.org/officeDocument/2006/relationships/ctrlProp" Target="../ctrlProps/ctrlProp51.xml"/><Relationship Id="rId12" Type="http://schemas.openxmlformats.org/officeDocument/2006/relationships/ctrlProp" Target="../ctrlProps/ctrlProp56.xml"/><Relationship Id="rId17" Type="http://schemas.openxmlformats.org/officeDocument/2006/relationships/ctrlProp" Target="../ctrlProps/ctrlProp61.xml"/><Relationship Id="rId25" Type="http://schemas.openxmlformats.org/officeDocument/2006/relationships/ctrlProp" Target="../ctrlProps/ctrlProp69.xml"/><Relationship Id="rId33" Type="http://schemas.openxmlformats.org/officeDocument/2006/relationships/ctrlProp" Target="../ctrlProps/ctrlProp77.xml"/><Relationship Id="rId38" Type="http://schemas.openxmlformats.org/officeDocument/2006/relationships/comments" Target="../comments3.xml"/><Relationship Id="rId2" Type="http://schemas.openxmlformats.org/officeDocument/2006/relationships/drawing" Target="../drawings/drawing3.xml"/><Relationship Id="rId16" Type="http://schemas.openxmlformats.org/officeDocument/2006/relationships/ctrlProp" Target="../ctrlProps/ctrlProp60.xml"/><Relationship Id="rId20" Type="http://schemas.openxmlformats.org/officeDocument/2006/relationships/ctrlProp" Target="../ctrlProps/ctrlProp64.xml"/><Relationship Id="rId29" Type="http://schemas.openxmlformats.org/officeDocument/2006/relationships/ctrlProp" Target="../ctrlProps/ctrlProp73.xml"/><Relationship Id="rId1" Type="http://schemas.openxmlformats.org/officeDocument/2006/relationships/printerSettings" Target="../printerSettings/printerSettings3.bin"/><Relationship Id="rId6" Type="http://schemas.openxmlformats.org/officeDocument/2006/relationships/ctrlProp" Target="../ctrlProps/ctrlProp50.xml"/><Relationship Id="rId11" Type="http://schemas.openxmlformats.org/officeDocument/2006/relationships/ctrlProp" Target="../ctrlProps/ctrlProp55.xml"/><Relationship Id="rId24" Type="http://schemas.openxmlformats.org/officeDocument/2006/relationships/ctrlProp" Target="../ctrlProps/ctrlProp68.xml"/><Relationship Id="rId32" Type="http://schemas.openxmlformats.org/officeDocument/2006/relationships/ctrlProp" Target="../ctrlProps/ctrlProp76.xml"/><Relationship Id="rId37" Type="http://schemas.openxmlformats.org/officeDocument/2006/relationships/ctrlProp" Target="../ctrlProps/ctrlProp81.xml"/><Relationship Id="rId5" Type="http://schemas.openxmlformats.org/officeDocument/2006/relationships/ctrlProp" Target="../ctrlProps/ctrlProp49.xml"/><Relationship Id="rId15" Type="http://schemas.openxmlformats.org/officeDocument/2006/relationships/ctrlProp" Target="../ctrlProps/ctrlProp59.xml"/><Relationship Id="rId23" Type="http://schemas.openxmlformats.org/officeDocument/2006/relationships/ctrlProp" Target="../ctrlProps/ctrlProp67.xml"/><Relationship Id="rId28" Type="http://schemas.openxmlformats.org/officeDocument/2006/relationships/ctrlProp" Target="../ctrlProps/ctrlProp72.xml"/><Relationship Id="rId36" Type="http://schemas.openxmlformats.org/officeDocument/2006/relationships/ctrlProp" Target="../ctrlProps/ctrlProp80.xml"/><Relationship Id="rId10" Type="http://schemas.openxmlformats.org/officeDocument/2006/relationships/ctrlProp" Target="../ctrlProps/ctrlProp54.xml"/><Relationship Id="rId19" Type="http://schemas.openxmlformats.org/officeDocument/2006/relationships/ctrlProp" Target="../ctrlProps/ctrlProp63.xml"/><Relationship Id="rId31" Type="http://schemas.openxmlformats.org/officeDocument/2006/relationships/ctrlProp" Target="../ctrlProps/ctrlProp75.xml"/><Relationship Id="rId4" Type="http://schemas.openxmlformats.org/officeDocument/2006/relationships/ctrlProp" Target="../ctrlProps/ctrlProp48.xml"/><Relationship Id="rId9" Type="http://schemas.openxmlformats.org/officeDocument/2006/relationships/ctrlProp" Target="../ctrlProps/ctrlProp53.xml"/><Relationship Id="rId14" Type="http://schemas.openxmlformats.org/officeDocument/2006/relationships/ctrlProp" Target="../ctrlProps/ctrlProp58.xml"/><Relationship Id="rId22" Type="http://schemas.openxmlformats.org/officeDocument/2006/relationships/ctrlProp" Target="../ctrlProps/ctrlProp66.xml"/><Relationship Id="rId27" Type="http://schemas.openxmlformats.org/officeDocument/2006/relationships/ctrlProp" Target="../ctrlProps/ctrlProp71.xml"/><Relationship Id="rId30" Type="http://schemas.openxmlformats.org/officeDocument/2006/relationships/ctrlProp" Target="../ctrlProps/ctrlProp74.xml"/><Relationship Id="rId35" Type="http://schemas.openxmlformats.org/officeDocument/2006/relationships/ctrlProp" Target="../ctrlProps/ctrlProp79.xml"/><Relationship Id="rId8" Type="http://schemas.openxmlformats.org/officeDocument/2006/relationships/ctrlProp" Target="../ctrlProps/ctrlProp52.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8"/>
  </sheetPr>
  <dimension ref="A1:Y93"/>
  <sheetViews>
    <sheetView view="pageBreakPreview" zoomScaleNormal="100" zoomScaleSheetLayoutView="100" workbookViewId="0">
      <selection sqref="A1:G1"/>
    </sheetView>
  </sheetViews>
  <sheetFormatPr defaultColWidth="11" defaultRowHeight="13.5"/>
  <cols>
    <col min="1" max="1" width="27.125" style="1" bestFit="1" customWidth="1"/>
    <col min="2" max="2" width="31.625" style="1" bestFit="1" customWidth="1"/>
    <col min="3" max="3" width="15.375" style="1" customWidth="1"/>
    <col min="4" max="4" width="10.125" style="1" bestFit="1" customWidth="1"/>
    <col min="5" max="16384" width="11" style="1"/>
  </cols>
  <sheetData>
    <row r="1" spans="1:8" ht="30" customHeight="1">
      <c r="A1" s="823" t="s">
        <v>172</v>
      </c>
      <c r="B1" s="823"/>
      <c r="C1" s="823"/>
      <c r="D1" s="823"/>
      <c r="E1" s="823"/>
      <c r="F1" s="823"/>
      <c r="G1" s="823"/>
    </row>
    <row r="2" spans="1:8" ht="30" customHeight="1">
      <c r="A2" s="194" t="s">
        <v>251</v>
      </c>
      <c r="B2" s="194"/>
      <c r="C2" s="824" t="s">
        <v>480</v>
      </c>
      <c r="D2" s="825"/>
      <c r="E2" s="194"/>
      <c r="F2" s="194"/>
      <c r="G2" s="195" t="s">
        <v>214</v>
      </c>
      <c r="H2" s="657" t="s">
        <v>476</v>
      </c>
    </row>
    <row r="3" spans="1:8" ht="9.75" customHeight="1">
      <c r="A3" s="816"/>
      <c r="B3" s="816"/>
      <c r="C3" s="816"/>
      <c r="D3" s="816"/>
      <c r="E3" s="816"/>
      <c r="F3" s="816"/>
      <c r="G3" s="816"/>
    </row>
    <row r="4" spans="1:8" s="188" customFormat="1" ht="18" customHeight="1">
      <c r="A4" s="189" t="s">
        <v>488</v>
      </c>
      <c r="B4" s="190"/>
      <c r="C4" s="191"/>
      <c r="D4" s="192"/>
      <c r="E4" s="190"/>
      <c r="F4" s="190"/>
      <c r="G4" s="193"/>
    </row>
    <row r="5" spans="1:8" s="188" customFormat="1" ht="60.75" customHeight="1">
      <c r="A5" s="812" t="s">
        <v>444</v>
      </c>
      <c r="B5" s="812"/>
      <c r="C5" s="812"/>
      <c r="D5" s="812"/>
      <c r="E5" s="813"/>
      <c r="F5" s="813"/>
      <c r="G5" s="813"/>
    </row>
    <row r="6" spans="1:8" s="188" customFormat="1" ht="48.75" customHeight="1">
      <c r="A6" s="812" t="s">
        <v>428</v>
      </c>
      <c r="B6" s="812"/>
      <c r="C6" s="812"/>
      <c r="D6" s="812"/>
      <c r="E6" s="813"/>
      <c r="F6" s="813"/>
      <c r="G6" s="813"/>
    </row>
    <row r="7" spans="1:8" s="188" customFormat="1" ht="60" customHeight="1">
      <c r="A7" s="812" t="s">
        <v>249</v>
      </c>
      <c r="B7" s="812"/>
      <c r="C7" s="812"/>
      <c r="D7" s="812"/>
      <c r="E7" s="812"/>
      <c r="F7" s="812"/>
      <c r="G7" s="812"/>
    </row>
    <row r="8" spans="1:8" s="188" customFormat="1" ht="48" customHeight="1">
      <c r="A8" s="812" t="s">
        <v>429</v>
      </c>
      <c r="B8" s="812"/>
      <c r="C8" s="812"/>
      <c r="D8" s="812"/>
      <c r="E8" s="812"/>
      <c r="F8" s="812"/>
      <c r="G8" s="812"/>
    </row>
    <row r="9" spans="1:8" ht="9.75" customHeight="1">
      <c r="A9" s="816"/>
      <c r="B9" s="816"/>
      <c r="C9" s="816"/>
      <c r="D9" s="816"/>
      <c r="E9" s="816"/>
      <c r="F9" s="816"/>
      <c r="G9" s="816"/>
    </row>
    <row r="10" spans="1:8" s="188" customFormat="1" ht="16.5" customHeight="1">
      <c r="A10" s="822" t="s">
        <v>246</v>
      </c>
      <c r="B10" s="822"/>
      <c r="C10" s="822"/>
      <c r="D10" s="822"/>
      <c r="E10" s="190"/>
      <c r="F10" s="190"/>
      <c r="G10" s="190"/>
    </row>
    <row r="11" spans="1:8" s="188" customFormat="1" ht="46.5" customHeight="1">
      <c r="A11" s="812" t="s">
        <v>245</v>
      </c>
      <c r="B11" s="812"/>
      <c r="C11" s="812"/>
      <c r="D11" s="812"/>
      <c r="E11" s="813"/>
      <c r="F11" s="813"/>
      <c r="G11" s="813"/>
    </row>
    <row r="12" spans="1:8" s="188" customFormat="1" ht="36" customHeight="1">
      <c r="A12" s="812" t="s">
        <v>380</v>
      </c>
      <c r="B12" s="812"/>
      <c r="C12" s="812"/>
      <c r="D12" s="812"/>
      <c r="E12" s="813"/>
      <c r="F12" s="813"/>
      <c r="G12" s="813"/>
    </row>
    <row r="13" spans="1:8" s="188" customFormat="1" ht="63.75" customHeight="1">
      <c r="A13" s="812" t="s">
        <v>250</v>
      </c>
      <c r="B13" s="812"/>
      <c r="C13" s="812"/>
      <c r="D13" s="812"/>
      <c r="E13" s="813"/>
      <c r="F13" s="813"/>
      <c r="G13" s="813"/>
    </row>
    <row r="14" spans="1:8" s="188" customFormat="1" ht="36" customHeight="1">
      <c r="A14" s="812" t="s">
        <v>247</v>
      </c>
      <c r="B14" s="812"/>
      <c r="C14" s="812"/>
      <c r="D14" s="812"/>
      <c r="E14" s="813"/>
      <c r="F14" s="813"/>
      <c r="G14" s="813"/>
    </row>
    <row r="15" spans="1:8" s="188" customFormat="1" ht="49.5" customHeight="1">
      <c r="A15" s="812" t="s">
        <v>288</v>
      </c>
      <c r="B15" s="812"/>
      <c r="C15" s="812"/>
      <c r="D15" s="812"/>
      <c r="E15" s="813"/>
      <c r="F15" s="813"/>
      <c r="G15" s="813"/>
    </row>
    <row r="16" spans="1:8" s="188" customFormat="1" ht="65.25" customHeight="1">
      <c r="A16" s="812" t="s">
        <v>443</v>
      </c>
      <c r="B16" s="815"/>
      <c r="C16" s="815"/>
      <c r="D16" s="815"/>
      <c r="E16" s="815"/>
      <c r="F16" s="815"/>
      <c r="G16" s="815"/>
    </row>
    <row r="17" spans="1:7" s="188" customFormat="1" ht="48.75" customHeight="1">
      <c r="A17" s="812" t="s">
        <v>430</v>
      </c>
      <c r="B17" s="812"/>
      <c r="C17" s="812"/>
      <c r="D17" s="812"/>
      <c r="E17" s="813"/>
      <c r="F17" s="813"/>
      <c r="G17" s="813"/>
    </row>
    <row r="18" spans="1:7" s="188" customFormat="1" ht="57" customHeight="1">
      <c r="A18" s="812" t="s">
        <v>293</v>
      </c>
      <c r="B18" s="812"/>
      <c r="C18" s="812"/>
      <c r="D18" s="812"/>
      <c r="E18" s="813"/>
      <c r="F18" s="813"/>
      <c r="G18" s="813"/>
    </row>
    <row r="19" spans="1:7" ht="9.75" customHeight="1">
      <c r="A19" s="816"/>
      <c r="B19" s="816"/>
      <c r="C19" s="816"/>
      <c r="D19" s="816"/>
      <c r="E19" s="816"/>
      <c r="F19" s="816"/>
      <c r="G19" s="816"/>
    </row>
    <row r="20" spans="1:7" s="188" customFormat="1" ht="18.75" customHeight="1">
      <c r="A20" s="817" t="s">
        <v>248</v>
      </c>
      <c r="B20" s="817"/>
      <c r="C20" s="817"/>
      <c r="D20" s="817"/>
      <c r="E20" s="190"/>
      <c r="F20" s="190"/>
      <c r="G20" s="190"/>
    </row>
    <row r="21" spans="1:7" s="188" customFormat="1" ht="66.75" customHeight="1">
      <c r="A21" s="812" t="s">
        <v>379</v>
      </c>
      <c r="B21" s="812"/>
      <c r="C21" s="812"/>
      <c r="D21" s="812"/>
      <c r="E21" s="813"/>
      <c r="F21" s="813"/>
      <c r="G21" s="813"/>
    </row>
    <row r="22" spans="1:7" ht="21.75" customHeight="1">
      <c r="A22" s="196" t="s">
        <v>345</v>
      </c>
      <c r="B22" s="818" t="s">
        <v>643</v>
      </c>
      <c r="C22" s="818"/>
      <c r="D22" s="818"/>
      <c r="E22" s="818"/>
      <c r="F22" s="818"/>
      <c r="G22" s="197"/>
    </row>
    <row r="23" spans="1:7" ht="21.75" customHeight="1">
      <c r="A23" s="196"/>
      <c r="B23" s="818" t="s">
        <v>431</v>
      </c>
      <c r="C23" s="818"/>
      <c r="D23" s="818"/>
      <c r="E23" s="818"/>
      <c r="F23" s="302"/>
      <c r="G23" s="198"/>
    </row>
    <row r="24" spans="1:7" ht="15.75" customHeight="1">
      <c r="A24" s="199" t="s">
        <v>202</v>
      </c>
      <c r="B24" s="200"/>
      <c r="C24" s="200"/>
      <c r="D24" s="200"/>
      <c r="E24" s="200"/>
      <c r="F24" s="200"/>
      <c r="G24" s="200"/>
    </row>
    <row r="25" spans="1:7" ht="13.5" customHeight="1">
      <c r="A25" s="199" t="s">
        <v>477</v>
      </c>
      <c r="B25" s="194"/>
      <c r="C25" s="201"/>
      <c r="D25" s="201"/>
      <c r="E25" s="200"/>
      <c r="F25" s="200"/>
      <c r="G25" s="200"/>
    </row>
    <row r="26" spans="1:7" ht="33" customHeight="1">
      <c r="A26" s="820" t="s">
        <v>478</v>
      </c>
      <c r="B26" s="821"/>
      <c r="C26" s="821"/>
      <c r="D26" s="821"/>
      <c r="E26" s="821"/>
      <c r="F26" s="821"/>
      <c r="G26" s="821"/>
    </row>
    <row r="27" spans="1:7" ht="13.5" customHeight="1">
      <c r="A27" s="819"/>
      <c r="B27" s="819"/>
      <c r="C27" s="819"/>
      <c r="D27" s="819"/>
      <c r="E27" s="819"/>
      <c r="F27" s="819"/>
      <c r="G27" s="819"/>
    </row>
    <row r="28" spans="1:7" ht="13.5" customHeight="1">
      <c r="A28" s="202"/>
      <c r="B28" s="202"/>
      <c r="C28" s="202"/>
      <c r="D28" s="202"/>
      <c r="E28" s="202"/>
      <c r="F28" s="202"/>
      <c r="G28" s="202"/>
    </row>
    <row r="29" spans="1:7">
      <c r="A29" s="198"/>
      <c r="B29" s="203"/>
      <c r="C29" s="203"/>
      <c r="D29" s="203"/>
      <c r="E29" s="204"/>
      <c r="F29" s="204"/>
      <c r="G29" s="204"/>
    </row>
    <row r="30" spans="1:7">
      <c r="A30" s="203"/>
      <c r="B30" s="203"/>
      <c r="C30" s="203"/>
      <c r="D30" s="203"/>
      <c r="E30" s="198"/>
      <c r="F30" s="198"/>
      <c r="G30" s="198"/>
    </row>
    <row r="31" spans="1:7">
      <c r="A31" s="203"/>
      <c r="B31" s="203"/>
      <c r="C31" s="203"/>
      <c r="D31" s="203"/>
      <c r="E31" s="198"/>
      <c r="F31" s="198"/>
      <c r="G31" s="198"/>
    </row>
    <row r="32" spans="1:7" ht="18.75" customHeight="1">
      <c r="A32" s="198"/>
      <c r="B32" s="198"/>
      <c r="C32" s="198"/>
      <c r="D32" s="198"/>
      <c r="E32" s="198"/>
      <c r="F32" s="198"/>
      <c r="G32" s="198"/>
    </row>
    <row r="33" spans="1:7" ht="38.25" hidden="1" customHeight="1" thickBot="1">
      <c r="A33" s="814" t="s">
        <v>20</v>
      </c>
      <c r="B33" s="814"/>
      <c r="C33" s="814"/>
      <c r="D33" s="814"/>
    </row>
    <row r="34" spans="1:7" ht="34.5" hidden="1" customHeight="1" thickTop="1">
      <c r="A34" s="789" t="s">
        <v>0</v>
      </c>
      <c r="B34" s="790"/>
      <c r="C34" s="790"/>
      <c r="D34" s="791"/>
    </row>
    <row r="35" spans="1:7" ht="14.25" hidden="1" thickBot="1">
      <c r="A35" s="792" t="s">
        <v>62</v>
      </c>
      <c r="B35" s="793"/>
      <c r="C35" s="793"/>
      <c r="D35" s="794"/>
    </row>
    <row r="36" spans="1:7" ht="14.25" hidden="1" thickTop="1"/>
    <row r="37" spans="1:7" ht="13.5" hidden="1" customHeight="1">
      <c r="A37" s="1" t="s">
        <v>48</v>
      </c>
      <c r="D37" s="795" t="s">
        <v>487</v>
      </c>
    </row>
    <row r="38" spans="1:7" s="14" customFormat="1" ht="21.75" hidden="1" customHeight="1">
      <c r="A38" s="84" t="s">
        <v>479</v>
      </c>
      <c r="B38" s="80"/>
      <c r="C38" s="80"/>
      <c r="D38" s="796"/>
      <c r="E38" s="1"/>
      <c r="F38" s="1"/>
      <c r="G38" s="1"/>
    </row>
    <row r="39" spans="1:7" s="14" customFormat="1" ht="15" hidden="1" customHeight="1">
      <c r="A39" s="21"/>
      <c r="B39" s="22" t="s">
        <v>65</v>
      </c>
      <c r="C39" s="23" t="s">
        <v>432</v>
      </c>
      <c r="D39" s="24" t="s">
        <v>9</v>
      </c>
    </row>
    <row r="40" spans="1:7" s="14" customFormat="1" ht="15" hidden="1" customHeight="1">
      <c r="A40" s="25"/>
      <c r="B40" s="660" t="s">
        <v>492</v>
      </c>
      <c r="C40" s="10" t="s">
        <v>433</v>
      </c>
      <c r="D40" s="26" t="s">
        <v>434</v>
      </c>
    </row>
    <row r="41" spans="1:7" s="14" customFormat="1" ht="15" hidden="1" customHeight="1">
      <c r="A41" s="25"/>
      <c r="B41" s="10" t="s">
        <v>97</v>
      </c>
      <c r="C41" s="797" t="s">
        <v>482</v>
      </c>
      <c r="D41" s="798"/>
    </row>
    <row r="42" spans="1:7" s="14" customFormat="1" ht="15" hidden="1" customHeight="1">
      <c r="A42" s="27"/>
      <c r="B42" s="28" t="s">
        <v>98</v>
      </c>
      <c r="C42" s="799" t="s">
        <v>135</v>
      </c>
      <c r="D42" s="800"/>
    </row>
    <row r="43" spans="1:7" s="14" customFormat="1" ht="15" hidden="1" customHeight="1">
      <c r="A43" s="29" t="s">
        <v>222</v>
      </c>
      <c r="B43" s="801" t="s">
        <v>223</v>
      </c>
      <c r="C43" s="801"/>
      <c r="D43" s="802"/>
    </row>
    <row r="44" spans="1:7" s="14" customFormat="1" ht="15" hidden="1" customHeight="1">
      <c r="A44" s="30"/>
      <c r="B44" s="803" t="s">
        <v>224</v>
      </c>
      <c r="C44" s="803"/>
      <c r="D44" s="804"/>
    </row>
    <row r="45" spans="1:7" s="14" customFormat="1" ht="15" hidden="1" customHeight="1">
      <c r="A45" s="30" t="s">
        <v>99</v>
      </c>
      <c r="B45" s="11"/>
      <c r="C45" s="10" t="s">
        <v>225</v>
      </c>
      <c r="D45" s="31"/>
    </row>
    <row r="46" spans="1:7" s="14" customFormat="1" ht="15" hidden="1" customHeight="1">
      <c r="A46" s="30" t="s">
        <v>226</v>
      </c>
      <c r="B46" s="12"/>
      <c r="C46" s="13" t="s">
        <v>64</v>
      </c>
      <c r="D46" s="32"/>
    </row>
    <row r="47" spans="1:7" hidden="1">
      <c r="A47" s="33" t="s">
        <v>227</v>
      </c>
      <c r="B47" s="34"/>
      <c r="C47" s="35"/>
      <c r="D47" s="36"/>
      <c r="E47" s="14"/>
      <c r="F47" s="14"/>
      <c r="G47" s="14"/>
    </row>
    <row r="48" spans="1:7" ht="21" hidden="1" customHeight="1">
      <c r="A48" s="17"/>
      <c r="B48" s="18"/>
      <c r="C48" s="17"/>
      <c r="D48" s="41"/>
    </row>
    <row r="49" spans="1:25" ht="21" hidden="1" customHeight="1">
      <c r="A49" s="132" t="s">
        <v>51</v>
      </c>
      <c r="B49" s="133" t="s">
        <v>435</v>
      </c>
      <c r="C49" s="134" t="s">
        <v>201</v>
      </c>
      <c r="D49" s="135">
        <v>0</v>
      </c>
    </row>
    <row r="50" spans="1:25" ht="21" hidden="1" customHeight="1">
      <c r="A50" s="136" t="s">
        <v>52</v>
      </c>
      <c r="B50" s="805" t="s">
        <v>200</v>
      </c>
      <c r="C50" s="805"/>
      <c r="D50" s="806"/>
    </row>
    <row r="51" spans="1:25" ht="21" hidden="1" customHeight="1">
      <c r="A51" s="646" t="s">
        <v>472</v>
      </c>
      <c r="B51" s="647" t="s">
        <v>61</v>
      </c>
      <c r="C51" s="649" t="s">
        <v>436</v>
      </c>
      <c r="D51" s="648"/>
      <c r="O51" s="315">
        <v>43191</v>
      </c>
      <c r="P51" s="312">
        <v>1</v>
      </c>
      <c r="Q51" s="314">
        <f>DATE(YEAR(O51),MONTH(O51)+1,0)</f>
        <v>43220</v>
      </c>
      <c r="R51" s="312">
        <v>13</v>
      </c>
      <c r="S51" s="311">
        <f>勤務時間管理簿!$AM$132</f>
        <v>0.49999999999999989</v>
      </c>
      <c r="T51" s="633">
        <f>勤務時間管理簿!$AT$132</f>
        <v>2</v>
      </c>
      <c r="V51" s="309">
        <v>1</v>
      </c>
      <c r="W51" s="309" t="s">
        <v>254</v>
      </c>
      <c r="X51" s="309">
        <v>13</v>
      </c>
      <c r="Y51" s="1" t="s">
        <v>255</v>
      </c>
    </row>
    <row r="52" spans="1:25" ht="21" hidden="1" customHeight="1">
      <c r="A52" s="641" t="s">
        <v>471</v>
      </c>
      <c r="B52" s="640" t="s">
        <v>469</v>
      </c>
      <c r="C52" s="810"/>
      <c r="D52" s="811"/>
    </row>
    <row r="53" spans="1:25" ht="21" hidden="1" customHeight="1">
      <c r="A53" s="642" t="s">
        <v>452</v>
      </c>
      <c r="B53" s="807" t="s">
        <v>1</v>
      </c>
      <c r="C53" s="808"/>
      <c r="D53" s="809"/>
    </row>
    <row r="54" spans="1:25" ht="21" hidden="1" customHeight="1">
      <c r="A54" s="642" t="s">
        <v>453</v>
      </c>
      <c r="B54" s="786" t="s">
        <v>233</v>
      </c>
      <c r="C54" s="787"/>
      <c r="D54" s="788"/>
    </row>
    <row r="55" spans="1:25" ht="21" hidden="1" customHeight="1">
      <c r="A55" s="750" t="s">
        <v>454</v>
      </c>
      <c r="B55" s="651">
        <v>43922</v>
      </c>
      <c r="C55" s="770">
        <v>44104</v>
      </c>
      <c r="D55" s="771"/>
    </row>
    <row r="56" spans="1:25" ht="21" hidden="1" customHeight="1">
      <c r="A56" s="751"/>
      <c r="B56" s="772" t="s">
        <v>176</v>
      </c>
      <c r="C56" s="772"/>
      <c r="D56" s="773"/>
    </row>
    <row r="57" spans="1:25" ht="21" hidden="1" customHeight="1">
      <c r="A57" s="642" t="s">
        <v>455</v>
      </c>
      <c r="B57" s="137">
        <v>3</v>
      </c>
      <c r="C57" s="15"/>
      <c r="D57" s="138"/>
    </row>
    <row r="58" spans="1:25" ht="21" hidden="1" customHeight="1">
      <c r="A58" s="642" t="s">
        <v>456</v>
      </c>
      <c r="B58" s="322" t="s">
        <v>447</v>
      </c>
      <c r="C58" s="774" t="s">
        <v>155</v>
      </c>
      <c r="D58" s="775"/>
    </row>
    <row r="59" spans="1:25" ht="21" hidden="1" customHeight="1">
      <c r="A59" s="642" t="s">
        <v>457</v>
      </c>
      <c r="B59" s="145" t="s">
        <v>47</v>
      </c>
      <c r="C59" s="776" t="s">
        <v>475</v>
      </c>
      <c r="D59" s="777"/>
    </row>
    <row r="60" spans="1:25" ht="20.25" hidden="1" customHeight="1">
      <c r="A60" s="642" t="s">
        <v>458</v>
      </c>
      <c r="B60" s="778" t="s">
        <v>29</v>
      </c>
      <c r="C60" s="778"/>
      <c r="D60" s="779"/>
      <c r="O60" s="315">
        <f>DATE(YEAR(O59),MONTH(O59)+1,DAY(O59))</f>
        <v>31</v>
      </c>
      <c r="P60" s="312">
        <v>10</v>
      </c>
      <c r="Q60" s="314">
        <f>DATE(YEAR(O60),MONTH(O60)+1,0)</f>
        <v>31</v>
      </c>
      <c r="R60" s="312">
        <v>22</v>
      </c>
      <c r="S60" s="311">
        <f>勤務時間管理簿!$AM$546</f>
        <v>0</v>
      </c>
      <c r="T60" s="310">
        <f>勤務時間管理簿!$AT$546</f>
        <v>0</v>
      </c>
      <c r="V60" s="309">
        <v>10</v>
      </c>
      <c r="W60" s="309" t="s">
        <v>270</v>
      </c>
      <c r="X60" s="309">
        <v>22</v>
      </c>
      <c r="Y60" s="1" t="s">
        <v>271</v>
      </c>
    </row>
    <row r="61" spans="1:25" ht="20.25" hidden="1" customHeight="1">
      <c r="A61" s="750" t="s">
        <v>484</v>
      </c>
      <c r="B61" s="780" t="s">
        <v>483</v>
      </c>
      <c r="C61" s="782" t="s">
        <v>437</v>
      </c>
      <c r="D61" s="783"/>
      <c r="O61" s="315">
        <f>DATE(YEAR(O60),MONTH(O60)+1,DAY(O60))</f>
        <v>62</v>
      </c>
      <c r="P61" s="312">
        <v>11</v>
      </c>
      <c r="Q61" s="314">
        <f>DATE(YEAR(O61),MONTH(O61)+1,0)</f>
        <v>91</v>
      </c>
      <c r="R61" s="312">
        <v>23</v>
      </c>
      <c r="S61" s="311">
        <f>勤務時間管理簿!$AM$592</f>
        <v>0</v>
      </c>
      <c r="T61" s="310">
        <f>勤務時間管理簿!$AT$592</f>
        <v>0</v>
      </c>
      <c r="V61" s="309">
        <v>11</v>
      </c>
      <c r="W61" s="309" t="s">
        <v>272</v>
      </c>
      <c r="X61" s="309">
        <v>23</v>
      </c>
      <c r="Y61" s="1" t="s">
        <v>273</v>
      </c>
    </row>
    <row r="62" spans="1:25" ht="27.75" hidden="1" customHeight="1" thickBot="1">
      <c r="A62" s="751"/>
      <c r="B62" s="781"/>
      <c r="C62" s="784"/>
      <c r="D62" s="785"/>
      <c r="O62" s="315">
        <f>DATE(YEAR(O61),MONTH(O61)+1,DAY(O61))</f>
        <v>93</v>
      </c>
      <c r="P62" s="313">
        <v>12</v>
      </c>
      <c r="Q62" s="314">
        <f>DATE(YEAR(O62),MONTH(O62)+1,0)</f>
        <v>121</v>
      </c>
      <c r="R62" s="313">
        <v>24</v>
      </c>
      <c r="S62" s="311">
        <f>勤務時間管理簿!$AM$638</f>
        <v>0</v>
      </c>
      <c r="T62" s="310">
        <f>勤務時間管理簿!$AT$638</f>
        <v>0</v>
      </c>
      <c r="V62" s="309">
        <v>12</v>
      </c>
      <c r="W62" s="309" t="s">
        <v>274</v>
      </c>
      <c r="X62" s="309">
        <v>24</v>
      </c>
      <c r="Y62" s="1" t="s">
        <v>275</v>
      </c>
    </row>
    <row r="63" spans="1:25" ht="30.75" hidden="1" customHeight="1" thickBot="1">
      <c r="A63" s="750" t="s">
        <v>459</v>
      </c>
      <c r="B63" s="747" t="s">
        <v>490</v>
      </c>
      <c r="C63" s="766" t="s">
        <v>473</v>
      </c>
      <c r="D63" s="767"/>
      <c r="O63" s="316"/>
      <c r="P63" s="313"/>
      <c r="Q63" s="317"/>
      <c r="R63" s="313"/>
      <c r="S63" s="311"/>
      <c r="T63" s="310"/>
      <c r="V63" s="309"/>
      <c r="W63" s="309"/>
      <c r="X63" s="309"/>
    </row>
    <row r="64" spans="1:25" ht="21" hidden="1" customHeight="1">
      <c r="A64" s="751"/>
      <c r="B64" s="747"/>
      <c r="C64" s="768"/>
      <c r="D64" s="769"/>
    </row>
    <row r="65" spans="1:24" ht="21" hidden="1" customHeight="1">
      <c r="A65" s="642" t="s">
        <v>460</v>
      </c>
      <c r="B65" s="206" t="s">
        <v>234</v>
      </c>
      <c r="C65" s="764" t="s">
        <v>235</v>
      </c>
      <c r="D65" s="765"/>
      <c r="V65" s="44"/>
      <c r="W65" s="44"/>
      <c r="X65" s="44"/>
    </row>
    <row r="66" spans="1:24" ht="21" hidden="1" customHeight="1">
      <c r="A66" s="750" t="s">
        <v>461</v>
      </c>
      <c r="B66" s="747" t="s">
        <v>470</v>
      </c>
      <c r="C66" s="747" t="s">
        <v>438</v>
      </c>
      <c r="D66" s="752"/>
      <c r="V66" s="44"/>
      <c r="W66" s="44"/>
      <c r="X66" s="44"/>
    </row>
    <row r="67" spans="1:24" ht="28.5" hidden="1" customHeight="1">
      <c r="A67" s="751"/>
      <c r="B67" s="747"/>
      <c r="C67" s="747"/>
      <c r="D67" s="752"/>
      <c r="V67" s="44"/>
      <c r="W67" s="44"/>
      <c r="X67" s="44"/>
    </row>
    <row r="68" spans="1:24" ht="21" hidden="1" customHeight="1">
      <c r="A68" s="745" t="s">
        <v>294</v>
      </c>
      <c r="B68" s="747" t="s">
        <v>439</v>
      </c>
      <c r="C68" s="747" t="s">
        <v>440</v>
      </c>
      <c r="D68" s="748"/>
      <c r="V68" s="44"/>
      <c r="W68" s="44"/>
      <c r="X68" s="44"/>
    </row>
    <row r="69" spans="1:24" ht="33.75" hidden="1" customHeight="1">
      <c r="A69" s="746"/>
      <c r="B69" s="747"/>
      <c r="C69" s="749"/>
      <c r="D69" s="748"/>
      <c r="V69" s="44"/>
      <c r="W69" s="44"/>
      <c r="X69" s="44"/>
    </row>
    <row r="70" spans="1:24" ht="28.5" hidden="1" customHeight="1">
      <c r="A70" s="642" t="s">
        <v>462</v>
      </c>
      <c r="B70" s="638" t="s">
        <v>450</v>
      </c>
      <c r="C70" s="637" t="s">
        <v>451</v>
      </c>
      <c r="D70" s="639"/>
    </row>
    <row r="71" spans="1:24" ht="21" hidden="1" customHeight="1" thickBot="1">
      <c r="A71" s="642" t="s">
        <v>463</v>
      </c>
      <c r="B71" s="144" t="s">
        <v>441</v>
      </c>
      <c r="C71" s="754" t="s">
        <v>105</v>
      </c>
      <c r="D71" s="755"/>
    </row>
    <row r="72" spans="1:24" ht="21" hidden="1" customHeight="1" thickTop="1" thickBot="1">
      <c r="A72" s="644" t="s">
        <v>464</v>
      </c>
      <c r="B72" s="87" t="s">
        <v>442</v>
      </c>
      <c r="C72" s="85"/>
      <c r="D72" s="37"/>
    </row>
    <row r="73" spans="1:24" ht="21" hidden="1" customHeight="1" thickTop="1">
      <c r="A73" s="642" t="s">
        <v>465</v>
      </c>
      <c r="B73" s="86" t="s">
        <v>104</v>
      </c>
      <c r="C73" s="9"/>
      <c r="D73" s="37"/>
    </row>
    <row r="74" spans="1:24" ht="21" hidden="1" customHeight="1">
      <c r="A74" s="642" t="s">
        <v>466</v>
      </c>
      <c r="B74" s="146" t="s">
        <v>481</v>
      </c>
      <c r="C74" s="38"/>
      <c r="D74" s="37"/>
    </row>
    <row r="75" spans="1:24" ht="21" hidden="1" customHeight="1">
      <c r="A75" s="643" t="s">
        <v>467</v>
      </c>
      <c r="B75" s="635" t="s">
        <v>24</v>
      </c>
      <c r="C75" s="39"/>
      <c r="D75" s="40"/>
    </row>
    <row r="76" spans="1:24" hidden="1">
      <c r="A76" s="645" t="s">
        <v>468</v>
      </c>
      <c r="B76" s="756" t="s">
        <v>244</v>
      </c>
      <c r="C76" s="757"/>
      <c r="D76" s="758"/>
    </row>
    <row r="77" spans="1:24" hidden="1">
      <c r="A77" s="17"/>
      <c r="C77" s="17"/>
      <c r="D77" s="41"/>
    </row>
    <row r="78" spans="1:24" hidden="1">
      <c r="A78" s="759" t="s">
        <v>127</v>
      </c>
      <c r="B78" s="759"/>
    </row>
    <row r="79" spans="1:24" hidden="1">
      <c r="A79" s="139"/>
      <c r="B79" s="19"/>
    </row>
    <row r="80" spans="1:24" hidden="1">
      <c r="A80" s="42" t="s">
        <v>162</v>
      </c>
      <c r="B80" s="43" t="s">
        <v>163</v>
      </c>
      <c r="C80" s="17"/>
      <c r="D80" s="41"/>
    </row>
    <row r="81" spans="1:7" hidden="1">
      <c r="A81" s="760" t="s">
        <v>106</v>
      </c>
      <c r="B81" s="762" t="s">
        <v>210</v>
      </c>
      <c r="C81" s="17"/>
      <c r="D81" s="41"/>
    </row>
    <row r="82" spans="1:7" hidden="1">
      <c r="A82" s="761"/>
      <c r="B82" s="763"/>
      <c r="C82" s="17"/>
      <c r="D82" s="41"/>
    </row>
    <row r="83" spans="1:7">
      <c r="A83" s="17"/>
      <c r="B83" s="18"/>
      <c r="C83" s="17"/>
      <c r="D83" s="41"/>
    </row>
    <row r="85" spans="1:7" s="16" customFormat="1" ht="20.100000000000001" customHeight="1">
      <c r="A85" s="1"/>
      <c r="B85" s="1"/>
      <c r="C85" s="1"/>
      <c r="D85" s="1"/>
      <c r="E85" s="1"/>
      <c r="F85" s="1"/>
      <c r="G85" s="1"/>
    </row>
    <row r="86" spans="1:7" s="16" customFormat="1" ht="20.100000000000001" customHeight="1">
      <c r="A86" s="113"/>
      <c r="B86" s="109"/>
      <c r="D86" s="753"/>
      <c r="E86" s="753"/>
      <c r="F86" s="753"/>
      <c r="G86" s="753"/>
    </row>
    <row r="87" spans="1:7" s="16" customFormat="1" ht="20.100000000000001" customHeight="1">
      <c r="A87" s="113"/>
      <c r="B87" s="109"/>
      <c r="D87" s="753"/>
      <c r="E87" s="753"/>
      <c r="F87" s="753"/>
      <c r="G87" s="753"/>
    </row>
    <row r="88" spans="1:7" s="16" customFormat="1" ht="20.100000000000001" customHeight="1">
      <c r="A88" s="113"/>
      <c r="B88" s="109"/>
      <c r="D88" s="753"/>
      <c r="E88" s="753"/>
      <c r="F88" s="753"/>
      <c r="G88" s="753"/>
    </row>
    <row r="89" spans="1:7" s="108" customFormat="1">
      <c r="A89" s="16"/>
      <c r="B89" s="16"/>
      <c r="C89" s="16"/>
      <c r="D89" s="753"/>
      <c r="E89" s="753"/>
      <c r="F89" s="753"/>
      <c r="G89" s="753"/>
    </row>
    <row r="90" spans="1:7" s="108" customFormat="1"/>
    <row r="91" spans="1:7" s="108" customFormat="1"/>
    <row r="92" spans="1:7">
      <c r="A92" s="108"/>
      <c r="B92" s="108"/>
      <c r="C92" s="108"/>
      <c r="D92" s="108"/>
      <c r="E92" s="108"/>
      <c r="F92" s="108"/>
      <c r="G92" s="108"/>
    </row>
    <row r="93" spans="1:7">
      <c r="A93" s="113"/>
    </row>
  </sheetData>
  <mergeCells count="64">
    <mergeCell ref="A7:G7"/>
    <mergeCell ref="A8:G8"/>
    <mergeCell ref="A9:G9"/>
    <mergeCell ref="A10:D10"/>
    <mergeCell ref="A1:G1"/>
    <mergeCell ref="C2:D2"/>
    <mergeCell ref="A3:G3"/>
    <mergeCell ref="A5:G5"/>
    <mergeCell ref="A6:G6"/>
    <mergeCell ref="A11:G11"/>
    <mergeCell ref="A12:G12"/>
    <mergeCell ref="A33:D33"/>
    <mergeCell ref="A14:G14"/>
    <mergeCell ref="A15:G15"/>
    <mergeCell ref="A16:G16"/>
    <mergeCell ref="A17:G17"/>
    <mergeCell ref="A18:G18"/>
    <mergeCell ref="A19:G19"/>
    <mergeCell ref="A20:D20"/>
    <mergeCell ref="A13:G13"/>
    <mergeCell ref="A21:G21"/>
    <mergeCell ref="B22:F22"/>
    <mergeCell ref="B23:E23"/>
    <mergeCell ref="A27:G27"/>
    <mergeCell ref="A26:G26"/>
    <mergeCell ref="B54:D54"/>
    <mergeCell ref="A34:D34"/>
    <mergeCell ref="A35:D35"/>
    <mergeCell ref="D37:D38"/>
    <mergeCell ref="C41:D41"/>
    <mergeCell ref="C42:D42"/>
    <mergeCell ref="B43:D43"/>
    <mergeCell ref="B44:D44"/>
    <mergeCell ref="B50:D50"/>
    <mergeCell ref="B53:D53"/>
    <mergeCell ref="C52:D52"/>
    <mergeCell ref="C65:D65"/>
    <mergeCell ref="A63:A64"/>
    <mergeCell ref="B63:B64"/>
    <mergeCell ref="C63:D64"/>
    <mergeCell ref="C55:D55"/>
    <mergeCell ref="B56:D56"/>
    <mergeCell ref="C58:D58"/>
    <mergeCell ref="C59:D59"/>
    <mergeCell ref="B60:D60"/>
    <mergeCell ref="A55:A56"/>
    <mergeCell ref="A61:A62"/>
    <mergeCell ref="B61:B62"/>
    <mergeCell ref="C61:D62"/>
    <mergeCell ref="D88:G88"/>
    <mergeCell ref="C71:D71"/>
    <mergeCell ref="B76:D76"/>
    <mergeCell ref="D89:G89"/>
    <mergeCell ref="A78:B78"/>
    <mergeCell ref="A81:A82"/>
    <mergeCell ref="B81:B82"/>
    <mergeCell ref="D86:G86"/>
    <mergeCell ref="D87:G87"/>
    <mergeCell ref="A68:A69"/>
    <mergeCell ref="B68:B69"/>
    <mergeCell ref="C68:D69"/>
    <mergeCell ref="A66:A67"/>
    <mergeCell ref="B66:B67"/>
    <mergeCell ref="C66:D67"/>
  </mergeCells>
  <phoneticPr fontId="3"/>
  <dataValidations count="3">
    <dataValidation showInputMessage="1" showErrorMessage="1" sqref="B59" xr:uid="{00000000-0002-0000-0000-000000000000}"/>
    <dataValidation type="list" allowBlank="1" showInputMessage="1" showErrorMessage="1" sqref="C58:D58" xr:uid="{00000000-0002-0000-0000-000001000000}">
      <formula1>$E$52:$E$59</formula1>
    </dataValidation>
    <dataValidation type="list" showInputMessage="1" showErrorMessage="1" sqref="B58" xr:uid="{00000000-0002-0000-0000-000002000000}">
      <formula1>$A$51:$A$53</formula1>
    </dataValidation>
  </dataValidations>
  <printOptions horizontalCentered="1"/>
  <pageMargins left="0.51" right="0" top="0.79" bottom="0.39370078740157483" header="0.55118110236220474" footer="0"/>
  <pageSetup paperSize="9" scale="77" fitToHeight="2" orientation="portrait" cellComments="asDisplayed" r:id="rId1"/>
  <headerFooter alignWithMargins="0">
    <oddHeader xml:space="preserve">&amp;C&amp;"HG創英角ﾎﾟｯﾌﾟ体,ﾍﾋﾞｰ"&amp;14
</oddHeader>
  </headerFooter>
  <rowBreaks count="2" manualBreakCount="2">
    <brk id="32" max="6" man="1"/>
    <brk id="84" max="6" man="1"/>
  </rowBreaks>
  <drawing r:id="rId2"/>
  <legacyDrawing r:id="rId3"/>
  <mc:AlternateContent xmlns:mc="http://schemas.openxmlformats.org/markup-compatibility/2006">
    <mc:Choice Requires="x14">
      <controls>
        <mc:AlternateContent xmlns:mc="http://schemas.openxmlformats.org/markup-compatibility/2006">
          <mc:Choice Requires="x14">
            <control shapeId="189441" r:id="rId4" name="Check Box 1">
              <controlPr defaultSize="0" autoFill="0" autoLine="0" autoPict="0">
                <anchor moveWithCells="1">
                  <from>
                    <xdr:col>0</xdr:col>
                    <xdr:colOff>2057400</xdr:colOff>
                    <xdr:row>65</xdr:row>
                    <xdr:rowOff>0</xdr:rowOff>
                  </from>
                  <to>
                    <xdr:col>1</xdr:col>
                    <xdr:colOff>447675</xdr:colOff>
                    <xdr:row>83</xdr:row>
                    <xdr:rowOff>28575</xdr:rowOff>
                  </to>
                </anchor>
              </controlPr>
            </control>
          </mc:Choice>
        </mc:AlternateContent>
        <mc:AlternateContent xmlns:mc="http://schemas.openxmlformats.org/markup-compatibility/2006">
          <mc:Choice Requires="x14">
            <control shapeId="189442" r:id="rId5" name="Check Box 2">
              <controlPr defaultSize="0" autoFill="0" autoLine="0" autoPict="0">
                <anchor moveWithCells="1">
                  <from>
                    <xdr:col>1</xdr:col>
                    <xdr:colOff>2400300</xdr:colOff>
                    <xdr:row>65</xdr:row>
                    <xdr:rowOff>66675</xdr:rowOff>
                  </from>
                  <to>
                    <xdr:col>2</xdr:col>
                    <xdr:colOff>295275</xdr:colOff>
                    <xdr:row>82</xdr:row>
                    <xdr:rowOff>114300</xdr:rowOff>
                  </to>
                </anchor>
              </controlPr>
            </control>
          </mc:Choice>
        </mc:AlternateContent>
        <mc:AlternateContent xmlns:mc="http://schemas.openxmlformats.org/markup-compatibility/2006">
          <mc:Choice Requires="x14">
            <control shapeId="189443" r:id="rId6" name="Check Box 3">
              <controlPr defaultSize="0" autoFill="0" autoLine="0" autoPict="0">
                <anchor moveWithCells="1">
                  <from>
                    <xdr:col>1</xdr:col>
                    <xdr:colOff>0</xdr:colOff>
                    <xdr:row>67</xdr:row>
                    <xdr:rowOff>9525</xdr:rowOff>
                  </from>
                  <to>
                    <xdr:col>1</xdr:col>
                    <xdr:colOff>304800</xdr:colOff>
                    <xdr:row>82</xdr:row>
                    <xdr:rowOff>161925</xdr:rowOff>
                  </to>
                </anchor>
              </controlPr>
            </control>
          </mc:Choice>
        </mc:AlternateContent>
        <mc:AlternateContent xmlns:mc="http://schemas.openxmlformats.org/markup-compatibility/2006">
          <mc:Choice Requires="x14">
            <control shapeId="189444" r:id="rId7" name="Check Box 4">
              <controlPr defaultSize="0" autoFill="0" autoLine="0" autoPict="0">
                <anchor moveWithCells="1">
                  <from>
                    <xdr:col>2</xdr:col>
                    <xdr:colOff>28575</xdr:colOff>
                    <xdr:row>67</xdr:row>
                    <xdr:rowOff>85725</xdr:rowOff>
                  </from>
                  <to>
                    <xdr:col>2</xdr:col>
                    <xdr:colOff>333375</xdr:colOff>
                    <xdr:row>82</xdr:row>
                    <xdr:rowOff>85725</xdr:rowOff>
                  </to>
                </anchor>
              </controlPr>
            </control>
          </mc:Choice>
        </mc:AlternateContent>
        <mc:AlternateContent xmlns:mc="http://schemas.openxmlformats.org/markup-compatibility/2006">
          <mc:Choice Requires="x14">
            <control shapeId="189445" r:id="rId8" name="Check Box 5">
              <controlPr defaultSize="0" autoFill="0" autoLine="0" autoPict="0">
                <anchor moveWithCells="1">
                  <from>
                    <xdr:col>2</xdr:col>
                    <xdr:colOff>314325</xdr:colOff>
                    <xdr:row>67</xdr:row>
                    <xdr:rowOff>238125</xdr:rowOff>
                  </from>
                  <to>
                    <xdr:col>2</xdr:col>
                    <xdr:colOff>619125</xdr:colOff>
                    <xdr:row>83</xdr:row>
                    <xdr:rowOff>66675</xdr:rowOff>
                  </to>
                </anchor>
              </controlPr>
            </control>
          </mc:Choice>
        </mc:AlternateContent>
        <mc:AlternateContent xmlns:mc="http://schemas.openxmlformats.org/markup-compatibility/2006">
          <mc:Choice Requires="x14">
            <control shapeId="189446" r:id="rId9" name="Check Box 6">
              <controlPr defaultSize="0" autoFill="0" autoLine="0" autoPict="0">
                <anchor moveWithCells="1">
                  <from>
                    <xdr:col>2</xdr:col>
                    <xdr:colOff>0</xdr:colOff>
                    <xdr:row>60</xdr:row>
                    <xdr:rowOff>161925</xdr:rowOff>
                  </from>
                  <to>
                    <xdr:col>2</xdr:col>
                    <xdr:colOff>304800</xdr:colOff>
                    <xdr:row>82</xdr:row>
                    <xdr:rowOff>123825</xdr:rowOff>
                  </to>
                </anchor>
              </controlPr>
            </control>
          </mc:Choice>
        </mc:AlternateContent>
        <mc:AlternateContent xmlns:mc="http://schemas.openxmlformats.org/markup-compatibility/2006">
          <mc:Choice Requires="x14">
            <control shapeId="189447" r:id="rId10" name="Check Box 7">
              <controlPr defaultSize="0" autoFill="0" autoLine="0" autoPict="0">
                <anchor moveWithCells="1">
                  <from>
                    <xdr:col>1</xdr:col>
                    <xdr:colOff>9525</xdr:colOff>
                    <xdr:row>60</xdr:row>
                    <xdr:rowOff>66675</xdr:rowOff>
                  </from>
                  <to>
                    <xdr:col>1</xdr:col>
                    <xdr:colOff>314325</xdr:colOff>
                    <xdr:row>82</xdr:row>
                    <xdr:rowOff>123825</xdr:rowOff>
                  </to>
                </anchor>
              </controlPr>
            </control>
          </mc:Choice>
        </mc:AlternateContent>
        <mc:AlternateContent xmlns:mc="http://schemas.openxmlformats.org/markup-compatibility/2006">
          <mc:Choice Requires="x14">
            <control shapeId="224097" r:id="rId11" name="Check Box 3937">
              <controlPr defaultSize="0" autoFill="0" autoLine="0" autoPict="0">
                <anchor moveWithCells="1">
                  <from>
                    <xdr:col>1</xdr:col>
                    <xdr:colOff>0</xdr:colOff>
                    <xdr:row>62</xdr:row>
                    <xdr:rowOff>9525</xdr:rowOff>
                  </from>
                  <to>
                    <xdr:col>1</xdr:col>
                    <xdr:colOff>304800</xdr:colOff>
                    <xdr:row>82</xdr:row>
                    <xdr:rowOff>161925</xdr:rowOff>
                  </to>
                </anchor>
              </controlPr>
            </control>
          </mc:Choice>
        </mc:AlternateContent>
        <mc:AlternateContent xmlns:mc="http://schemas.openxmlformats.org/markup-compatibility/2006">
          <mc:Choice Requires="x14">
            <control shapeId="224098" r:id="rId12" name="Check Box 3938">
              <controlPr defaultSize="0" autoFill="0" autoLine="0" autoPict="0">
                <anchor moveWithCells="1">
                  <from>
                    <xdr:col>2</xdr:col>
                    <xdr:colOff>28575</xdr:colOff>
                    <xdr:row>62</xdr:row>
                    <xdr:rowOff>142875</xdr:rowOff>
                  </from>
                  <to>
                    <xdr:col>2</xdr:col>
                    <xdr:colOff>333375</xdr:colOff>
                    <xdr:row>82</xdr:row>
                    <xdr:rowOff>76200</xdr:rowOff>
                  </to>
                </anchor>
              </controlPr>
            </control>
          </mc:Choice>
        </mc:AlternateContent>
        <mc:AlternateContent xmlns:mc="http://schemas.openxmlformats.org/markup-compatibility/2006">
          <mc:Choice Requires="x14">
            <control shapeId="224104" r:id="rId13" name="Check Box 3944">
              <controlPr defaultSize="0" autoFill="0" autoLine="0" autoPict="0">
                <anchor moveWithCells="1">
                  <from>
                    <xdr:col>1</xdr:col>
                    <xdr:colOff>2400300</xdr:colOff>
                    <xdr:row>65</xdr:row>
                    <xdr:rowOff>66675</xdr:rowOff>
                  </from>
                  <to>
                    <xdr:col>2</xdr:col>
                    <xdr:colOff>295275</xdr:colOff>
                    <xdr:row>82</xdr:row>
                    <xdr:rowOff>114300</xdr:rowOff>
                  </to>
                </anchor>
              </controlPr>
            </control>
          </mc:Choice>
        </mc:AlternateContent>
        <mc:AlternateContent xmlns:mc="http://schemas.openxmlformats.org/markup-compatibility/2006">
          <mc:Choice Requires="x14">
            <control shapeId="224106" r:id="rId14" name="Check Box 3946">
              <controlPr defaultSize="0" autoFill="0" autoLine="0" autoPict="0">
                <anchor moveWithCells="1">
                  <from>
                    <xdr:col>1</xdr:col>
                    <xdr:colOff>2400300</xdr:colOff>
                    <xdr:row>65</xdr:row>
                    <xdr:rowOff>66675</xdr:rowOff>
                  </from>
                  <to>
                    <xdr:col>2</xdr:col>
                    <xdr:colOff>295275</xdr:colOff>
                    <xdr:row>82</xdr:row>
                    <xdr:rowOff>114300</xdr:rowOff>
                  </to>
                </anchor>
              </controlPr>
            </control>
          </mc:Choice>
        </mc:AlternateContent>
        <mc:AlternateContent xmlns:mc="http://schemas.openxmlformats.org/markup-compatibility/2006">
          <mc:Choice Requires="x14">
            <control shapeId="224107" r:id="rId15" name="Check Box 3947">
              <controlPr defaultSize="0" autoFill="0" autoLine="0" autoPict="0">
                <anchor moveWithCells="1">
                  <from>
                    <xdr:col>1</xdr:col>
                    <xdr:colOff>38100</xdr:colOff>
                    <xdr:row>69</xdr:row>
                    <xdr:rowOff>28575</xdr:rowOff>
                  </from>
                  <to>
                    <xdr:col>1</xdr:col>
                    <xdr:colOff>495300</xdr:colOff>
                    <xdr:row>84</xdr:row>
                    <xdr:rowOff>180975</xdr:rowOff>
                  </to>
                </anchor>
              </controlPr>
            </control>
          </mc:Choice>
        </mc:AlternateContent>
        <mc:AlternateContent xmlns:mc="http://schemas.openxmlformats.org/markup-compatibility/2006">
          <mc:Choice Requires="x14">
            <control shapeId="224108" r:id="rId16" name="Check Box 3948">
              <controlPr defaultSize="0" autoFill="0" autoLine="0" autoPict="0">
                <anchor moveWithCells="1">
                  <from>
                    <xdr:col>2</xdr:col>
                    <xdr:colOff>38100</xdr:colOff>
                    <xdr:row>69</xdr:row>
                    <xdr:rowOff>28575</xdr:rowOff>
                  </from>
                  <to>
                    <xdr:col>2</xdr:col>
                    <xdr:colOff>495300</xdr:colOff>
                    <xdr:row>84</xdr:row>
                    <xdr:rowOff>180975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70C0"/>
  </sheetPr>
  <dimension ref="A1:G12"/>
  <sheetViews>
    <sheetView zoomScale="115" zoomScaleNormal="115" workbookViewId="0">
      <selection activeCell="I18" sqref="I18"/>
    </sheetView>
  </sheetViews>
  <sheetFormatPr defaultColWidth="11" defaultRowHeight="13.5"/>
  <cols>
    <col min="1" max="16384" width="11" style="126"/>
  </cols>
  <sheetData>
    <row r="1" spans="1:7">
      <c r="A1" s="125" t="s">
        <v>205</v>
      </c>
    </row>
    <row r="3" spans="1:7">
      <c r="A3" s="126" t="s">
        <v>206</v>
      </c>
    </row>
    <row r="4" spans="1:7">
      <c r="A4" s="126" t="s">
        <v>278</v>
      </c>
    </row>
    <row r="5" spans="1:7">
      <c r="A5" s="126" t="s">
        <v>279</v>
      </c>
    </row>
    <row r="6" spans="1:7">
      <c r="A6" s="126" t="s">
        <v>207</v>
      </c>
    </row>
    <row r="8" spans="1:7">
      <c r="B8" s="141">
        <f>E8*F10</f>
        <v>65</v>
      </c>
      <c r="D8" s="141" t="s">
        <v>208</v>
      </c>
      <c r="E8" s="141">
        <v>13</v>
      </c>
    </row>
    <row r="9" spans="1:7" ht="14.25" thickBot="1"/>
    <row r="10" spans="1:7" ht="13.5" customHeight="1">
      <c r="B10" s="1319" t="s">
        <v>289</v>
      </c>
      <c r="C10" s="1319"/>
      <c r="D10" s="1319"/>
      <c r="F10" s="1320">
        <v>5</v>
      </c>
      <c r="G10" s="140"/>
    </row>
    <row r="11" spans="1:7">
      <c r="B11" s="1319"/>
      <c r="C11" s="1319"/>
      <c r="D11" s="1319"/>
      <c r="E11" s="127" t="s">
        <v>209</v>
      </c>
      <c r="F11" s="1321"/>
    </row>
    <row r="12" spans="1:7" ht="14.25" thickBot="1">
      <c r="B12" s="1319"/>
      <c r="C12" s="1319"/>
      <c r="D12" s="1319"/>
      <c r="F12" s="1322"/>
    </row>
  </sheetData>
  <mergeCells count="2">
    <mergeCell ref="B10:D12"/>
    <mergeCell ref="F10:F12"/>
  </mergeCells>
  <phoneticPr fontId="3"/>
  <pageMargins left="0.7" right="0.7" top="0.75" bottom="0.75" header="0.3" footer="0.3"/>
  <pageSetup paperSize="9"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51"/>
    <pageSetUpPr fitToPage="1"/>
  </sheetPr>
  <dimension ref="A1:V100"/>
  <sheetViews>
    <sheetView showGridLines="0" zoomScaleNormal="100" workbookViewId="0">
      <selection activeCell="J34" sqref="J34"/>
    </sheetView>
  </sheetViews>
  <sheetFormatPr defaultColWidth="8.875" defaultRowHeight="13.5"/>
  <cols>
    <col min="1" max="1" width="3.125" customWidth="1"/>
    <col min="2" max="2" width="10.125" customWidth="1"/>
    <col min="3" max="3" width="6.125" customWidth="1"/>
    <col min="4" max="4" width="9.875" customWidth="1"/>
    <col min="5" max="5" width="12.125" customWidth="1"/>
    <col min="6" max="6" width="46.625" customWidth="1"/>
    <col min="7" max="7" width="5" customWidth="1"/>
    <col min="8" max="8" width="3.125" customWidth="1"/>
  </cols>
  <sheetData>
    <row r="1" spans="1:22">
      <c r="A1" s="661"/>
      <c r="B1" s="661"/>
      <c r="C1" s="661"/>
      <c r="D1" s="661"/>
      <c r="E1" s="661"/>
      <c r="F1" s="661"/>
      <c r="G1" s="661"/>
      <c r="H1" s="661"/>
      <c r="I1" s="661"/>
      <c r="J1" s="661"/>
      <c r="K1" s="661"/>
      <c r="L1" s="661"/>
      <c r="M1" s="661"/>
      <c r="N1" s="661"/>
      <c r="O1" s="661"/>
      <c r="P1" s="661"/>
      <c r="Q1" s="661"/>
      <c r="R1" s="661"/>
      <c r="S1" s="661"/>
      <c r="T1" s="661"/>
      <c r="U1" s="661"/>
      <c r="V1" s="661"/>
    </row>
    <row r="2" spans="1:22">
      <c r="A2" s="661"/>
      <c r="B2" s="661"/>
      <c r="C2" s="661"/>
      <c r="D2" s="661"/>
      <c r="E2" s="661"/>
      <c r="F2" s="661"/>
      <c r="G2" s="661"/>
      <c r="H2" s="661"/>
      <c r="I2" s="661"/>
      <c r="J2" s="661"/>
      <c r="K2" s="661"/>
      <c r="L2" s="661"/>
      <c r="M2" s="661"/>
      <c r="N2" s="661"/>
      <c r="O2" s="661"/>
      <c r="P2" s="661"/>
      <c r="Q2" s="661"/>
      <c r="R2" s="661"/>
      <c r="S2" s="661"/>
      <c r="T2" s="661"/>
      <c r="U2" s="661"/>
      <c r="V2" s="661"/>
    </row>
    <row r="3" spans="1:22">
      <c r="A3" s="661"/>
      <c r="B3" s="662" t="s">
        <v>491</v>
      </c>
      <c r="C3" s="661"/>
      <c r="D3" s="661"/>
      <c r="E3" s="661"/>
      <c r="F3" s="661"/>
      <c r="G3" s="661"/>
      <c r="H3" s="661"/>
      <c r="I3" s="661"/>
      <c r="J3" s="661"/>
      <c r="K3" s="661"/>
      <c r="L3" s="661"/>
      <c r="M3" s="661"/>
      <c r="N3" s="661"/>
      <c r="O3" s="661"/>
      <c r="P3" s="661"/>
      <c r="Q3" s="661"/>
      <c r="R3" s="661"/>
      <c r="S3" s="661"/>
      <c r="T3" s="661"/>
      <c r="U3" s="661"/>
      <c r="V3" s="661"/>
    </row>
    <row r="4" spans="1:22">
      <c r="A4" s="661"/>
      <c r="B4" s="661"/>
      <c r="C4" s="661"/>
      <c r="D4" s="661"/>
      <c r="E4" s="661"/>
      <c r="F4" s="661"/>
      <c r="G4" s="661"/>
      <c r="H4" s="661"/>
      <c r="I4" s="661"/>
      <c r="J4" s="661"/>
      <c r="K4" s="661"/>
      <c r="L4" s="661"/>
      <c r="M4" s="661"/>
      <c r="N4" s="661"/>
      <c r="O4" s="661"/>
      <c r="P4" s="661"/>
      <c r="Q4" s="661"/>
      <c r="R4" s="661"/>
      <c r="S4" s="661"/>
      <c r="T4" s="661"/>
      <c r="U4" s="661"/>
      <c r="V4" s="661"/>
    </row>
    <row r="5" spans="1:22">
      <c r="A5" s="661"/>
      <c r="B5" s="661"/>
      <c r="C5" s="661"/>
      <c r="D5" s="661"/>
      <c r="E5" s="661"/>
      <c r="F5" s="661"/>
      <c r="G5" s="661"/>
      <c r="H5" s="661"/>
      <c r="I5" s="661"/>
      <c r="J5" s="661"/>
      <c r="K5" s="661"/>
      <c r="L5" s="661"/>
      <c r="M5" s="661"/>
      <c r="N5" s="661"/>
      <c r="O5" s="661"/>
      <c r="P5" s="661"/>
      <c r="Q5" s="661"/>
      <c r="R5" s="661"/>
      <c r="S5" s="661"/>
      <c r="T5" s="661"/>
      <c r="U5" s="661"/>
      <c r="V5" s="661"/>
    </row>
    <row r="6" spans="1:22">
      <c r="A6" s="661"/>
      <c r="B6" s="661"/>
      <c r="C6" s="661"/>
      <c r="D6" s="661"/>
      <c r="E6" s="661"/>
      <c r="F6" s="661"/>
      <c r="G6" s="661"/>
      <c r="H6" s="661"/>
      <c r="I6" s="661"/>
      <c r="J6" s="661"/>
      <c r="K6" s="661"/>
      <c r="L6" s="661"/>
      <c r="M6" s="661"/>
      <c r="N6" s="661"/>
      <c r="O6" s="661"/>
      <c r="P6" s="661"/>
      <c r="Q6" s="661"/>
      <c r="R6" s="661"/>
      <c r="S6" s="661"/>
      <c r="T6" s="661"/>
      <c r="U6" s="661"/>
      <c r="V6" s="661"/>
    </row>
    <row r="7" spans="1:22">
      <c r="A7" s="661"/>
      <c r="B7" s="661"/>
      <c r="C7" s="661"/>
      <c r="D7" s="661"/>
      <c r="E7" s="661"/>
      <c r="F7" s="661"/>
      <c r="G7" s="661"/>
      <c r="H7" s="661"/>
      <c r="I7" s="661"/>
      <c r="J7" s="661"/>
      <c r="K7" s="661"/>
      <c r="L7" s="661"/>
      <c r="M7" s="661"/>
      <c r="N7" s="661"/>
      <c r="O7" s="661"/>
      <c r="P7" s="661"/>
      <c r="Q7" s="661"/>
      <c r="R7" s="661"/>
      <c r="S7" s="661"/>
      <c r="T7" s="661"/>
      <c r="U7" s="661"/>
      <c r="V7" s="661"/>
    </row>
    <row r="8" spans="1:22">
      <c r="A8" s="661"/>
      <c r="B8" s="661"/>
      <c r="C8" s="661"/>
      <c r="D8" s="661"/>
      <c r="E8" s="661"/>
      <c r="F8" s="661"/>
      <c r="G8" s="661"/>
      <c r="H8" s="661"/>
      <c r="I8" s="661"/>
      <c r="J8" s="661"/>
      <c r="K8" s="661"/>
      <c r="L8" s="661"/>
      <c r="M8" s="661"/>
      <c r="N8" s="661"/>
      <c r="O8" s="661"/>
      <c r="P8" s="661"/>
      <c r="Q8" s="661"/>
      <c r="R8" s="661"/>
      <c r="S8" s="661"/>
      <c r="T8" s="661"/>
      <c r="U8" s="661"/>
      <c r="V8" s="661"/>
    </row>
    <row r="9" spans="1:22">
      <c r="A9" s="661"/>
      <c r="B9" s="661"/>
      <c r="C9" s="661"/>
      <c r="D9" s="661"/>
      <c r="E9" s="661"/>
      <c r="F9" s="661"/>
      <c r="G9" s="661"/>
      <c r="H9" s="661"/>
      <c r="I9" s="661"/>
      <c r="J9" s="661"/>
      <c r="K9" s="661"/>
      <c r="L9" s="661"/>
      <c r="M9" s="661"/>
      <c r="N9" s="661"/>
      <c r="O9" s="661"/>
      <c r="P9" s="661"/>
      <c r="Q9" s="661"/>
      <c r="R9" s="661"/>
      <c r="S9" s="661"/>
      <c r="T9" s="661"/>
      <c r="U9" s="661"/>
      <c r="V9" s="661"/>
    </row>
    <row r="10" spans="1:22">
      <c r="A10" s="661"/>
      <c r="B10" s="661"/>
      <c r="C10" s="661"/>
      <c r="D10" s="661"/>
      <c r="E10" s="661"/>
      <c r="F10" s="661"/>
      <c r="G10" s="661"/>
      <c r="H10" s="661"/>
      <c r="I10" s="661"/>
      <c r="J10" s="661"/>
      <c r="K10" s="661"/>
      <c r="L10" s="661"/>
      <c r="M10" s="661"/>
      <c r="N10" s="661"/>
      <c r="O10" s="661"/>
      <c r="P10" s="661"/>
      <c r="Q10" s="661"/>
      <c r="R10" s="661"/>
      <c r="S10" s="661"/>
      <c r="T10" s="661"/>
      <c r="U10" s="661"/>
      <c r="V10" s="661"/>
    </row>
    <row r="11" spans="1:22">
      <c r="A11" s="661"/>
      <c r="B11" s="661"/>
      <c r="C11" s="661"/>
      <c r="D11" s="661"/>
      <c r="E11" s="661"/>
      <c r="F11" s="661"/>
      <c r="G11" s="661"/>
      <c r="H11" s="661"/>
      <c r="I11" s="661"/>
      <c r="J11" s="661"/>
      <c r="K11" s="661"/>
      <c r="L11" s="661"/>
      <c r="M11" s="661"/>
      <c r="N11" s="661"/>
      <c r="O11" s="661"/>
      <c r="P11" s="661"/>
      <c r="Q11" s="661"/>
      <c r="R11" s="661"/>
      <c r="S11" s="661"/>
      <c r="T11" s="661"/>
      <c r="U11" s="661"/>
      <c r="V11" s="661"/>
    </row>
    <row r="12" spans="1:22">
      <c r="A12" s="661"/>
      <c r="B12" s="661"/>
      <c r="C12" s="661"/>
      <c r="D12" s="661"/>
      <c r="E12" s="661"/>
      <c r="F12" s="661"/>
      <c r="G12" s="661"/>
      <c r="H12" s="661"/>
      <c r="I12" s="661"/>
      <c r="J12" s="661"/>
      <c r="K12" s="661"/>
      <c r="L12" s="661"/>
      <c r="M12" s="661"/>
      <c r="N12" s="661"/>
      <c r="O12" s="661"/>
      <c r="P12" s="661"/>
      <c r="Q12" s="661"/>
      <c r="R12" s="661"/>
      <c r="S12" s="661"/>
      <c r="T12" s="661"/>
      <c r="U12" s="661"/>
      <c r="V12" s="661"/>
    </row>
    <row r="13" spans="1:22">
      <c r="A13" s="661"/>
      <c r="B13" s="661"/>
      <c r="C13" s="661"/>
      <c r="D13" s="661"/>
      <c r="E13" s="661"/>
      <c r="F13" s="661"/>
      <c r="G13" s="661"/>
      <c r="H13" s="661"/>
      <c r="I13" s="661"/>
      <c r="J13" s="661"/>
      <c r="K13" s="661"/>
      <c r="L13" s="661"/>
      <c r="M13" s="661"/>
      <c r="N13" s="661"/>
      <c r="O13" s="661"/>
      <c r="P13" s="661"/>
      <c r="Q13" s="661"/>
      <c r="R13" s="661"/>
      <c r="S13" s="661"/>
      <c r="T13" s="661"/>
      <c r="U13" s="661"/>
      <c r="V13" s="661"/>
    </row>
    <row r="14" spans="1:22">
      <c r="A14" s="661"/>
      <c r="B14" s="661"/>
      <c r="C14" s="661"/>
      <c r="D14" s="661"/>
      <c r="E14" s="661"/>
      <c r="F14" s="661"/>
      <c r="G14" s="661"/>
      <c r="H14" s="661"/>
      <c r="I14" s="661"/>
      <c r="J14" s="661"/>
      <c r="K14" s="661"/>
      <c r="L14" s="661"/>
      <c r="M14" s="661"/>
      <c r="N14" s="661"/>
      <c r="O14" s="661"/>
      <c r="P14" s="661"/>
      <c r="Q14" s="661"/>
      <c r="R14" s="661"/>
      <c r="S14" s="661"/>
      <c r="T14" s="661"/>
      <c r="U14" s="661"/>
      <c r="V14" s="661"/>
    </row>
    <row r="15" spans="1:22">
      <c r="A15" s="661"/>
      <c r="B15" s="661"/>
      <c r="C15" s="661"/>
      <c r="D15" s="661"/>
      <c r="E15" s="661"/>
      <c r="F15" s="661"/>
      <c r="G15" s="661"/>
      <c r="H15" s="661"/>
      <c r="I15" s="661"/>
      <c r="J15" s="661"/>
      <c r="K15" s="661"/>
      <c r="L15" s="661"/>
      <c r="M15" s="661"/>
      <c r="N15" s="661"/>
      <c r="O15" s="661"/>
      <c r="P15" s="661"/>
      <c r="Q15" s="661"/>
      <c r="R15" s="661"/>
      <c r="S15" s="661"/>
      <c r="T15" s="661"/>
      <c r="U15" s="661"/>
      <c r="V15" s="661"/>
    </row>
    <row r="16" spans="1:22">
      <c r="A16" s="661"/>
      <c r="B16" s="661"/>
      <c r="C16" s="661"/>
      <c r="D16" s="661"/>
      <c r="E16" s="661"/>
      <c r="F16" s="661"/>
      <c r="G16" s="661"/>
      <c r="H16" s="661"/>
      <c r="I16" s="661"/>
      <c r="J16" s="661"/>
      <c r="K16" s="661"/>
      <c r="L16" s="661"/>
      <c r="M16" s="661"/>
      <c r="N16" s="661"/>
      <c r="O16" s="661"/>
      <c r="P16" s="661"/>
      <c r="Q16" s="661"/>
      <c r="R16" s="661"/>
      <c r="S16" s="661"/>
      <c r="T16" s="661"/>
      <c r="U16" s="661"/>
      <c r="V16" s="661"/>
    </row>
    <row r="17" spans="1:22">
      <c r="A17" s="661"/>
      <c r="B17" s="661"/>
      <c r="C17" s="661"/>
      <c r="D17" s="661"/>
      <c r="E17" s="661"/>
      <c r="F17" s="661"/>
      <c r="G17" s="661"/>
      <c r="H17" s="661"/>
      <c r="I17" s="661"/>
      <c r="J17" s="661"/>
      <c r="K17" s="661"/>
      <c r="L17" s="661"/>
      <c r="M17" s="661"/>
      <c r="N17" s="661"/>
      <c r="O17" s="661"/>
      <c r="P17" s="661"/>
      <c r="Q17" s="661"/>
      <c r="R17" s="661"/>
      <c r="S17" s="661"/>
      <c r="T17" s="661"/>
      <c r="U17" s="661"/>
      <c r="V17" s="661"/>
    </row>
    <row r="18" spans="1:22">
      <c r="A18" s="661"/>
      <c r="B18" s="661"/>
      <c r="C18" s="661"/>
      <c r="D18" s="661"/>
      <c r="E18" s="661"/>
      <c r="F18" s="661"/>
      <c r="G18" s="661"/>
      <c r="H18" s="661"/>
      <c r="I18" s="661"/>
      <c r="J18" s="661"/>
      <c r="K18" s="661"/>
      <c r="L18" s="661"/>
      <c r="M18" s="661"/>
      <c r="N18" s="661"/>
      <c r="O18" s="661"/>
      <c r="P18" s="661"/>
      <c r="Q18" s="661"/>
      <c r="R18" s="661"/>
      <c r="S18" s="661"/>
      <c r="T18" s="661"/>
      <c r="U18" s="661"/>
      <c r="V18" s="661"/>
    </row>
    <row r="19" spans="1:22">
      <c r="A19" s="661"/>
      <c r="B19" s="661"/>
      <c r="C19" s="661"/>
      <c r="D19" s="661"/>
      <c r="E19" s="661"/>
      <c r="F19" s="661"/>
      <c r="G19" s="661"/>
      <c r="H19" s="661"/>
      <c r="I19" s="661"/>
      <c r="J19" s="661"/>
      <c r="K19" s="661"/>
      <c r="L19" s="661"/>
      <c r="M19" s="661"/>
      <c r="N19" s="661"/>
      <c r="O19" s="661"/>
      <c r="P19" s="661"/>
      <c r="Q19" s="661"/>
      <c r="R19" s="661"/>
      <c r="S19" s="661"/>
      <c r="T19" s="661"/>
      <c r="U19" s="661"/>
      <c r="V19" s="661"/>
    </row>
    <row r="20" spans="1:22">
      <c r="A20" s="661"/>
      <c r="B20" s="661"/>
      <c r="C20" s="661"/>
      <c r="D20" s="661"/>
      <c r="E20" s="661"/>
      <c r="F20" s="661"/>
      <c r="G20" s="661"/>
      <c r="H20" s="661"/>
      <c r="I20" s="661"/>
      <c r="J20" s="661"/>
      <c r="K20" s="661"/>
      <c r="L20" s="661"/>
      <c r="M20" s="661"/>
      <c r="N20" s="661"/>
      <c r="O20" s="661"/>
      <c r="P20" s="661"/>
      <c r="Q20" s="661"/>
      <c r="R20" s="661"/>
      <c r="S20" s="661"/>
      <c r="T20" s="661"/>
      <c r="U20" s="661"/>
      <c r="V20" s="661"/>
    </row>
    <row r="21" spans="1:22">
      <c r="A21" s="661"/>
      <c r="B21" s="661"/>
      <c r="C21" s="661"/>
      <c r="D21" s="661"/>
      <c r="E21" s="661"/>
      <c r="F21" s="661"/>
      <c r="G21" s="661"/>
      <c r="H21" s="661"/>
      <c r="I21" s="661"/>
      <c r="J21" s="661"/>
      <c r="K21" s="661"/>
      <c r="L21" s="661"/>
      <c r="M21" s="661"/>
      <c r="N21" s="661"/>
      <c r="O21" s="661"/>
      <c r="P21" s="661"/>
      <c r="Q21" s="661"/>
      <c r="R21" s="661"/>
      <c r="S21" s="661"/>
      <c r="T21" s="661"/>
      <c r="U21" s="661"/>
      <c r="V21" s="661"/>
    </row>
    <row r="22" spans="1:22">
      <c r="A22" s="661"/>
      <c r="B22" s="661"/>
      <c r="C22" s="661"/>
      <c r="D22" s="661"/>
      <c r="E22" s="661"/>
      <c r="F22" s="661"/>
      <c r="G22" s="661"/>
      <c r="H22" s="661"/>
      <c r="I22" s="661"/>
      <c r="J22" s="661"/>
      <c r="K22" s="661"/>
      <c r="L22" s="661"/>
      <c r="M22" s="661"/>
      <c r="N22" s="661"/>
      <c r="O22" s="661"/>
      <c r="P22" s="661"/>
      <c r="Q22" s="661"/>
      <c r="R22" s="661"/>
      <c r="S22" s="661"/>
      <c r="T22" s="661"/>
      <c r="U22" s="661"/>
      <c r="V22" s="661"/>
    </row>
    <row r="23" spans="1:22">
      <c r="A23" s="661"/>
      <c r="B23" s="661"/>
      <c r="C23" s="661"/>
      <c r="D23" s="661"/>
      <c r="E23" s="661"/>
      <c r="F23" s="661"/>
      <c r="G23" s="661"/>
      <c r="H23" s="661"/>
      <c r="I23" s="661"/>
      <c r="J23" s="661"/>
      <c r="K23" s="661"/>
      <c r="L23" s="661"/>
      <c r="M23" s="661"/>
      <c r="N23" s="661"/>
      <c r="O23" s="661"/>
      <c r="P23" s="661"/>
      <c r="Q23" s="661"/>
      <c r="R23" s="661"/>
      <c r="S23" s="661"/>
      <c r="T23" s="661"/>
      <c r="U23" s="661"/>
      <c r="V23" s="661"/>
    </row>
    <row r="24" spans="1:22">
      <c r="A24" s="661"/>
      <c r="B24" s="661"/>
      <c r="C24" s="661"/>
      <c r="D24" s="661"/>
      <c r="E24" s="661"/>
      <c r="F24" s="661"/>
      <c r="G24" s="661"/>
      <c r="H24" s="661"/>
      <c r="I24" s="661"/>
      <c r="J24" s="661"/>
      <c r="K24" s="661"/>
      <c r="L24" s="661"/>
      <c r="M24" s="661"/>
      <c r="N24" s="661"/>
      <c r="O24" s="661"/>
      <c r="P24" s="661"/>
      <c r="Q24" s="661"/>
      <c r="R24" s="661"/>
      <c r="S24" s="661"/>
      <c r="T24" s="661"/>
      <c r="U24" s="661"/>
      <c r="V24" s="661"/>
    </row>
    <row r="25" spans="1:22">
      <c r="A25" s="661"/>
      <c r="B25" s="661"/>
      <c r="C25" s="661"/>
      <c r="D25" s="661"/>
      <c r="E25" s="661"/>
      <c r="F25" s="661"/>
      <c r="G25" s="661"/>
      <c r="H25" s="661"/>
      <c r="I25" s="661"/>
      <c r="J25" s="661"/>
      <c r="K25" s="661"/>
      <c r="L25" s="661"/>
      <c r="M25" s="661"/>
      <c r="N25" s="661"/>
      <c r="O25" s="661"/>
      <c r="P25" s="661"/>
      <c r="Q25" s="661"/>
      <c r="R25" s="661"/>
      <c r="S25" s="661"/>
      <c r="T25" s="661"/>
      <c r="U25" s="661"/>
      <c r="V25" s="661"/>
    </row>
    <row r="26" spans="1:22">
      <c r="A26" s="661"/>
      <c r="B26" s="661"/>
      <c r="C26" s="661"/>
      <c r="D26" s="661"/>
      <c r="E26" s="661"/>
      <c r="F26" s="661"/>
      <c r="G26" s="661"/>
      <c r="H26" s="661"/>
      <c r="I26" s="661"/>
      <c r="J26" s="661"/>
      <c r="K26" s="661"/>
      <c r="L26" s="661"/>
      <c r="M26" s="661"/>
      <c r="N26" s="661"/>
      <c r="O26" s="661"/>
      <c r="P26" s="661"/>
      <c r="Q26" s="661"/>
      <c r="R26" s="661"/>
      <c r="S26" s="661"/>
      <c r="T26" s="661"/>
      <c r="U26" s="661"/>
      <c r="V26" s="661"/>
    </row>
    <row r="27" spans="1:22">
      <c r="A27" s="661"/>
      <c r="B27" s="661"/>
      <c r="C27" s="661"/>
      <c r="D27" s="661"/>
      <c r="E27" s="661"/>
      <c r="F27" s="661"/>
      <c r="G27" s="661"/>
      <c r="H27" s="661"/>
      <c r="I27" s="661"/>
      <c r="J27" s="661"/>
      <c r="K27" s="661"/>
      <c r="L27" s="661"/>
      <c r="M27" s="661"/>
      <c r="N27" s="661"/>
      <c r="O27" s="661"/>
      <c r="P27" s="661"/>
      <c r="Q27" s="661"/>
      <c r="R27" s="661"/>
      <c r="S27" s="661"/>
      <c r="T27" s="661"/>
      <c r="U27" s="661"/>
      <c r="V27" s="661"/>
    </row>
    <row r="28" spans="1:22">
      <c r="A28" s="661"/>
      <c r="B28" s="661"/>
      <c r="C28" s="661"/>
      <c r="D28" s="661"/>
      <c r="E28" s="661"/>
      <c r="F28" s="661"/>
      <c r="G28" s="661"/>
      <c r="H28" s="661"/>
      <c r="I28" s="661"/>
      <c r="J28" s="661"/>
      <c r="K28" s="661"/>
      <c r="L28" s="661"/>
      <c r="M28" s="661"/>
      <c r="N28" s="661"/>
      <c r="O28" s="661"/>
      <c r="P28" s="661"/>
      <c r="Q28" s="661"/>
      <c r="R28" s="661"/>
      <c r="S28" s="661"/>
      <c r="T28" s="661"/>
      <c r="U28" s="661"/>
      <c r="V28" s="661"/>
    </row>
    <row r="29" spans="1:22">
      <c r="A29" s="661"/>
      <c r="B29" s="661"/>
      <c r="C29" s="661"/>
      <c r="D29" s="661"/>
      <c r="E29" s="661"/>
      <c r="F29" s="661"/>
      <c r="G29" s="661"/>
      <c r="H29" s="661"/>
      <c r="I29" s="661"/>
      <c r="J29" s="661"/>
      <c r="K29" s="661"/>
      <c r="L29" s="661"/>
      <c r="M29" s="661"/>
      <c r="N29" s="661"/>
      <c r="O29" s="661"/>
      <c r="P29" s="661"/>
      <c r="Q29" s="661"/>
      <c r="R29" s="661"/>
      <c r="S29" s="661"/>
      <c r="T29" s="661"/>
      <c r="U29" s="661"/>
      <c r="V29" s="661"/>
    </row>
    <row r="30" spans="1:22">
      <c r="A30" s="661"/>
      <c r="B30" s="661"/>
      <c r="C30" s="661"/>
      <c r="D30" s="661"/>
      <c r="E30" s="661"/>
      <c r="F30" s="661"/>
      <c r="G30" s="661"/>
      <c r="H30" s="661"/>
      <c r="I30" s="661"/>
      <c r="J30" s="661"/>
      <c r="K30" s="661"/>
      <c r="L30" s="661"/>
      <c r="M30" s="661"/>
      <c r="N30" s="661"/>
      <c r="O30" s="661"/>
      <c r="P30" s="661"/>
      <c r="Q30" s="661"/>
      <c r="R30" s="661"/>
      <c r="S30" s="661"/>
      <c r="T30" s="661"/>
      <c r="U30" s="661"/>
      <c r="V30" s="661"/>
    </row>
    <row r="31" spans="1:22">
      <c r="A31" s="661"/>
      <c r="B31" s="661"/>
      <c r="C31" s="661"/>
      <c r="D31" s="661"/>
      <c r="E31" s="661"/>
      <c r="F31" s="661"/>
      <c r="G31" s="661"/>
      <c r="H31" s="661"/>
      <c r="I31" s="661"/>
      <c r="J31" s="661"/>
      <c r="K31" s="661"/>
      <c r="L31" s="661"/>
      <c r="M31" s="661"/>
      <c r="N31" s="661"/>
      <c r="O31" s="661"/>
      <c r="P31" s="661"/>
      <c r="Q31" s="661"/>
      <c r="R31" s="661"/>
      <c r="S31" s="661"/>
      <c r="T31" s="661"/>
      <c r="U31" s="661"/>
      <c r="V31" s="661"/>
    </row>
    <row r="32" spans="1:22">
      <c r="A32" s="661"/>
      <c r="B32" s="661"/>
      <c r="C32" s="661"/>
      <c r="D32" s="661"/>
      <c r="E32" s="661"/>
      <c r="F32" s="661"/>
      <c r="G32" s="661"/>
      <c r="H32" s="661"/>
      <c r="I32" s="661"/>
      <c r="J32" s="661"/>
      <c r="K32" s="661"/>
      <c r="L32" s="661"/>
      <c r="M32" s="661"/>
      <c r="N32" s="661"/>
      <c r="O32" s="661"/>
      <c r="P32" s="661"/>
      <c r="Q32" s="661"/>
      <c r="R32" s="661"/>
      <c r="S32" s="661"/>
      <c r="T32" s="661"/>
      <c r="U32" s="661"/>
      <c r="V32" s="661"/>
    </row>
    <row r="33" spans="1:22">
      <c r="A33" s="661"/>
      <c r="B33" s="661"/>
      <c r="C33" s="661"/>
      <c r="D33" s="661"/>
      <c r="E33" s="661"/>
      <c r="F33" s="661"/>
      <c r="G33" s="661"/>
      <c r="H33" s="661"/>
      <c r="I33" s="661"/>
      <c r="J33" s="661"/>
      <c r="K33" s="661"/>
      <c r="L33" s="661"/>
      <c r="M33" s="661"/>
      <c r="N33" s="661"/>
      <c r="O33" s="661"/>
      <c r="P33" s="661"/>
      <c r="Q33" s="661"/>
      <c r="R33" s="661"/>
      <c r="S33" s="661"/>
      <c r="T33" s="661"/>
      <c r="U33" s="661"/>
      <c r="V33" s="661"/>
    </row>
    <row r="34" spans="1:22">
      <c r="A34" s="661"/>
      <c r="B34" s="661"/>
      <c r="C34" s="661"/>
      <c r="D34" s="661"/>
      <c r="E34" s="661"/>
      <c r="F34" s="661"/>
      <c r="G34" s="661"/>
      <c r="H34" s="661"/>
      <c r="I34" s="661"/>
      <c r="J34" s="661"/>
      <c r="K34" s="661"/>
      <c r="L34" s="661"/>
      <c r="M34" s="661"/>
      <c r="N34" s="661"/>
      <c r="O34" s="661"/>
      <c r="P34" s="661"/>
      <c r="Q34" s="661"/>
      <c r="R34" s="661"/>
      <c r="S34" s="661"/>
      <c r="T34" s="661"/>
      <c r="U34" s="661"/>
      <c r="V34" s="661"/>
    </row>
    <row r="35" spans="1:22">
      <c r="A35" s="661"/>
      <c r="B35" s="661"/>
      <c r="C35" s="661"/>
      <c r="D35" s="661"/>
      <c r="E35" s="661"/>
      <c r="F35" s="661"/>
      <c r="G35" s="661"/>
      <c r="H35" s="661"/>
      <c r="I35" s="661"/>
      <c r="J35" s="661"/>
      <c r="K35" s="661"/>
      <c r="L35" s="661"/>
      <c r="M35" s="661"/>
      <c r="N35" s="661"/>
      <c r="O35" s="661"/>
      <c r="P35" s="661"/>
      <c r="Q35" s="661"/>
      <c r="R35" s="661"/>
      <c r="S35" s="661"/>
      <c r="T35" s="661"/>
      <c r="U35" s="661"/>
      <c r="V35" s="661"/>
    </row>
    <row r="36" spans="1:22">
      <c r="A36" s="661"/>
      <c r="B36" s="661"/>
      <c r="C36" s="661"/>
      <c r="D36" s="661"/>
      <c r="E36" s="661"/>
      <c r="F36" s="661"/>
      <c r="G36" s="661"/>
      <c r="H36" s="661"/>
      <c r="I36" s="661"/>
      <c r="J36" s="661"/>
      <c r="K36" s="661"/>
      <c r="L36" s="661"/>
      <c r="M36" s="661"/>
      <c r="N36" s="661"/>
      <c r="O36" s="661"/>
      <c r="P36" s="661"/>
      <c r="Q36" s="661"/>
      <c r="R36" s="661"/>
      <c r="S36" s="661"/>
      <c r="T36" s="661"/>
      <c r="U36" s="661"/>
      <c r="V36" s="661"/>
    </row>
    <row r="37" spans="1:22">
      <c r="A37" s="661"/>
      <c r="B37" s="661"/>
      <c r="C37" s="661"/>
      <c r="D37" s="661"/>
      <c r="E37" s="661"/>
      <c r="F37" s="661"/>
      <c r="G37" s="661"/>
      <c r="H37" s="661"/>
      <c r="I37" s="661"/>
      <c r="J37" s="661"/>
      <c r="K37" s="661"/>
      <c r="L37" s="661"/>
      <c r="M37" s="661"/>
      <c r="N37" s="661"/>
      <c r="O37" s="661"/>
      <c r="P37" s="661"/>
      <c r="Q37" s="661"/>
      <c r="R37" s="661"/>
      <c r="S37" s="661"/>
      <c r="T37" s="661"/>
      <c r="U37" s="661"/>
      <c r="V37" s="661"/>
    </row>
    <row r="38" spans="1:22">
      <c r="A38" s="661"/>
      <c r="B38" s="661"/>
      <c r="C38" s="661"/>
      <c r="D38" s="661"/>
      <c r="E38" s="661"/>
      <c r="F38" s="661"/>
      <c r="G38" s="661"/>
      <c r="H38" s="661"/>
      <c r="I38" s="661"/>
      <c r="J38" s="661"/>
      <c r="K38" s="661"/>
      <c r="L38" s="661"/>
      <c r="M38" s="661"/>
      <c r="N38" s="661"/>
      <c r="O38" s="661"/>
      <c r="P38" s="661"/>
      <c r="Q38" s="661"/>
      <c r="R38" s="661"/>
      <c r="S38" s="661"/>
      <c r="T38" s="661"/>
      <c r="U38" s="661"/>
      <c r="V38" s="661"/>
    </row>
    <row r="39" spans="1:22">
      <c r="A39" s="661"/>
      <c r="B39" s="661"/>
      <c r="C39" s="661"/>
      <c r="D39" s="661"/>
      <c r="E39" s="661"/>
      <c r="F39" s="661"/>
      <c r="G39" s="661"/>
      <c r="H39" s="661"/>
      <c r="I39" s="661"/>
      <c r="J39" s="661"/>
      <c r="K39" s="661"/>
      <c r="L39" s="661"/>
      <c r="M39" s="661"/>
      <c r="N39" s="661"/>
      <c r="O39" s="661"/>
      <c r="P39" s="661"/>
      <c r="Q39" s="661"/>
      <c r="R39" s="661"/>
      <c r="S39" s="661"/>
      <c r="T39" s="661"/>
      <c r="U39" s="661"/>
      <c r="V39" s="661"/>
    </row>
    <row r="40" spans="1:22">
      <c r="A40" s="661"/>
      <c r="B40" s="661"/>
      <c r="C40" s="661"/>
      <c r="D40" s="661"/>
      <c r="E40" s="661"/>
      <c r="F40" s="661"/>
      <c r="G40" s="661"/>
      <c r="H40" s="661"/>
      <c r="I40" s="661"/>
      <c r="J40" s="661"/>
      <c r="K40" s="661"/>
      <c r="L40" s="661"/>
      <c r="M40" s="661"/>
      <c r="N40" s="661"/>
      <c r="O40" s="661"/>
      <c r="P40" s="661"/>
      <c r="Q40" s="661"/>
      <c r="R40" s="661"/>
      <c r="S40" s="661"/>
      <c r="T40" s="661"/>
      <c r="U40" s="661"/>
      <c r="V40" s="661"/>
    </row>
    <row r="41" spans="1:22">
      <c r="A41" s="661"/>
      <c r="B41" s="661"/>
      <c r="C41" s="661"/>
      <c r="D41" s="661"/>
      <c r="E41" s="661"/>
      <c r="F41" s="661"/>
      <c r="G41" s="661"/>
      <c r="H41" s="661"/>
      <c r="I41" s="661"/>
      <c r="J41" s="661"/>
      <c r="K41" s="661"/>
      <c r="L41" s="661"/>
      <c r="M41" s="661"/>
      <c r="N41" s="661"/>
      <c r="O41" s="661"/>
      <c r="P41" s="661"/>
      <c r="Q41" s="661"/>
      <c r="R41" s="661"/>
      <c r="S41" s="661"/>
      <c r="T41" s="661"/>
      <c r="U41" s="661"/>
      <c r="V41" s="661"/>
    </row>
    <row r="42" spans="1:22">
      <c r="A42" s="661"/>
      <c r="B42" s="661"/>
      <c r="C42" s="661"/>
      <c r="D42" s="661"/>
      <c r="E42" s="661"/>
      <c r="F42" s="661"/>
      <c r="G42" s="661"/>
      <c r="H42" s="661"/>
      <c r="I42" s="661"/>
      <c r="J42" s="661"/>
      <c r="K42" s="661"/>
      <c r="L42" s="661"/>
      <c r="M42" s="661"/>
      <c r="N42" s="661"/>
      <c r="O42" s="661"/>
      <c r="P42" s="661"/>
      <c r="Q42" s="661"/>
      <c r="R42" s="661"/>
      <c r="S42" s="661"/>
      <c r="T42" s="661"/>
      <c r="U42" s="661"/>
      <c r="V42" s="661"/>
    </row>
    <row r="43" spans="1:22">
      <c r="A43" s="661"/>
      <c r="B43" s="661"/>
      <c r="C43" s="661"/>
      <c r="D43" s="661"/>
      <c r="E43" s="661"/>
      <c r="F43" s="661"/>
      <c r="G43" s="661"/>
      <c r="H43" s="661"/>
      <c r="I43" s="661"/>
      <c r="J43" s="661"/>
      <c r="K43" s="661"/>
      <c r="L43" s="661"/>
      <c r="M43" s="661"/>
      <c r="N43" s="661"/>
      <c r="O43" s="661"/>
      <c r="P43" s="661"/>
      <c r="Q43" s="661"/>
      <c r="R43" s="661"/>
      <c r="S43" s="661"/>
      <c r="T43" s="661"/>
      <c r="U43" s="661"/>
      <c r="V43" s="661"/>
    </row>
    <row r="44" spans="1:22">
      <c r="A44" s="661"/>
      <c r="B44" s="661"/>
      <c r="C44" s="661"/>
      <c r="D44" s="661"/>
      <c r="E44" s="661"/>
      <c r="F44" s="661"/>
      <c r="G44" s="661"/>
      <c r="H44" s="661"/>
      <c r="I44" s="661"/>
      <c r="J44" s="661"/>
      <c r="K44" s="661"/>
      <c r="L44" s="661"/>
      <c r="M44" s="661"/>
      <c r="N44" s="661"/>
      <c r="O44" s="661"/>
      <c r="P44" s="661"/>
      <c r="Q44" s="661"/>
      <c r="R44" s="661"/>
      <c r="S44" s="661"/>
      <c r="T44" s="661"/>
      <c r="U44" s="661"/>
      <c r="V44" s="661"/>
    </row>
    <row r="45" spans="1:22">
      <c r="A45" s="661"/>
      <c r="B45" s="661"/>
      <c r="C45" s="661"/>
      <c r="D45" s="661"/>
      <c r="E45" s="661"/>
      <c r="F45" s="661"/>
      <c r="G45" s="661"/>
      <c r="H45" s="661"/>
      <c r="I45" s="661"/>
      <c r="J45" s="661"/>
      <c r="K45" s="661"/>
      <c r="L45" s="661"/>
      <c r="M45" s="661"/>
      <c r="N45" s="661"/>
      <c r="O45" s="661"/>
      <c r="P45" s="661"/>
      <c r="Q45" s="661"/>
      <c r="R45" s="661"/>
      <c r="S45" s="661"/>
      <c r="T45" s="661"/>
      <c r="U45" s="661"/>
      <c r="V45" s="661"/>
    </row>
    <row r="46" spans="1:22">
      <c r="A46" s="661"/>
      <c r="B46" s="661"/>
      <c r="C46" s="661"/>
      <c r="D46" s="661"/>
      <c r="E46" s="661"/>
      <c r="F46" s="661"/>
      <c r="G46" s="661"/>
      <c r="H46" s="661"/>
      <c r="I46" s="661"/>
      <c r="J46" s="661"/>
      <c r="K46" s="661"/>
      <c r="L46" s="661"/>
      <c r="M46" s="661"/>
      <c r="N46" s="661"/>
      <c r="O46" s="661"/>
      <c r="P46" s="661"/>
      <c r="Q46" s="661"/>
      <c r="R46" s="661"/>
      <c r="S46" s="661"/>
      <c r="T46" s="661"/>
      <c r="U46" s="661"/>
      <c r="V46" s="661"/>
    </row>
    <row r="47" spans="1:22">
      <c r="A47" s="661"/>
      <c r="B47" s="661"/>
      <c r="C47" s="661"/>
      <c r="D47" s="661"/>
      <c r="E47" s="661"/>
      <c r="F47" s="661"/>
      <c r="G47" s="661"/>
      <c r="H47" s="661"/>
      <c r="I47" s="661"/>
      <c r="J47" s="661"/>
      <c r="K47" s="661"/>
      <c r="L47" s="661"/>
      <c r="M47" s="661"/>
      <c r="N47" s="661"/>
      <c r="O47" s="661"/>
      <c r="P47" s="661"/>
      <c r="Q47" s="661"/>
      <c r="R47" s="661"/>
      <c r="S47" s="661"/>
      <c r="T47" s="661"/>
      <c r="U47" s="661"/>
      <c r="V47" s="661"/>
    </row>
    <row r="48" spans="1:22">
      <c r="A48" s="661"/>
      <c r="B48" s="661"/>
      <c r="C48" s="661"/>
      <c r="D48" s="661"/>
      <c r="E48" s="661"/>
      <c r="F48" s="661"/>
      <c r="G48" s="661"/>
      <c r="H48" s="661"/>
      <c r="I48" s="661"/>
      <c r="J48" s="661"/>
      <c r="K48" s="661"/>
      <c r="L48" s="661"/>
      <c r="M48" s="661"/>
      <c r="N48" s="661"/>
      <c r="O48" s="661"/>
      <c r="P48" s="661"/>
      <c r="Q48" s="661"/>
      <c r="R48" s="661"/>
      <c r="S48" s="661"/>
      <c r="T48" s="661"/>
      <c r="U48" s="661"/>
      <c r="V48" s="661"/>
    </row>
    <row r="49" spans="1:22">
      <c r="A49" s="661"/>
      <c r="B49" s="661"/>
      <c r="C49" s="661"/>
      <c r="D49" s="661"/>
      <c r="E49" s="661"/>
      <c r="F49" s="661"/>
      <c r="G49" s="661"/>
      <c r="H49" s="661"/>
      <c r="I49" s="661"/>
      <c r="J49" s="661"/>
      <c r="K49" s="661"/>
      <c r="L49" s="661"/>
      <c r="M49" s="661"/>
      <c r="N49" s="661"/>
      <c r="O49" s="661"/>
      <c r="P49" s="661"/>
      <c r="Q49" s="661"/>
      <c r="R49" s="661"/>
      <c r="S49" s="661"/>
      <c r="T49" s="661"/>
      <c r="U49" s="661"/>
      <c r="V49" s="661"/>
    </row>
    <row r="50" spans="1:22">
      <c r="A50" s="661"/>
      <c r="B50" s="661"/>
      <c r="C50" s="661"/>
      <c r="D50" s="661"/>
      <c r="E50" s="661"/>
      <c r="F50" s="661"/>
      <c r="G50" s="661"/>
      <c r="H50" s="661"/>
      <c r="I50" s="661"/>
      <c r="J50" s="661"/>
      <c r="K50" s="661"/>
      <c r="L50" s="661"/>
      <c r="M50" s="661"/>
      <c r="N50" s="661"/>
      <c r="O50" s="661"/>
      <c r="P50" s="661"/>
      <c r="Q50" s="661"/>
      <c r="R50" s="661"/>
      <c r="S50" s="661"/>
      <c r="T50" s="661"/>
      <c r="U50" s="661"/>
      <c r="V50" s="661"/>
    </row>
    <row r="51" spans="1:22">
      <c r="A51" s="661"/>
      <c r="B51" s="661"/>
      <c r="C51" s="661"/>
      <c r="D51" s="661"/>
      <c r="E51" s="661"/>
      <c r="F51" s="661"/>
      <c r="G51" s="661"/>
      <c r="H51" s="661"/>
      <c r="I51" s="661"/>
      <c r="J51" s="661"/>
      <c r="K51" s="661"/>
      <c r="L51" s="661"/>
      <c r="M51" s="661"/>
      <c r="N51" s="661"/>
      <c r="O51" s="661"/>
      <c r="P51" s="661"/>
      <c r="Q51" s="661"/>
      <c r="R51" s="661"/>
      <c r="S51" s="661"/>
      <c r="T51" s="661"/>
      <c r="U51" s="661"/>
      <c r="V51" s="661"/>
    </row>
    <row r="52" spans="1:22">
      <c r="A52" s="661"/>
      <c r="B52" s="661"/>
      <c r="C52" s="661"/>
      <c r="D52" s="661"/>
      <c r="E52" s="661"/>
      <c r="F52" s="661"/>
      <c r="G52" s="661"/>
      <c r="H52" s="661"/>
      <c r="I52" s="661"/>
      <c r="J52" s="661"/>
      <c r="K52" s="661"/>
      <c r="L52" s="661"/>
      <c r="M52" s="661"/>
      <c r="N52" s="661"/>
      <c r="O52" s="661"/>
      <c r="P52" s="661"/>
      <c r="Q52" s="661"/>
      <c r="R52" s="661"/>
      <c r="S52" s="661"/>
      <c r="T52" s="661"/>
      <c r="U52" s="661"/>
      <c r="V52" s="661"/>
    </row>
    <row r="53" spans="1:22">
      <c r="A53" s="661"/>
      <c r="B53" s="661"/>
      <c r="C53" s="661"/>
      <c r="D53" s="661"/>
      <c r="E53" s="661"/>
      <c r="F53" s="661"/>
      <c r="G53" s="661"/>
      <c r="H53" s="661"/>
      <c r="I53" s="661"/>
      <c r="J53" s="661"/>
      <c r="K53" s="661"/>
      <c r="L53" s="661"/>
      <c r="M53" s="661"/>
      <c r="N53" s="661"/>
      <c r="O53" s="661"/>
      <c r="P53" s="661"/>
      <c r="Q53" s="661"/>
      <c r="R53" s="661"/>
      <c r="S53" s="661"/>
      <c r="T53" s="661"/>
      <c r="U53" s="661"/>
      <c r="V53" s="661"/>
    </row>
    <row r="54" spans="1:22">
      <c r="A54" s="661"/>
      <c r="B54" s="661"/>
      <c r="C54" s="661"/>
      <c r="D54" s="661"/>
      <c r="E54" s="661"/>
      <c r="F54" s="661"/>
      <c r="G54" s="661"/>
      <c r="H54" s="661"/>
      <c r="I54" s="661"/>
      <c r="J54" s="661"/>
      <c r="K54" s="661"/>
      <c r="L54" s="661"/>
      <c r="M54" s="661"/>
      <c r="N54" s="661"/>
      <c r="O54" s="661"/>
      <c r="P54" s="661"/>
      <c r="Q54" s="661"/>
      <c r="R54" s="661"/>
      <c r="S54" s="661"/>
      <c r="T54" s="661"/>
      <c r="U54" s="661"/>
      <c r="V54" s="661"/>
    </row>
    <row r="55" spans="1:22">
      <c r="A55" s="661"/>
      <c r="B55" s="661"/>
      <c r="C55" s="661"/>
      <c r="D55" s="661"/>
      <c r="E55" s="661"/>
      <c r="F55" s="661"/>
      <c r="G55" s="661"/>
      <c r="H55" s="661"/>
      <c r="I55" s="661"/>
      <c r="J55" s="661"/>
      <c r="K55" s="661"/>
      <c r="L55" s="661"/>
      <c r="M55" s="661"/>
      <c r="N55" s="661"/>
      <c r="O55" s="661"/>
      <c r="P55" s="661"/>
      <c r="Q55" s="661"/>
      <c r="R55" s="661"/>
      <c r="S55" s="661"/>
      <c r="T55" s="661"/>
      <c r="U55" s="661"/>
      <c r="V55" s="661"/>
    </row>
    <row r="56" spans="1:22">
      <c r="A56" s="661"/>
      <c r="B56" s="661"/>
      <c r="C56" s="661"/>
      <c r="D56" s="661"/>
      <c r="E56" s="661"/>
      <c r="F56" s="661"/>
      <c r="G56" s="661"/>
      <c r="H56" s="661"/>
      <c r="I56" s="661"/>
      <c r="J56" s="661"/>
      <c r="K56" s="661"/>
      <c r="L56" s="661"/>
      <c r="M56" s="661"/>
      <c r="N56" s="661"/>
      <c r="O56" s="661"/>
      <c r="P56" s="661"/>
      <c r="Q56" s="661"/>
      <c r="R56" s="661"/>
      <c r="S56" s="661"/>
      <c r="T56" s="661"/>
      <c r="U56" s="661"/>
      <c r="V56" s="661"/>
    </row>
    <row r="57" spans="1:22">
      <c r="A57" s="661"/>
      <c r="B57" s="661"/>
      <c r="C57" s="661"/>
      <c r="D57" s="661"/>
      <c r="E57" s="661"/>
      <c r="F57" s="661"/>
      <c r="G57" s="661"/>
      <c r="H57" s="661"/>
      <c r="I57" s="661"/>
      <c r="J57" s="661"/>
      <c r="K57" s="661"/>
      <c r="L57" s="661"/>
      <c r="M57" s="661"/>
      <c r="N57" s="661"/>
      <c r="O57" s="661"/>
      <c r="P57" s="661"/>
      <c r="Q57" s="661"/>
      <c r="R57" s="661"/>
      <c r="S57" s="661"/>
      <c r="T57" s="661"/>
      <c r="U57" s="661"/>
      <c r="V57" s="661"/>
    </row>
    <row r="58" spans="1:22">
      <c r="A58" s="661"/>
      <c r="B58" s="661"/>
      <c r="C58" s="661"/>
      <c r="D58" s="661"/>
      <c r="E58" s="661"/>
      <c r="F58" s="661"/>
      <c r="G58" s="661"/>
      <c r="H58" s="661"/>
      <c r="I58" s="661"/>
      <c r="J58" s="661"/>
      <c r="K58" s="661"/>
      <c r="L58" s="661"/>
      <c r="M58" s="661"/>
      <c r="N58" s="661"/>
      <c r="O58" s="661"/>
      <c r="P58" s="661"/>
      <c r="Q58" s="661"/>
      <c r="R58" s="661"/>
      <c r="S58" s="661"/>
      <c r="T58" s="661"/>
      <c r="U58" s="661"/>
      <c r="V58" s="661"/>
    </row>
    <row r="59" spans="1:22">
      <c r="A59" s="661"/>
      <c r="B59" s="661"/>
      <c r="C59" s="661"/>
      <c r="D59" s="661"/>
      <c r="E59" s="661"/>
      <c r="F59" s="661"/>
      <c r="G59" s="661"/>
      <c r="H59" s="661"/>
      <c r="I59" s="661"/>
      <c r="J59" s="661"/>
      <c r="K59" s="661"/>
      <c r="L59" s="661"/>
      <c r="M59" s="661"/>
      <c r="N59" s="661"/>
      <c r="O59" s="661"/>
      <c r="P59" s="661"/>
      <c r="Q59" s="661"/>
      <c r="R59" s="661"/>
      <c r="S59" s="661"/>
      <c r="T59" s="661"/>
      <c r="U59" s="661"/>
      <c r="V59" s="661"/>
    </row>
    <row r="60" spans="1:22">
      <c r="A60" s="661"/>
      <c r="B60" s="661"/>
      <c r="C60" s="661"/>
      <c r="D60" s="661"/>
      <c r="E60" s="661"/>
      <c r="F60" s="661"/>
      <c r="G60" s="661"/>
      <c r="H60" s="661"/>
      <c r="I60" s="661"/>
      <c r="J60" s="661"/>
      <c r="K60" s="661"/>
      <c r="L60" s="661"/>
      <c r="M60" s="661"/>
      <c r="N60" s="661"/>
      <c r="O60" s="661"/>
      <c r="P60" s="661"/>
      <c r="Q60" s="661"/>
      <c r="R60" s="661"/>
      <c r="S60" s="661"/>
      <c r="T60" s="661"/>
      <c r="U60" s="661"/>
      <c r="V60" s="661"/>
    </row>
    <row r="61" spans="1:22">
      <c r="A61" s="661"/>
      <c r="B61" s="661"/>
      <c r="C61" s="661"/>
      <c r="D61" s="661"/>
      <c r="E61" s="661"/>
      <c r="F61" s="661"/>
      <c r="G61" s="661"/>
      <c r="H61" s="661"/>
      <c r="I61" s="661"/>
      <c r="J61" s="661"/>
      <c r="K61" s="661"/>
      <c r="L61" s="661"/>
      <c r="M61" s="661"/>
      <c r="N61" s="661"/>
      <c r="O61" s="661"/>
      <c r="P61" s="661"/>
      <c r="Q61" s="661"/>
      <c r="R61" s="661"/>
      <c r="S61" s="661"/>
      <c r="T61" s="661"/>
      <c r="U61" s="661"/>
      <c r="V61" s="661"/>
    </row>
    <row r="62" spans="1:22">
      <c r="A62" s="661"/>
      <c r="B62" s="661"/>
      <c r="C62" s="661"/>
      <c r="D62" s="661"/>
      <c r="E62" s="661"/>
      <c r="F62" s="661"/>
      <c r="G62" s="661"/>
      <c r="H62" s="661"/>
      <c r="I62" s="661"/>
      <c r="J62" s="661"/>
      <c r="K62" s="661"/>
      <c r="L62" s="661"/>
      <c r="M62" s="661"/>
      <c r="N62" s="661"/>
      <c r="O62" s="661"/>
      <c r="P62" s="661"/>
      <c r="Q62" s="661"/>
      <c r="R62" s="661"/>
      <c r="S62" s="661"/>
      <c r="T62" s="661"/>
      <c r="U62" s="661"/>
      <c r="V62" s="661"/>
    </row>
    <row r="63" spans="1:22">
      <c r="A63" s="661"/>
      <c r="B63" s="661"/>
      <c r="C63" s="661"/>
      <c r="D63" s="661"/>
      <c r="E63" s="661"/>
      <c r="F63" s="661"/>
      <c r="G63" s="661"/>
      <c r="H63" s="661"/>
      <c r="I63" s="661"/>
      <c r="J63" s="661"/>
      <c r="K63" s="661"/>
      <c r="L63" s="661"/>
      <c r="M63" s="661"/>
      <c r="N63" s="661"/>
      <c r="O63" s="661"/>
      <c r="P63" s="661"/>
      <c r="Q63" s="661"/>
      <c r="R63" s="661"/>
      <c r="S63" s="661"/>
      <c r="T63" s="661"/>
      <c r="U63" s="661"/>
      <c r="V63" s="661"/>
    </row>
    <row r="64" spans="1:22">
      <c r="A64" s="661"/>
      <c r="B64" s="661"/>
      <c r="C64" s="661"/>
      <c r="D64" s="661"/>
      <c r="E64" s="661"/>
      <c r="F64" s="661"/>
      <c r="G64" s="661"/>
      <c r="H64" s="661"/>
      <c r="I64" s="661"/>
      <c r="J64" s="661"/>
      <c r="K64" s="661"/>
      <c r="L64" s="661"/>
      <c r="M64" s="661"/>
      <c r="N64" s="661"/>
      <c r="O64" s="661"/>
      <c r="P64" s="661"/>
      <c r="Q64" s="661"/>
      <c r="R64" s="661"/>
      <c r="S64" s="661"/>
      <c r="T64" s="661"/>
      <c r="U64" s="661"/>
      <c r="V64" s="661"/>
    </row>
    <row r="65" spans="1:22">
      <c r="A65" s="661"/>
      <c r="B65" s="661"/>
      <c r="C65" s="661"/>
      <c r="D65" s="661"/>
      <c r="E65" s="661"/>
      <c r="F65" s="661"/>
      <c r="G65" s="661"/>
      <c r="H65" s="661"/>
      <c r="I65" s="661"/>
      <c r="J65" s="661"/>
      <c r="K65" s="661"/>
      <c r="L65" s="661"/>
      <c r="M65" s="661"/>
      <c r="N65" s="661"/>
      <c r="O65" s="661"/>
      <c r="P65" s="661"/>
      <c r="Q65" s="661"/>
      <c r="R65" s="661"/>
      <c r="S65" s="661"/>
      <c r="T65" s="661"/>
      <c r="U65" s="661"/>
      <c r="V65" s="661"/>
    </row>
    <row r="66" spans="1:22">
      <c r="A66" s="661"/>
      <c r="B66" s="661"/>
      <c r="C66" s="661"/>
      <c r="D66" s="661"/>
      <c r="E66" s="661"/>
      <c r="F66" s="661"/>
      <c r="G66" s="661"/>
      <c r="H66" s="661"/>
      <c r="I66" s="661"/>
      <c r="J66" s="661"/>
      <c r="K66" s="661"/>
      <c r="L66" s="661"/>
      <c r="M66" s="661"/>
      <c r="N66" s="661"/>
      <c r="O66" s="661"/>
      <c r="P66" s="661"/>
      <c r="Q66" s="661"/>
      <c r="R66" s="661"/>
      <c r="S66" s="661"/>
      <c r="T66" s="661"/>
      <c r="U66" s="661"/>
      <c r="V66" s="661"/>
    </row>
    <row r="67" spans="1:22">
      <c r="A67" s="661"/>
      <c r="B67" s="661"/>
      <c r="C67" s="661"/>
      <c r="D67" s="661"/>
      <c r="E67" s="661"/>
      <c r="F67" s="661"/>
      <c r="G67" s="661"/>
      <c r="H67" s="661"/>
      <c r="I67" s="661"/>
      <c r="J67" s="661"/>
      <c r="K67" s="661"/>
      <c r="L67" s="661"/>
      <c r="M67" s="661"/>
      <c r="N67" s="661"/>
      <c r="O67" s="661"/>
      <c r="P67" s="661"/>
      <c r="Q67" s="661"/>
      <c r="R67" s="661"/>
      <c r="S67" s="661"/>
      <c r="T67" s="661"/>
      <c r="U67" s="661"/>
      <c r="V67" s="661"/>
    </row>
    <row r="68" spans="1:22">
      <c r="A68" s="661"/>
      <c r="B68" s="661"/>
      <c r="C68" s="661"/>
      <c r="D68" s="661"/>
      <c r="E68" s="661"/>
      <c r="F68" s="661"/>
      <c r="G68" s="661"/>
      <c r="H68" s="661"/>
      <c r="I68" s="661"/>
      <c r="J68" s="661"/>
      <c r="K68" s="661"/>
      <c r="L68" s="661"/>
      <c r="M68" s="661"/>
      <c r="N68" s="661"/>
      <c r="O68" s="661"/>
      <c r="P68" s="661"/>
      <c r="Q68" s="661"/>
      <c r="R68" s="661"/>
      <c r="S68" s="661"/>
      <c r="T68" s="661"/>
      <c r="U68" s="661"/>
      <c r="V68" s="661"/>
    </row>
    <row r="69" spans="1:22">
      <c r="A69" s="661"/>
      <c r="B69" s="661"/>
      <c r="C69" s="661"/>
      <c r="D69" s="661"/>
      <c r="E69" s="661"/>
      <c r="F69" s="661"/>
      <c r="G69" s="661"/>
      <c r="H69" s="661"/>
      <c r="I69" s="661"/>
      <c r="J69" s="661"/>
      <c r="K69" s="661"/>
      <c r="L69" s="661"/>
      <c r="M69" s="661"/>
      <c r="N69" s="661"/>
      <c r="O69" s="661"/>
      <c r="P69" s="661"/>
      <c r="Q69" s="661"/>
      <c r="R69" s="661"/>
      <c r="S69" s="661"/>
      <c r="T69" s="661"/>
      <c r="U69" s="661"/>
      <c r="V69" s="661"/>
    </row>
    <row r="70" spans="1:22">
      <c r="A70" s="661"/>
      <c r="B70" s="661"/>
      <c r="C70" s="661"/>
      <c r="D70" s="661"/>
      <c r="E70" s="661"/>
      <c r="F70" s="661"/>
      <c r="G70" s="661"/>
      <c r="H70" s="661"/>
      <c r="I70" s="661"/>
      <c r="J70" s="661"/>
      <c r="K70" s="661"/>
      <c r="L70" s="661"/>
      <c r="M70" s="661"/>
      <c r="N70" s="661"/>
      <c r="O70" s="661"/>
      <c r="P70" s="661"/>
      <c r="Q70" s="661"/>
      <c r="R70" s="661"/>
      <c r="S70" s="661"/>
      <c r="T70" s="661"/>
      <c r="U70" s="661"/>
      <c r="V70" s="661"/>
    </row>
    <row r="71" spans="1:22">
      <c r="A71" s="661"/>
      <c r="B71" s="661"/>
      <c r="C71" s="661"/>
      <c r="D71" s="661"/>
      <c r="E71" s="661"/>
      <c r="F71" s="661"/>
      <c r="G71" s="661"/>
      <c r="H71" s="661"/>
      <c r="I71" s="661"/>
      <c r="J71" s="661"/>
      <c r="K71" s="661"/>
      <c r="L71" s="661"/>
      <c r="M71" s="661"/>
      <c r="N71" s="661"/>
      <c r="O71" s="661"/>
      <c r="P71" s="661"/>
      <c r="Q71" s="661"/>
      <c r="R71" s="661"/>
      <c r="S71" s="661"/>
      <c r="T71" s="661"/>
      <c r="U71" s="661"/>
      <c r="V71" s="661"/>
    </row>
    <row r="72" spans="1:22">
      <c r="A72" s="661"/>
      <c r="B72" s="661"/>
      <c r="C72" s="661"/>
      <c r="D72" s="661"/>
      <c r="E72" s="661"/>
      <c r="F72" s="661"/>
      <c r="G72" s="661"/>
      <c r="H72" s="661"/>
      <c r="I72" s="661"/>
      <c r="J72" s="661"/>
      <c r="K72" s="661"/>
      <c r="L72" s="661"/>
      <c r="M72" s="661"/>
      <c r="N72" s="661"/>
      <c r="O72" s="661"/>
      <c r="P72" s="661"/>
      <c r="Q72" s="661"/>
      <c r="R72" s="661"/>
      <c r="S72" s="661"/>
      <c r="T72" s="661"/>
      <c r="U72" s="661"/>
      <c r="V72" s="661"/>
    </row>
    <row r="73" spans="1:22">
      <c r="A73" s="661"/>
      <c r="B73" s="661"/>
      <c r="C73" s="661"/>
      <c r="D73" s="661"/>
      <c r="E73" s="661"/>
      <c r="F73" s="661"/>
      <c r="G73" s="661"/>
      <c r="H73" s="661"/>
      <c r="I73" s="661"/>
      <c r="J73" s="661"/>
      <c r="K73" s="661"/>
      <c r="L73" s="661"/>
      <c r="M73" s="661"/>
      <c r="N73" s="661"/>
      <c r="O73" s="661"/>
      <c r="P73" s="661"/>
      <c r="Q73" s="661"/>
      <c r="R73" s="661"/>
      <c r="S73" s="661"/>
      <c r="T73" s="661"/>
      <c r="U73" s="661"/>
      <c r="V73" s="661"/>
    </row>
    <row r="74" spans="1:22">
      <c r="A74" s="661"/>
      <c r="B74" s="661"/>
      <c r="C74" s="661"/>
      <c r="D74" s="661"/>
      <c r="E74" s="661"/>
      <c r="F74" s="661"/>
      <c r="G74" s="661"/>
      <c r="H74" s="661"/>
      <c r="I74" s="661"/>
      <c r="J74" s="661"/>
      <c r="K74" s="661"/>
      <c r="L74" s="661"/>
      <c r="M74" s="661"/>
      <c r="N74" s="661"/>
      <c r="O74" s="661"/>
      <c r="P74" s="661"/>
      <c r="Q74" s="661"/>
      <c r="R74" s="661"/>
      <c r="S74" s="661"/>
      <c r="T74" s="661"/>
      <c r="U74" s="661"/>
      <c r="V74" s="661"/>
    </row>
    <row r="75" spans="1:22">
      <c r="A75" s="661"/>
      <c r="B75" s="661"/>
      <c r="C75" s="661"/>
      <c r="D75" s="661"/>
      <c r="E75" s="661"/>
      <c r="F75" s="661"/>
      <c r="G75" s="661"/>
      <c r="H75" s="661"/>
      <c r="I75" s="661"/>
      <c r="J75" s="661"/>
      <c r="K75" s="661"/>
      <c r="L75" s="661"/>
      <c r="M75" s="661"/>
      <c r="N75" s="661"/>
      <c r="O75" s="661"/>
      <c r="P75" s="661"/>
      <c r="Q75" s="661"/>
      <c r="R75" s="661"/>
      <c r="S75" s="661"/>
      <c r="T75" s="661"/>
      <c r="U75" s="661"/>
      <c r="V75" s="661"/>
    </row>
    <row r="76" spans="1:22">
      <c r="A76" s="661"/>
      <c r="B76" s="661"/>
      <c r="C76" s="661"/>
      <c r="D76" s="661"/>
      <c r="E76" s="661"/>
      <c r="F76" s="661"/>
      <c r="G76" s="661"/>
      <c r="H76" s="661"/>
      <c r="I76" s="661"/>
      <c r="J76" s="661"/>
      <c r="K76" s="661"/>
      <c r="L76" s="661"/>
      <c r="M76" s="661"/>
      <c r="N76" s="661"/>
      <c r="O76" s="661"/>
      <c r="P76" s="661"/>
      <c r="Q76" s="661"/>
      <c r="R76" s="661"/>
      <c r="S76" s="661"/>
      <c r="T76" s="661"/>
      <c r="U76" s="661"/>
      <c r="V76" s="661"/>
    </row>
    <row r="77" spans="1:22">
      <c r="A77" s="661"/>
      <c r="B77" s="661"/>
      <c r="C77" s="661"/>
      <c r="D77" s="661"/>
      <c r="E77" s="661"/>
      <c r="F77" s="661"/>
      <c r="G77" s="661"/>
      <c r="H77" s="661"/>
      <c r="I77" s="661"/>
      <c r="J77" s="661"/>
      <c r="K77" s="661"/>
      <c r="L77" s="661"/>
      <c r="M77" s="661"/>
      <c r="N77" s="661"/>
      <c r="O77" s="661"/>
      <c r="P77" s="661"/>
      <c r="Q77" s="661"/>
      <c r="R77" s="661"/>
      <c r="S77" s="661"/>
      <c r="T77" s="661"/>
      <c r="U77" s="661"/>
      <c r="V77" s="661"/>
    </row>
    <row r="78" spans="1:22">
      <c r="A78" s="661"/>
      <c r="B78" s="661"/>
      <c r="C78" s="661"/>
      <c r="D78" s="661"/>
      <c r="E78" s="661"/>
      <c r="F78" s="661"/>
      <c r="G78" s="661"/>
      <c r="H78" s="661"/>
      <c r="I78" s="661"/>
      <c r="J78" s="661"/>
      <c r="K78" s="661"/>
      <c r="L78" s="661"/>
      <c r="M78" s="661"/>
      <c r="N78" s="661"/>
      <c r="O78" s="661"/>
      <c r="P78" s="661"/>
      <c r="Q78" s="661"/>
      <c r="R78" s="661"/>
      <c r="S78" s="661"/>
      <c r="T78" s="661"/>
      <c r="U78" s="661"/>
      <c r="V78" s="661"/>
    </row>
    <row r="79" spans="1:22">
      <c r="A79" s="661"/>
      <c r="B79" s="661"/>
      <c r="C79" s="661"/>
      <c r="D79" s="661"/>
      <c r="E79" s="661"/>
      <c r="F79" s="661"/>
      <c r="G79" s="661"/>
      <c r="H79" s="661"/>
      <c r="I79" s="661"/>
      <c r="J79" s="661"/>
      <c r="K79" s="661"/>
      <c r="L79" s="661"/>
      <c r="M79" s="661"/>
      <c r="N79" s="661"/>
      <c r="O79" s="661"/>
      <c r="P79" s="661"/>
      <c r="Q79" s="661"/>
      <c r="R79" s="661"/>
      <c r="S79" s="661"/>
      <c r="T79" s="661"/>
      <c r="U79" s="661"/>
      <c r="V79" s="661"/>
    </row>
    <row r="80" spans="1:22">
      <c r="A80" s="661"/>
      <c r="B80" s="661"/>
      <c r="C80" s="661"/>
      <c r="D80" s="661"/>
      <c r="E80" s="661"/>
      <c r="F80" s="661"/>
      <c r="G80" s="661"/>
      <c r="H80" s="661"/>
      <c r="I80" s="661"/>
      <c r="J80" s="661"/>
      <c r="K80" s="661"/>
      <c r="L80" s="661"/>
      <c r="M80" s="661"/>
      <c r="N80" s="661"/>
      <c r="O80" s="661"/>
      <c r="P80" s="661"/>
      <c r="Q80" s="661"/>
      <c r="R80" s="661"/>
      <c r="S80" s="661"/>
      <c r="T80" s="661"/>
      <c r="U80" s="661"/>
      <c r="V80" s="661"/>
    </row>
    <row r="81" spans="1:22">
      <c r="A81" s="661"/>
      <c r="B81" s="661"/>
      <c r="C81" s="661"/>
      <c r="D81" s="661"/>
      <c r="E81" s="661"/>
      <c r="F81" s="661"/>
      <c r="G81" s="661"/>
      <c r="H81" s="661"/>
      <c r="I81" s="661"/>
      <c r="J81" s="661"/>
      <c r="K81" s="661"/>
      <c r="L81" s="661"/>
      <c r="M81" s="661"/>
      <c r="N81" s="661"/>
      <c r="O81" s="661"/>
      <c r="P81" s="661"/>
      <c r="Q81" s="661"/>
      <c r="R81" s="661"/>
      <c r="S81" s="661"/>
      <c r="T81" s="661"/>
      <c r="U81" s="661"/>
      <c r="V81" s="661"/>
    </row>
    <row r="82" spans="1:22">
      <c r="A82" s="661"/>
      <c r="B82" s="661"/>
      <c r="C82" s="661"/>
      <c r="D82" s="661"/>
      <c r="E82" s="661"/>
      <c r="F82" s="661"/>
      <c r="G82" s="661"/>
      <c r="H82" s="661"/>
      <c r="I82" s="661"/>
      <c r="J82" s="661"/>
      <c r="K82" s="661"/>
      <c r="L82" s="661"/>
      <c r="M82" s="661"/>
      <c r="N82" s="661"/>
      <c r="O82" s="661"/>
      <c r="P82" s="661"/>
      <c r="Q82" s="661"/>
      <c r="R82" s="661"/>
      <c r="S82" s="661"/>
      <c r="T82" s="661"/>
      <c r="U82" s="661"/>
      <c r="V82" s="661"/>
    </row>
    <row r="83" spans="1:22">
      <c r="A83" s="661"/>
      <c r="B83" s="661"/>
      <c r="C83" s="661"/>
      <c r="D83" s="661"/>
      <c r="E83" s="661"/>
      <c r="F83" s="661"/>
      <c r="G83" s="661"/>
      <c r="H83" s="661"/>
      <c r="I83" s="661"/>
      <c r="J83" s="661"/>
      <c r="K83" s="661"/>
      <c r="L83" s="661"/>
      <c r="M83" s="661"/>
      <c r="N83" s="661"/>
      <c r="O83" s="661"/>
      <c r="P83" s="661"/>
      <c r="Q83" s="661"/>
      <c r="R83" s="661"/>
      <c r="S83" s="661"/>
      <c r="T83" s="661"/>
      <c r="U83" s="661"/>
      <c r="V83" s="661"/>
    </row>
    <row r="84" spans="1:22">
      <c r="A84" s="661"/>
      <c r="B84" s="661"/>
      <c r="C84" s="661"/>
      <c r="D84" s="661"/>
      <c r="E84" s="661"/>
      <c r="F84" s="661"/>
      <c r="G84" s="661"/>
      <c r="H84" s="661"/>
      <c r="I84" s="661"/>
      <c r="J84" s="661"/>
      <c r="K84" s="661"/>
      <c r="L84" s="661"/>
      <c r="M84" s="661"/>
      <c r="N84" s="661"/>
      <c r="O84" s="661"/>
      <c r="P84" s="661"/>
      <c r="Q84" s="661"/>
      <c r="R84" s="661"/>
      <c r="S84" s="661"/>
      <c r="T84" s="661"/>
      <c r="U84" s="661"/>
      <c r="V84" s="661"/>
    </row>
    <row r="85" spans="1:22">
      <c r="A85" s="661"/>
      <c r="B85" s="661"/>
      <c r="C85" s="661"/>
      <c r="D85" s="661"/>
      <c r="E85" s="661"/>
      <c r="F85" s="661"/>
      <c r="G85" s="661"/>
      <c r="H85" s="661"/>
      <c r="I85" s="661"/>
      <c r="J85" s="661"/>
      <c r="K85" s="661"/>
      <c r="L85" s="661"/>
      <c r="M85" s="661"/>
      <c r="N85" s="661"/>
      <c r="O85" s="661"/>
      <c r="P85" s="661"/>
      <c r="Q85" s="661"/>
      <c r="R85" s="661"/>
      <c r="S85" s="661"/>
      <c r="T85" s="661"/>
      <c r="U85" s="661"/>
      <c r="V85" s="661"/>
    </row>
    <row r="86" spans="1:22">
      <c r="A86" s="661"/>
      <c r="B86" s="661"/>
      <c r="C86" s="661"/>
      <c r="D86" s="661"/>
      <c r="E86" s="661"/>
      <c r="F86" s="661"/>
      <c r="G86" s="661"/>
      <c r="H86" s="661"/>
      <c r="I86" s="661"/>
      <c r="J86" s="661"/>
      <c r="K86" s="661"/>
      <c r="L86" s="661"/>
      <c r="M86" s="661"/>
      <c r="N86" s="661"/>
      <c r="O86" s="661"/>
      <c r="P86" s="661"/>
      <c r="Q86" s="661"/>
      <c r="R86" s="661"/>
      <c r="S86" s="661"/>
      <c r="T86" s="661"/>
      <c r="U86" s="661"/>
      <c r="V86" s="661"/>
    </row>
    <row r="87" spans="1:22">
      <c r="A87" s="661"/>
      <c r="B87" s="661"/>
      <c r="C87" s="661"/>
      <c r="D87" s="661"/>
      <c r="E87" s="661"/>
      <c r="F87" s="661"/>
      <c r="G87" s="661"/>
      <c r="H87" s="661"/>
      <c r="I87" s="661"/>
      <c r="J87" s="661"/>
      <c r="K87" s="661"/>
      <c r="L87" s="661"/>
      <c r="M87" s="661"/>
      <c r="N87" s="661"/>
      <c r="O87" s="661"/>
      <c r="P87" s="661"/>
      <c r="Q87" s="661"/>
      <c r="R87" s="661"/>
      <c r="S87" s="661"/>
      <c r="T87" s="661"/>
      <c r="U87" s="661"/>
      <c r="V87" s="661"/>
    </row>
    <row r="88" spans="1:22">
      <c r="A88" s="661"/>
      <c r="B88" s="661"/>
      <c r="C88" s="661"/>
      <c r="D88" s="661"/>
      <c r="E88" s="661"/>
      <c r="F88" s="661"/>
      <c r="G88" s="661"/>
      <c r="H88" s="661"/>
      <c r="I88" s="661"/>
      <c r="J88" s="661"/>
      <c r="K88" s="661"/>
      <c r="L88" s="661"/>
      <c r="M88" s="661"/>
      <c r="N88" s="661"/>
      <c r="O88" s="661"/>
      <c r="P88" s="661"/>
      <c r="Q88" s="661"/>
      <c r="R88" s="661"/>
      <c r="S88" s="661"/>
      <c r="T88" s="661"/>
      <c r="U88" s="661"/>
      <c r="V88" s="661"/>
    </row>
    <row r="89" spans="1:22">
      <c r="A89" s="661"/>
      <c r="B89" s="661"/>
      <c r="C89" s="661"/>
      <c r="D89" s="661"/>
      <c r="E89" s="661"/>
      <c r="F89" s="661"/>
      <c r="G89" s="661"/>
      <c r="H89" s="661"/>
      <c r="I89" s="661"/>
      <c r="J89" s="661"/>
      <c r="K89" s="661"/>
      <c r="L89" s="661"/>
      <c r="M89" s="661"/>
      <c r="N89" s="661"/>
      <c r="O89" s="661"/>
      <c r="P89" s="661"/>
      <c r="Q89" s="661"/>
      <c r="R89" s="661"/>
      <c r="S89" s="661"/>
      <c r="T89" s="661"/>
      <c r="U89" s="661"/>
      <c r="V89" s="661"/>
    </row>
    <row r="90" spans="1:22">
      <c r="A90" s="661"/>
      <c r="B90" s="661"/>
      <c r="C90" s="661"/>
      <c r="D90" s="661"/>
      <c r="E90" s="661"/>
      <c r="F90" s="661"/>
      <c r="G90" s="661"/>
      <c r="H90" s="661"/>
      <c r="I90" s="661"/>
      <c r="J90" s="661"/>
      <c r="K90" s="661"/>
      <c r="L90" s="661"/>
      <c r="M90" s="661"/>
      <c r="N90" s="661"/>
      <c r="O90" s="661"/>
      <c r="P90" s="661"/>
      <c r="Q90" s="661"/>
      <c r="R90" s="661"/>
      <c r="S90" s="661"/>
      <c r="T90" s="661"/>
      <c r="U90" s="661"/>
      <c r="V90" s="661"/>
    </row>
    <row r="91" spans="1:22">
      <c r="A91" s="661"/>
      <c r="B91" s="661"/>
      <c r="C91" s="661"/>
      <c r="D91" s="661"/>
      <c r="E91" s="661"/>
      <c r="F91" s="661"/>
      <c r="G91" s="661"/>
      <c r="H91" s="661"/>
      <c r="I91" s="661"/>
      <c r="J91" s="661"/>
      <c r="K91" s="661"/>
      <c r="L91" s="661"/>
      <c r="M91" s="661"/>
      <c r="N91" s="661"/>
      <c r="O91" s="661"/>
      <c r="P91" s="661"/>
      <c r="Q91" s="661"/>
      <c r="R91" s="661"/>
      <c r="S91" s="661"/>
      <c r="T91" s="661"/>
      <c r="U91" s="661"/>
      <c r="V91" s="661"/>
    </row>
    <row r="92" spans="1:22">
      <c r="A92" s="661"/>
      <c r="B92" s="661"/>
      <c r="C92" s="661"/>
      <c r="D92" s="661"/>
      <c r="E92" s="661"/>
      <c r="F92" s="661"/>
      <c r="G92" s="661"/>
      <c r="H92" s="661"/>
      <c r="I92" s="661"/>
      <c r="J92" s="661"/>
      <c r="K92" s="661"/>
      <c r="L92" s="661"/>
      <c r="M92" s="661"/>
      <c r="N92" s="661"/>
      <c r="O92" s="661"/>
      <c r="P92" s="661"/>
      <c r="Q92" s="661"/>
      <c r="R92" s="661"/>
      <c r="S92" s="661"/>
      <c r="T92" s="661"/>
      <c r="U92" s="661"/>
      <c r="V92" s="661"/>
    </row>
    <row r="93" spans="1:22">
      <c r="A93" s="661"/>
      <c r="B93" s="661"/>
      <c r="C93" s="661"/>
      <c r="D93" s="661"/>
      <c r="E93" s="661"/>
      <c r="F93" s="661"/>
      <c r="G93" s="661"/>
      <c r="H93" s="661"/>
      <c r="I93" s="661"/>
      <c r="J93" s="661"/>
      <c r="K93" s="661"/>
      <c r="L93" s="661"/>
      <c r="M93" s="661"/>
      <c r="N93" s="661"/>
      <c r="O93" s="661"/>
      <c r="P93" s="661"/>
      <c r="Q93" s="661"/>
      <c r="R93" s="661"/>
      <c r="S93" s="661"/>
      <c r="T93" s="661"/>
      <c r="U93" s="661"/>
      <c r="V93" s="661"/>
    </row>
    <row r="94" spans="1:22">
      <c r="A94" s="661"/>
      <c r="B94" s="661"/>
      <c r="C94" s="661"/>
      <c r="D94" s="661"/>
      <c r="E94" s="661"/>
      <c r="F94" s="661"/>
      <c r="G94" s="661"/>
      <c r="H94" s="661"/>
      <c r="I94" s="661"/>
      <c r="J94" s="661"/>
      <c r="K94" s="661"/>
      <c r="L94" s="661"/>
      <c r="M94" s="661"/>
      <c r="N94" s="661"/>
      <c r="O94" s="661"/>
      <c r="P94" s="661"/>
      <c r="Q94" s="661"/>
      <c r="R94" s="661"/>
      <c r="S94" s="661"/>
      <c r="T94" s="661"/>
      <c r="U94" s="661"/>
      <c r="V94" s="661"/>
    </row>
    <row r="95" spans="1:22">
      <c r="A95" s="661"/>
      <c r="B95" s="661"/>
      <c r="C95" s="661"/>
      <c r="D95" s="661"/>
      <c r="E95" s="661"/>
      <c r="F95" s="661"/>
      <c r="G95" s="661"/>
      <c r="H95" s="661"/>
      <c r="I95" s="661"/>
      <c r="J95" s="661"/>
      <c r="K95" s="661"/>
      <c r="L95" s="661"/>
      <c r="M95" s="661"/>
      <c r="N95" s="661"/>
      <c r="O95" s="661"/>
      <c r="P95" s="661"/>
      <c r="Q95" s="661"/>
      <c r="R95" s="661"/>
      <c r="S95" s="661"/>
      <c r="T95" s="661"/>
      <c r="U95" s="661"/>
      <c r="V95" s="661"/>
    </row>
    <row r="96" spans="1:22">
      <c r="A96" s="661"/>
      <c r="B96" s="661"/>
      <c r="C96" s="661"/>
      <c r="D96" s="661"/>
      <c r="E96" s="661"/>
      <c r="F96" s="661"/>
      <c r="G96" s="661"/>
      <c r="H96" s="661"/>
      <c r="I96" s="661"/>
      <c r="J96" s="661"/>
      <c r="K96" s="661"/>
      <c r="L96" s="661"/>
      <c r="M96" s="661"/>
      <c r="N96" s="661"/>
      <c r="O96" s="661"/>
      <c r="P96" s="661"/>
      <c r="Q96" s="661"/>
      <c r="R96" s="661"/>
      <c r="S96" s="661"/>
      <c r="T96" s="661"/>
      <c r="U96" s="661"/>
      <c r="V96" s="661"/>
    </row>
    <row r="97" spans="1:22">
      <c r="A97" s="661"/>
      <c r="B97" s="661"/>
      <c r="C97" s="661"/>
      <c r="D97" s="661"/>
      <c r="E97" s="661"/>
      <c r="F97" s="661"/>
      <c r="G97" s="661"/>
      <c r="H97" s="661"/>
      <c r="I97" s="661"/>
      <c r="J97" s="661"/>
      <c r="K97" s="661"/>
      <c r="L97" s="661"/>
      <c r="M97" s="661"/>
      <c r="N97" s="661"/>
      <c r="O97" s="661"/>
      <c r="P97" s="661"/>
      <c r="Q97" s="661"/>
      <c r="R97" s="661"/>
      <c r="S97" s="661"/>
      <c r="T97" s="661"/>
      <c r="U97" s="661"/>
      <c r="V97" s="661"/>
    </row>
    <row r="98" spans="1:22">
      <c r="A98" s="661"/>
      <c r="B98" s="661"/>
      <c r="C98" s="661"/>
      <c r="D98" s="661"/>
      <c r="E98" s="661"/>
      <c r="F98" s="661"/>
      <c r="G98" s="661"/>
      <c r="H98" s="661"/>
      <c r="I98" s="661"/>
      <c r="J98" s="661"/>
      <c r="K98" s="661"/>
      <c r="L98" s="661"/>
      <c r="M98" s="661"/>
      <c r="N98" s="661"/>
      <c r="O98" s="661"/>
      <c r="P98" s="661"/>
      <c r="Q98" s="661"/>
      <c r="R98" s="661"/>
      <c r="S98" s="661"/>
      <c r="T98" s="661"/>
      <c r="U98" s="661"/>
      <c r="V98" s="661"/>
    </row>
    <row r="99" spans="1:22">
      <c r="A99" s="661"/>
      <c r="B99" s="661"/>
      <c r="C99" s="661"/>
      <c r="D99" s="661"/>
      <c r="E99" s="661"/>
      <c r="F99" s="661"/>
      <c r="G99" s="661"/>
      <c r="H99" s="661"/>
      <c r="I99" s="661"/>
      <c r="J99" s="661"/>
      <c r="K99" s="661"/>
      <c r="L99" s="661"/>
      <c r="M99" s="661"/>
      <c r="N99" s="661"/>
      <c r="O99" s="661"/>
      <c r="P99" s="661"/>
      <c r="Q99" s="661"/>
      <c r="R99" s="661"/>
      <c r="S99" s="661"/>
      <c r="T99" s="661"/>
      <c r="U99" s="661"/>
      <c r="V99" s="661"/>
    </row>
    <row r="100" spans="1:22">
      <c r="B100" s="661"/>
    </row>
  </sheetData>
  <phoneticPr fontId="3"/>
  <pageMargins left="0.98425196850393704" right="0.78740157480314965" top="0.78740157480314965" bottom="0.6692913385826772" header="0.51181102362204722" footer="0.51181102362204722"/>
  <pageSetup paperSize="9" scale="64"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FD104-3432-42C1-BC40-89745B9A8153}">
  <sheetPr codeName="Sheet11"/>
  <dimension ref="A1:B35"/>
  <sheetViews>
    <sheetView workbookViewId="0">
      <selection activeCell="G14" sqref="G14"/>
    </sheetView>
  </sheetViews>
  <sheetFormatPr defaultRowHeight="13.5"/>
  <cols>
    <col min="1" max="1" width="17.75" customWidth="1"/>
    <col min="2" max="2" width="17.125" style="727" customWidth="1"/>
  </cols>
  <sheetData>
    <row r="1" spans="1:2" ht="24" customHeight="1">
      <c r="A1" t="s">
        <v>575</v>
      </c>
      <c r="B1" s="734" t="s">
        <v>592</v>
      </c>
    </row>
    <row r="2" spans="1:2">
      <c r="A2" s="728">
        <v>44315</v>
      </c>
      <c r="B2" s="727" t="s">
        <v>576</v>
      </c>
    </row>
    <row r="3" spans="1:2">
      <c r="A3" s="728">
        <v>44319</v>
      </c>
      <c r="B3" s="727" t="s">
        <v>577</v>
      </c>
    </row>
    <row r="4" spans="1:2">
      <c r="A4" s="728">
        <v>44320</v>
      </c>
      <c r="B4" s="727" t="s">
        <v>578</v>
      </c>
    </row>
    <row r="5" spans="1:2">
      <c r="A5" s="728">
        <v>44321</v>
      </c>
      <c r="B5" s="727" t="s">
        <v>579</v>
      </c>
    </row>
    <row r="6" spans="1:2">
      <c r="A6" s="728">
        <v>44399</v>
      </c>
      <c r="B6" s="727" t="s">
        <v>580</v>
      </c>
    </row>
    <row r="7" spans="1:2">
      <c r="A7" s="728">
        <v>44400</v>
      </c>
      <c r="B7" s="727" t="s">
        <v>581</v>
      </c>
    </row>
    <row r="8" spans="1:2">
      <c r="A8" s="728">
        <v>44416</v>
      </c>
      <c r="B8" s="727" t="s">
        <v>582</v>
      </c>
    </row>
    <row r="9" spans="1:2">
      <c r="A9" s="728">
        <v>44417</v>
      </c>
      <c r="B9" s="727" t="s">
        <v>603</v>
      </c>
    </row>
    <row r="10" spans="1:2">
      <c r="A10" s="728">
        <v>44459</v>
      </c>
      <c r="B10" s="727" t="s">
        <v>583</v>
      </c>
    </row>
    <row r="11" spans="1:2">
      <c r="A11" s="728">
        <v>44462</v>
      </c>
      <c r="B11" s="727" t="s">
        <v>584</v>
      </c>
    </row>
    <row r="12" spans="1:2">
      <c r="A12" s="728">
        <v>44503</v>
      </c>
      <c r="B12" s="727" t="s">
        <v>585</v>
      </c>
    </row>
    <row r="13" spans="1:2">
      <c r="A13" s="728">
        <v>44523</v>
      </c>
      <c r="B13" s="727" t="s">
        <v>586</v>
      </c>
    </row>
    <row r="14" spans="1:2">
      <c r="A14" s="728">
        <v>44562</v>
      </c>
      <c r="B14" s="727" t="s">
        <v>587</v>
      </c>
    </row>
    <row r="15" spans="1:2">
      <c r="A15" s="728">
        <v>44571</v>
      </c>
      <c r="B15" s="727" t="s">
        <v>588</v>
      </c>
    </row>
    <row r="16" spans="1:2">
      <c r="A16" s="728">
        <v>44603</v>
      </c>
      <c r="B16" s="727" t="s">
        <v>589</v>
      </c>
    </row>
    <row r="17" spans="1:2">
      <c r="A17" s="728">
        <v>44615</v>
      </c>
      <c r="B17" s="727" t="s">
        <v>590</v>
      </c>
    </row>
    <row r="18" spans="1:2">
      <c r="A18" s="728">
        <v>44641</v>
      </c>
      <c r="B18" s="727" t="s">
        <v>591</v>
      </c>
    </row>
    <row r="19" spans="1:2">
      <c r="A19" s="728"/>
    </row>
    <row r="20" spans="1:2">
      <c r="A20" s="728"/>
    </row>
    <row r="21" spans="1:2">
      <c r="A21" s="728"/>
    </row>
    <row r="22" spans="1:2">
      <c r="A22" s="728"/>
    </row>
    <row r="23" spans="1:2">
      <c r="A23" s="728"/>
    </row>
    <row r="24" spans="1:2">
      <c r="A24" s="728"/>
    </row>
    <row r="25" spans="1:2">
      <c r="A25" s="728"/>
    </row>
    <row r="26" spans="1:2">
      <c r="A26" s="728"/>
    </row>
    <row r="27" spans="1:2">
      <c r="A27" s="728"/>
    </row>
    <row r="28" spans="1:2">
      <c r="A28" s="728"/>
    </row>
    <row r="29" spans="1:2">
      <c r="A29" s="728"/>
    </row>
    <row r="30" spans="1:2">
      <c r="A30" s="728"/>
    </row>
    <row r="31" spans="1:2">
      <c r="A31" s="728"/>
    </row>
    <row r="32" spans="1:2">
      <c r="A32" s="728"/>
    </row>
    <row r="33" spans="1:1">
      <c r="A33" s="728"/>
    </row>
    <row r="34" spans="1:1">
      <c r="A34" s="728"/>
    </row>
    <row r="35" spans="1:1">
      <c r="A35" s="728"/>
    </row>
  </sheetData>
  <phoneticPr fontId="3"/>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219EC-DF22-450C-81B5-A15C698C16DE}">
  <sheetPr>
    <pageSetUpPr fitToPage="1"/>
  </sheetPr>
  <dimension ref="A1:Y109"/>
  <sheetViews>
    <sheetView tabSelected="1" view="pageBreakPreview" zoomScaleNormal="100" zoomScaleSheetLayoutView="100" workbookViewId="0"/>
  </sheetViews>
  <sheetFormatPr defaultColWidth="11" defaultRowHeight="13.5"/>
  <cols>
    <col min="1" max="1" width="29" style="663" customWidth="1"/>
    <col min="2" max="2" width="31.625" style="663" bestFit="1" customWidth="1"/>
    <col min="3" max="3" width="15.375" style="663" customWidth="1"/>
    <col min="4" max="4" width="14.125" style="663" bestFit="1" customWidth="1"/>
    <col min="5" max="12" width="11" style="663" customWidth="1"/>
    <col min="13" max="13" width="3.625" style="663" customWidth="1"/>
    <col min="14" max="14" width="10.5" style="663" bestFit="1" customWidth="1"/>
    <col min="15" max="15" width="11.125" style="663" customWidth="1"/>
    <col min="16" max="16" width="8.125" style="663" customWidth="1"/>
    <col min="17" max="17" width="13" style="663" customWidth="1"/>
    <col min="18" max="18" width="4" style="663" customWidth="1"/>
    <col min="19" max="19" width="13.125" style="663" customWidth="1"/>
    <col min="20" max="20" width="4.625" style="663" customWidth="1"/>
    <col min="21" max="21" width="11" style="663" customWidth="1"/>
    <col min="22" max="24" width="7" style="664" customWidth="1"/>
    <col min="25" max="25" width="7.125" style="663" customWidth="1"/>
    <col min="26" max="16384" width="11" style="663"/>
  </cols>
  <sheetData>
    <row r="1" spans="1:25" ht="13.5" customHeight="1">
      <c r="A1" s="663" t="s">
        <v>602</v>
      </c>
      <c r="D1" s="795" t="str">
        <f>IF(ISERROR(VLOOKUP($B$39,$B$50:$C$71,2,0))=TRUE,"",(VLOOKUP($B$39,$B$50:$C$71,2,0)))</f>
        <v>環</v>
      </c>
    </row>
    <row r="2" spans="1:25" ht="33" customHeight="1">
      <c r="A2" s="855" t="s">
        <v>606</v>
      </c>
      <c r="B2" s="855"/>
      <c r="C2" s="855"/>
      <c r="D2" s="796"/>
    </row>
    <row r="3" spans="1:25" s="666" customFormat="1" ht="15" customHeight="1">
      <c r="A3" s="665"/>
      <c r="B3" s="738" t="s">
        <v>65</v>
      </c>
      <c r="C3" s="23" t="s">
        <v>49</v>
      </c>
      <c r="D3" s="24" t="s">
        <v>605</v>
      </c>
      <c r="V3" s="667"/>
      <c r="W3" s="667"/>
      <c r="X3" s="667"/>
    </row>
    <row r="4" spans="1:25" s="666" customFormat="1" ht="15" customHeight="1">
      <c r="A4" s="25"/>
      <c r="B4" s="741" t="s">
        <v>607</v>
      </c>
      <c r="C4" s="10" t="s">
        <v>50</v>
      </c>
      <c r="D4" s="26" t="s">
        <v>434</v>
      </c>
      <c r="V4" s="667"/>
      <c r="W4" s="667"/>
      <c r="X4" s="667"/>
    </row>
    <row r="5" spans="1:25" s="666" customFormat="1" ht="15" customHeight="1">
      <c r="A5" s="25"/>
      <c r="B5" s="10" t="s">
        <v>97</v>
      </c>
      <c r="C5" s="856" t="s">
        <v>604</v>
      </c>
      <c r="D5" s="857"/>
      <c r="V5" s="667"/>
      <c r="W5" s="667"/>
      <c r="X5" s="667"/>
    </row>
    <row r="6" spans="1:25" s="666" customFormat="1" ht="15" customHeight="1">
      <c r="A6" s="27"/>
      <c r="B6" s="28" t="s">
        <v>98</v>
      </c>
      <c r="C6" s="858" t="s">
        <v>604</v>
      </c>
      <c r="D6" s="859"/>
      <c r="V6" s="667"/>
      <c r="W6" s="667"/>
      <c r="X6" s="667"/>
    </row>
    <row r="7" spans="1:25" s="666" customFormat="1" ht="15" customHeight="1">
      <c r="A7" s="29" t="s">
        <v>222</v>
      </c>
      <c r="B7" s="860" t="s">
        <v>223</v>
      </c>
      <c r="C7" s="860"/>
      <c r="D7" s="861"/>
      <c r="V7" s="667"/>
      <c r="W7" s="667"/>
      <c r="X7" s="667"/>
    </row>
    <row r="8" spans="1:25" s="666" customFormat="1" ht="15" customHeight="1">
      <c r="A8" s="30"/>
      <c r="B8" s="803" t="s">
        <v>224</v>
      </c>
      <c r="C8" s="803"/>
      <c r="D8" s="804"/>
      <c r="V8" s="667"/>
      <c r="W8" s="667"/>
      <c r="X8" s="667"/>
    </row>
    <row r="9" spans="1:25" s="666" customFormat="1" ht="25.35" customHeight="1">
      <c r="A9" s="30" t="s">
        <v>99</v>
      </c>
      <c r="B9" s="668"/>
      <c r="C9" s="10" t="s">
        <v>225</v>
      </c>
      <c r="D9" s="31"/>
      <c r="N9" s="735" t="s">
        <v>598</v>
      </c>
      <c r="O9" s="736" t="s">
        <v>486</v>
      </c>
      <c r="V9" s="667"/>
      <c r="W9" s="667"/>
      <c r="X9" s="667" t="s">
        <v>599</v>
      </c>
    </row>
    <row r="10" spans="1:25" s="666" customFormat="1" ht="25.35" customHeight="1" thickBot="1">
      <c r="A10" s="30" t="s">
        <v>226</v>
      </c>
      <c r="B10" s="12"/>
      <c r="C10" s="13" t="s">
        <v>64</v>
      </c>
      <c r="D10" s="669"/>
      <c r="V10" s="667"/>
      <c r="W10" s="667" t="s">
        <v>599</v>
      </c>
      <c r="X10" s="667" t="s">
        <v>599</v>
      </c>
    </row>
    <row r="11" spans="1:25" s="666" customFormat="1" ht="25.35" customHeight="1">
      <c r="A11" s="33" t="s">
        <v>227</v>
      </c>
      <c r="B11" s="34"/>
      <c r="C11" s="670"/>
      <c r="D11" s="671"/>
      <c r="M11" s="672" t="s">
        <v>594</v>
      </c>
      <c r="N11" s="673">
        <f>$B$19</f>
        <v>44287</v>
      </c>
      <c r="O11" s="307">
        <f>VLOOKUP(B19,O16:P28,2,FALSE)</f>
        <v>1</v>
      </c>
      <c r="P11" s="307" t="str">
        <f>VLOOKUP(O11,V16:W28,2,FALSE)</f>
        <v>$s$16</v>
      </c>
      <c r="Q11" s="307" t="str">
        <f>VLOOKUP(O11,V16:Y28,4,FALSE)</f>
        <v>$T$16</v>
      </c>
      <c r="R11" s="674"/>
      <c r="S11" s="675"/>
      <c r="T11" s="674"/>
      <c r="U11" s="676"/>
      <c r="V11" s="667"/>
      <c r="W11" s="667"/>
      <c r="X11" s="667"/>
    </row>
    <row r="12" spans="1:25" ht="14.25" thickBot="1">
      <c r="A12" s="677"/>
      <c r="B12" s="678"/>
      <c r="C12" s="677"/>
      <c r="D12" s="679"/>
      <c r="M12" s="680" t="s">
        <v>595</v>
      </c>
      <c r="N12" s="681">
        <f>$C$19</f>
        <v>44469</v>
      </c>
      <c r="O12" s="308">
        <f>VLOOKUP(C19,Q16:R28,2,FALSE)</f>
        <v>18</v>
      </c>
      <c r="P12" s="308" t="str">
        <f>VLOOKUP(O12,R16:W28,6,FALSE)</f>
        <v>$s$21</v>
      </c>
      <c r="Q12" s="308" t="str">
        <f>VLOOKUP(O12,R16:Y28,8,FALSE)</f>
        <v>$T$21</v>
      </c>
      <c r="R12" s="682"/>
      <c r="S12" s="683">
        <f ca="1">SUM(INDIRECT(P11):INDIRECT(P12))</f>
        <v>0.49999999999999989</v>
      </c>
      <c r="T12" s="682">
        <f ca="1">SUM(INDIRECT(Q11):INDIRECT(Q12))</f>
        <v>2</v>
      </c>
      <c r="U12" s="684"/>
    </row>
    <row r="13" spans="1:25" ht="21" customHeight="1">
      <c r="A13" s="685" t="s">
        <v>493</v>
      </c>
      <c r="B13" s="686" t="s">
        <v>622</v>
      </c>
      <c r="C13" s="319" t="s">
        <v>621</v>
      </c>
      <c r="D13" s="320">
        <v>1234</v>
      </c>
      <c r="X13" s="664" t="s">
        <v>600</v>
      </c>
    </row>
    <row r="14" spans="1:25" ht="21" customHeight="1" thickBot="1">
      <c r="A14" s="687" t="s">
        <v>601</v>
      </c>
      <c r="B14" s="862" t="s">
        <v>623</v>
      </c>
      <c r="C14" s="862"/>
      <c r="D14" s="863"/>
      <c r="O14" s="733">
        <f>YEAR(EDATE(O16,-3))</f>
        <v>2021</v>
      </c>
      <c r="P14" s="663" t="s">
        <v>593</v>
      </c>
    </row>
    <row r="15" spans="1:25" ht="21" customHeight="1">
      <c r="A15" s="687" t="s">
        <v>494</v>
      </c>
      <c r="B15" s="688" t="s">
        <v>627</v>
      </c>
      <c r="C15" s="864" t="s">
        <v>628</v>
      </c>
      <c r="D15" s="865"/>
      <c r="O15" s="689" t="s">
        <v>252</v>
      </c>
      <c r="P15" s="690"/>
      <c r="Q15" s="689" t="s">
        <v>253</v>
      </c>
      <c r="R15" s="690"/>
    </row>
    <row r="16" spans="1:25" ht="21" customHeight="1">
      <c r="A16" s="691" t="s">
        <v>495</v>
      </c>
      <c r="B16" s="692" t="s">
        <v>642</v>
      </c>
      <c r="C16" s="866"/>
      <c r="D16" s="867"/>
      <c r="O16" s="315">
        <v>44287</v>
      </c>
      <c r="P16" s="312">
        <v>1</v>
      </c>
      <c r="Q16" s="314">
        <f>DATE(YEAR(O16),MONTH(O16)+1,0)</f>
        <v>44316</v>
      </c>
      <c r="R16" s="312">
        <v>13</v>
      </c>
      <c r="S16" s="693">
        <f>勤務時間管理簿!$AM$132</f>
        <v>0.49999999999999989</v>
      </c>
      <c r="T16" s="694">
        <f>勤務時間管理簿!AT132</f>
        <v>2</v>
      </c>
      <c r="U16" s="663" t="s">
        <v>599</v>
      </c>
      <c r="V16" s="309">
        <v>1</v>
      </c>
      <c r="W16" s="309" t="s">
        <v>254</v>
      </c>
      <c r="X16" s="309">
        <v>13</v>
      </c>
      <c r="Y16" s="663" t="s">
        <v>255</v>
      </c>
    </row>
    <row r="17" spans="1:25" ht="21" customHeight="1">
      <c r="A17" s="687" t="s">
        <v>452</v>
      </c>
      <c r="B17" s="864" t="s">
        <v>624</v>
      </c>
      <c r="C17" s="868"/>
      <c r="D17" s="865"/>
      <c r="O17" s="315">
        <f>DATE(YEAR(O16),MONTH(O16)+1,1)</f>
        <v>44317</v>
      </c>
      <c r="P17" s="312">
        <v>2</v>
      </c>
      <c r="Q17" s="314">
        <f t="shared" ref="Q17:Q25" si="0">DATE(YEAR(O17),MONTH(O17)+1,0)</f>
        <v>44347</v>
      </c>
      <c r="R17" s="312">
        <v>14</v>
      </c>
      <c r="S17" s="693">
        <f>勤務時間管理簿!$AM$178</f>
        <v>0</v>
      </c>
      <c r="T17" s="694">
        <f>勤務時間管理簿!$AT$178</f>
        <v>0</v>
      </c>
      <c r="V17" s="309">
        <v>2</v>
      </c>
      <c r="W17" s="309" t="s">
        <v>256</v>
      </c>
      <c r="X17" s="309">
        <v>14</v>
      </c>
      <c r="Y17" s="663" t="s">
        <v>257</v>
      </c>
    </row>
    <row r="18" spans="1:25" ht="21" customHeight="1">
      <c r="A18" s="687" t="s">
        <v>453</v>
      </c>
      <c r="B18" s="864" t="s">
        <v>625</v>
      </c>
      <c r="C18" s="868"/>
      <c r="D18" s="865"/>
      <c r="O18" s="315">
        <f t="shared" ref="O18:O27" si="1">DATE(YEAR(O17),MONTH(O17)+1,1)</f>
        <v>44348</v>
      </c>
      <c r="P18" s="312">
        <v>3</v>
      </c>
      <c r="Q18" s="314">
        <f t="shared" si="0"/>
        <v>44377</v>
      </c>
      <c r="R18" s="312">
        <v>15</v>
      </c>
      <c r="S18" s="693">
        <f>勤務時間管理簿!$AM$224</f>
        <v>0</v>
      </c>
      <c r="T18" s="694">
        <f>勤務時間管理簿!$AT$224</f>
        <v>0</v>
      </c>
      <c r="V18" s="309">
        <v>3</v>
      </c>
      <c r="W18" s="309" t="s">
        <v>258</v>
      </c>
      <c r="X18" s="309">
        <v>15</v>
      </c>
      <c r="Y18" s="663" t="s">
        <v>259</v>
      </c>
    </row>
    <row r="19" spans="1:25" ht="30" customHeight="1">
      <c r="A19" s="695" t="s">
        <v>496</v>
      </c>
      <c r="B19" s="650">
        <v>44287</v>
      </c>
      <c r="C19" s="853">
        <v>44469</v>
      </c>
      <c r="D19" s="854"/>
      <c r="O19" s="315">
        <f t="shared" si="1"/>
        <v>44378</v>
      </c>
      <c r="P19" s="312">
        <v>4</v>
      </c>
      <c r="Q19" s="314">
        <f t="shared" si="0"/>
        <v>44408</v>
      </c>
      <c r="R19" s="312">
        <v>16</v>
      </c>
      <c r="S19" s="693">
        <f>勤務時間管理簿!$AM$270</f>
        <v>0</v>
      </c>
      <c r="T19" s="694">
        <f>勤務時間管理簿!$AT$270</f>
        <v>0</v>
      </c>
      <c r="V19" s="309">
        <v>4</v>
      </c>
      <c r="W19" s="309" t="s">
        <v>260</v>
      </c>
      <c r="X19" s="309">
        <v>16</v>
      </c>
      <c r="Y19" s="663" t="s">
        <v>261</v>
      </c>
    </row>
    <row r="20" spans="1:25" ht="21" customHeight="1">
      <c r="A20" s="687" t="s">
        <v>455</v>
      </c>
      <c r="B20" s="321">
        <v>3</v>
      </c>
      <c r="C20" s="696"/>
      <c r="D20" s="697"/>
      <c r="O20" s="315">
        <f t="shared" si="1"/>
        <v>44409</v>
      </c>
      <c r="P20" s="312">
        <v>5</v>
      </c>
      <c r="Q20" s="314">
        <f t="shared" si="0"/>
        <v>44439</v>
      </c>
      <c r="R20" s="312">
        <v>17</v>
      </c>
      <c r="S20" s="693">
        <f>勤務時間管理簿!$AM$316</f>
        <v>0</v>
      </c>
      <c r="T20" s="694">
        <f>勤務時間管理簿!$AT$316</f>
        <v>0</v>
      </c>
      <c r="V20" s="309">
        <v>5</v>
      </c>
      <c r="W20" s="309" t="s">
        <v>596</v>
      </c>
      <c r="X20" s="309">
        <v>17</v>
      </c>
      <c r="Y20" s="663" t="s">
        <v>597</v>
      </c>
    </row>
    <row r="21" spans="1:25" ht="21" customHeight="1">
      <c r="A21" s="687" t="s">
        <v>456</v>
      </c>
      <c r="B21" s="322" t="s">
        <v>217</v>
      </c>
      <c r="C21" s="774" t="s">
        <v>159</v>
      </c>
      <c r="D21" s="775"/>
      <c r="O21" s="315">
        <f t="shared" si="1"/>
        <v>44440</v>
      </c>
      <c r="P21" s="312">
        <v>6</v>
      </c>
      <c r="Q21" s="314">
        <f t="shared" si="0"/>
        <v>44469</v>
      </c>
      <c r="R21" s="312">
        <v>18</v>
      </c>
      <c r="S21" s="693">
        <f>勤務時間管理簿!$AM$362</f>
        <v>0</v>
      </c>
      <c r="T21" s="694">
        <f>勤務時間管理簿!$AT$362</f>
        <v>0</v>
      </c>
      <c r="V21" s="309">
        <v>6</v>
      </c>
      <c r="W21" s="309" t="s">
        <v>262</v>
      </c>
      <c r="X21" s="309">
        <v>18</v>
      </c>
      <c r="Y21" s="663" t="s">
        <v>263</v>
      </c>
    </row>
    <row r="22" spans="1:25" ht="21" customHeight="1">
      <c r="A22" s="687" t="s">
        <v>457</v>
      </c>
      <c r="B22" s="323" t="s">
        <v>220</v>
      </c>
      <c r="C22" s="847">
        <f>VLOOKUP(B22,A76:B83,2,0)</f>
        <v>1050</v>
      </c>
      <c r="D22" s="848"/>
      <c r="O22" s="315">
        <f t="shared" si="1"/>
        <v>44470</v>
      </c>
      <c r="P22" s="312">
        <v>7</v>
      </c>
      <c r="Q22" s="314">
        <f t="shared" si="0"/>
        <v>44500</v>
      </c>
      <c r="R22" s="312">
        <v>19</v>
      </c>
      <c r="S22" s="693">
        <f>勤務時間管理簿!$AM$408</f>
        <v>0</v>
      </c>
      <c r="T22" s="694">
        <f>勤務時間管理簿!$AT$408</f>
        <v>0</v>
      </c>
      <c r="V22" s="309">
        <v>7</v>
      </c>
      <c r="W22" s="309" t="s">
        <v>264</v>
      </c>
      <c r="X22" s="309">
        <v>19</v>
      </c>
      <c r="Y22" s="663" t="s">
        <v>265</v>
      </c>
    </row>
    <row r="23" spans="1:25" ht="28.5" customHeight="1">
      <c r="A23" s="698" t="s">
        <v>497</v>
      </c>
      <c r="B23" s="699">
        <v>0</v>
      </c>
      <c r="C23" s="849" t="s">
        <v>498</v>
      </c>
      <c r="D23" s="850"/>
      <c r="O23" s="315">
        <f t="shared" si="1"/>
        <v>44501</v>
      </c>
      <c r="P23" s="312">
        <v>8</v>
      </c>
      <c r="Q23" s="314">
        <f t="shared" si="0"/>
        <v>44530</v>
      </c>
      <c r="R23" s="312">
        <v>20</v>
      </c>
      <c r="S23" s="693">
        <f>勤務時間管理簿!$AM$454</f>
        <v>0</v>
      </c>
      <c r="T23" s="694">
        <f>勤務時間管理簿!$AT$454</f>
        <v>0</v>
      </c>
      <c r="V23" s="309">
        <v>8</v>
      </c>
      <c r="W23" s="309" t="s">
        <v>266</v>
      </c>
      <c r="X23" s="309">
        <v>20</v>
      </c>
      <c r="Y23" s="663" t="s">
        <v>267</v>
      </c>
    </row>
    <row r="24" spans="1:25" ht="20.25" customHeight="1">
      <c r="A24" s="687" t="s">
        <v>499</v>
      </c>
      <c r="B24" s="851" t="s">
        <v>29</v>
      </c>
      <c r="C24" s="851"/>
      <c r="D24" s="852"/>
      <c r="O24" s="315">
        <f t="shared" si="1"/>
        <v>44531</v>
      </c>
      <c r="P24" s="312">
        <v>9</v>
      </c>
      <c r="Q24" s="314">
        <f t="shared" si="0"/>
        <v>44561</v>
      </c>
      <c r="R24" s="312">
        <v>21</v>
      </c>
      <c r="S24" s="693">
        <f>勤務時間管理簿!$AM$500</f>
        <v>0</v>
      </c>
      <c r="T24" s="694">
        <f>勤務時間管理簿!$AT$500</f>
        <v>0</v>
      </c>
      <c r="V24" s="309">
        <v>9</v>
      </c>
      <c r="W24" s="309" t="s">
        <v>268</v>
      </c>
      <c r="X24" s="309">
        <v>21</v>
      </c>
      <c r="Y24" s="663" t="s">
        <v>269</v>
      </c>
    </row>
    <row r="25" spans="1:25" ht="20.25" customHeight="1">
      <c r="A25" s="845" t="s">
        <v>500</v>
      </c>
      <c r="B25" s="780" t="s">
        <v>618</v>
      </c>
      <c r="C25" s="782" t="s">
        <v>338</v>
      </c>
      <c r="D25" s="783"/>
      <c r="O25" s="315">
        <f t="shared" si="1"/>
        <v>44562</v>
      </c>
      <c r="P25" s="312">
        <v>10</v>
      </c>
      <c r="Q25" s="314">
        <f t="shared" si="0"/>
        <v>44592</v>
      </c>
      <c r="R25" s="312">
        <v>22</v>
      </c>
      <c r="S25" s="693">
        <f>勤務時間管理簿!$AM$546</f>
        <v>0</v>
      </c>
      <c r="T25" s="694">
        <f>勤務時間管理簿!$AT$546</f>
        <v>0</v>
      </c>
      <c r="V25" s="309">
        <v>10</v>
      </c>
      <c r="W25" s="309" t="s">
        <v>270</v>
      </c>
      <c r="X25" s="309">
        <v>22</v>
      </c>
      <c r="Y25" s="663" t="s">
        <v>271</v>
      </c>
    </row>
    <row r="26" spans="1:25" ht="27.75" customHeight="1">
      <c r="A26" s="846"/>
      <c r="B26" s="781"/>
      <c r="C26" s="784"/>
      <c r="D26" s="785"/>
      <c r="O26" s="315">
        <f t="shared" si="1"/>
        <v>44593</v>
      </c>
      <c r="P26" s="312">
        <v>11</v>
      </c>
      <c r="Q26" s="314">
        <f>DATE(YEAR(O26),MONTH(O26)+1,0)</f>
        <v>44620</v>
      </c>
      <c r="R26" s="312">
        <v>23</v>
      </c>
      <c r="S26" s="693">
        <f>勤務時間管理簿!$AM$592</f>
        <v>0</v>
      </c>
      <c r="T26" s="694">
        <f>勤務時間管理簿!$AT$592</f>
        <v>0</v>
      </c>
      <c r="V26" s="309">
        <v>11</v>
      </c>
      <c r="W26" s="309" t="s">
        <v>272</v>
      </c>
      <c r="X26" s="309">
        <v>23</v>
      </c>
      <c r="Y26" s="663" t="s">
        <v>273</v>
      </c>
    </row>
    <row r="27" spans="1:25" ht="30.75" customHeight="1">
      <c r="A27" s="841" t="s">
        <v>501</v>
      </c>
      <c r="B27" s="747" t="s">
        <v>502</v>
      </c>
      <c r="C27" s="766" t="s">
        <v>448</v>
      </c>
      <c r="D27" s="767"/>
      <c r="O27" s="315">
        <f t="shared" si="1"/>
        <v>44621</v>
      </c>
      <c r="P27" s="312">
        <v>12</v>
      </c>
      <c r="Q27" s="314">
        <f>DATE(YEAR(O27),MONTH(O27)+1,0)</f>
        <v>44651</v>
      </c>
      <c r="R27" s="312">
        <v>24</v>
      </c>
      <c r="S27" s="693">
        <f>勤務時間管理簿!$AM$638</f>
        <v>0</v>
      </c>
      <c r="T27" s="694">
        <f>勤務時間管理簿!$AT$638</f>
        <v>0</v>
      </c>
      <c r="V27" s="309">
        <v>12</v>
      </c>
      <c r="W27" s="309" t="s">
        <v>274</v>
      </c>
      <c r="X27" s="309">
        <v>24</v>
      </c>
      <c r="Y27" s="663" t="s">
        <v>275</v>
      </c>
    </row>
    <row r="28" spans="1:25" ht="21" customHeight="1">
      <c r="A28" s="842"/>
      <c r="B28" s="747"/>
      <c r="C28" s="768"/>
      <c r="D28" s="769"/>
      <c r="V28" s="309"/>
      <c r="W28" s="309"/>
      <c r="X28" s="309"/>
    </row>
    <row r="29" spans="1:25" ht="24.95" customHeight="1">
      <c r="A29" s="687" t="s">
        <v>503</v>
      </c>
      <c r="B29" s="205">
        <f ca="1">$S$12</f>
        <v>0.49999999999999989</v>
      </c>
      <c r="C29" s="843">
        <f ca="1">$T$12</f>
        <v>2</v>
      </c>
      <c r="D29" s="844"/>
    </row>
    <row r="30" spans="1:25" ht="24.95" customHeight="1">
      <c r="A30" s="845" t="s">
        <v>504</v>
      </c>
      <c r="B30" s="747" t="s">
        <v>634</v>
      </c>
      <c r="C30" s="766" t="s">
        <v>489</v>
      </c>
      <c r="D30" s="767"/>
    </row>
    <row r="31" spans="1:25" ht="20.100000000000001" customHeight="1">
      <c r="A31" s="846"/>
      <c r="B31" s="747"/>
      <c r="C31" s="768"/>
      <c r="D31" s="769"/>
    </row>
    <row r="32" spans="1:25" ht="20.100000000000001" customHeight="1">
      <c r="A32" s="834" t="s">
        <v>505</v>
      </c>
      <c r="B32" s="747" t="s">
        <v>636</v>
      </c>
      <c r="C32" s="747" t="s">
        <v>635</v>
      </c>
      <c r="D32" s="748"/>
    </row>
    <row r="33" spans="1:4" ht="33.75" customHeight="1">
      <c r="A33" s="746"/>
      <c r="B33" s="747"/>
      <c r="C33" s="749"/>
      <c r="D33" s="748"/>
    </row>
    <row r="34" spans="1:4" ht="28.5" customHeight="1">
      <c r="A34" s="700" t="s">
        <v>506</v>
      </c>
      <c r="B34" s="638" t="s">
        <v>450</v>
      </c>
      <c r="C34" s="737" t="s">
        <v>451</v>
      </c>
      <c r="D34" s="639"/>
    </row>
    <row r="35" spans="1:4" ht="25.5" customHeight="1">
      <c r="A35" s="701" t="s">
        <v>630</v>
      </c>
      <c r="B35" s="742" t="s">
        <v>613</v>
      </c>
      <c r="C35" s="835" t="s">
        <v>629</v>
      </c>
      <c r="D35" s="836"/>
    </row>
    <row r="36" spans="1:4" ht="25.5" customHeight="1">
      <c r="A36" s="702" t="s">
        <v>507</v>
      </c>
      <c r="B36" s="743" t="s">
        <v>617</v>
      </c>
      <c r="C36" s="837">
        <v>1340101</v>
      </c>
      <c r="D36" s="838"/>
    </row>
    <row r="37" spans="1:4" ht="25.5" customHeight="1">
      <c r="A37" s="703" t="s">
        <v>508</v>
      </c>
      <c r="B37" s="744" t="s">
        <v>626</v>
      </c>
      <c r="C37" s="704"/>
      <c r="D37" s="705"/>
    </row>
    <row r="38" spans="1:4" ht="25.5" customHeight="1">
      <c r="A38" s="701" t="s">
        <v>509</v>
      </c>
      <c r="B38" s="706" t="s">
        <v>619</v>
      </c>
      <c r="C38" s="839" t="s">
        <v>510</v>
      </c>
      <c r="D38" s="840"/>
    </row>
    <row r="39" spans="1:4" ht="25.5" customHeight="1">
      <c r="A39" s="739" t="s">
        <v>511</v>
      </c>
      <c r="B39" s="324" t="s">
        <v>512</v>
      </c>
      <c r="C39" s="704"/>
      <c r="D39" s="705"/>
    </row>
    <row r="40" spans="1:4" ht="25.5" customHeight="1">
      <c r="A40" s="707" t="s">
        <v>513</v>
      </c>
      <c r="B40" s="826" t="s">
        <v>276</v>
      </c>
      <c r="C40" s="827"/>
      <c r="D40" s="828"/>
    </row>
    <row r="41" spans="1:4">
      <c r="A41" s="677"/>
      <c r="C41" s="677"/>
      <c r="D41" s="679"/>
    </row>
    <row r="42" spans="1:4" ht="13.5" customHeight="1">
      <c r="A42" s="829" t="s">
        <v>127</v>
      </c>
      <c r="B42" s="829"/>
    </row>
    <row r="43" spans="1:4">
      <c r="A43" s="708" t="s">
        <v>514</v>
      </c>
      <c r="B43" s="709" t="s">
        <v>163</v>
      </c>
    </row>
    <row r="44" spans="1:4">
      <c r="A44" s="830" t="s">
        <v>620</v>
      </c>
      <c r="B44" s="832" t="s">
        <v>621</v>
      </c>
      <c r="C44" s="677"/>
      <c r="D44" s="679"/>
    </row>
    <row r="45" spans="1:4">
      <c r="A45" s="831"/>
      <c r="B45" s="833"/>
      <c r="C45" s="677"/>
      <c r="D45" s="679"/>
    </row>
    <row r="46" spans="1:4">
      <c r="A46" s="677"/>
      <c r="B46" s="678"/>
      <c r="C46" s="677"/>
      <c r="D46" s="679"/>
    </row>
    <row r="47" spans="1:4">
      <c r="A47" s="710" t="e">
        <f>INDEX(#REF!, MATCH($B$36,#REF!,), MATCH("研究代表者名",#REF!,))</f>
        <v>#REF!</v>
      </c>
      <c r="B47" s="663" t="e">
        <f>IF(A47=0,"",A47)</f>
        <v>#REF!</v>
      </c>
    </row>
    <row r="48" spans="1:4">
      <c r="B48" s="711" t="s">
        <v>170</v>
      </c>
    </row>
    <row r="49" spans="1:5">
      <c r="A49" s="711" t="s">
        <v>113</v>
      </c>
      <c r="B49" s="712" t="s">
        <v>109</v>
      </c>
      <c r="E49" s="636" t="s">
        <v>152</v>
      </c>
    </row>
    <row r="50" spans="1:5">
      <c r="A50" s="713" t="s">
        <v>171</v>
      </c>
      <c r="B50" s="714" t="s">
        <v>515</v>
      </c>
      <c r="C50" s="715" t="s">
        <v>516</v>
      </c>
      <c r="E50" s="636" t="s">
        <v>153</v>
      </c>
    </row>
    <row r="51" spans="1:5">
      <c r="A51" s="713" t="s">
        <v>217</v>
      </c>
      <c r="B51" s="714" t="s">
        <v>517</v>
      </c>
      <c r="C51" s="715" t="s">
        <v>518</v>
      </c>
      <c r="E51" s="636" t="s">
        <v>154</v>
      </c>
    </row>
    <row r="52" spans="1:5">
      <c r="A52" s="740" t="s">
        <v>446</v>
      </c>
      <c r="B52" s="714" t="s">
        <v>519</v>
      </c>
      <c r="C52" s="715" t="s">
        <v>520</v>
      </c>
      <c r="E52" s="636" t="s">
        <v>155</v>
      </c>
    </row>
    <row r="53" spans="1:5">
      <c r="A53" s="740"/>
      <c r="B53" s="714" t="s">
        <v>521</v>
      </c>
      <c r="C53" s="715" t="s">
        <v>522</v>
      </c>
      <c r="E53" s="716" t="s">
        <v>156</v>
      </c>
    </row>
    <row r="54" spans="1:5">
      <c r="B54" s="714" t="s">
        <v>523</v>
      </c>
      <c r="C54" s="715" t="s">
        <v>524</v>
      </c>
      <c r="E54" s="716" t="s">
        <v>157</v>
      </c>
    </row>
    <row r="55" spans="1:5">
      <c r="B55" s="714" t="s">
        <v>445</v>
      </c>
      <c r="C55" s="715" t="s">
        <v>168</v>
      </c>
      <c r="E55" s="716" t="s">
        <v>158</v>
      </c>
    </row>
    <row r="56" spans="1:5">
      <c r="B56" s="714" t="s">
        <v>525</v>
      </c>
      <c r="C56" s="717" t="s">
        <v>526</v>
      </c>
      <c r="E56" s="716" t="s">
        <v>159</v>
      </c>
    </row>
    <row r="57" spans="1:5">
      <c r="B57" s="714" t="s">
        <v>527</v>
      </c>
      <c r="C57" s="717" t="s">
        <v>449</v>
      </c>
      <c r="E57" s="716" t="s">
        <v>160</v>
      </c>
    </row>
    <row r="58" spans="1:5">
      <c r="B58" s="714" t="s">
        <v>528</v>
      </c>
      <c r="C58" s="717" t="s">
        <v>529</v>
      </c>
      <c r="E58" s="716" t="s">
        <v>161</v>
      </c>
    </row>
    <row r="59" spans="1:5">
      <c r="B59" s="714" t="s">
        <v>530</v>
      </c>
      <c r="C59" s="717" t="s">
        <v>531</v>
      </c>
    </row>
    <row r="60" spans="1:5">
      <c r="B60" s="714" t="s">
        <v>532</v>
      </c>
      <c r="C60" s="717" t="s">
        <v>533</v>
      </c>
    </row>
    <row r="61" spans="1:5">
      <c r="B61" s="714" t="s">
        <v>534</v>
      </c>
      <c r="C61" s="717" t="s">
        <v>535</v>
      </c>
    </row>
    <row r="62" spans="1:5">
      <c r="B62" s="714" t="s">
        <v>536</v>
      </c>
      <c r="C62" s="717" t="s">
        <v>537</v>
      </c>
      <c r="E62" s="711" t="s">
        <v>277</v>
      </c>
    </row>
    <row r="63" spans="1:5">
      <c r="B63" s="714" t="s">
        <v>538</v>
      </c>
      <c r="C63" s="717" t="s">
        <v>539</v>
      </c>
      <c r="E63" s="663" t="s">
        <v>276</v>
      </c>
    </row>
    <row r="64" spans="1:5">
      <c r="B64" s="718" t="s">
        <v>540</v>
      </c>
      <c r="C64" s="719" t="s">
        <v>541</v>
      </c>
    </row>
    <row r="65" spans="1:3">
      <c r="B65" s="718" t="s">
        <v>542</v>
      </c>
      <c r="C65" s="719" t="s">
        <v>543</v>
      </c>
    </row>
    <row r="66" spans="1:3">
      <c r="B66" s="718" t="s">
        <v>544</v>
      </c>
      <c r="C66" s="719" t="s">
        <v>545</v>
      </c>
    </row>
    <row r="67" spans="1:3">
      <c r="B67" s="718" t="s">
        <v>546</v>
      </c>
      <c r="C67" s="719" t="s">
        <v>547</v>
      </c>
    </row>
    <row r="68" spans="1:3">
      <c r="B68" s="718" t="s">
        <v>548</v>
      </c>
      <c r="C68" s="719" t="s">
        <v>549</v>
      </c>
    </row>
    <row r="69" spans="1:3">
      <c r="B69" s="718" t="s">
        <v>550</v>
      </c>
      <c r="C69" s="719" t="s">
        <v>551</v>
      </c>
    </row>
    <row r="70" spans="1:3">
      <c r="B70" s="718" t="s">
        <v>552</v>
      </c>
      <c r="C70" s="719" t="s">
        <v>553</v>
      </c>
    </row>
    <row r="71" spans="1:3">
      <c r="B71" s="718" t="s">
        <v>554</v>
      </c>
      <c r="C71" s="719" t="s">
        <v>555</v>
      </c>
    </row>
    <row r="72" spans="1:3">
      <c r="C72" s="6"/>
    </row>
    <row r="73" spans="1:3">
      <c r="C73" s="6"/>
    </row>
    <row r="74" spans="1:3">
      <c r="A74" s="711" t="s">
        <v>21</v>
      </c>
      <c r="B74" s="711" t="s">
        <v>117</v>
      </c>
      <c r="C74" s="6"/>
    </row>
    <row r="75" spans="1:3">
      <c r="A75" s="720" t="s">
        <v>107</v>
      </c>
      <c r="B75" s="721" t="s">
        <v>108</v>
      </c>
      <c r="C75" s="6"/>
    </row>
    <row r="76" spans="1:3">
      <c r="A76" s="722" t="s">
        <v>220</v>
      </c>
      <c r="B76" s="636">
        <v>1050</v>
      </c>
      <c r="C76" s="6"/>
    </row>
    <row r="77" spans="1:3">
      <c r="A77" s="723" t="s">
        <v>174</v>
      </c>
      <c r="B77" s="636">
        <v>1170</v>
      </c>
      <c r="C77" s="6"/>
    </row>
    <row r="78" spans="1:3">
      <c r="A78" s="723" t="s">
        <v>175</v>
      </c>
      <c r="B78" s="636">
        <v>1300</v>
      </c>
      <c r="C78" s="711" t="s">
        <v>185</v>
      </c>
    </row>
    <row r="79" spans="1:3">
      <c r="A79" s="723" t="s">
        <v>33</v>
      </c>
      <c r="B79" s="636">
        <v>1400</v>
      </c>
      <c r="C79" s="6" t="s">
        <v>186</v>
      </c>
    </row>
    <row r="80" spans="1:3">
      <c r="A80" s="723" t="s">
        <v>34</v>
      </c>
      <c r="B80" s="636">
        <v>1170</v>
      </c>
      <c r="C80" s="6" t="s">
        <v>124</v>
      </c>
    </row>
    <row r="81" spans="1:3">
      <c r="A81" s="724" t="s">
        <v>35</v>
      </c>
      <c r="B81" s="636">
        <v>1400</v>
      </c>
      <c r="C81" s="6" t="s">
        <v>125</v>
      </c>
    </row>
    <row r="82" spans="1:3">
      <c r="A82" s="725" t="s">
        <v>474</v>
      </c>
      <c r="B82" s="636">
        <v>1450</v>
      </c>
      <c r="C82" s="6" t="s">
        <v>126</v>
      </c>
    </row>
    <row r="83" spans="1:3">
      <c r="A83" s="724" t="s">
        <v>219</v>
      </c>
      <c r="B83" s="636">
        <v>1060</v>
      </c>
    </row>
    <row r="89" spans="1:3">
      <c r="A89" s="663" t="s">
        <v>556</v>
      </c>
      <c r="B89" s="663" t="s">
        <v>557</v>
      </c>
      <c r="C89" s="663" t="s">
        <v>558</v>
      </c>
    </row>
    <row r="90" spans="1:3">
      <c r="A90" s="715" t="s">
        <v>608</v>
      </c>
      <c r="B90" s="715" t="s">
        <v>617</v>
      </c>
      <c r="C90" s="726"/>
    </row>
    <row r="91" spans="1:3">
      <c r="A91" s="715" t="s">
        <v>609</v>
      </c>
      <c r="B91" s="715" t="s">
        <v>559</v>
      </c>
      <c r="C91" s="726"/>
    </row>
    <row r="92" spans="1:3">
      <c r="A92" s="715" t="s">
        <v>610</v>
      </c>
      <c r="B92" s="715" t="s">
        <v>632</v>
      </c>
      <c r="C92" s="726"/>
    </row>
    <row r="93" spans="1:3">
      <c r="A93" s="715" t="s">
        <v>611</v>
      </c>
      <c r="B93" s="715" t="s">
        <v>633</v>
      </c>
      <c r="C93" s="726"/>
    </row>
    <row r="94" spans="1:3">
      <c r="A94" s="715" t="s">
        <v>612</v>
      </c>
      <c r="B94" s="715" t="s">
        <v>631</v>
      </c>
      <c r="C94" s="726"/>
    </row>
    <row r="95" spans="1:3">
      <c r="A95" s="715" t="s">
        <v>613</v>
      </c>
      <c r="B95" s="715" t="s">
        <v>560</v>
      </c>
      <c r="C95" s="726"/>
    </row>
    <row r="96" spans="1:3">
      <c r="A96" s="715" t="s">
        <v>637</v>
      </c>
      <c r="B96" s="715" t="s">
        <v>561</v>
      </c>
      <c r="C96" s="726"/>
    </row>
    <row r="97" spans="1:3">
      <c r="A97" s="715" t="s">
        <v>614</v>
      </c>
      <c r="B97" s="715" t="s">
        <v>562</v>
      </c>
      <c r="C97" s="726"/>
    </row>
    <row r="98" spans="1:3">
      <c r="A98" s="715" t="s">
        <v>615</v>
      </c>
      <c r="B98" s="715" t="s">
        <v>563</v>
      </c>
      <c r="C98" s="726"/>
    </row>
    <row r="99" spans="1:3">
      <c r="A99" s="715" t="s">
        <v>638</v>
      </c>
      <c r="B99" s="715" t="s">
        <v>564</v>
      </c>
      <c r="C99" s="726"/>
    </row>
    <row r="100" spans="1:3">
      <c r="A100" s="715" t="s">
        <v>616</v>
      </c>
      <c r="B100" s="715" t="s">
        <v>565</v>
      </c>
      <c r="C100" s="726"/>
    </row>
    <row r="101" spans="1:3">
      <c r="A101" s="715"/>
      <c r="B101" s="715" t="s">
        <v>566</v>
      </c>
      <c r="C101" s="726"/>
    </row>
    <row r="102" spans="1:3">
      <c r="A102" s="715"/>
      <c r="B102" s="715" t="s">
        <v>567</v>
      </c>
      <c r="C102" s="726"/>
    </row>
    <row r="103" spans="1:3">
      <c r="A103" s="715"/>
      <c r="B103" s="715" t="s">
        <v>568</v>
      </c>
      <c r="C103" s="726"/>
    </row>
    <row r="104" spans="1:3">
      <c r="A104" s="715"/>
      <c r="B104" s="715" t="s">
        <v>569</v>
      </c>
      <c r="C104" s="726"/>
    </row>
    <row r="105" spans="1:3">
      <c r="A105" s="715"/>
      <c r="B105" s="715" t="s">
        <v>570</v>
      </c>
      <c r="C105" s="726"/>
    </row>
    <row r="106" spans="1:3">
      <c r="A106" s="715"/>
      <c r="B106" s="715" t="s">
        <v>571</v>
      </c>
    </row>
    <row r="107" spans="1:3">
      <c r="A107" s="715"/>
      <c r="B107" s="715" t="s">
        <v>572</v>
      </c>
    </row>
    <row r="108" spans="1:3">
      <c r="B108" s="715" t="s">
        <v>573</v>
      </c>
    </row>
    <row r="109" spans="1:3">
      <c r="B109" s="715" t="s">
        <v>574</v>
      </c>
    </row>
  </sheetData>
  <sheetProtection algorithmName="SHA-512" hashValue="YcuI8qZT1fg/0J5bj/xntr68K8jDztzFYul2sgq0QsMDaKhx4IUbcNh9A6NCuWvAy77Vc7R5C6gHKVJ4+5b1WA==" saltValue="1Mvm6e0V3wSyS6lqpVj9Bg==" spinCount="100000" sheet="1" objects="1" scenarios="1" selectLockedCells="1" selectUnlockedCells="1"/>
  <mergeCells count="36">
    <mergeCell ref="C19:D19"/>
    <mergeCell ref="D1:D2"/>
    <mergeCell ref="A2:C2"/>
    <mergeCell ref="C5:D5"/>
    <mergeCell ref="C6:D6"/>
    <mergeCell ref="B7:D7"/>
    <mergeCell ref="B8:D8"/>
    <mergeCell ref="B14:D14"/>
    <mergeCell ref="C15:D15"/>
    <mergeCell ref="C16:D16"/>
    <mergeCell ref="B17:D17"/>
    <mergeCell ref="B18:D18"/>
    <mergeCell ref="C21:D21"/>
    <mergeCell ref="C22:D22"/>
    <mergeCell ref="C23:D23"/>
    <mergeCell ref="B24:D24"/>
    <mergeCell ref="A25:A26"/>
    <mergeCell ref="B25:B26"/>
    <mergeCell ref="C25:D26"/>
    <mergeCell ref="A27:A28"/>
    <mergeCell ref="B27:B28"/>
    <mergeCell ref="C27:D28"/>
    <mergeCell ref="C29:D29"/>
    <mergeCell ref="A30:A31"/>
    <mergeCell ref="B30:B31"/>
    <mergeCell ref="C30:D31"/>
    <mergeCell ref="B40:D40"/>
    <mergeCell ref="A42:B42"/>
    <mergeCell ref="A44:A45"/>
    <mergeCell ref="B44:B45"/>
    <mergeCell ref="A32:A33"/>
    <mergeCell ref="B32:B33"/>
    <mergeCell ref="C32:D33"/>
    <mergeCell ref="C35:D35"/>
    <mergeCell ref="C36:D36"/>
    <mergeCell ref="C38:D38"/>
  </mergeCells>
  <phoneticPr fontId="3"/>
  <dataValidations count="7">
    <dataValidation type="list" allowBlank="1" showInputMessage="1" showErrorMessage="1" sqref="B39" xr:uid="{C5983054-C75A-44FF-BBF8-AC6EE1459ED9}">
      <formula1>$B$50:$B$71</formula1>
    </dataValidation>
    <dataValidation type="list" allowBlank="1" showInputMessage="1" showErrorMessage="1" sqref="B40:D40" xr:uid="{DA95F9C5-EFF8-4065-8872-10770FE39525}">
      <formula1>$E$63:$E$64</formula1>
    </dataValidation>
    <dataValidation type="list" showInputMessage="1" showErrorMessage="1" sqref="B21" xr:uid="{D3B0678F-1FD0-406C-9D72-4E4BA3684DDE}">
      <formula1>$A$51:$A$53</formula1>
    </dataValidation>
    <dataValidation type="list" showInputMessage="1" showErrorMessage="1" sqref="B22" xr:uid="{B07DD44A-5829-4237-BF19-51D18CD77515}">
      <formula1>$A$76:$A$83</formula1>
    </dataValidation>
    <dataValidation type="list" allowBlank="1" showInputMessage="1" showErrorMessage="1" sqref="C21:D21" xr:uid="{27959DCE-19C9-4E3A-93D6-809E9C143F89}">
      <formula1>$E$51:$E$58</formula1>
    </dataValidation>
    <dataValidation type="list" allowBlank="1" showInputMessage="1" showErrorMessage="1" sqref="B35" xr:uid="{DF11B71E-361F-4CF4-A75B-2F1F3453ACF2}">
      <formula1>$A$90:$A$100</formula1>
    </dataValidation>
    <dataValidation type="list" allowBlank="1" showInputMessage="1" showErrorMessage="1" sqref="B36" xr:uid="{33A981C7-4E63-4310-ACF8-73CC697D4686}">
      <formula1>$B$90:$B$109</formula1>
    </dataValidation>
  </dataValidations>
  <printOptions horizontalCentered="1"/>
  <pageMargins left="0.39370078740157483" right="0" top="0.59055118110236227" bottom="0.39370078740157483" header="0.35433070866141736" footer="0"/>
  <pageSetup paperSize="9" scale="86"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9793" r:id="rId4" name="Check Box 1">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9794" r:id="rId5" name="Check Box 2">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9795" r:id="rId6" name="Check Box 3">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9796" r:id="rId7" name="Check Box 4">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9797" r:id="rId8" name="Check Box 5">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9798" r:id="rId9" name="Check Box 6">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9799" r:id="rId10" name="Check Box 7">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9800" r:id="rId11" name="Check Box 8">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9801" r:id="rId12" name="Check Box 9">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9802" r:id="rId13" name="Check Box 10">
              <controlPr defaultSize="0" autoFill="0" autoLine="0" autoPict="0">
                <anchor moveWithCells="1">
                  <from>
                    <xdr:col>2</xdr:col>
                    <xdr:colOff>19050</xdr:colOff>
                    <xdr:row>32</xdr:row>
                    <xdr:rowOff>47625</xdr:rowOff>
                  </from>
                  <to>
                    <xdr:col>2</xdr:col>
                    <xdr:colOff>323850</xdr:colOff>
                    <xdr:row>32</xdr:row>
                    <xdr:rowOff>304800</xdr:rowOff>
                  </to>
                </anchor>
              </controlPr>
            </control>
          </mc:Choice>
        </mc:AlternateContent>
        <mc:AlternateContent xmlns:mc="http://schemas.openxmlformats.org/markup-compatibility/2006">
          <mc:Choice Requires="x14">
            <control shapeId="289803" r:id="rId14" name="Check Box 11">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9804" r:id="rId15" name="Check Box 12">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89805" r:id="rId16" name="Check Box 13">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9806" r:id="rId17" name="Check Box 14">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9807" r:id="rId18" name="Check Box 15">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9808" r:id="rId19" name="Check Box 16">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9809" r:id="rId20" name="Check Box 17">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9810" r:id="rId21" name="Check Box 18">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9811" r:id="rId22" name="Check Box 19">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9812" r:id="rId23" name="Check Box 20">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9813" r:id="rId24" name="Check Box 21">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9814" r:id="rId25" name="Check Box 22">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9815" r:id="rId26" name="Check Box 23">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89816" r:id="rId27" name="Check Box 24">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9817" r:id="rId28" name="Check Box 25">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9818" r:id="rId29" name="Check Box 26">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9819" r:id="rId30" name="Check Box 27">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9820" r:id="rId31" name="Check Box 28">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9821" r:id="rId32" name="Check Box 29">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9822" r:id="rId33" name="Check Box 30">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9823" r:id="rId34" name="Check Box 31">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9824" r:id="rId35" name="Check Box 32">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9825" r:id="rId36" name="Check Box 33">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9826" r:id="rId37" name="Check Box 34">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BE66-E9DE-4B4E-B2BF-AF0D9A7E5254}">
  <sheetPr codeName="Sheet2">
    <tabColor indexed="12"/>
    <pageSetUpPr fitToPage="1"/>
  </sheetPr>
  <dimension ref="A1:Y109"/>
  <sheetViews>
    <sheetView view="pageBreakPreview" topLeftCell="A13" zoomScaleNormal="100" zoomScaleSheetLayoutView="100" workbookViewId="0">
      <selection activeCell="B23" sqref="B23"/>
    </sheetView>
  </sheetViews>
  <sheetFormatPr defaultColWidth="11" defaultRowHeight="13.5"/>
  <cols>
    <col min="1" max="1" width="29" style="663" customWidth="1"/>
    <col min="2" max="2" width="31.625" style="663" bestFit="1" customWidth="1"/>
    <col min="3" max="3" width="15.375" style="663" customWidth="1"/>
    <col min="4" max="4" width="14.125" style="663" bestFit="1" customWidth="1"/>
    <col min="5" max="12" width="11" style="663" customWidth="1"/>
    <col min="13" max="13" width="3.625" style="663" customWidth="1"/>
    <col min="14" max="14" width="10.5" style="663" bestFit="1" customWidth="1"/>
    <col min="15" max="15" width="11.125" style="663" customWidth="1"/>
    <col min="16" max="16" width="8.125" style="663" customWidth="1"/>
    <col min="17" max="17" width="13" style="663" customWidth="1"/>
    <col min="18" max="18" width="4" style="663" customWidth="1"/>
    <col min="19" max="19" width="13.125" style="663" customWidth="1"/>
    <col min="20" max="20" width="4.625" style="663" customWidth="1"/>
    <col min="21" max="21" width="11" style="663" customWidth="1"/>
    <col min="22" max="24" width="7" style="664" customWidth="1"/>
    <col min="25" max="25" width="7.125" style="663" customWidth="1"/>
    <col min="26" max="16384" width="11" style="663"/>
  </cols>
  <sheetData>
    <row r="1" spans="1:25" ht="13.5" customHeight="1">
      <c r="A1" s="663" t="s">
        <v>602</v>
      </c>
      <c r="D1" s="795" t="str">
        <f>IF(ISERROR(VLOOKUP($B$39,$B$50:$C$71,2,0))=TRUE,"",(VLOOKUP($B$39,$B$50:$C$71,2,0)))</f>
        <v>環</v>
      </c>
    </row>
    <row r="2" spans="1:25" ht="33" customHeight="1">
      <c r="A2" s="855" t="s">
        <v>606</v>
      </c>
      <c r="B2" s="855"/>
      <c r="C2" s="855"/>
      <c r="D2" s="796"/>
    </row>
    <row r="3" spans="1:25" s="666" customFormat="1" ht="15" customHeight="1">
      <c r="A3" s="665"/>
      <c r="B3" s="731" t="s">
        <v>65</v>
      </c>
      <c r="C3" s="23" t="s">
        <v>49</v>
      </c>
      <c r="D3" s="24" t="s">
        <v>605</v>
      </c>
      <c r="V3" s="667"/>
      <c r="W3" s="667"/>
      <c r="X3" s="667"/>
    </row>
    <row r="4" spans="1:25" s="666" customFormat="1" ht="15" customHeight="1">
      <c r="A4" s="25"/>
      <c r="B4" s="741" t="s">
        <v>607</v>
      </c>
      <c r="C4" s="10" t="s">
        <v>50</v>
      </c>
      <c r="D4" s="26" t="s">
        <v>434</v>
      </c>
      <c r="V4" s="667"/>
      <c r="W4" s="667"/>
      <c r="X4" s="667"/>
    </row>
    <row r="5" spans="1:25" s="666" customFormat="1" ht="15" customHeight="1">
      <c r="A5" s="25"/>
      <c r="B5" s="10" t="s">
        <v>97</v>
      </c>
      <c r="C5" s="856" t="s">
        <v>604</v>
      </c>
      <c r="D5" s="857"/>
      <c r="V5" s="667"/>
      <c r="W5" s="667"/>
      <c r="X5" s="667"/>
    </row>
    <row r="6" spans="1:25" s="666" customFormat="1" ht="15" customHeight="1">
      <c r="A6" s="27"/>
      <c r="B6" s="28" t="s">
        <v>98</v>
      </c>
      <c r="C6" s="858" t="s">
        <v>604</v>
      </c>
      <c r="D6" s="859"/>
      <c r="V6" s="667"/>
      <c r="W6" s="667"/>
      <c r="X6" s="667"/>
    </row>
    <row r="7" spans="1:25" s="666" customFormat="1" ht="15" customHeight="1">
      <c r="A7" s="29" t="s">
        <v>222</v>
      </c>
      <c r="B7" s="860" t="s">
        <v>223</v>
      </c>
      <c r="C7" s="860"/>
      <c r="D7" s="861"/>
      <c r="V7" s="667"/>
      <c r="W7" s="667"/>
      <c r="X7" s="667"/>
    </row>
    <row r="8" spans="1:25" s="666" customFormat="1" ht="15" customHeight="1">
      <c r="A8" s="30"/>
      <c r="B8" s="803" t="s">
        <v>224</v>
      </c>
      <c r="C8" s="803"/>
      <c r="D8" s="804"/>
      <c r="V8" s="667"/>
      <c r="W8" s="667"/>
      <c r="X8" s="667"/>
    </row>
    <row r="9" spans="1:25" s="666" customFormat="1" ht="25.35" customHeight="1">
      <c r="A9" s="30" t="s">
        <v>99</v>
      </c>
      <c r="B9" s="668"/>
      <c r="C9" s="10" t="s">
        <v>225</v>
      </c>
      <c r="D9" s="31"/>
      <c r="N9" s="735" t="s">
        <v>598</v>
      </c>
      <c r="O9" s="736" t="s">
        <v>486</v>
      </c>
      <c r="V9" s="667"/>
      <c r="W9" s="667"/>
      <c r="X9" s="667" t="s">
        <v>599</v>
      </c>
    </row>
    <row r="10" spans="1:25" s="666" customFormat="1" ht="25.35" customHeight="1" thickBot="1">
      <c r="A10" s="30" t="s">
        <v>226</v>
      </c>
      <c r="B10" s="12"/>
      <c r="C10" s="13" t="s">
        <v>64</v>
      </c>
      <c r="D10" s="669"/>
      <c r="V10" s="667"/>
      <c r="W10" s="667" t="s">
        <v>599</v>
      </c>
      <c r="X10" s="667" t="s">
        <v>599</v>
      </c>
    </row>
    <row r="11" spans="1:25" s="666" customFormat="1" ht="25.35" customHeight="1">
      <c r="A11" s="33" t="s">
        <v>227</v>
      </c>
      <c r="B11" s="34"/>
      <c r="C11" s="670"/>
      <c r="D11" s="671"/>
      <c r="M11" s="672" t="s">
        <v>594</v>
      </c>
      <c r="N11" s="673">
        <f>$B$19</f>
        <v>44287</v>
      </c>
      <c r="O11" s="307">
        <f>VLOOKUP(B19,O16:P28,2,FALSE)</f>
        <v>1</v>
      </c>
      <c r="P11" s="307" t="str">
        <f>VLOOKUP(O11,V16:W28,2,FALSE)</f>
        <v>$s$16</v>
      </c>
      <c r="Q11" s="307" t="str">
        <f>VLOOKUP(O11,V16:Y28,4,FALSE)</f>
        <v>$T$16</v>
      </c>
      <c r="R11" s="674"/>
      <c r="S11" s="675"/>
      <c r="T11" s="674"/>
      <c r="U11" s="676"/>
      <c r="V11" s="667"/>
      <c r="W11" s="667"/>
      <c r="X11" s="667"/>
    </row>
    <row r="12" spans="1:25" ht="14.25" thickBot="1">
      <c r="A12" s="677"/>
      <c r="B12" s="678"/>
      <c r="C12" s="677"/>
      <c r="D12" s="679"/>
      <c r="M12" s="680" t="s">
        <v>595</v>
      </c>
      <c r="N12" s="681">
        <f>$C$19</f>
        <v>44316</v>
      </c>
      <c r="O12" s="308">
        <f>VLOOKUP(C19,Q16:R28,2,FALSE)</f>
        <v>13</v>
      </c>
      <c r="P12" s="308" t="str">
        <f>VLOOKUP(O12,R16:W28,6,FALSE)</f>
        <v>$s$16</v>
      </c>
      <c r="Q12" s="308" t="str">
        <f>VLOOKUP(O12,R16:Y28,8,FALSE)</f>
        <v>$T$16</v>
      </c>
      <c r="R12" s="682"/>
      <c r="S12" s="683">
        <f ca="1">SUM(INDIRECT(P11):INDIRECT(P12))</f>
        <v>0.49999999999999989</v>
      </c>
      <c r="T12" s="682">
        <f ca="1">SUM(INDIRECT(Q11):INDIRECT(Q12))</f>
        <v>2</v>
      </c>
      <c r="U12" s="684"/>
    </row>
    <row r="13" spans="1:25" ht="21" customHeight="1">
      <c r="A13" s="685" t="s">
        <v>493</v>
      </c>
      <c r="B13" s="686"/>
      <c r="C13" s="319"/>
      <c r="D13" s="320"/>
      <c r="X13" s="664" t="s">
        <v>600</v>
      </c>
    </row>
    <row r="14" spans="1:25" ht="21" customHeight="1" thickBot="1">
      <c r="A14" s="687" t="s">
        <v>601</v>
      </c>
      <c r="B14" s="862"/>
      <c r="C14" s="862"/>
      <c r="D14" s="863"/>
      <c r="O14" s="733">
        <f>YEAR(EDATE(O16,-3))</f>
        <v>2021</v>
      </c>
      <c r="P14" s="663" t="s">
        <v>593</v>
      </c>
    </row>
    <row r="15" spans="1:25" ht="21" customHeight="1">
      <c r="A15" s="687" t="s">
        <v>494</v>
      </c>
      <c r="B15" s="688"/>
      <c r="C15" s="864"/>
      <c r="D15" s="865"/>
      <c r="O15" s="689" t="s">
        <v>252</v>
      </c>
      <c r="P15" s="690"/>
      <c r="Q15" s="689" t="s">
        <v>253</v>
      </c>
      <c r="R15" s="690"/>
    </row>
    <row r="16" spans="1:25" ht="21" customHeight="1">
      <c r="A16" s="691" t="s">
        <v>495</v>
      </c>
      <c r="B16" s="692"/>
      <c r="C16" s="866"/>
      <c r="D16" s="867"/>
      <c r="O16" s="315">
        <v>44287</v>
      </c>
      <c r="P16" s="312">
        <v>1</v>
      </c>
      <c r="Q16" s="314">
        <f>DATE(YEAR(O16),MONTH(O16)+1,0)</f>
        <v>44316</v>
      </c>
      <c r="R16" s="312">
        <v>13</v>
      </c>
      <c r="S16" s="693">
        <f>勤務時間管理簿!$AM$132</f>
        <v>0.49999999999999989</v>
      </c>
      <c r="T16" s="694">
        <f>勤務時間管理簿!AT132</f>
        <v>2</v>
      </c>
      <c r="U16" s="663" t="s">
        <v>599</v>
      </c>
      <c r="V16" s="309">
        <v>1</v>
      </c>
      <c r="W16" s="309" t="s">
        <v>254</v>
      </c>
      <c r="X16" s="309">
        <v>13</v>
      </c>
      <c r="Y16" s="663" t="s">
        <v>255</v>
      </c>
    </row>
    <row r="17" spans="1:25" ht="21" customHeight="1">
      <c r="A17" s="687" t="s">
        <v>452</v>
      </c>
      <c r="B17" s="864"/>
      <c r="C17" s="868"/>
      <c r="D17" s="865"/>
      <c r="O17" s="315">
        <f>DATE(YEAR(O16),MONTH(O16)+1,1)</f>
        <v>44317</v>
      </c>
      <c r="P17" s="312">
        <v>2</v>
      </c>
      <c r="Q17" s="314">
        <f t="shared" ref="Q17:Q25" si="0">DATE(YEAR(O17),MONTH(O17)+1,0)</f>
        <v>44347</v>
      </c>
      <c r="R17" s="312">
        <v>14</v>
      </c>
      <c r="S17" s="693">
        <f>勤務時間管理簿!$AM$178</f>
        <v>0</v>
      </c>
      <c r="T17" s="694">
        <f>勤務時間管理簿!$AT$178</f>
        <v>0</v>
      </c>
      <c r="V17" s="309">
        <v>2</v>
      </c>
      <c r="W17" s="309" t="s">
        <v>256</v>
      </c>
      <c r="X17" s="309">
        <v>14</v>
      </c>
      <c r="Y17" s="663" t="s">
        <v>257</v>
      </c>
    </row>
    <row r="18" spans="1:25" ht="21" customHeight="1">
      <c r="A18" s="687" t="s">
        <v>453</v>
      </c>
      <c r="B18" s="864"/>
      <c r="C18" s="868"/>
      <c r="D18" s="865"/>
      <c r="O18" s="315">
        <f t="shared" ref="O18:O27" si="1">DATE(YEAR(O17),MONTH(O17)+1,1)</f>
        <v>44348</v>
      </c>
      <c r="P18" s="312">
        <v>3</v>
      </c>
      <c r="Q18" s="314">
        <f t="shared" si="0"/>
        <v>44377</v>
      </c>
      <c r="R18" s="312">
        <v>15</v>
      </c>
      <c r="S18" s="693">
        <f>勤務時間管理簿!$AM$224</f>
        <v>0</v>
      </c>
      <c r="T18" s="694">
        <f>勤務時間管理簿!$AT$224</f>
        <v>0</v>
      </c>
      <c r="V18" s="309">
        <v>3</v>
      </c>
      <c r="W18" s="309" t="s">
        <v>258</v>
      </c>
      <c r="X18" s="309">
        <v>15</v>
      </c>
      <c r="Y18" s="663" t="s">
        <v>259</v>
      </c>
    </row>
    <row r="19" spans="1:25" ht="30" customHeight="1">
      <c r="A19" s="695" t="s">
        <v>496</v>
      </c>
      <c r="B19" s="650">
        <v>44287</v>
      </c>
      <c r="C19" s="853">
        <v>44316</v>
      </c>
      <c r="D19" s="854"/>
      <c r="O19" s="315">
        <f t="shared" si="1"/>
        <v>44378</v>
      </c>
      <c r="P19" s="312">
        <v>4</v>
      </c>
      <c r="Q19" s="314">
        <f t="shared" si="0"/>
        <v>44408</v>
      </c>
      <c r="R19" s="312">
        <v>16</v>
      </c>
      <c r="S19" s="693">
        <f>勤務時間管理簿!$AM$270</f>
        <v>0</v>
      </c>
      <c r="T19" s="694">
        <f>勤務時間管理簿!$AT$270</f>
        <v>0</v>
      </c>
      <c r="V19" s="309">
        <v>4</v>
      </c>
      <c r="W19" s="309" t="s">
        <v>260</v>
      </c>
      <c r="X19" s="309">
        <v>16</v>
      </c>
      <c r="Y19" s="663" t="s">
        <v>261</v>
      </c>
    </row>
    <row r="20" spans="1:25" ht="21" customHeight="1">
      <c r="A20" s="687" t="s">
        <v>455</v>
      </c>
      <c r="B20" s="321">
        <v>3</v>
      </c>
      <c r="C20" s="696"/>
      <c r="D20" s="697"/>
      <c r="O20" s="315">
        <f t="shared" si="1"/>
        <v>44409</v>
      </c>
      <c r="P20" s="312">
        <v>5</v>
      </c>
      <c r="Q20" s="314">
        <f t="shared" si="0"/>
        <v>44439</v>
      </c>
      <c r="R20" s="312">
        <v>17</v>
      </c>
      <c r="S20" s="693">
        <f>勤務時間管理簿!$AM$316</f>
        <v>0</v>
      </c>
      <c r="T20" s="694">
        <f>勤務時間管理簿!$AT$316</f>
        <v>0</v>
      </c>
      <c r="V20" s="309">
        <v>5</v>
      </c>
      <c r="W20" s="309" t="s">
        <v>596</v>
      </c>
      <c r="X20" s="309">
        <v>17</v>
      </c>
      <c r="Y20" s="663" t="s">
        <v>597</v>
      </c>
    </row>
    <row r="21" spans="1:25" ht="21" customHeight="1">
      <c r="A21" s="687" t="s">
        <v>456</v>
      </c>
      <c r="B21" s="322" t="s">
        <v>217</v>
      </c>
      <c r="C21" s="774" t="s">
        <v>159</v>
      </c>
      <c r="D21" s="775"/>
      <c r="O21" s="315">
        <f t="shared" si="1"/>
        <v>44440</v>
      </c>
      <c r="P21" s="312">
        <v>6</v>
      </c>
      <c r="Q21" s="314">
        <f t="shared" si="0"/>
        <v>44469</v>
      </c>
      <c r="R21" s="312">
        <v>18</v>
      </c>
      <c r="S21" s="693">
        <f>勤務時間管理簿!$AM$362</f>
        <v>0</v>
      </c>
      <c r="T21" s="694">
        <f>勤務時間管理簿!$AT$362</f>
        <v>0</v>
      </c>
      <c r="V21" s="309">
        <v>6</v>
      </c>
      <c r="W21" s="309" t="s">
        <v>262</v>
      </c>
      <c r="X21" s="309">
        <v>18</v>
      </c>
      <c r="Y21" s="663" t="s">
        <v>263</v>
      </c>
    </row>
    <row r="22" spans="1:25" ht="21" customHeight="1">
      <c r="A22" s="687" t="s">
        <v>457</v>
      </c>
      <c r="B22" s="323" t="s">
        <v>220</v>
      </c>
      <c r="C22" s="847">
        <f>VLOOKUP(B22,A76:B83,2,0)</f>
        <v>1050</v>
      </c>
      <c r="D22" s="848"/>
      <c r="O22" s="315">
        <f t="shared" si="1"/>
        <v>44470</v>
      </c>
      <c r="P22" s="312">
        <v>7</v>
      </c>
      <c r="Q22" s="314">
        <f t="shared" si="0"/>
        <v>44500</v>
      </c>
      <c r="R22" s="312">
        <v>19</v>
      </c>
      <c r="S22" s="693">
        <f>勤務時間管理簿!$AM$408</f>
        <v>0</v>
      </c>
      <c r="T22" s="694">
        <f>勤務時間管理簿!$AT$408</f>
        <v>0</v>
      </c>
      <c r="V22" s="309">
        <v>7</v>
      </c>
      <c r="W22" s="309" t="s">
        <v>264</v>
      </c>
      <c r="X22" s="309">
        <v>19</v>
      </c>
      <c r="Y22" s="663" t="s">
        <v>265</v>
      </c>
    </row>
    <row r="23" spans="1:25" ht="28.5" customHeight="1">
      <c r="A23" s="698" t="s">
        <v>497</v>
      </c>
      <c r="B23" s="1323"/>
      <c r="C23" s="849" t="s">
        <v>498</v>
      </c>
      <c r="D23" s="850"/>
      <c r="O23" s="315">
        <f t="shared" si="1"/>
        <v>44501</v>
      </c>
      <c r="P23" s="312">
        <v>8</v>
      </c>
      <c r="Q23" s="314">
        <f t="shared" si="0"/>
        <v>44530</v>
      </c>
      <c r="R23" s="312">
        <v>20</v>
      </c>
      <c r="S23" s="693">
        <f>勤務時間管理簿!$AM$454</f>
        <v>0</v>
      </c>
      <c r="T23" s="694">
        <f>勤務時間管理簿!$AT$454</f>
        <v>0</v>
      </c>
      <c r="V23" s="309">
        <v>8</v>
      </c>
      <c r="W23" s="309" t="s">
        <v>266</v>
      </c>
      <c r="X23" s="309">
        <v>20</v>
      </c>
      <c r="Y23" s="663" t="s">
        <v>267</v>
      </c>
    </row>
    <row r="24" spans="1:25" ht="20.25" customHeight="1">
      <c r="A24" s="687" t="s">
        <v>499</v>
      </c>
      <c r="B24" s="851" t="s">
        <v>29</v>
      </c>
      <c r="C24" s="851"/>
      <c r="D24" s="852"/>
      <c r="O24" s="315">
        <f t="shared" si="1"/>
        <v>44531</v>
      </c>
      <c r="P24" s="312">
        <v>9</v>
      </c>
      <c r="Q24" s="314">
        <f t="shared" si="0"/>
        <v>44561</v>
      </c>
      <c r="R24" s="312">
        <v>21</v>
      </c>
      <c r="S24" s="693">
        <f>勤務時間管理簿!$AM$500</f>
        <v>0</v>
      </c>
      <c r="T24" s="694">
        <f>勤務時間管理簿!$AT$500</f>
        <v>0</v>
      </c>
      <c r="V24" s="309">
        <v>9</v>
      </c>
      <c r="W24" s="309" t="s">
        <v>268</v>
      </c>
      <c r="X24" s="309">
        <v>21</v>
      </c>
      <c r="Y24" s="663" t="s">
        <v>269</v>
      </c>
    </row>
    <row r="25" spans="1:25" ht="20.25" customHeight="1">
      <c r="A25" s="845" t="s">
        <v>500</v>
      </c>
      <c r="B25" s="780" t="s">
        <v>618</v>
      </c>
      <c r="C25" s="782" t="s">
        <v>338</v>
      </c>
      <c r="D25" s="783"/>
      <c r="O25" s="315">
        <f t="shared" si="1"/>
        <v>44562</v>
      </c>
      <c r="P25" s="312">
        <v>10</v>
      </c>
      <c r="Q25" s="314">
        <f t="shared" si="0"/>
        <v>44592</v>
      </c>
      <c r="R25" s="312">
        <v>22</v>
      </c>
      <c r="S25" s="693">
        <f>勤務時間管理簿!$AM$546</f>
        <v>0</v>
      </c>
      <c r="T25" s="694">
        <f>勤務時間管理簿!$AT$546</f>
        <v>0</v>
      </c>
      <c r="V25" s="309">
        <v>10</v>
      </c>
      <c r="W25" s="309" t="s">
        <v>270</v>
      </c>
      <c r="X25" s="309">
        <v>22</v>
      </c>
      <c r="Y25" s="663" t="s">
        <v>271</v>
      </c>
    </row>
    <row r="26" spans="1:25" ht="27.75" customHeight="1">
      <c r="A26" s="846"/>
      <c r="B26" s="781"/>
      <c r="C26" s="784"/>
      <c r="D26" s="785"/>
      <c r="O26" s="315">
        <f t="shared" si="1"/>
        <v>44593</v>
      </c>
      <c r="P26" s="312">
        <v>11</v>
      </c>
      <c r="Q26" s="314">
        <f>DATE(YEAR(O26),MONTH(O26)+1,0)</f>
        <v>44620</v>
      </c>
      <c r="R26" s="312">
        <v>23</v>
      </c>
      <c r="S26" s="693">
        <f>勤務時間管理簿!$AM$592</f>
        <v>0</v>
      </c>
      <c r="T26" s="694">
        <f>勤務時間管理簿!$AT$592</f>
        <v>0</v>
      </c>
      <c r="V26" s="309">
        <v>11</v>
      </c>
      <c r="W26" s="309" t="s">
        <v>272</v>
      </c>
      <c r="X26" s="309">
        <v>23</v>
      </c>
      <c r="Y26" s="663" t="s">
        <v>273</v>
      </c>
    </row>
    <row r="27" spans="1:25" ht="30.75" customHeight="1">
      <c r="A27" s="841" t="s">
        <v>501</v>
      </c>
      <c r="B27" s="747" t="s">
        <v>502</v>
      </c>
      <c r="C27" s="766" t="s">
        <v>448</v>
      </c>
      <c r="D27" s="767"/>
      <c r="O27" s="315">
        <f t="shared" si="1"/>
        <v>44621</v>
      </c>
      <c r="P27" s="312">
        <v>12</v>
      </c>
      <c r="Q27" s="314">
        <f>DATE(YEAR(O27),MONTH(O27)+1,0)</f>
        <v>44651</v>
      </c>
      <c r="R27" s="312">
        <v>24</v>
      </c>
      <c r="S27" s="693">
        <f>勤務時間管理簿!$AM$638</f>
        <v>0</v>
      </c>
      <c r="T27" s="694">
        <f>勤務時間管理簿!$AT$638</f>
        <v>0</v>
      </c>
      <c r="V27" s="309">
        <v>12</v>
      </c>
      <c r="W27" s="309" t="s">
        <v>274</v>
      </c>
      <c r="X27" s="309">
        <v>24</v>
      </c>
      <c r="Y27" s="663" t="s">
        <v>275</v>
      </c>
    </row>
    <row r="28" spans="1:25" ht="21" customHeight="1">
      <c r="A28" s="842"/>
      <c r="B28" s="747"/>
      <c r="C28" s="768"/>
      <c r="D28" s="769"/>
      <c r="V28" s="309"/>
      <c r="W28" s="309"/>
      <c r="X28" s="309"/>
    </row>
    <row r="29" spans="1:25" ht="24.95" customHeight="1">
      <c r="A29" s="687" t="s">
        <v>503</v>
      </c>
      <c r="B29" s="205">
        <f ca="1">$S$12</f>
        <v>0.49999999999999989</v>
      </c>
      <c r="C29" s="843">
        <f ca="1">$T$12</f>
        <v>2</v>
      </c>
      <c r="D29" s="844"/>
    </row>
    <row r="30" spans="1:25" ht="24.95" customHeight="1">
      <c r="A30" s="845" t="s">
        <v>504</v>
      </c>
      <c r="B30" s="747" t="s">
        <v>634</v>
      </c>
      <c r="C30" s="766" t="s">
        <v>489</v>
      </c>
      <c r="D30" s="767"/>
    </row>
    <row r="31" spans="1:25" ht="20.100000000000001" customHeight="1">
      <c r="A31" s="846"/>
      <c r="B31" s="747"/>
      <c r="C31" s="768"/>
      <c r="D31" s="769"/>
    </row>
    <row r="32" spans="1:25" ht="20.100000000000001" customHeight="1">
      <c r="A32" s="834" t="s">
        <v>505</v>
      </c>
      <c r="B32" s="747" t="s">
        <v>636</v>
      </c>
      <c r="C32" s="747" t="s">
        <v>635</v>
      </c>
      <c r="D32" s="748"/>
    </row>
    <row r="33" spans="1:4" ht="33.75" customHeight="1">
      <c r="A33" s="746"/>
      <c r="B33" s="747"/>
      <c r="C33" s="749"/>
      <c r="D33" s="748"/>
    </row>
    <row r="34" spans="1:4" ht="28.5" customHeight="1">
      <c r="A34" s="700" t="s">
        <v>506</v>
      </c>
      <c r="B34" s="638" t="s">
        <v>450</v>
      </c>
      <c r="C34" s="729" t="s">
        <v>451</v>
      </c>
      <c r="D34" s="639"/>
    </row>
    <row r="35" spans="1:4" ht="25.5" customHeight="1">
      <c r="A35" s="701" t="s">
        <v>630</v>
      </c>
      <c r="B35" s="742"/>
      <c r="C35" s="869"/>
      <c r="D35" s="870"/>
    </row>
    <row r="36" spans="1:4" ht="25.5" customHeight="1">
      <c r="A36" s="702" t="s">
        <v>507</v>
      </c>
      <c r="B36" s="743"/>
      <c r="C36" s="837"/>
      <c r="D36" s="838"/>
    </row>
    <row r="37" spans="1:4" ht="25.5" customHeight="1">
      <c r="A37" s="703" t="s">
        <v>508</v>
      </c>
      <c r="B37" s="744"/>
      <c r="C37" s="704"/>
      <c r="D37" s="705"/>
    </row>
    <row r="38" spans="1:4" ht="25.5" customHeight="1">
      <c r="A38" s="701" t="s">
        <v>509</v>
      </c>
      <c r="B38" s="706"/>
      <c r="C38" s="839" t="s">
        <v>510</v>
      </c>
      <c r="D38" s="840"/>
    </row>
    <row r="39" spans="1:4" ht="25.5" customHeight="1">
      <c r="A39" s="730" t="s">
        <v>511</v>
      </c>
      <c r="B39" s="324" t="s">
        <v>512</v>
      </c>
      <c r="C39" s="704"/>
      <c r="D39" s="705"/>
    </row>
    <row r="40" spans="1:4" ht="25.5" customHeight="1">
      <c r="A40" s="707" t="s">
        <v>513</v>
      </c>
      <c r="B40" s="826"/>
      <c r="C40" s="827"/>
      <c r="D40" s="828"/>
    </row>
    <row r="41" spans="1:4">
      <c r="A41" s="677"/>
      <c r="C41" s="677"/>
      <c r="D41" s="679"/>
    </row>
    <row r="42" spans="1:4" ht="13.5" customHeight="1">
      <c r="A42" s="829" t="s">
        <v>127</v>
      </c>
      <c r="B42" s="829"/>
    </row>
    <row r="43" spans="1:4">
      <c r="A43" s="708" t="s">
        <v>514</v>
      </c>
      <c r="B43" s="709" t="s">
        <v>163</v>
      </c>
    </row>
    <row r="44" spans="1:4">
      <c r="A44" s="830"/>
      <c r="B44" s="832"/>
      <c r="C44" s="677"/>
      <c r="D44" s="679"/>
    </row>
    <row r="45" spans="1:4">
      <c r="A45" s="831"/>
      <c r="B45" s="833"/>
      <c r="C45" s="677"/>
      <c r="D45" s="679"/>
    </row>
    <row r="46" spans="1:4">
      <c r="A46" s="677"/>
      <c r="B46" s="678"/>
      <c r="C46" s="677"/>
      <c r="D46" s="679"/>
    </row>
    <row r="47" spans="1:4">
      <c r="A47" s="710" t="e">
        <f>INDEX(#REF!, MATCH($B$36,#REF!,), MATCH("研究代表者名",#REF!,))</f>
        <v>#REF!</v>
      </c>
      <c r="B47" s="663" t="e">
        <f>IF(A47=0,"",A47)</f>
        <v>#REF!</v>
      </c>
    </row>
    <row r="48" spans="1:4">
      <c r="B48" s="711" t="s">
        <v>170</v>
      </c>
    </row>
    <row r="49" spans="1:5">
      <c r="A49" s="711" t="s">
        <v>113</v>
      </c>
      <c r="B49" s="712" t="s">
        <v>109</v>
      </c>
      <c r="E49" s="636" t="s">
        <v>152</v>
      </c>
    </row>
    <row r="50" spans="1:5">
      <c r="A50" s="713" t="s">
        <v>171</v>
      </c>
      <c r="B50" s="714" t="s">
        <v>515</v>
      </c>
      <c r="C50" s="715" t="s">
        <v>516</v>
      </c>
      <c r="E50" s="636" t="s">
        <v>153</v>
      </c>
    </row>
    <row r="51" spans="1:5">
      <c r="A51" s="713" t="s">
        <v>217</v>
      </c>
      <c r="B51" s="714" t="s">
        <v>517</v>
      </c>
      <c r="C51" s="715" t="s">
        <v>518</v>
      </c>
      <c r="E51" s="636" t="s">
        <v>154</v>
      </c>
    </row>
    <row r="52" spans="1:5">
      <c r="A52" s="732" t="s">
        <v>446</v>
      </c>
      <c r="B52" s="714" t="s">
        <v>519</v>
      </c>
      <c r="C52" s="715" t="s">
        <v>520</v>
      </c>
      <c r="E52" s="636" t="s">
        <v>155</v>
      </c>
    </row>
    <row r="53" spans="1:5">
      <c r="A53" s="732"/>
      <c r="B53" s="714" t="s">
        <v>521</v>
      </c>
      <c r="C53" s="715" t="s">
        <v>522</v>
      </c>
      <c r="E53" s="716" t="s">
        <v>156</v>
      </c>
    </row>
    <row r="54" spans="1:5">
      <c r="B54" s="714" t="s">
        <v>523</v>
      </c>
      <c r="C54" s="715" t="s">
        <v>524</v>
      </c>
      <c r="E54" s="716" t="s">
        <v>157</v>
      </c>
    </row>
    <row r="55" spans="1:5">
      <c r="B55" s="714" t="s">
        <v>445</v>
      </c>
      <c r="C55" s="715" t="s">
        <v>168</v>
      </c>
      <c r="E55" s="716" t="s">
        <v>158</v>
      </c>
    </row>
    <row r="56" spans="1:5">
      <c r="B56" s="714" t="s">
        <v>525</v>
      </c>
      <c r="C56" s="717" t="s">
        <v>526</v>
      </c>
      <c r="E56" s="716" t="s">
        <v>159</v>
      </c>
    </row>
    <row r="57" spans="1:5">
      <c r="B57" s="714" t="s">
        <v>527</v>
      </c>
      <c r="C57" s="717" t="s">
        <v>449</v>
      </c>
      <c r="E57" s="716" t="s">
        <v>160</v>
      </c>
    </row>
    <row r="58" spans="1:5">
      <c r="B58" s="714" t="s">
        <v>528</v>
      </c>
      <c r="C58" s="717" t="s">
        <v>529</v>
      </c>
      <c r="E58" s="716" t="s">
        <v>161</v>
      </c>
    </row>
    <row r="59" spans="1:5">
      <c r="B59" s="714" t="s">
        <v>530</v>
      </c>
      <c r="C59" s="717" t="s">
        <v>531</v>
      </c>
    </row>
    <row r="60" spans="1:5">
      <c r="B60" s="714" t="s">
        <v>532</v>
      </c>
      <c r="C60" s="717" t="s">
        <v>533</v>
      </c>
    </row>
    <row r="61" spans="1:5">
      <c r="B61" s="714" t="s">
        <v>534</v>
      </c>
      <c r="C61" s="717" t="s">
        <v>535</v>
      </c>
    </row>
    <row r="62" spans="1:5">
      <c r="B62" s="714" t="s">
        <v>536</v>
      </c>
      <c r="C62" s="717" t="s">
        <v>537</v>
      </c>
      <c r="E62" s="711" t="s">
        <v>277</v>
      </c>
    </row>
    <row r="63" spans="1:5">
      <c r="B63" s="714" t="s">
        <v>538</v>
      </c>
      <c r="C63" s="717" t="s">
        <v>539</v>
      </c>
      <c r="E63" s="663" t="s">
        <v>276</v>
      </c>
    </row>
    <row r="64" spans="1:5">
      <c r="B64" s="718" t="s">
        <v>540</v>
      </c>
      <c r="C64" s="719" t="s">
        <v>541</v>
      </c>
    </row>
    <row r="65" spans="1:3">
      <c r="B65" s="718" t="s">
        <v>542</v>
      </c>
      <c r="C65" s="719" t="s">
        <v>543</v>
      </c>
    </row>
    <row r="66" spans="1:3">
      <c r="B66" s="718" t="s">
        <v>544</v>
      </c>
      <c r="C66" s="719" t="s">
        <v>545</v>
      </c>
    </row>
    <row r="67" spans="1:3">
      <c r="B67" s="718" t="s">
        <v>546</v>
      </c>
      <c r="C67" s="719" t="s">
        <v>547</v>
      </c>
    </row>
    <row r="68" spans="1:3">
      <c r="B68" s="718" t="s">
        <v>548</v>
      </c>
      <c r="C68" s="719" t="s">
        <v>549</v>
      </c>
    </row>
    <row r="69" spans="1:3">
      <c r="B69" s="718" t="s">
        <v>550</v>
      </c>
      <c r="C69" s="719" t="s">
        <v>551</v>
      </c>
    </row>
    <row r="70" spans="1:3">
      <c r="B70" s="718" t="s">
        <v>552</v>
      </c>
      <c r="C70" s="719" t="s">
        <v>553</v>
      </c>
    </row>
    <row r="71" spans="1:3">
      <c r="B71" s="718" t="s">
        <v>554</v>
      </c>
      <c r="C71" s="719" t="s">
        <v>555</v>
      </c>
    </row>
    <row r="72" spans="1:3">
      <c r="C72" s="6"/>
    </row>
    <row r="73" spans="1:3">
      <c r="C73" s="6"/>
    </row>
    <row r="74" spans="1:3">
      <c r="A74" s="711" t="s">
        <v>21</v>
      </c>
      <c r="B74" s="711" t="s">
        <v>117</v>
      </c>
      <c r="C74" s="6"/>
    </row>
    <row r="75" spans="1:3">
      <c r="A75" s="720" t="s">
        <v>107</v>
      </c>
      <c r="B75" s="721" t="s">
        <v>108</v>
      </c>
      <c r="C75" s="6"/>
    </row>
    <row r="76" spans="1:3">
      <c r="A76" s="722" t="s">
        <v>220</v>
      </c>
      <c r="B76" s="636">
        <v>1050</v>
      </c>
      <c r="C76" s="6"/>
    </row>
    <row r="77" spans="1:3">
      <c r="A77" s="723" t="s">
        <v>174</v>
      </c>
      <c r="B77" s="636">
        <v>1170</v>
      </c>
      <c r="C77" s="6"/>
    </row>
    <row r="78" spans="1:3">
      <c r="A78" s="723" t="s">
        <v>175</v>
      </c>
      <c r="B78" s="636">
        <v>1300</v>
      </c>
      <c r="C78" s="711" t="s">
        <v>185</v>
      </c>
    </row>
    <row r="79" spans="1:3">
      <c r="A79" s="723" t="s">
        <v>33</v>
      </c>
      <c r="B79" s="636">
        <v>1400</v>
      </c>
      <c r="C79" s="6" t="s">
        <v>186</v>
      </c>
    </row>
    <row r="80" spans="1:3">
      <c r="A80" s="723" t="s">
        <v>34</v>
      </c>
      <c r="B80" s="636">
        <v>1170</v>
      </c>
      <c r="C80" s="6" t="s">
        <v>124</v>
      </c>
    </row>
    <row r="81" spans="1:3">
      <c r="A81" s="724" t="s">
        <v>35</v>
      </c>
      <c r="B81" s="636">
        <v>1400</v>
      </c>
      <c r="C81" s="6" t="s">
        <v>125</v>
      </c>
    </row>
    <row r="82" spans="1:3">
      <c r="A82" s="725" t="s">
        <v>474</v>
      </c>
      <c r="B82" s="636">
        <v>1450</v>
      </c>
      <c r="C82" s="6" t="s">
        <v>126</v>
      </c>
    </row>
    <row r="83" spans="1:3">
      <c r="A83" s="724" t="s">
        <v>219</v>
      </c>
      <c r="B83" s="636">
        <v>1060</v>
      </c>
    </row>
    <row r="89" spans="1:3">
      <c r="A89" s="663" t="s">
        <v>556</v>
      </c>
      <c r="B89" s="663" t="s">
        <v>557</v>
      </c>
      <c r="C89" s="663" t="s">
        <v>558</v>
      </c>
    </row>
    <row r="90" spans="1:3">
      <c r="A90" s="715" t="s">
        <v>608</v>
      </c>
      <c r="B90" s="715" t="s">
        <v>617</v>
      </c>
      <c r="C90" s="726"/>
    </row>
    <row r="91" spans="1:3">
      <c r="A91" s="715" t="s">
        <v>609</v>
      </c>
      <c r="B91" s="715" t="s">
        <v>559</v>
      </c>
      <c r="C91" s="726"/>
    </row>
    <row r="92" spans="1:3">
      <c r="A92" s="715" t="s">
        <v>610</v>
      </c>
      <c r="B92" s="715" t="s">
        <v>639</v>
      </c>
      <c r="C92" s="726"/>
    </row>
    <row r="93" spans="1:3">
      <c r="A93" s="715" t="s">
        <v>611</v>
      </c>
      <c r="B93" s="715" t="s">
        <v>640</v>
      </c>
      <c r="C93" s="726"/>
    </row>
    <row r="94" spans="1:3">
      <c r="A94" s="715" t="s">
        <v>612</v>
      </c>
      <c r="B94" s="715" t="s">
        <v>641</v>
      </c>
      <c r="C94" s="726"/>
    </row>
    <row r="95" spans="1:3">
      <c r="A95" s="715" t="s">
        <v>613</v>
      </c>
      <c r="B95" s="715" t="s">
        <v>560</v>
      </c>
      <c r="C95" s="726"/>
    </row>
    <row r="96" spans="1:3">
      <c r="A96" s="715" t="s">
        <v>637</v>
      </c>
      <c r="B96" s="715" t="s">
        <v>561</v>
      </c>
      <c r="C96" s="726"/>
    </row>
    <row r="97" spans="1:3">
      <c r="A97" s="715" t="s">
        <v>614</v>
      </c>
      <c r="B97" s="715" t="s">
        <v>562</v>
      </c>
      <c r="C97" s="726"/>
    </row>
    <row r="98" spans="1:3">
      <c r="A98" s="715" t="s">
        <v>615</v>
      </c>
      <c r="B98" s="715" t="s">
        <v>563</v>
      </c>
      <c r="C98" s="726"/>
    </row>
    <row r="99" spans="1:3">
      <c r="A99" s="715" t="s">
        <v>638</v>
      </c>
      <c r="B99" s="715" t="s">
        <v>564</v>
      </c>
      <c r="C99" s="726"/>
    </row>
    <row r="100" spans="1:3">
      <c r="A100" s="715" t="s">
        <v>616</v>
      </c>
      <c r="B100" s="715" t="s">
        <v>565</v>
      </c>
      <c r="C100" s="726"/>
    </row>
    <row r="101" spans="1:3">
      <c r="A101" s="715"/>
      <c r="B101" s="715" t="s">
        <v>566</v>
      </c>
      <c r="C101" s="726"/>
    </row>
    <row r="102" spans="1:3">
      <c r="A102" s="715"/>
      <c r="B102" s="715" t="s">
        <v>567</v>
      </c>
      <c r="C102" s="726"/>
    </row>
    <row r="103" spans="1:3">
      <c r="A103" s="715"/>
      <c r="B103" s="715" t="s">
        <v>568</v>
      </c>
      <c r="C103" s="726"/>
    </row>
    <row r="104" spans="1:3">
      <c r="A104" s="715"/>
      <c r="B104" s="715" t="s">
        <v>569</v>
      </c>
      <c r="C104" s="726"/>
    </row>
    <row r="105" spans="1:3">
      <c r="A105" s="715"/>
      <c r="B105" s="715" t="s">
        <v>570</v>
      </c>
      <c r="C105" s="726"/>
    </row>
    <row r="106" spans="1:3">
      <c r="A106" s="715"/>
      <c r="B106" s="715" t="s">
        <v>571</v>
      </c>
    </row>
    <row r="107" spans="1:3">
      <c r="A107" s="715"/>
      <c r="B107" s="715" t="s">
        <v>572</v>
      </c>
    </row>
    <row r="108" spans="1:3">
      <c r="B108" s="715" t="s">
        <v>573</v>
      </c>
    </row>
    <row r="109" spans="1:3">
      <c r="B109" s="715" t="s">
        <v>574</v>
      </c>
    </row>
  </sheetData>
  <mergeCells count="36">
    <mergeCell ref="B40:D40"/>
    <mergeCell ref="A42:B42"/>
    <mergeCell ref="A44:A45"/>
    <mergeCell ref="B44:B45"/>
    <mergeCell ref="A32:A33"/>
    <mergeCell ref="B32:B33"/>
    <mergeCell ref="C32:D33"/>
    <mergeCell ref="C35:D35"/>
    <mergeCell ref="C36:D36"/>
    <mergeCell ref="C38:D38"/>
    <mergeCell ref="A27:A28"/>
    <mergeCell ref="B27:B28"/>
    <mergeCell ref="C27:D28"/>
    <mergeCell ref="C29:D29"/>
    <mergeCell ref="A30:A31"/>
    <mergeCell ref="B30:B31"/>
    <mergeCell ref="C30:D31"/>
    <mergeCell ref="C21:D21"/>
    <mergeCell ref="C22:D22"/>
    <mergeCell ref="C23:D23"/>
    <mergeCell ref="B24:D24"/>
    <mergeCell ref="A25:A26"/>
    <mergeCell ref="B25:B26"/>
    <mergeCell ref="C25:D26"/>
    <mergeCell ref="C19:D19"/>
    <mergeCell ref="D1:D2"/>
    <mergeCell ref="A2:C2"/>
    <mergeCell ref="C5:D5"/>
    <mergeCell ref="C6:D6"/>
    <mergeCell ref="B7:D7"/>
    <mergeCell ref="B8:D8"/>
    <mergeCell ref="B14:D14"/>
    <mergeCell ref="C15:D15"/>
    <mergeCell ref="C16:D16"/>
    <mergeCell ref="B17:D17"/>
    <mergeCell ref="B18:D18"/>
  </mergeCells>
  <phoneticPr fontId="3"/>
  <dataValidations count="7">
    <dataValidation type="list" allowBlank="1" showInputMessage="1" showErrorMessage="1" sqref="B36" xr:uid="{352B8F41-4FF4-4824-B841-79E454104796}">
      <formula1>$B$90:$B$110</formula1>
    </dataValidation>
    <dataValidation type="list" allowBlank="1" showInputMessage="1" showErrorMessage="1" sqref="B35" xr:uid="{A4ADFC03-C17E-4A53-87D0-F5658C73E805}">
      <formula1>$A$90:$A$100</formula1>
    </dataValidation>
    <dataValidation type="list" allowBlank="1" showInputMessage="1" showErrorMessage="1" sqref="C21:D21" xr:uid="{520B93FE-5708-4468-A4F8-CC74707DAC29}">
      <formula1>$E$51:$E$58</formula1>
    </dataValidation>
    <dataValidation type="list" showInputMessage="1" showErrorMessage="1" sqref="B22" xr:uid="{4DC6E908-8B0E-45E8-A032-0BFCC61869E7}">
      <formula1>$A$76:$A$83</formula1>
    </dataValidation>
    <dataValidation type="list" showInputMessage="1" showErrorMessage="1" sqref="B21" xr:uid="{7B7F90F9-7299-423E-8454-8EABADAA366A}">
      <formula1>$A$51:$A$53</formula1>
    </dataValidation>
    <dataValidation type="list" allowBlank="1" showInputMessage="1" showErrorMessage="1" sqref="B40:D40" xr:uid="{16060561-9C49-47CA-B814-3FC33E852E03}">
      <formula1>$E$63:$E$64</formula1>
    </dataValidation>
    <dataValidation type="list" allowBlank="1" showInputMessage="1" showErrorMessage="1" sqref="B39" xr:uid="{723B6EE4-2C6B-4452-B1F5-31C0E516C939}">
      <formula1>$B$50:$B$71</formula1>
    </dataValidation>
  </dataValidations>
  <printOptions horizontalCentered="1"/>
  <pageMargins left="0.39370078740157483" right="0" top="0.59055118110236227" bottom="0.39370078740157483" header="0.35433070866141736" footer="0"/>
  <pageSetup paperSize="9" scale="86"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79553" r:id="rId4" name="Check Box 1">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554" r:id="rId5" name="Check Box 2">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555" r:id="rId6" name="Check Box 3">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556" r:id="rId7" name="Check Box 4">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557" r:id="rId8" name="Check Box 5">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558" r:id="rId9" name="Check Box 6">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559" r:id="rId10" name="Check Box 7">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560" r:id="rId11" name="Check Box 8">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561" r:id="rId12" name="Check Box 9">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562" r:id="rId13" name="Check Box 10">
              <controlPr defaultSize="0" autoFill="0" autoLine="0" autoPict="0">
                <anchor moveWithCells="1">
                  <from>
                    <xdr:col>2</xdr:col>
                    <xdr:colOff>19050</xdr:colOff>
                    <xdr:row>32</xdr:row>
                    <xdr:rowOff>47625</xdr:rowOff>
                  </from>
                  <to>
                    <xdr:col>2</xdr:col>
                    <xdr:colOff>323850</xdr:colOff>
                    <xdr:row>32</xdr:row>
                    <xdr:rowOff>304800</xdr:rowOff>
                  </to>
                </anchor>
              </controlPr>
            </control>
          </mc:Choice>
        </mc:AlternateContent>
        <mc:AlternateContent xmlns:mc="http://schemas.openxmlformats.org/markup-compatibility/2006">
          <mc:Choice Requires="x14">
            <control shapeId="279563" r:id="rId14" name="Check Box 11">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564" r:id="rId15" name="Check Box 12">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79582" r:id="rId16" name="Check Box 30">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583" r:id="rId17" name="Check Box 31">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584" r:id="rId18" name="Check Box 32">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585" r:id="rId19" name="Check Box 33">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586" r:id="rId20" name="Check Box 34">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587" r:id="rId21" name="Check Box 35">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588" r:id="rId22" name="Check Box 36">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589" r:id="rId23" name="Check Box 37">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590" r:id="rId24" name="Check Box 38">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592" r:id="rId25" name="Check Box 40">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593" r:id="rId26" name="Check Box 41">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79611" r:id="rId27" name="Check Box 59">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612" r:id="rId28" name="Check Box 60">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613" r:id="rId29" name="Check Box 61">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614" r:id="rId30" name="Check Box 62">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615" r:id="rId31" name="Check Box 63">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616" r:id="rId32" name="Check Box 64">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617" r:id="rId33" name="Check Box 65">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618" r:id="rId34" name="Check Box 66">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619" r:id="rId35" name="Check Box 67">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621" r:id="rId36" name="Check Box 69">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622" r:id="rId37" name="Check Box 70">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2"/>
  </sheetPr>
  <dimension ref="A1:BR644"/>
  <sheetViews>
    <sheetView view="pageBreakPreview" zoomScale="70" zoomScaleNormal="100" zoomScaleSheetLayoutView="70" workbookViewId="0">
      <selection activeCell="AY643" sqref="AY643:BA643"/>
    </sheetView>
  </sheetViews>
  <sheetFormatPr defaultColWidth="11" defaultRowHeight="13.5"/>
  <cols>
    <col min="1" max="1" width="4" customWidth="1"/>
    <col min="2" max="2" width="3.875" style="631" customWidth="1"/>
    <col min="3" max="3" width="3" style="632" customWidth="1"/>
    <col min="4" max="4" width="2.625" style="277" customWidth="1"/>
    <col min="5" max="5" width="3.125" style="278" customWidth="1"/>
    <col min="6" max="6" width="2" style="278" customWidth="1"/>
    <col min="7" max="7" width="3.125" style="278" customWidth="1"/>
    <col min="8" max="8" width="2.125" style="278" customWidth="1"/>
    <col min="9" max="9" width="3.125" style="278" customWidth="1"/>
    <col min="10" max="10" width="2" style="278" customWidth="1"/>
    <col min="11" max="11" width="3.125" style="278" customWidth="1"/>
    <col min="12" max="14" width="4.125" style="277" customWidth="1"/>
    <col min="15" max="15" width="7.125" style="207" customWidth="1"/>
    <col min="16" max="28" width="2.125" style="207" customWidth="1"/>
    <col min="29" max="29" width="3.875" style="631" customWidth="1"/>
    <col min="30" max="30" width="3" style="632" customWidth="1"/>
    <col min="31" max="31" width="2.625" style="277" customWidth="1"/>
    <col min="32" max="32" width="3.125" style="277" customWidth="1"/>
    <col min="33" max="33" width="2" style="277" customWidth="1"/>
    <col min="34" max="34" width="3.125" style="277" customWidth="1"/>
    <col min="35" max="35" width="2.125" style="277" customWidth="1"/>
    <col min="36" max="36" width="3.125" style="277" customWidth="1"/>
    <col min="37" max="37" width="2" style="277" customWidth="1"/>
    <col min="38" max="38" width="3.125" style="277" customWidth="1"/>
    <col min="39" max="41" width="4.125" style="207" customWidth="1"/>
    <col min="42" max="42" width="7.125" style="277" customWidth="1"/>
    <col min="43" max="43" width="2.125" style="277" customWidth="1"/>
    <col min="44" max="44" width="1.625" style="277" customWidth="1"/>
    <col min="45" max="45" width="2.125" style="277" customWidth="1"/>
    <col min="46" max="46" width="2.5" style="277" customWidth="1"/>
    <col min="47" max="54" width="2.125" style="277" customWidth="1"/>
    <col min="55" max="55" width="2.125" style="254" customWidth="1"/>
    <col min="56" max="57" width="11" style="207" customWidth="1"/>
    <col min="58" max="58" width="16.5" style="207" customWidth="1"/>
    <col min="59" max="16384" width="11" style="207"/>
  </cols>
  <sheetData>
    <row r="1" spans="2:70" s="207" customFormat="1" ht="23.25" customHeight="1">
      <c r="B1" s="981" t="s">
        <v>381</v>
      </c>
      <c r="C1" s="981"/>
      <c r="D1" s="981"/>
      <c r="E1" s="981"/>
      <c r="F1" s="981"/>
      <c r="G1" s="981"/>
      <c r="H1" s="981"/>
      <c r="I1" s="981"/>
      <c r="J1" s="981"/>
      <c r="K1" s="981"/>
      <c r="L1" s="981"/>
      <c r="M1" s="981"/>
      <c r="N1" s="981"/>
      <c r="O1" s="981"/>
      <c r="P1" s="981"/>
      <c r="Q1" s="981"/>
      <c r="R1" s="981"/>
      <c r="S1" s="981"/>
      <c r="T1" s="981"/>
      <c r="U1" s="981"/>
      <c r="V1" s="981"/>
      <c r="W1" s="981"/>
      <c r="X1" s="981"/>
      <c r="Y1" s="981"/>
      <c r="Z1" s="981"/>
      <c r="AA1" s="981"/>
      <c r="AB1" s="981"/>
      <c r="AC1" s="981"/>
      <c r="AD1" s="981"/>
      <c r="AE1" s="981"/>
      <c r="AF1" s="981"/>
      <c r="AG1" s="981"/>
      <c r="AH1" s="981"/>
      <c r="AI1" s="981"/>
      <c r="AJ1" s="981"/>
      <c r="AK1" s="981"/>
      <c r="AL1" s="981"/>
      <c r="AM1" s="981"/>
      <c r="AN1" s="981"/>
      <c r="AO1" s="981"/>
      <c r="AP1" s="981"/>
      <c r="AQ1" s="981"/>
      <c r="AR1" s="981"/>
      <c r="AS1" s="981"/>
      <c r="AT1" s="981"/>
      <c r="AU1" s="981"/>
      <c r="AV1" s="981"/>
      <c r="AW1" s="981"/>
      <c r="AX1" s="981"/>
      <c r="AY1" s="981"/>
      <c r="AZ1" s="981"/>
      <c r="BA1" s="981"/>
      <c r="BB1" s="981"/>
      <c r="BC1" s="981"/>
      <c r="BD1" s="212">
        <f>'入力用　雇用依頼 '!O14</f>
        <v>2021</v>
      </c>
    </row>
    <row r="2" spans="2:70" s="207" customFormat="1" ht="18" thickBot="1">
      <c r="B2" s="623"/>
      <c r="C2" s="624"/>
      <c r="D2" s="208"/>
      <c r="E2" s="209"/>
      <c r="F2" s="209"/>
      <c r="G2" s="209"/>
      <c r="H2" s="209"/>
      <c r="I2" s="209"/>
      <c r="J2" s="209"/>
      <c r="K2" s="209"/>
      <c r="L2" s="208"/>
      <c r="M2" s="208"/>
      <c r="N2" s="208"/>
      <c r="O2" s="208"/>
      <c r="P2" s="208"/>
      <c r="Q2" s="208"/>
      <c r="R2" s="208"/>
      <c r="S2" s="208"/>
      <c r="T2" s="208"/>
      <c r="U2" s="208"/>
      <c r="V2" s="208"/>
      <c r="W2" s="208"/>
      <c r="X2" s="208"/>
      <c r="Y2" s="208"/>
      <c r="Z2" s="208"/>
      <c r="AA2" s="208"/>
      <c r="AB2" s="208"/>
      <c r="AC2" s="625"/>
      <c r="AD2" s="624"/>
      <c r="AE2" s="208"/>
      <c r="AG2" s="208"/>
      <c r="AH2" s="208"/>
      <c r="AI2" s="208"/>
      <c r="AJ2" s="208"/>
      <c r="AK2" s="208"/>
      <c r="AL2" s="208"/>
      <c r="AM2" s="208"/>
      <c r="AN2" s="208"/>
      <c r="AO2" s="208"/>
      <c r="AP2" s="208"/>
      <c r="AQ2" s="208"/>
      <c r="AR2" s="208"/>
      <c r="AS2" s="208"/>
      <c r="AT2" s="208"/>
      <c r="AU2" s="1074">
        <f>BD1</f>
        <v>2021</v>
      </c>
      <c r="AV2" s="1074"/>
      <c r="AW2" s="1074"/>
      <c r="AX2" s="1074"/>
      <c r="AY2" s="655" t="s">
        <v>382</v>
      </c>
      <c r="AZ2" s="1073">
        <v>6</v>
      </c>
      <c r="BA2" s="1073"/>
      <c r="BB2" s="1073" t="s">
        <v>383</v>
      </c>
      <c r="BC2" s="1073"/>
    </row>
    <row r="3" spans="2:70" s="212" customFormat="1" ht="9" customHeight="1" thickBot="1">
      <c r="B3" s="626"/>
      <c r="C3" s="626"/>
      <c r="D3" s="210"/>
      <c r="E3" s="210"/>
      <c r="F3" s="211"/>
      <c r="G3" s="211"/>
      <c r="H3" s="211"/>
      <c r="I3" s="211"/>
      <c r="J3" s="211"/>
      <c r="K3" s="211"/>
      <c r="L3" s="211"/>
      <c r="M3" s="211"/>
      <c r="N3" s="211"/>
      <c r="O3" s="211"/>
      <c r="P3" s="211"/>
      <c r="Q3" s="211"/>
      <c r="R3" s="211"/>
      <c r="S3" s="211"/>
      <c r="T3" s="211"/>
      <c r="U3" s="211"/>
      <c r="V3" s="211"/>
      <c r="W3" s="211"/>
      <c r="X3" s="211"/>
      <c r="Y3" s="211"/>
      <c r="Z3" s="211"/>
      <c r="AA3" s="211"/>
      <c r="AB3" s="211"/>
      <c r="AC3" s="627"/>
      <c r="AD3" s="627"/>
      <c r="AE3" s="211"/>
      <c r="AF3" s="211"/>
      <c r="BC3" s="210"/>
      <c r="BH3" s="207"/>
      <c r="BI3" s="207"/>
      <c r="BJ3" s="207"/>
    </row>
    <row r="4" spans="2:70" s="212" customFormat="1" ht="30" customHeight="1">
      <c r="B4" s="985" t="s">
        <v>384</v>
      </c>
      <c r="C4" s="986"/>
      <c r="D4" s="986"/>
      <c r="E4" s="986"/>
      <c r="F4" s="986"/>
      <c r="G4" s="986"/>
      <c r="H4" s="987"/>
      <c r="I4" s="988" t="str">
        <f>'入力用　雇用依頼 '!O9</f>
        <v>東京都立大学管理部理系管理課</v>
      </c>
      <c r="J4" s="1036"/>
      <c r="K4" s="1036"/>
      <c r="L4" s="1036"/>
      <c r="M4" s="1036"/>
      <c r="N4" s="1036"/>
      <c r="O4" s="1036"/>
      <c r="P4" s="1036"/>
      <c r="Q4" s="1036"/>
      <c r="R4" s="1036"/>
      <c r="S4" s="1036"/>
      <c r="T4" s="213"/>
      <c r="U4" s="986" t="s">
        <v>385</v>
      </c>
      <c r="V4" s="986"/>
      <c r="W4" s="986"/>
      <c r="X4" s="986"/>
      <c r="Y4" s="986"/>
      <c r="Z4" s="986"/>
      <c r="AA4" s="986"/>
      <c r="AB4" s="986"/>
      <c r="AC4" s="987"/>
      <c r="AD4" s="1063" t="s">
        <v>485</v>
      </c>
      <c r="AE4" s="1064"/>
      <c r="AF4" s="1064"/>
      <c r="AG4" s="1064"/>
      <c r="AH4" s="1064"/>
      <c r="AI4" s="1064"/>
      <c r="AJ4" s="1064"/>
      <c r="AK4" s="1064"/>
      <c r="AL4" s="1064"/>
      <c r="AM4" s="1064"/>
      <c r="AN4" s="1064"/>
      <c r="AO4" s="1064"/>
      <c r="AP4" s="1064"/>
      <c r="AQ4" s="1064"/>
      <c r="AR4" s="1064"/>
      <c r="AS4" s="1064"/>
      <c r="AT4" s="1064"/>
      <c r="AU4" s="1064"/>
      <c r="AV4" s="1064"/>
      <c r="AW4" s="1064"/>
      <c r="AX4" s="1064"/>
      <c r="AY4" s="1064"/>
      <c r="AZ4" s="1064"/>
      <c r="BA4" s="1064"/>
      <c r="BB4" s="1064"/>
      <c r="BC4" s="1065"/>
      <c r="BD4" s="210"/>
      <c r="BE4" s="210"/>
      <c r="BF4" s="210"/>
      <c r="BG4" s="210"/>
      <c r="BH4" s="207"/>
      <c r="BI4" s="207"/>
      <c r="BJ4" s="207"/>
      <c r="BK4" s="210"/>
      <c r="BO4" s="210"/>
      <c r="BP4" s="210"/>
      <c r="BQ4" s="210"/>
      <c r="BR4" s="210"/>
    </row>
    <row r="5" spans="2:70" s="212" customFormat="1" ht="30" customHeight="1">
      <c r="B5" s="992" t="s">
        <v>386</v>
      </c>
      <c r="C5" s="967"/>
      <c r="D5" s="967"/>
      <c r="E5" s="967"/>
      <c r="F5" s="967"/>
      <c r="G5" s="967"/>
      <c r="H5" s="968"/>
      <c r="I5" s="966" t="s">
        <v>387</v>
      </c>
      <c r="J5" s="967"/>
      <c r="K5" s="967"/>
      <c r="L5" s="967"/>
      <c r="M5" s="967"/>
      <c r="N5" s="967"/>
      <c r="O5" s="967"/>
      <c r="P5" s="967"/>
      <c r="Q5" s="214"/>
      <c r="R5" s="215"/>
      <c r="S5" s="216"/>
      <c r="T5" s="217"/>
      <c r="U5" s="967" t="s">
        <v>388</v>
      </c>
      <c r="V5" s="967"/>
      <c r="W5" s="967"/>
      <c r="X5" s="967"/>
      <c r="Y5" s="967"/>
      <c r="Z5" s="967"/>
      <c r="AA5" s="967"/>
      <c r="AB5" s="967"/>
      <c r="AC5" s="968"/>
      <c r="AD5" s="1066" t="s">
        <v>389</v>
      </c>
      <c r="AE5" s="958"/>
      <c r="AF5" s="958"/>
      <c r="AG5" s="958"/>
      <c r="AH5" s="958"/>
      <c r="AI5" s="958"/>
      <c r="AJ5" s="958"/>
      <c r="AK5" s="958"/>
      <c r="AL5" s="958"/>
      <c r="AM5" s="958"/>
      <c r="AN5" s="958"/>
      <c r="AO5" s="958"/>
      <c r="AP5" s="958"/>
      <c r="AQ5" s="957" t="s">
        <v>390</v>
      </c>
      <c r="AR5" s="958"/>
      <c r="AS5" s="958"/>
      <c r="AT5" s="958"/>
      <c r="AU5" s="958"/>
      <c r="AV5" s="958"/>
      <c r="AW5" s="958"/>
      <c r="AX5" s="958"/>
      <c r="AY5" s="958"/>
      <c r="AZ5" s="958"/>
      <c r="BA5" s="958"/>
      <c r="BB5" s="958"/>
      <c r="BC5" s="959"/>
      <c r="BD5" s="210"/>
      <c r="BE5" s="210"/>
      <c r="BF5" s="210"/>
      <c r="BG5" s="210"/>
      <c r="BH5" s="207"/>
      <c r="BI5" s="207"/>
      <c r="BJ5" s="207"/>
    </row>
    <row r="6" spans="2:70" s="212" customFormat="1" ht="30" customHeight="1" thickBot="1">
      <c r="B6" s="971" t="s">
        <v>391</v>
      </c>
      <c r="C6" s="972"/>
      <c r="D6" s="972"/>
      <c r="E6" s="972"/>
      <c r="F6" s="972"/>
      <c r="G6" s="972"/>
      <c r="H6" s="973"/>
      <c r="I6" s="1067" t="s">
        <v>392</v>
      </c>
      <c r="J6" s="1068"/>
      <c r="K6" s="1068"/>
      <c r="L6" s="1068"/>
      <c r="M6" s="1068"/>
      <c r="N6" s="1068"/>
      <c r="O6" s="1068"/>
      <c r="P6" s="1068"/>
      <c r="Q6" s="1068"/>
      <c r="R6" s="1068"/>
      <c r="S6" s="1068"/>
      <c r="T6" s="1068"/>
      <c r="U6" s="1068"/>
      <c r="V6" s="1068"/>
      <c r="W6" s="1068"/>
      <c r="X6" s="1068"/>
      <c r="Y6" s="1068"/>
      <c r="Z6" s="1068"/>
      <c r="AA6" s="1068"/>
      <c r="AB6" s="1068"/>
      <c r="AC6" s="1068"/>
      <c r="AD6" s="1068"/>
      <c r="AE6" s="1068"/>
      <c r="AF6" s="1068"/>
      <c r="AG6" s="1068"/>
      <c r="AH6" s="1068"/>
      <c r="AI6" s="1068"/>
      <c r="AJ6" s="1068"/>
      <c r="AK6" s="1068"/>
      <c r="AL6" s="1068"/>
      <c r="AM6" s="1068"/>
      <c r="AN6" s="1068"/>
      <c r="AO6" s="1068"/>
      <c r="AP6" s="1068"/>
      <c r="AQ6" s="1068"/>
      <c r="AR6" s="1068"/>
      <c r="AS6" s="1068"/>
      <c r="AT6" s="1068"/>
      <c r="AU6" s="1068"/>
      <c r="AV6" s="1068"/>
      <c r="AW6" s="1068"/>
      <c r="AX6" s="1068"/>
      <c r="AY6" s="1068"/>
      <c r="AZ6" s="1068"/>
      <c r="BA6" s="1068"/>
      <c r="BB6" s="1068"/>
      <c r="BC6" s="1069"/>
      <c r="BD6" s="210"/>
      <c r="BE6" s="210"/>
      <c r="BF6" s="210"/>
      <c r="BG6" s="210"/>
      <c r="BH6" s="207"/>
      <c r="BI6" s="207"/>
      <c r="BJ6" s="207"/>
    </row>
    <row r="7" spans="2:70" s="212" customFormat="1" ht="5.0999999999999996" customHeight="1" thickBot="1">
      <c r="B7" s="626"/>
      <c r="C7" s="626"/>
      <c r="D7" s="210"/>
      <c r="E7" s="210"/>
      <c r="F7" s="210"/>
      <c r="G7" s="210"/>
      <c r="H7" s="210"/>
      <c r="I7" s="210"/>
      <c r="J7" s="210"/>
      <c r="K7" s="210"/>
      <c r="L7" s="210"/>
      <c r="M7" s="210"/>
      <c r="N7" s="210"/>
      <c r="O7" s="210"/>
      <c r="P7" s="210"/>
      <c r="Q7" s="210"/>
      <c r="R7" s="210"/>
      <c r="S7" s="210"/>
      <c r="T7" s="210"/>
      <c r="U7" s="210"/>
      <c r="V7" s="210"/>
      <c r="W7" s="210"/>
      <c r="X7" s="210"/>
      <c r="Y7" s="210"/>
      <c r="Z7" s="210"/>
      <c r="AA7" s="210"/>
      <c r="AB7" s="210"/>
      <c r="AC7" s="626"/>
      <c r="AD7" s="626"/>
      <c r="AE7" s="210"/>
      <c r="AF7" s="210"/>
      <c r="AG7" s="210"/>
      <c r="AH7" s="210"/>
      <c r="AI7" s="210"/>
      <c r="AJ7" s="210"/>
      <c r="AK7" s="210"/>
      <c r="AL7" s="210"/>
      <c r="AM7" s="210"/>
      <c r="AN7" s="210"/>
      <c r="AO7" s="210"/>
      <c r="AP7" s="210"/>
      <c r="AQ7" s="210"/>
      <c r="AR7" s="210"/>
      <c r="AS7" s="210"/>
      <c r="AT7" s="210"/>
      <c r="AU7" s="210"/>
      <c r="AV7" s="210"/>
      <c r="AW7" s="210"/>
      <c r="AX7" s="210"/>
      <c r="AY7" s="210"/>
      <c r="AZ7" s="210"/>
      <c r="BA7" s="210"/>
      <c r="BB7" s="210"/>
      <c r="BC7" s="210"/>
    </row>
    <row r="8" spans="2:70" s="207" customFormat="1" ht="21.95" customHeight="1">
      <c r="B8" s="979" t="s">
        <v>393</v>
      </c>
      <c r="C8" s="977" t="s">
        <v>394</v>
      </c>
      <c r="D8" s="1075" t="s">
        <v>395</v>
      </c>
      <c r="E8" s="1076"/>
      <c r="F8" s="1076"/>
      <c r="G8" s="1076"/>
      <c r="H8" s="1076"/>
      <c r="I8" s="1076"/>
      <c r="J8" s="1076"/>
      <c r="K8" s="1077"/>
      <c r="L8" s="1078" t="s">
        <v>396</v>
      </c>
      <c r="M8" s="1079"/>
      <c r="N8" s="218" t="s">
        <v>397</v>
      </c>
      <c r="O8" s="884" t="s">
        <v>398</v>
      </c>
      <c r="P8" s="960" t="s">
        <v>399</v>
      </c>
      <c r="Q8" s="961"/>
      <c r="R8" s="961"/>
      <c r="S8" s="961"/>
      <c r="T8" s="961"/>
      <c r="U8" s="961"/>
      <c r="V8" s="961"/>
      <c r="W8" s="961"/>
      <c r="X8" s="961"/>
      <c r="Y8" s="961"/>
      <c r="Z8" s="961"/>
      <c r="AA8" s="961"/>
      <c r="AB8" s="962"/>
      <c r="AC8" s="969" t="s">
        <v>393</v>
      </c>
      <c r="AD8" s="977" t="s">
        <v>394</v>
      </c>
      <c r="AE8" s="879" t="s">
        <v>395</v>
      </c>
      <c r="AF8" s="880"/>
      <c r="AG8" s="880"/>
      <c r="AH8" s="880"/>
      <c r="AI8" s="880"/>
      <c r="AJ8" s="880"/>
      <c r="AK8" s="880"/>
      <c r="AL8" s="881"/>
      <c r="AM8" s="882" t="s">
        <v>396</v>
      </c>
      <c r="AN8" s="883"/>
      <c r="AO8" s="219" t="s">
        <v>397</v>
      </c>
      <c r="AP8" s="884" t="s">
        <v>398</v>
      </c>
      <c r="AQ8" s="993" t="s">
        <v>399</v>
      </c>
      <c r="AR8" s="993"/>
      <c r="AS8" s="993"/>
      <c r="AT8" s="993"/>
      <c r="AU8" s="993"/>
      <c r="AV8" s="993"/>
      <c r="AW8" s="993"/>
      <c r="AX8" s="993"/>
      <c r="AY8" s="993"/>
      <c r="AZ8" s="993"/>
      <c r="BA8" s="993"/>
      <c r="BB8" s="993"/>
      <c r="BC8" s="994"/>
    </row>
    <row r="9" spans="2:70" s="207" customFormat="1" ht="21.95" customHeight="1">
      <c r="B9" s="980"/>
      <c r="C9" s="978"/>
      <c r="D9" s="1080" t="s">
        <v>400</v>
      </c>
      <c r="E9" s="1081"/>
      <c r="F9" s="1081"/>
      <c r="G9" s="1081"/>
      <c r="H9" s="1081"/>
      <c r="I9" s="1081"/>
      <c r="J9" s="1081"/>
      <c r="K9" s="1082"/>
      <c r="L9" s="220" t="s">
        <v>401</v>
      </c>
      <c r="M9" s="221" t="s">
        <v>402</v>
      </c>
      <c r="N9" s="222" t="s">
        <v>402</v>
      </c>
      <c r="O9" s="885"/>
      <c r="P9" s="963"/>
      <c r="Q9" s="964"/>
      <c r="R9" s="964"/>
      <c r="S9" s="964"/>
      <c r="T9" s="964"/>
      <c r="U9" s="964"/>
      <c r="V9" s="964"/>
      <c r="W9" s="964"/>
      <c r="X9" s="964"/>
      <c r="Y9" s="964"/>
      <c r="Z9" s="964"/>
      <c r="AA9" s="964"/>
      <c r="AB9" s="965"/>
      <c r="AC9" s="970"/>
      <c r="AD9" s="978"/>
      <c r="AE9" s="952" t="s">
        <v>400</v>
      </c>
      <c r="AF9" s="953"/>
      <c r="AG9" s="953"/>
      <c r="AH9" s="953"/>
      <c r="AI9" s="953"/>
      <c r="AJ9" s="953"/>
      <c r="AK9" s="953"/>
      <c r="AL9" s="954"/>
      <c r="AM9" s="223" t="s">
        <v>401</v>
      </c>
      <c r="AN9" s="224" t="s">
        <v>402</v>
      </c>
      <c r="AO9" s="225" t="s">
        <v>402</v>
      </c>
      <c r="AP9" s="885"/>
      <c r="AQ9" s="995"/>
      <c r="AR9" s="995"/>
      <c r="AS9" s="995"/>
      <c r="AT9" s="995"/>
      <c r="AU9" s="995"/>
      <c r="AV9" s="995"/>
      <c r="AW9" s="995"/>
      <c r="AX9" s="995"/>
      <c r="AY9" s="995"/>
      <c r="AZ9" s="995"/>
      <c r="BA9" s="995"/>
      <c r="BB9" s="995"/>
      <c r="BC9" s="996"/>
    </row>
    <row r="10" spans="2:70" s="207" customFormat="1" ht="32.1" customHeight="1">
      <c r="B10" s="894">
        <v>1</v>
      </c>
      <c r="C10" s="896">
        <f>'入力用　雇用依頼 '!O18</f>
        <v>44348</v>
      </c>
      <c r="D10" s="226" t="s">
        <v>403</v>
      </c>
      <c r="E10" s="227"/>
      <c r="F10" s="228" t="s">
        <v>38</v>
      </c>
      <c r="G10" s="229"/>
      <c r="H10" s="229" t="s">
        <v>404</v>
      </c>
      <c r="I10" s="229"/>
      <c r="J10" s="228" t="s">
        <v>38</v>
      </c>
      <c r="K10" s="230"/>
      <c r="L10" s="231"/>
      <c r="M10" s="232"/>
      <c r="N10" s="233"/>
      <c r="O10" s="946"/>
      <c r="P10" s="903"/>
      <c r="Q10" s="904"/>
      <c r="R10" s="904"/>
      <c r="S10" s="904"/>
      <c r="T10" s="904"/>
      <c r="U10" s="904"/>
      <c r="V10" s="904"/>
      <c r="W10" s="904"/>
      <c r="X10" s="904"/>
      <c r="Y10" s="904"/>
      <c r="Z10" s="904"/>
      <c r="AA10" s="904"/>
      <c r="AB10" s="944"/>
      <c r="AC10" s="950">
        <v>17</v>
      </c>
      <c r="AD10" s="896">
        <f>C40+1</f>
        <v>44364</v>
      </c>
      <c r="AE10" s="226" t="s">
        <v>403</v>
      </c>
      <c r="AF10" s="227"/>
      <c r="AG10" s="228" t="s">
        <v>38</v>
      </c>
      <c r="AH10" s="229"/>
      <c r="AI10" s="229" t="s">
        <v>404</v>
      </c>
      <c r="AJ10" s="229"/>
      <c r="AK10" s="228" t="s">
        <v>38</v>
      </c>
      <c r="AL10" s="230"/>
      <c r="AM10" s="231"/>
      <c r="AN10" s="232"/>
      <c r="AO10" s="233"/>
      <c r="AP10" s="946"/>
      <c r="AQ10" s="903"/>
      <c r="AR10" s="904"/>
      <c r="AS10" s="904"/>
      <c r="AT10" s="904"/>
      <c r="AU10" s="904"/>
      <c r="AV10" s="904"/>
      <c r="AW10" s="904"/>
      <c r="AX10" s="904"/>
      <c r="AY10" s="904"/>
      <c r="AZ10" s="904"/>
      <c r="BA10" s="904"/>
      <c r="BB10" s="904"/>
      <c r="BC10" s="905"/>
    </row>
    <row r="11" spans="2:70" s="207" customFormat="1" ht="32.1" customHeight="1">
      <c r="B11" s="949"/>
      <c r="C11" s="914"/>
      <c r="D11" s="234" t="s">
        <v>405</v>
      </c>
      <c r="E11" s="235"/>
      <c r="F11" s="236" t="s">
        <v>38</v>
      </c>
      <c r="G11" s="237"/>
      <c r="H11" s="238" t="s">
        <v>404</v>
      </c>
      <c r="I11" s="237"/>
      <c r="J11" s="236" t="s">
        <v>38</v>
      </c>
      <c r="K11" s="237"/>
      <c r="L11" s="239"/>
      <c r="M11" s="240"/>
      <c r="N11" s="241"/>
      <c r="O11" s="943"/>
      <c r="P11" s="910"/>
      <c r="Q11" s="911"/>
      <c r="R11" s="911"/>
      <c r="S11" s="911"/>
      <c r="T11" s="911"/>
      <c r="U11" s="911"/>
      <c r="V11" s="911"/>
      <c r="W11" s="911"/>
      <c r="X11" s="911"/>
      <c r="Y11" s="911"/>
      <c r="Z11" s="911"/>
      <c r="AA11" s="911"/>
      <c r="AB11" s="945"/>
      <c r="AC11" s="951"/>
      <c r="AD11" s="914"/>
      <c r="AE11" s="234" t="s">
        <v>405</v>
      </c>
      <c r="AF11" s="235"/>
      <c r="AG11" s="236" t="s">
        <v>38</v>
      </c>
      <c r="AH11" s="237"/>
      <c r="AI11" s="238" t="s">
        <v>404</v>
      </c>
      <c r="AJ11" s="237"/>
      <c r="AK11" s="236" t="s">
        <v>38</v>
      </c>
      <c r="AL11" s="237"/>
      <c r="AM11" s="239"/>
      <c r="AN11" s="240"/>
      <c r="AO11" s="241"/>
      <c r="AP11" s="943"/>
      <c r="AQ11" s="910"/>
      <c r="AR11" s="911"/>
      <c r="AS11" s="911"/>
      <c r="AT11" s="911"/>
      <c r="AU11" s="911"/>
      <c r="AV11" s="911"/>
      <c r="AW11" s="911"/>
      <c r="AX11" s="911"/>
      <c r="AY11" s="911"/>
      <c r="AZ11" s="911"/>
      <c r="BA11" s="911"/>
      <c r="BB11" s="911"/>
      <c r="BC11" s="912"/>
    </row>
    <row r="12" spans="2:70" s="207" customFormat="1" ht="32.1" customHeight="1">
      <c r="B12" s="948">
        <v>2</v>
      </c>
      <c r="C12" s="896">
        <f>C10+1</f>
        <v>44349</v>
      </c>
      <c r="D12" s="226" t="s">
        <v>403</v>
      </c>
      <c r="E12" s="227" t="s">
        <v>406</v>
      </c>
      <c r="F12" s="228" t="s">
        <v>38</v>
      </c>
      <c r="G12" s="229" t="s">
        <v>407</v>
      </c>
      <c r="H12" s="229" t="s">
        <v>404</v>
      </c>
      <c r="I12" s="229" t="s">
        <v>408</v>
      </c>
      <c r="J12" s="228" t="s">
        <v>38</v>
      </c>
      <c r="K12" s="230" t="s">
        <v>409</v>
      </c>
      <c r="L12" s="231">
        <v>7</v>
      </c>
      <c r="M12" s="232">
        <v>45</v>
      </c>
      <c r="N12" s="233">
        <v>60</v>
      </c>
      <c r="O12" s="901"/>
      <c r="P12" s="903"/>
      <c r="Q12" s="904"/>
      <c r="R12" s="904"/>
      <c r="S12" s="904"/>
      <c r="T12" s="904"/>
      <c r="U12" s="904"/>
      <c r="V12" s="904"/>
      <c r="W12" s="904"/>
      <c r="X12" s="904"/>
      <c r="Y12" s="904"/>
      <c r="Z12" s="904"/>
      <c r="AA12" s="904"/>
      <c r="AB12" s="944"/>
      <c r="AC12" s="947">
        <v>18</v>
      </c>
      <c r="AD12" s="896">
        <f>AD10+1</f>
        <v>44365</v>
      </c>
      <c r="AE12" s="226" t="s">
        <v>403</v>
      </c>
      <c r="AF12" s="227" t="s">
        <v>410</v>
      </c>
      <c r="AG12" s="228" t="s">
        <v>38</v>
      </c>
      <c r="AH12" s="229" t="s">
        <v>407</v>
      </c>
      <c r="AI12" s="229" t="s">
        <v>404</v>
      </c>
      <c r="AJ12" s="229" t="s">
        <v>411</v>
      </c>
      <c r="AK12" s="228" t="s">
        <v>38</v>
      </c>
      <c r="AL12" s="230" t="s">
        <v>407</v>
      </c>
      <c r="AM12" s="231">
        <v>5</v>
      </c>
      <c r="AN12" s="232">
        <v>0</v>
      </c>
      <c r="AO12" s="233">
        <v>60</v>
      </c>
      <c r="AP12" s="946"/>
      <c r="AQ12" s="903"/>
      <c r="AR12" s="904"/>
      <c r="AS12" s="904"/>
      <c r="AT12" s="904"/>
      <c r="AU12" s="904"/>
      <c r="AV12" s="904"/>
      <c r="AW12" s="904"/>
      <c r="AX12" s="904"/>
      <c r="AY12" s="904"/>
      <c r="AZ12" s="904"/>
      <c r="BA12" s="904"/>
      <c r="BB12" s="904"/>
      <c r="BC12" s="905"/>
    </row>
    <row r="13" spans="2:70" s="207" customFormat="1" ht="32.1" customHeight="1">
      <c r="B13" s="949"/>
      <c r="C13" s="914"/>
      <c r="D13" s="234" t="s">
        <v>405</v>
      </c>
      <c r="E13" s="235"/>
      <c r="F13" s="236" t="s">
        <v>38</v>
      </c>
      <c r="G13" s="237"/>
      <c r="H13" s="238" t="s">
        <v>404</v>
      </c>
      <c r="I13" s="237"/>
      <c r="J13" s="236" t="s">
        <v>38</v>
      </c>
      <c r="K13" s="237"/>
      <c r="L13" s="239"/>
      <c r="M13" s="240"/>
      <c r="N13" s="241"/>
      <c r="O13" s="943"/>
      <c r="P13" s="910"/>
      <c r="Q13" s="911"/>
      <c r="R13" s="911"/>
      <c r="S13" s="911"/>
      <c r="T13" s="911"/>
      <c r="U13" s="911"/>
      <c r="V13" s="911"/>
      <c r="W13" s="911"/>
      <c r="X13" s="911"/>
      <c r="Y13" s="911"/>
      <c r="Z13" s="911"/>
      <c r="AA13" s="911"/>
      <c r="AB13" s="945"/>
      <c r="AC13" s="947"/>
      <c r="AD13" s="914"/>
      <c r="AE13" s="234" t="s">
        <v>405</v>
      </c>
      <c r="AF13" s="235"/>
      <c r="AG13" s="236" t="s">
        <v>38</v>
      </c>
      <c r="AH13" s="237"/>
      <c r="AI13" s="238" t="s">
        <v>404</v>
      </c>
      <c r="AJ13" s="237"/>
      <c r="AK13" s="236" t="s">
        <v>38</v>
      </c>
      <c r="AL13" s="237"/>
      <c r="AM13" s="239"/>
      <c r="AN13" s="240"/>
      <c r="AO13" s="241"/>
      <c r="AP13" s="943"/>
      <c r="AQ13" s="910"/>
      <c r="AR13" s="911"/>
      <c r="AS13" s="911"/>
      <c r="AT13" s="911"/>
      <c r="AU13" s="911"/>
      <c r="AV13" s="911"/>
      <c r="AW13" s="911"/>
      <c r="AX13" s="911"/>
      <c r="AY13" s="911"/>
      <c r="AZ13" s="911"/>
      <c r="BA13" s="911"/>
      <c r="BB13" s="911"/>
      <c r="BC13" s="912"/>
    </row>
    <row r="14" spans="2:70" s="207" customFormat="1" ht="32.1" customHeight="1">
      <c r="B14" s="894">
        <v>3</v>
      </c>
      <c r="C14" s="896">
        <f>C12+1</f>
        <v>44350</v>
      </c>
      <c r="D14" s="226" t="s">
        <v>403</v>
      </c>
      <c r="E14" s="227"/>
      <c r="F14" s="228" t="s">
        <v>38</v>
      </c>
      <c r="G14" s="229"/>
      <c r="H14" s="229" t="s">
        <v>404</v>
      </c>
      <c r="I14" s="229"/>
      <c r="J14" s="228" t="s">
        <v>38</v>
      </c>
      <c r="K14" s="230"/>
      <c r="L14" s="231"/>
      <c r="M14" s="232"/>
      <c r="N14" s="233"/>
      <c r="O14" s="901"/>
      <c r="P14" s="903"/>
      <c r="Q14" s="904"/>
      <c r="R14" s="904"/>
      <c r="S14" s="904"/>
      <c r="T14" s="904"/>
      <c r="U14" s="904"/>
      <c r="V14" s="904"/>
      <c r="W14" s="904"/>
      <c r="X14" s="904"/>
      <c r="Y14" s="904"/>
      <c r="Z14" s="904"/>
      <c r="AA14" s="904"/>
      <c r="AB14" s="944"/>
      <c r="AC14" s="918">
        <v>19</v>
      </c>
      <c r="AD14" s="896">
        <f>AD12+1</f>
        <v>44366</v>
      </c>
      <c r="AE14" s="226" t="s">
        <v>403</v>
      </c>
      <c r="AF14" s="227" t="s">
        <v>410</v>
      </c>
      <c r="AG14" s="228" t="s">
        <v>38</v>
      </c>
      <c r="AH14" s="229" t="s">
        <v>407</v>
      </c>
      <c r="AI14" s="229" t="s">
        <v>404</v>
      </c>
      <c r="AJ14" s="229" t="s">
        <v>412</v>
      </c>
      <c r="AK14" s="228" t="s">
        <v>38</v>
      </c>
      <c r="AL14" s="230" t="s">
        <v>407</v>
      </c>
      <c r="AM14" s="231">
        <v>2</v>
      </c>
      <c r="AN14" s="232">
        <v>0</v>
      </c>
      <c r="AO14" s="233">
        <v>0</v>
      </c>
      <c r="AP14" s="946"/>
      <c r="AQ14" s="903"/>
      <c r="AR14" s="904"/>
      <c r="AS14" s="904"/>
      <c r="AT14" s="904"/>
      <c r="AU14" s="904"/>
      <c r="AV14" s="904"/>
      <c r="AW14" s="904"/>
      <c r="AX14" s="904"/>
      <c r="AY14" s="904"/>
      <c r="AZ14" s="904"/>
      <c r="BA14" s="904"/>
      <c r="BB14" s="904"/>
      <c r="BC14" s="905"/>
    </row>
    <row r="15" spans="2:70" s="207" customFormat="1" ht="32.1" customHeight="1">
      <c r="B15" s="894"/>
      <c r="C15" s="914"/>
      <c r="D15" s="234" t="s">
        <v>405</v>
      </c>
      <c r="E15" s="235"/>
      <c r="F15" s="236" t="s">
        <v>38</v>
      </c>
      <c r="G15" s="237"/>
      <c r="H15" s="238" t="s">
        <v>404</v>
      </c>
      <c r="I15" s="237"/>
      <c r="J15" s="236" t="s">
        <v>38</v>
      </c>
      <c r="K15" s="237"/>
      <c r="L15" s="239"/>
      <c r="M15" s="240"/>
      <c r="N15" s="241"/>
      <c r="O15" s="943"/>
      <c r="P15" s="910"/>
      <c r="Q15" s="911"/>
      <c r="R15" s="911"/>
      <c r="S15" s="911"/>
      <c r="T15" s="911"/>
      <c r="U15" s="911"/>
      <c r="V15" s="911"/>
      <c r="W15" s="911"/>
      <c r="X15" s="911"/>
      <c r="Y15" s="911"/>
      <c r="Z15" s="911"/>
      <c r="AA15" s="911"/>
      <c r="AB15" s="945"/>
      <c r="AC15" s="918"/>
      <c r="AD15" s="914"/>
      <c r="AE15" s="234" t="s">
        <v>405</v>
      </c>
      <c r="AF15" s="235"/>
      <c r="AG15" s="236" t="s">
        <v>38</v>
      </c>
      <c r="AH15" s="237"/>
      <c r="AI15" s="238" t="s">
        <v>404</v>
      </c>
      <c r="AJ15" s="237"/>
      <c r="AK15" s="236" t="s">
        <v>38</v>
      </c>
      <c r="AL15" s="237"/>
      <c r="AM15" s="239"/>
      <c r="AN15" s="240"/>
      <c r="AO15" s="241"/>
      <c r="AP15" s="943"/>
      <c r="AQ15" s="910"/>
      <c r="AR15" s="911"/>
      <c r="AS15" s="911"/>
      <c r="AT15" s="911"/>
      <c r="AU15" s="911"/>
      <c r="AV15" s="911"/>
      <c r="AW15" s="911"/>
      <c r="AX15" s="911"/>
      <c r="AY15" s="911"/>
      <c r="AZ15" s="911"/>
      <c r="BA15" s="911"/>
      <c r="BB15" s="911"/>
      <c r="BC15" s="912"/>
    </row>
    <row r="16" spans="2:70" s="207" customFormat="1" ht="32.1" customHeight="1">
      <c r="B16" s="913">
        <v>4</v>
      </c>
      <c r="C16" s="896">
        <f>C14+1</f>
        <v>44351</v>
      </c>
      <c r="D16" s="226" t="s">
        <v>403</v>
      </c>
      <c r="E16" s="227" t="s">
        <v>410</v>
      </c>
      <c r="F16" s="228" t="s">
        <v>38</v>
      </c>
      <c r="G16" s="229" t="s">
        <v>407</v>
      </c>
      <c r="H16" s="229" t="s">
        <v>404</v>
      </c>
      <c r="I16" s="229" t="s">
        <v>411</v>
      </c>
      <c r="J16" s="228" t="s">
        <v>38</v>
      </c>
      <c r="K16" s="230" t="s">
        <v>407</v>
      </c>
      <c r="L16" s="231">
        <v>5</v>
      </c>
      <c r="M16" s="232">
        <v>0</v>
      </c>
      <c r="N16" s="233">
        <v>60</v>
      </c>
      <c r="O16" s="901"/>
      <c r="P16" s="903"/>
      <c r="Q16" s="904"/>
      <c r="R16" s="904"/>
      <c r="S16" s="904"/>
      <c r="T16" s="904"/>
      <c r="U16" s="904"/>
      <c r="V16" s="904"/>
      <c r="W16" s="904"/>
      <c r="X16" s="904"/>
      <c r="Y16" s="904"/>
      <c r="Z16" s="904"/>
      <c r="AA16" s="904"/>
      <c r="AB16" s="944"/>
      <c r="AC16" s="918">
        <v>20</v>
      </c>
      <c r="AD16" s="896">
        <f>AD14+1</f>
        <v>44367</v>
      </c>
      <c r="AE16" s="226" t="s">
        <v>403</v>
      </c>
      <c r="AF16" s="227"/>
      <c r="AG16" s="228" t="s">
        <v>38</v>
      </c>
      <c r="AH16" s="229"/>
      <c r="AI16" s="229" t="s">
        <v>404</v>
      </c>
      <c r="AJ16" s="229"/>
      <c r="AK16" s="228" t="s">
        <v>38</v>
      </c>
      <c r="AL16" s="230"/>
      <c r="AM16" s="231"/>
      <c r="AN16" s="232"/>
      <c r="AO16" s="233"/>
      <c r="AP16" s="946"/>
      <c r="AQ16" s="903"/>
      <c r="AR16" s="904"/>
      <c r="AS16" s="904"/>
      <c r="AT16" s="904"/>
      <c r="AU16" s="904"/>
      <c r="AV16" s="904"/>
      <c r="AW16" s="904"/>
      <c r="AX16" s="904"/>
      <c r="AY16" s="904"/>
      <c r="AZ16" s="904"/>
      <c r="BA16" s="904"/>
      <c r="BB16" s="904"/>
      <c r="BC16" s="905"/>
    </row>
    <row r="17" spans="2:55" s="207" customFormat="1" ht="32.1" customHeight="1">
      <c r="B17" s="913"/>
      <c r="C17" s="914"/>
      <c r="D17" s="234" t="s">
        <v>405</v>
      </c>
      <c r="E17" s="235"/>
      <c r="F17" s="236" t="s">
        <v>38</v>
      </c>
      <c r="G17" s="237"/>
      <c r="H17" s="238" t="s">
        <v>404</v>
      </c>
      <c r="I17" s="237"/>
      <c r="J17" s="236" t="s">
        <v>38</v>
      </c>
      <c r="K17" s="237"/>
      <c r="L17" s="239"/>
      <c r="M17" s="240"/>
      <c r="N17" s="241"/>
      <c r="O17" s="943"/>
      <c r="P17" s="910"/>
      <c r="Q17" s="911"/>
      <c r="R17" s="911"/>
      <c r="S17" s="911"/>
      <c r="T17" s="911"/>
      <c r="U17" s="911"/>
      <c r="V17" s="911"/>
      <c r="W17" s="911"/>
      <c r="X17" s="911"/>
      <c r="Y17" s="911"/>
      <c r="Z17" s="911"/>
      <c r="AA17" s="911"/>
      <c r="AB17" s="945"/>
      <c r="AC17" s="918"/>
      <c r="AD17" s="914"/>
      <c r="AE17" s="234" t="s">
        <v>405</v>
      </c>
      <c r="AF17" s="235"/>
      <c r="AG17" s="236" t="s">
        <v>38</v>
      </c>
      <c r="AH17" s="237"/>
      <c r="AI17" s="238" t="s">
        <v>404</v>
      </c>
      <c r="AJ17" s="237"/>
      <c r="AK17" s="236" t="s">
        <v>38</v>
      </c>
      <c r="AL17" s="237"/>
      <c r="AM17" s="239"/>
      <c r="AN17" s="240"/>
      <c r="AO17" s="241"/>
      <c r="AP17" s="943"/>
      <c r="AQ17" s="910"/>
      <c r="AR17" s="911"/>
      <c r="AS17" s="911"/>
      <c r="AT17" s="911"/>
      <c r="AU17" s="911"/>
      <c r="AV17" s="911"/>
      <c r="AW17" s="911"/>
      <c r="AX17" s="911"/>
      <c r="AY17" s="911"/>
      <c r="AZ17" s="911"/>
      <c r="BA17" s="911"/>
      <c r="BB17" s="911"/>
      <c r="BC17" s="912"/>
    </row>
    <row r="18" spans="2:55" s="207" customFormat="1" ht="32.1" customHeight="1">
      <c r="B18" s="913">
        <v>5</v>
      </c>
      <c r="C18" s="896">
        <f>C16+1</f>
        <v>44352</v>
      </c>
      <c r="D18" s="226" t="s">
        <v>403</v>
      </c>
      <c r="E18" s="227" t="s">
        <v>410</v>
      </c>
      <c r="F18" s="228" t="s">
        <v>38</v>
      </c>
      <c r="G18" s="229" t="s">
        <v>407</v>
      </c>
      <c r="H18" s="229" t="s">
        <v>404</v>
      </c>
      <c r="I18" s="229" t="s">
        <v>412</v>
      </c>
      <c r="J18" s="228" t="s">
        <v>38</v>
      </c>
      <c r="K18" s="230" t="s">
        <v>407</v>
      </c>
      <c r="L18" s="231">
        <v>2</v>
      </c>
      <c r="M18" s="232">
        <v>0</v>
      </c>
      <c r="N18" s="233">
        <v>0</v>
      </c>
      <c r="O18" s="901"/>
      <c r="P18" s="903"/>
      <c r="Q18" s="904"/>
      <c r="R18" s="904"/>
      <c r="S18" s="904"/>
      <c r="T18" s="904"/>
      <c r="U18" s="904"/>
      <c r="V18" s="904"/>
      <c r="W18" s="904"/>
      <c r="X18" s="904"/>
      <c r="Y18" s="904"/>
      <c r="Z18" s="904"/>
      <c r="AA18" s="904"/>
      <c r="AB18" s="944"/>
      <c r="AC18" s="918">
        <v>21</v>
      </c>
      <c r="AD18" s="896">
        <f>AD16+1</f>
        <v>44368</v>
      </c>
      <c r="AE18" s="226" t="s">
        <v>403</v>
      </c>
      <c r="AF18" s="227"/>
      <c r="AG18" s="228" t="s">
        <v>38</v>
      </c>
      <c r="AH18" s="229"/>
      <c r="AI18" s="229" t="s">
        <v>404</v>
      </c>
      <c r="AJ18" s="229"/>
      <c r="AK18" s="228" t="s">
        <v>38</v>
      </c>
      <c r="AL18" s="230"/>
      <c r="AM18" s="231"/>
      <c r="AN18" s="232"/>
      <c r="AO18" s="233"/>
      <c r="AP18" s="946"/>
      <c r="AQ18" s="903"/>
      <c r="AR18" s="904"/>
      <c r="AS18" s="904"/>
      <c r="AT18" s="904"/>
      <c r="AU18" s="904"/>
      <c r="AV18" s="904"/>
      <c r="AW18" s="904"/>
      <c r="AX18" s="904"/>
      <c r="AY18" s="904"/>
      <c r="AZ18" s="904"/>
      <c r="BA18" s="904"/>
      <c r="BB18" s="904"/>
      <c r="BC18" s="905"/>
    </row>
    <row r="19" spans="2:55" s="207" customFormat="1" ht="32.1" customHeight="1">
      <c r="B19" s="913"/>
      <c r="C19" s="914"/>
      <c r="D19" s="234" t="s">
        <v>405</v>
      </c>
      <c r="E19" s="235"/>
      <c r="F19" s="236" t="s">
        <v>38</v>
      </c>
      <c r="G19" s="237"/>
      <c r="H19" s="238" t="s">
        <v>404</v>
      </c>
      <c r="I19" s="237"/>
      <c r="J19" s="236" t="s">
        <v>38</v>
      </c>
      <c r="K19" s="237"/>
      <c r="L19" s="239"/>
      <c r="M19" s="240"/>
      <c r="N19" s="241"/>
      <c r="O19" s="943"/>
      <c r="P19" s="910"/>
      <c r="Q19" s="911"/>
      <c r="R19" s="911"/>
      <c r="S19" s="911"/>
      <c r="T19" s="911"/>
      <c r="U19" s="911"/>
      <c r="V19" s="911"/>
      <c r="W19" s="911"/>
      <c r="X19" s="911"/>
      <c r="Y19" s="911"/>
      <c r="Z19" s="911"/>
      <c r="AA19" s="911"/>
      <c r="AB19" s="945"/>
      <c r="AC19" s="918"/>
      <c r="AD19" s="914"/>
      <c r="AE19" s="234" t="s">
        <v>405</v>
      </c>
      <c r="AF19" s="235"/>
      <c r="AG19" s="236" t="s">
        <v>38</v>
      </c>
      <c r="AH19" s="237"/>
      <c r="AI19" s="238" t="s">
        <v>404</v>
      </c>
      <c r="AJ19" s="237"/>
      <c r="AK19" s="236" t="s">
        <v>38</v>
      </c>
      <c r="AL19" s="237"/>
      <c r="AM19" s="239"/>
      <c r="AN19" s="240"/>
      <c r="AO19" s="241"/>
      <c r="AP19" s="943"/>
      <c r="AQ19" s="910"/>
      <c r="AR19" s="911"/>
      <c r="AS19" s="911"/>
      <c r="AT19" s="911"/>
      <c r="AU19" s="911"/>
      <c r="AV19" s="911"/>
      <c r="AW19" s="911"/>
      <c r="AX19" s="911"/>
      <c r="AY19" s="911"/>
      <c r="AZ19" s="911"/>
      <c r="BA19" s="911"/>
      <c r="BB19" s="911"/>
      <c r="BC19" s="912"/>
    </row>
    <row r="20" spans="2:55" s="207" customFormat="1" ht="32.1" customHeight="1">
      <c r="B20" s="913">
        <v>6</v>
      </c>
      <c r="C20" s="896">
        <f>C18+1</f>
        <v>44353</v>
      </c>
      <c r="D20" s="226" t="s">
        <v>403</v>
      </c>
      <c r="E20" s="227"/>
      <c r="F20" s="228" t="s">
        <v>38</v>
      </c>
      <c r="G20" s="229"/>
      <c r="H20" s="229" t="s">
        <v>404</v>
      </c>
      <c r="I20" s="229"/>
      <c r="J20" s="228" t="s">
        <v>38</v>
      </c>
      <c r="K20" s="230"/>
      <c r="L20" s="231"/>
      <c r="M20" s="232"/>
      <c r="N20" s="233"/>
      <c r="O20" s="901"/>
      <c r="P20" s="903"/>
      <c r="Q20" s="904"/>
      <c r="R20" s="904"/>
      <c r="S20" s="904"/>
      <c r="T20" s="904"/>
      <c r="U20" s="904"/>
      <c r="V20" s="904"/>
      <c r="W20" s="904"/>
      <c r="X20" s="904"/>
      <c r="Y20" s="904"/>
      <c r="Z20" s="904"/>
      <c r="AA20" s="904"/>
      <c r="AB20" s="944"/>
      <c r="AC20" s="918">
        <v>22</v>
      </c>
      <c r="AD20" s="896">
        <f>AD18+1</f>
        <v>44369</v>
      </c>
      <c r="AE20" s="226" t="s">
        <v>403</v>
      </c>
      <c r="AF20" s="227"/>
      <c r="AG20" s="228" t="s">
        <v>38</v>
      </c>
      <c r="AH20" s="229"/>
      <c r="AI20" s="229" t="s">
        <v>404</v>
      </c>
      <c r="AJ20" s="229"/>
      <c r="AK20" s="228" t="s">
        <v>38</v>
      </c>
      <c r="AL20" s="230"/>
      <c r="AM20" s="231"/>
      <c r="AN20" s="232"/>
      <c r="AO20" s="233"/>
      <c r="AP20" s="946"/>
      <c r="AQ20" s="903"/>
      <c r="AR20" s="904"/>
      <c r="AS20" s="904"/>
      <c r="AT20" s="904"/>
      <c r="AU20" s="904"/>
      <c r="AV20" s="904"/>
      <c r="AW20" s="904"/>
      <c r="AX20" s="904"/>
      <c r="AY20" s="904"/>
      <c r="AZ20" s="904"/>
      <c r="BA20" s="904"/>
      <c r="BB20" s="904"/>
      <c r="BC20" s="905"/>
    </row>
    <row r="21" spans="2:55" s="207" customFormat="1" ht="32.1" customHeight="1">
      <c r="B21" s="913"/>
      <c r="C21" s="914"/>
      <c r="D21" s="234" t="s">
        <v>405</v>
      </c>
      <c r="E21" s="235"/>
      <c r="F21" s="236" t="s">
        <v>38</v>
      </c>
      <c r="G21" s="237"/>
      <c r="H21" s="238" t="s">
        <v>404</v>
      </c>
      <c r="I21" s="237"/>
      <c r="J21" s="236" t="s">
        <v>38</v>
      </c>
      <c r="K21" s="237"/>
      <c r="L21" s="239"/>
      <c r="M21" s="240"/>
      <c r="N21" s="241"/>
      <c r="O21" s="943"/>
      <c r="P21" s="910"/>
      <c r="Q21" s="911"/>
      <c r="R21" s="911"/>
      <c r="S21" s="911"/>
      <c r="T21" s="911"/>
      <c r="U21" s="911"/>
      <c r="V21" s="911"/>
      <c r="W21" s="911"/>
      <c r="X21" s="911"/>
      <c r="Y21" s="911"/>
      <c r="Z21" s="911"/>
      <c r="AA21" s="911"/>
      <c r="AB21" s="945"/>
      <c r="AC21" s="918"/>
      <c r="AD21" s="914"/>
      <c r="AE21" s="234" t="s">
        <v>405</v>
      </c>
      <c r="AF21" s="235"/>
      <c r="AG21" s="236" t="s">
        <v>38</v>
      </c>
      <c r="AH21" s="237"/>
      <c r="AI21" s="238" t="s">
        <v>404</v>
      </c>
      <c r="AJ21" s="237"/>
      <c r="AK21" s="236" t="s">
        <v>38</v>
      </c>
      <c r="AL21" s="237"/>
      <c r="AM21" s="239"/>
      <c r="AN21" s="240"/>
      <c r="AO21" s="241"/>
      <c r="AP21" s="943"/>
      <c r="AQ21" s="910"/>
      <c r="AR21" s="911"/>
      <c r="AS21" s="911"/>
      <c r="AT21" s="911"/>
      <c r="AU21" s="911"/>
      <c r="AV21" s="911"/>
      <c r="AW21" s="911"/>
      <c r="AX21" s="911"/>
      <c r="AY21" s="911"/>
      <c r="AZ21" s="911"/>
      <c r="BA21" s="911"/>
      <c r="BB21" s="911"/>
      <c r="BC21" s="912"/>
    </row>
    <row r="22" spans="2:55" s="207" customFormat="1" ht="32.1" customHeight="1">
      <c r="B22" s="913">
        <v>7</v>
      </c>
      <c r="C22" s="896">
        <f>C20+1</f>
        <v>44354</v>
      </c>
      <c r="D22" s="226" t="s">
        <v>403</v>
      </c>
      <c r="E22" s="227"/>
      <c r="F22" s="228" t="s">
        <v>38</v>
      </c>
      <c r="G22" s="229"/>
      <c r="H22" s="229" t="s">
        <v>404</v>
      </c>
      <c r="I22" s="229"/>
      <c r="J22" s="228" t="s">
        <v>38</v>
      </c>
      <c r="K22" s="230"/>
      <c r="L22" s="231"/>
      <c r="M22" s="232"/>
      <c r="N22" s="233"/>
      <c r="O22" s="901"/>
      <c r="P22" s="903"/>
      <c r="Q22" s="904"/>
      <c r="R22" s="904"/>
      <c r="S22" s="904"/>
      <c r="T22" s="904"/>
      <c r="U22" s="904"/>
      <c r="V22" s="904"/>
      <c r="W22" s="904"/>
      <c r="X22" s="904"/>
      <c r="Y22" s="904"/>
      <c r="Z22" s="904"/>
      <c r="AA22" s="904"/>
      <c r="AB22" s="944"/>
      <c r="AC22" s="918">
        <v>23</v>
      </c>
      <c r="AD22" s="896">
        <f>AD20+1</f>
        <v>44370</v>
      </c>
      <c r="AE22" s="226" t="s">
        <v>403</v>
      </c>
      <c r="AF22" s="227" t="s">
        <v>406</v>
      </c>
      <c r="AG22" s="228" t="s">
        <v>38</v>
      </c>
      <c r="AH22" s="229" t="s">
        <v>407</v>
      </c>
      <c r="AI22" s="229" t="s">
        <v>404</v>
      </c>
      <c r="AJ22" s="229" t="s">
        <v>408</v>
      </c>
      <c r="AK22" s="228" t="s">
        <v>38</v>
      </c>
      <c r="AL22" s="230" t="s">
        <v>409</v>
      </c>
      <c r="AM22" s="231">
        <v>7</v>
      </c>
      <c r="AN22" s="232">
        <v>45</v>
      </c>
      <c r="AO22" s="233">
        <v>60</v>
      </c>
      <c r="AP22" s="946"/>
      <c r="AQ22" s="903"/>
      <c r="AR22" s="904"/>
      <c r="AS22" s="904"/>
      <c r="AT22" s="904"/>
      <c r="AU22" s="904"/>
      <c r="AV22" s="904"/>
      <c r="AW22" s="904"/>
      <c r="AX22" s="904"/>
      <c r="AY22" s="904"/>
      <c r="AZ22" s="904"/>
      <c r="BA22" s="904"/>
      <c r="BB22" s="904"/>
      <c r="BC22" s="905"/>
    </row>
    <row r="23" spans="2:55" s="207" customFormat="1" ht="32.1" customHeight="1">
      <c r="B23" s="913"/>
      <c r="C23" s="914"/>
      <c r="D23" s="234" t="s">
        <v>405</v>
      </c>
      <c r="E23" s="235"/>
      <c r="F23" s="236" t="s">
        <v>38</v>
      </c>
      <c r="G23" s="237"/>
      <c r="H23" s="238" t="s">
        <v>404</v>
      </c>
      <c r="I23" s="237"/>
      <c r="J23" s="236" t="s">
        <v>38</v>
      </c>
      <c r="K23" s="237"/>
      <c r="L23" s="239"/>
      <c r="M23" s="240"/>
      <c r="N23" s="241"/>
      <c r="O23" s="943"/>
      <c r="P23" s="910"/>
      <c r="Q23" s="911"/>
      <c r="R23" s="911"/>
      <c r="S23" s="911"/>
      <c r="T23" s="911"/>
      <c r="U23" s="911"/>
      <c r="V23" s="911"/>
      <c r="W23" s="911"/>
      <c r="X23" s="911"/>
      <c r="Y23" s="911"/>
      <c r="Z23" s="911"/>
      <c r="AA23" s="911"/>
      <c r="AB23" s="945"/>
      <c r="AC23" s="918"/>
      <c r="AD23" s="914"/>
      <c r="AE23" s="234" t="s">
        <v>405</v>
      </c>
      <c r="AF23" s="235"/>
      <c r="AG23" s="236" t="s">
        <v>38</v>
      </c>
      <c r="AH23" s="237"/>
      <c r="AI23" s="238" t="s">
        <v>404</v>
      </c>
      <c r="AJ23" s="237"/>
      <c r="AK23" s="236" t="s">
        <v>38</v>
      </c>
      <c r="AL23" s="237"/>
      <c r="AM23" s="239"/>
      <c r="AN23" s="240"/>
      <c r="AO23" s="241"/>
      <c r="AP23" s="943"/>
      <c r="AQ23" s="910"/>
      <c r="AR23" s="911"/>
      <c r="AS23" s="911"/>
      <c r="AT23" s="911"/>
      <c r="AU23" s="911"/>
      <c r="AV23" s="911"/>
      <c r="AW23" s="911"/>
      <c r="AX23" s="911"/>
      <c r="AY23" s="911"/>
      <c r="AZ23" s="911"/>
      <c r="BA23" s="911"/>
      <c r="BB23" s="911"/>
      <c r="BC23" s="912"/>
    </row>
    <row r="24" spans="2:55" s="207" customFormat="1" ht="32.1" customHeight="1">
      <c r="B24" s="913">
        <v>8</v>
      </c>
      <c r="C24" s="896">
        <f>C22+1</f>
        <v>44355</v>
      </c>
      <c r="D24" s="226" t="s">
        <v>403</v>
      </c>
      <c r="E24" s="227"/>
      <c r="F24" s="228" t="s">
        <v>38</v>
      </c>
      <c r="G24" s="229"/>
      <c r="H24" s="229" t="s">
        <v>404</v>
      </c>
      <c r="I24" s="229"/>
      <c r="J24" s="228" t="s">
        <v>38</v>
      </c>
      <c r="K24" s="230"/>
      <c r="L24" s="231"/>
      <c r="M24" s="232"/>
      <c r="N24" s="233"/>
      <c r="O24" s="901"/>
      <c r="P24" s="903"/>
      <c r="Q24" s="904"/>
      <c r="R24" s="904"/>
      <c r="S24" s="904"/>
      <c r="T24" s="904"/>
      <c r="U24" s="904"/>
      <c r="V24" s="904"/>
      <c r="W24" s="904"/>
      <c r="X24" s="904"/>
      <c r="Y24" s="904"/>
      <c r="Z24" s="904"/>
      <c r="AA24" s="904"/>
      <c r="AB24" s="944"/>
      <c r="AC24" s="918">
        <v>24</v>
      </c>
      <c r="AD24" s="896">
        <f>AD22+1</f>
        <v>44371</v>
      </c>
      <c r="AE24" s="226" t="s">
        <v>403</v>
      </c>
      <c r="AF24" s="227"/>
      <c r="AG24" s="228" t="s">
        <v>38</v>
      </c>
      <c r="AH24" s="229"/>
      <c r="AI24" s="229" t="s">
        <v>404</v>
      </c>
      <c r="AJ24" s="229"/>
      <c r="AK24" s="228" t="s">
        <v>38</v>
      </c>
      <c r="AL24" s="230"/>
      <c r="AM24" s="231"/>
      <c r="AN24" s="232"/>
      <c r="AO24" s="233"/>
      <c r="AP24" s="946"/>
      <c r="AQ24" s="903"/>
      <c r="AR24" s="904"/>
      <c r="AS24" s="904"/>
      <c r="AT24" s="904"/>
      <c r="AU24" s="904"/>
      <c r="AV24" s="904"/>
      <c r="AW24" s="904"/>
      <c r="AX24" s="904"/>
      <c r="AY24" s="904"/>
      <c r="AZ24" s="904"/>
      <c r="BA24" s="904"/>
      <c r="BB24" s="904"/>
      <c r="BC24" s="905"/>
    </row>
    <row r="25" spans="2:55" s="207" customFormat="1" ht="32.1" customHeight="1">
      <c r="B25" s="913"/>
      <c r="C25" s="914"/>
      <c r="D25" s="234" t="s">
        <v>405</v>
      </c>
      <c r="E25" s="235"/>
      <c r="F25" s="236" t="s">
        <v>38</v>
      </c>
      <c r="G25" s="237"/>
      <c r="H25" s="238" t="s">
        <v>404</v>
      </c>
      <c r="I25" s="237"/>
      <c r="J25" s="236" t="s">
        <v>38</v>
      </c>
      <c r="K25" s="237"/>
      <c r="L25" s="239"/>
      <c r="M25" s="240"/>
      <c r="N25" s="241"/>
      <c r="O25" s="943"/>
      <c r="P25" s="910"/>
      <c r="Q25" s="911"/>
      <c r="R25" s="911"/>
      <c r="S25" s="911"/>
      <c r="T25" s="911"/>
      <c r="U25" s="911"/>
      <c r="V25" s="911"/>
      <c r="W25" s="911"/>
      <c r="X25" s="911"/>
      <c r="Y25" s="911"/>
      <c r="Z25" s="911"/>
      <c r="AA25" s="911"/>
      <c r="AB25" s="945"/>
      <c r="AC25" s="918"/>
      <c r="AD25" s="914"/>
      <c r="AE25" s="234" t="s">
        <v>405</v>
      </c>
      <c r="AF25" s="235"/>
      <c r="AG25" s="236" t="s">
        <v>38</v>
      </c>
      <c r="AH25" s="237"/>
      <c r="AI25" s="238" t="s">
        <v>404</v>
      </c>
      <c r="AJ25" s="237"/>
      <c r="AK25" s="236" t="s">
        <v>38</v>
      </c>
      <c r="AL25" s="237"/>
      <c r="AM25" s="239"/>
      <c r="AN25" s="240"/>
      <c r="AO25" s="241"/>
      <c r="AP25" s="943"/>
      <c r="AQ25" s="910"/>
      <c r="AR25" s="911"/>
      <c r="AS25" s="911"/>
      <c r="AT25" s="911"/>
      <c r="AU25" s="911"/>
      <c r="AV25" s="911"/>
      <c r="AW25" s="911"/>
      <c r="AX25" s="911"/>
      <c r="AY25" s="911"/>
      <c r="AZ25" s="911"/>
      <c r="BA25" s="911"/>
      <c r="BB25" s="911"/>
      <c r="BC25" s="912"/>
    </row>
    <row r="26" spans="2:55" s="207" customFormat="1" ht="32.1" customHeight="1">
      <c r="B26" s="913">
        <v>9</v>
      </c>
      <c r="C26" s="896">
        <f>C24+1</f>
        <v>44356</v>
      </c>
      <c r="D26" s="226" t="s">
        <v>403</v>
      </c>
      <c r="E26" s="227" t="s">
        <v>406</v>
      </c>
      <c r="F26" s="228" t="s">
        <v>38</v>
      </c>
      <c r="G26" s="229" t="s">
        <v>407</v>
      </c>
      <c r="H26" s="229" t="s">
        <v>404</v>
      </c>
      <c r="I26" s="229" t="s">
        <v>408</v>
      </c>
      <c r="J26" s="228" t="s">
        <v>38</v>
      </c>
      <c r="K26" s="230" t="s">
        <v>409</v>
      </c>
      <c r="L26" s="231">
        <v>7</v>
      </c>
      <c r="M26" s="232">
        <v>45</v>
      </c>
      <c r="N26" s="233">
        <v>60</v>
      </c>
      <c r="O26" s="901"/>
      <c r="P26" s="903"/>
      <c r="Q26" s="904"/>
      <c r="R26" s="904"/>
      <c r="S26" s="904"/>
      <c r="T26" s="904"/>
      <c r="U26" s="904"/>
      <c r="V26" s="904"/>
      <c r="W26" s="904"/>
      <c r="X26" s="904"/>
      <c r="Y26" s="904"/>
      <c r="Z26" s="904"/>
      <c r="AA26" s="904"/>
      <c r="AB26" s="944"/>
      <c r="AC26" s="918">
        <v>25</v>
      </c>
      <c r="AD26" s="896">
        <f>AD24+1</f>
        <v>44372</v>
      </c>
      <c r="AE26" s="226" t="s">
        <v>403</v>
      </c>
      <c r="AF26" s="227" t="s">
        <v>410</v>
      </c>
      <c r="AG26" s="228" t="s">
        <v>38</v>
      </c>
      <c r="AH26" s="229" t="s">
        <v>407</v>
      </c>
      <c r="AI26" s="229" t="s">
        <v>404</v>
      </c>
      <c r="AJ26" s="229" t="s">
        <v>411</v>
      </c>
      <c r="AK26" s="228" t="s">
        <v>38</v>
      </c>
      <c r="AL26" s="230" t="s">
        <v>407</v>
      </c>
      <c r="AM26" s="231">
        <v>5</v>
      </c>
      <c r="AN26" s="232">
        <v>0</v>
      </c>
      <c r="AO26" s="233">
        <v>60</v>
      </c>
      <c r="AP26" s="946"/>
      <c r="AQ26" s="903"/>
      <c r="AR26" s="904"/>
      <c r="AS26" s="904"/>
      <c r="AT26" s="904"/>
      <c r="AU26" s="904"/>
      <c r="AV26" s="904"/>
      <c r="AW26" s="904"/>
      <c r="AX26" s="904"/>
      <c r="AY26" s="904"/>
      <c r="AZ26" s="904"/>
      <c r="BA26" s="904"/>
      <c r="BB26" s="904"/>
      <c r="BC26" s="905"/>
    </row>
    <row r="27" spans="2:55" s="207" customFormat="1" ht="32.1" customHeight="1">
      <c r="B27" s="913"/>
      <c r="C27" s="914"/>
      <c r="D27" s="234" t="s">
        <v>405</v>
      </c>
      <c r="E27" s="235"/>
      <c r="F27" s="236" t="s">
        <v>38</v>
      </c>
      <c r="G27" s="237"/>
      <c r="H27" s="238" t="s">
        <v>404</v>
      </c>
      <c r="I27" s="237"/>
      <c r="J27" s="236" t="s">
        <v>38</v>
      </c>
      <c r="K27" s="237"/>
      <c r="L27" s="239"/>
      <c r="M27" s="240"/>
      <c r="N27" s="241"/>
      <c r="O27" s="943"/>
      <c r="P27" s="910"/>
      <c r="Q27" s="911"/>
      <c r="R27" s="911"/>
      <c r="S27" s="911"/>
      <c r="T27" s="911"/>
      <c r="U27" s="911"/>
      <c r="V27" s="911"/>
      <c r="W27" s="911"/>
      <c r="X27" s="911"/>
      <c r="Y27" s="911"/>
      <c r="Z27" s="911"/>
      <c r="AA27" s="911"/>
      <c r="AB27" s="945"/>
      <c r="AC27" s="918"/>
      <c r="AD27" s="914"/>
      <c r="AE27" s="234" t="s">
        <v>405</v>
      </c>
      <c r="AF27" s="235"/>
      <c r="AG27" s="236" t="s">
        <v>38</v>
      </c>
      <c r="AH27" s="237"/>
      <c r="AI27" s="238" t="s">
        <v>404</v>
      </c>
      <c r="AJ27" s="237"/>
      <c r="AK27" s="236" t="s">
        <v>38</v>
      </c>
      <c r="AL27" s="237"/>
      <c r="AM27" s="239"/>
      <c r="AN27" s="240"/>
      <c r="AO27" s="241"/>
      <c r="AP27" s="943"/>
      <c r="AQ27" s="910"/>
      <c r="AR27" s="911"/>
      <c r="AS27" s="911"/>
      <c r="AT27" s="911"/>
      <c r="AU27" s="911"/>
      <c r="AV27" s="911"/>
      <c r="AW27" s="911"/>
      <c r="AX27" s="911"/>
      <c r="AY27" s="911"/>
      <c r="AZ27" s="911"/>
      <c r="BA27" s="911"/>
      <c r="BB27" s="911"/>
      <c r="BC27" s="912"/>
    </row>
    <row r="28" spans="2:55" s="207" customFormat="1" ht="32.1" customHeight="1">
      <c r="B28" s="913">
        <v>10</v>
      </c>
      <c r="C28" s="896">
        <f>C26+1</f>
        <v>44357</v>
      </c>
      <c r="D28" s="226" t="s">
        <v>403</v>
      </c>
      <c r="E28" s="227"/>
      <c r="F28" s="228" t="s">
        <v>38</v>
      </c>
      <c r="G28" s="229"/>
      <c r="H28" s="229" t="s">
        <v>404</v>
      </c>
      <c r="I28" s="229"/>
      <c r="J28" s="228" t="s">
        <v>38</v>
      </c>
      <c r="K28" s="230"/>
      <c r="L28" s="231"/>
      <c r="M28" s="232"/>
      <c r="N28" s="233"/>
      <c r="O28" s="901"/>
      <c r="P28" s="903"/>
      <c r="Q28" s="904"/>
      <c r="R28" s="904"/>
      <c r="S28" s="904"/>
      <c r="T28" s="904"/>
      <c r="U28" s="904"/>
      <c r="V28" s="904"/>
      <c r="W28" s="904"/>
      <c r="X28" s="904"/>
      <c r="Y28" s="904"/>
      <c r="Z28" s="904"/>
      <c r="AA28" s="904"/>
      <c r="AB28" s="944"/>
      <c r="AC28" s="918">
        <v>26</v>
      </c>
      <c r="AD28" s="896">
        <f>AD26+1</f>
        <v>44373</v>
      </c>
      <c r="AE28" s="226" t="s">
        <v>403</v>
      </c>
      <c r="AF28" s="227" t="s">
        <v>410</v>
      </c>
      <c r="AG28" s="228" t="s">
        <v>38</v>
      </c>
      <c r="AH28" s="229" t="s">
        <v>407</v>
      </c>
      <c r="AI28" s="229" t="s">
        <v>404</v>
      </c>
      <c r="AJ28" s="229" t="s">
        <v>412</v>
      </c>
      <c r="AK28" s="228" t="s">
        <v>38</v>
      </c>
      <c r="AL28" s="230" t="s">
        <v>407</v>
      </c>
      <c r="AM28" s="231">
        <v>2</v>
      </c>
      <c r="AN28" s="232">
        <v>0</v>
      </c>
      <c r="AO28" s="233">
        <v>0</v>
      </c>
      <c r="AP28" s="946"/>
      <c r="AQ28" s="903"/>
      <c r="AR28" s="904"/>
      <c r="AS28" s="904"/>
      <c r="AT28" s="904"/>
      <c r="AU28" s="904"/>
      <c r="AV28" s="904"/>
      <c r="AW28" s="904"/>
      <c r="AX28" s="904"/>
      <c r="AY28" s="904"/>
      <c r="AZ28" s="904"/>
      <c r="BA28" s="904"/>
      <c r="BB28" s="904"/>
      <c r="BC28" s="905"/>
    </row>
    <row r="29" spans="2:55" s="207" customFormat="1" ht="32.1" customHeight="1">
      <c r="B29" s="913"/>
      <c r="C29" s="914"/>
      <c r="D29" s="234" t="s">
        <v>405</v>
      </c>
      <c r="E29" s="235"/>
      <c r="F29" s="236" t="s">
        <v>38</v>
      </c>
      <c r="G29" s="237"/>
      <c r="H29" s="238" t="s">
        <v>404</v>
      </c>
      <c r="I29" s="237"/>
      <c r="J29" s="236" t="s">
        <v>38</v>
      </c>
      <c r="K29" s="237"/>
      <c r="L29" s="239"/>
      <c r="M29" s="240"/>
      <c r="N29" s="241"/>
      <c r="O29" s="943"/>
      <c r="P29" s="910"/>
      <c r="Q29" s="911"/>
      <c r="R29" s="911"/>
      <c r="S29" s="911"/>
      <c r="T29" s="911"/>
      <c r="U29" s="911"/>
      <c r="V29" s="911"/>
      <c r="W29" s="911"/>
      <c r="X29" s="911"/>
      <c r="Y29" s="911"/>
      <c r="Z29" s="911"/>
      <c r="AA29" s="911"/>
      <c r="AB29" s="945"/>
      <c r="AC29" s="918"/>
      <c r="AD29" s="914"/>
      <c r="AE29" s="234" t="s">
        <v>405</v>
      </c>
      <c r="AF29" s="235"/>
      <c r="AG29" s="236" t="s">
        <v>38</v>
      </c>
      <c r="AH29" s="237"/>
      <c r="AI29" s="238" t="s">
        <v>404</v>
      </c>
      <c r="AJ29" s="237"/>
      <c r="AK29" s="236" t="s">
        <v>38</v>
      </c>
      <c r="AL29" s="237"/>
      <c r="AM29" s="239"/>
      <c r="AN29" s="240"/>
      <c r="AO29" s="241"/>
      <c r="AP29" s="943"/>
      <c r="AQ29" s="910"/>
      <c r="AR29" s="911"/>
      <c r="AS29" s="911"/>
      <c r="AT29" s="911"/>
      <c r="AU29" s="911"/>
      <c r="AV29" s="911"/>
      <c r="AW29" s="911"/>
      <c r="AX29" s="911"/>
      <c r="AY29" s="911"/>
      <c r="AZ29" s="911"/>
      <c r="BA29" s="911"/>
      <c r="BB29" s="911"/>
      <c r="BC29" s="912"/>
    </row>
    <row r="30" spans="2:55" s="207" customFormat="1" ht="32.1" customHeight="1">
      <c r="B30" s="913">
        <v>11</v>
      </c>
      <c r="C30" s="896">
        <f>C28+1</f>
        <v>44358</v>
      </c>
      <c r="D30" s="226" t="s">
        <v>403</v>
      </c>
      <c r="E30" s="227" t="s">
        <v>410</v>
      </c>
      <c r="F30" s="228" t="s">
        <v>38</v>
      </c>
      <c r="G30" s="229" t="s">
        <v>407</v>
      </c>
      <c r="H30" s="229" t="s">
        <v>404</v>
      </c>
      <c r="I30" s="229" t="s">
        <v>411</v>
      </c>
      <c r="J30" s="228" t="s">
        <v>38</v>
      </c>
      <c r="K30" s="230" t="s">
        <v>407</v>
      </c>
      <c r="L30" s="231">
        <v>5</v>
      </c>
      <c r="M30" s="232">
        <v>0</v>
      </c>
      <c r="N30" s="233">
        <v>60</v>
      </c>
      <c r="O30" s="901"/>
      <c r="P30" s="903"/>
      <c r="Q30" s="904"/>
      <c r="R30" s="904"/>
      <c r="S30" s="904"/>
      <c r="T30" s="904"/>
      <c r="U30" s="904"/>
      <c r="V30" s="904"/>
      <c r="W30" s="904"/>
      <c r="X30" s="904"/>
      <c r="Y30" s="904"/>
      <c r="Z30" s="904"/>
      <c r="AA30" s="904"/>
      <c r="AB30" s="944"/>
      <c r="AC30" s="918">
        <v>27</v>
      </c>
      <c r="AD30" s="896">
        <f>AD28+1</f>
        <v>44374</v>
      </c>
      <c r="AE30" s="226" t="s">
        <v>403</v>
      </c>
      <c r="AF30" s="227"/>
      <c r="AG30" s="228" t="s">
        <v>38</v>
      </c>
      <c r="AH30" s="229"/>
      <c r="AI30" s="229" t="s">
        <v>404</v>
      </c>
      <c r="AJ30" s="229"/>
      <c r="AK30" s="228" t="s">
        <v>38</v>
      </c>
      <c r="AL30" s="230"/>
      <c r="AM30" s="231"/>
      <c r="AN30" s="232"/>
      <c r="AO30" s="233"/>
      <c r="AP30" s="946"/>
      <c r="AQ30" s="903"/>
      <c r="AR30" s="904"/>
      <c r="AS30" s="904"/>
      <c r="AT30" s="904"/>
      <c r="AU30" s="904"/>
      <c r="AV30" s="904"/>
      <c r="AW30" s="904"/>
      <c r="AX30" s="904"/>
      <c r="AY30" s="904"/>
      <c r="AZ30" s="904"/>
      <c r="BA30" s="904"/>
      <c r="BB30" s="904"/>
      <c r="BC30" s="905"/>
    </row>
    <row r="31" spans="2:55" s="207" customFormat="1" ht="32.1" customHeight="1">
      <c r="B31" s="913"/>
      <c r="C31" s="914"/>
      <c r="D31" s="234" t="s">
        <v>405</v>
      </c>
      <c r="E31" s="235"/>
      <c r="F31" s="236" t="s">
        <v>38</v>
      </c>
      <c r="G31" s="237"/>
      <c r="H31" s="238" t="s">
        <v>404</v>
      </c>
      <c r="I31" s="237"/>
      <c r="J31" s="236" t="s">
        <v>38</v>
      </c>
      <c r="K31" s="237"/>
      <c r="L31" s="239"/>
      <c r="M31" s="240"/>
      <c r="N31" s="241"/>
      <c r="O31" s="943"/>
      <c r="P31" s="910"/>
      <c r="Q31" s="911"/>
      <c r="R31" s="911"/>
      <c r="S31" s="911"/>
      <c r="T31" s="911"/>
      <c r="U31" s="911"/>
      <c r="V31" s="911"/>
      <c r="W31" s="911"/>
      <c r="X31" s="911"/>
      <c r="Y31" s="911"/>
      <c r="Z31" s="911"/>
      <c r="AA31" s="911"/>
      <c r="AB31" s="945"/>
      <c r="AC31" s="918"/>
      <c r="AD31" s="914"/>
      <c r="AE31" s="234" t="s">
        <v>405</v>
      </c>
      <c r="AF31" s="235"/>
      <c r="AG31" s="236" t="s">
        <v>38</v>
      </c>
      <c r="AH31" s="237"/>
      <c r="AI31" s="238" t="s">
        <v>404</v>
      </c>
      <c r="AJ31" s="237"/>
      <c r="AK31" s="236" t="s">
        <v>38</v>
      </c>
      <c r="AL31" s="237"/>
      <c r="AM31" s="239"/>
      <c r="AN31" s="240"/>
      <c r="AO31" s="241"/>
      <c r="AP31" s="943"/>
      <c r="AQ31" s="910"/>
      <c r="AR31" s="911"/>
      <c r="AS31" s="911"/>
      <c r="AT31" s="911"/>
      <c r="AU31" s="911"/>
      <c r="AV31" s="911"/>
      <c r="AW31" s="911"/>
      <c r="AX31" s="911"/>
      <c r="AY31" s="911"/>
      <c r="AZ31" s="911"/>
      <c r="BA31" s="911"/>
      <c r="BB31" s="911"/>
      <c r="BC31" s="912"/>
    </row>
    <row r="32" spans="2:55" s="207" customFormat="1" ht="32.1" customHeight="1">
      <c r="B32" s="913">
        <v>12</v>
      </c>
      <c r="C32" s="896">
        <f>C30+1</f>
        <v>44359</v>
      </c>
      <c r="D32" s="226" t="s">
        <v>403</v>
      </c>
      <c r="E32" s="227" t="s">
        <v>410</v>
      </c>
      <c r="F32" s="228" t="s">
        <v>38</v>
      </c>
      <c r="G32" s="229" t="s">
        <v>407</v>
      </c>
      <c r="H32" s="229" t="s">
        <v>404</v>
      </c>
      <c r="I32" s="229" t="s">
        <v>412</v>
      </c>
      <c r="J32" s="228" t="s">
        <v>38</v>
      </c>
      <c r="K32" s="230" t="s">
        <v>407</v>
      </c>
      <c r="L32" s="231">
        <v>2</v>
      </c>
      <c r="M32" s="232">
        <v>0</v>
      </c>
      <c r="N32" s="233">
        <v>0</v>
      </c>
      <c r="O32" s="901"/>
      <c r="P32" s="903"/>
      <c r="Q32" s="904"/>
      <c r="R32" s="904"/>
      <c r="S32" s="904"/>
      <c r="T32" s="904"/>
      <c r="U32" s="904"/>
      <c r="V32" s="904"/>
      <c r="W32" s="904"/>
      <c r="X32" s="904"/>
      <c r="Y32" s="904"/>
      <c r="Z32" s="904"/>
      <c r="AA32" s="904"/>
      <c r="AB32" s="944"/>
      <c r="AC32" s="918">
        <v>28</v>
      </c>
      <c r="AD32" s="896">
        <f>AD30+1</f>
        <v>44375</v>
      </c>
      <c r="AE32" s="226" t="s">
        <v>403</v>
      </c>
      <c r="AF32" s="227"/>
      <c r="AG32" s="228" t="s">
        <v>38</v>
      </c>
      <c r="AH32" s="229"/>
      <c r="AI32" s="229" t="s">
        <v>404</v>
      </c>
      <c r="AJ32" s="229"/>
      <c r="AK32" s="228" t="s">
        <v>38</v>
      </c>
      <c r="AL32" s="230"/>
      <c r="AM32" s="231"/>
      <c r="AN32" s="232"/>
      <c r="AO32" s="233"/>
      <c r="AP32" s="946"/>
      <c r="AQ32" s="903"/>
      <c r="AR32" s="904"/>
      <c r="AS32" s="904"/>
      <c r="AT32" s="904"/>
      <c r="AU32" s="904"/>
      <c r="AV32" s="904"/>
      <c r="AW32" s="904"/>
      <c r="AX32" s="904"/>
      <c r="AY32" s="904"/>
      <c r="AZ32" s="904"/>
      <c r="BA32" s="904"/>
      <c r="BB32" s="904"/>
      <c r="BC32" s="905"/>
    </row>
    <row r="33" spans="2:55" s="207" customFormat="1" ht="32.1" customHeight="1">
      <c r="B33" s="913"/>
      <c r="C33" s="914"/>
      <c r="D33" s="234" t="s">
        <v>405</v>
      </c>
      <c r="E33" s="235"/>
      <c r="F33" s="236" t="s">
        <v>38</v>
      </c>
      <c r="G33" s="237"/>
      <c r="H33" s="238" t="s">
        <v>404</v>
      </c>
      <c r="I33" s="237"/>
      <c r="J33" s="236" t="s">
        <v>38</v>
      </c>
      <c r="K33" s="237"/>
      <c r="L33" s="239"/>
      <c r="M33" s="240"/>
      <c r="N33" s="241"/>
      <c r="O33" s="943"/>
      <c r="P33" s="910"/>
      <c r="Q33" s="911"/>
      <c r="R33" s="911"/>
      <c r="S33" s="911"/>
      <c r="T33" s="911"/>
      <c r="U33" s="911"/>
      <c r="V33" s="911"/>
      <c r="W33" s="911"/>
      <c r="X33" s="911"/>
      <c r="Y33" s="911"/>
      <c r="Z33" s="911"/>
      <c r="AA33" s="911"/>
      <c r="AB33" s="945"/>
      <c r="AC33" s="918"/>
      <c r="AD33" s="914"/>
      <c r="AE33" s="234" t="s">
        <v>405</v>
      </c>
      <c r="AF33" s="235"/>
      <c r="AG33" s="236" t="s">
        <v>38</v>
      </c>
      <c r="AH33" s="237"/>
      <c r="AI33" s="238" t="s">
        <v>404</v>
      </c>
      <c r="AJ33" s="237"/>
      <c r="AK33" s="236" t="s">
        <v>38</v>
      </c>
      <c r="AL33" s="237"/>
      <c r="AM33" s="239"/>
      <c r="AN33" s="240"/>
      <c r="AO33" s="241"/>
      <c r="AP33" s="943"/>
      <c r="AQ33" s="910"/>
      <c r="AR33" s="911"/>
      <c r="AS33" s="911"/>
      <c r="AT33" s="911"/>
      <c r="AU33" s="911"/>
      <c r="AV33" s="911"/>
      <c r="AW33" s="911"/>
      <c r="AX33" s="911"/>
      <c r="AY33" s="911"/>
      <c r="AZ33" s="911"/>
      <c r="BA33" s="911"/>
      <c r="BB33" s="911"/>
      <c r="BC33" s="912"/>
    </row>
    <row r="34" spans="2:55" s="207" customFormat="1" ht="32.1" customHeight="1">
      <c r="B34" s="913">
        <v>13</v>
      </c>
      <c r="C34" s="896">
        <f>C32+1</f>
        <v>44360</v>
      </c>
      <c r="D34" s="226" t="s">
        <v>403</v>
      </c>
      <c r="E34" s="227"/>
      <c r="F34" s="228" t="s">
        <v>38</v>
      </c>
      <c r="G34" s="229"/>
      <c r="H34" s="229" t="s">
        <v>404</v>
      </c>
      <c r="I34" s="229"/>
      <c r="J34" s="228" t="s">
        <v>38</v>
      </c>
      <c r="K34" s="230"/>
      <c r="L34" s="231"/>
      <c r="M34" s="232"/>
      <c r="N34" s="233"/>
      <c r="O34" s="901"/>
      <c r="P34" s="903"/>
      <c r="Q34" s="904"/>
      <c r="R34" s="904"/>
      <c r="S34" s="904"/>
      <c r="T34" s="904"/>
      <c r="U34" s="904"/>
      <c r="V34" s="904"/>
      <c r="W34" s="904"/>
      <c r="X34" s="904"/>
      <c r="Y34" s="904"/>
      <c r="Z34" s="904"/>
      <c r="AA34" s="904"/>
      <c r="AB34" s="944"/>
      <c r="AC34" s="918">
        <v>29</v>
      </c>
      <c r="AD34" s="896">
        <f>AD32+1</f>
        <v>44376</v>
      </c>
      <c r="AE34" s="226" t="s">
        <v>403</v>
      </c>
      <c r="AF34" s="227"/>
      <c r="AG34" s="228" t="s">
        <v>38</v>
      </c>
      <c r="AH34" s="229"/>
      <c r="AI34" s="229" t="s">
        <v>404</v>
      </c>
      <c r="AJ34" s="229"/>
      <c r="AK34" s="228" t="s">
        <v>38</v>
      </c>
      <c r="AL34" s="230"/>
      <c r="AM34" s="231"/>
      <c r="AN34" s="232"/>
      <c r="AO34" s="233"/>
      <c r="AP34" s="946"/>
      <c r="AQ34" s="903"/>
      <c r="AR34" s="904"/>
      <c r="AS34" s="904"/>
      <c r="AT34" s="904"/>
      <c r="AU34" s="904"/>
      <c r="AV34" s="904"/>
      <c r="AW34" s="904"/>
      <c r="AX34" s="904"/>
      <c r="AY34" s="904"/>
      <c r="AZ34" s="904"/>
      <c r="BA34" s="904"/>
      <c r="BB34" s="904"/>
      <c r="BC34" s="905"/>
    </row>
    <row r="35" spans="2:55" s="207" customFormat="1" ht="32.1" customHeight="1">
      <c r="B35" s="913"/>
      <c r="C35" s="914"/>
      <c r="D35" s="234" t="s">
        <v>405</v>
      </c>
      <c r="E35" s="235"/>
      <c r="F35" s="236" t="s">
        <v>38</v>
      </c>
      <c r="G35" s="237"/>
      <c r="H35" s="238" t="s">
        <v>404</v>
      </c>
      <c r="I35" s="237"/>
      <c r="J35" s="236" t="s">
        <v>38</v>
      </c>
      <c r="K35" s="237"/>
      <c r="L35" s="239"/>
      <c r="M35" s="240"/>
      <c r="N35" s="241"/>
      <c r="O35" s="943"/>
      <c r="P35" s="910"/>
      <c r="Q35" s="911"/>
      <c r="R35" s="911"/>
      <c r="S35" s="911"/>
      <c r="T35" s="911"/>
      <c r="U35" s="911"/>
      <c r="V35" s="911"/>
      <c r="W35" s="911"/>
      <c r="X35" s="911"/>
      <c r="Y35" s="911"/>
      <c r="Z35" s="911"/>
      <c r="AA35" s="911"/>
      <c r="AB35" s="945"/>
      <c r="AC35" s="918"/>
      <c r="AD35" s="914"/>
      <c r="AE35" s="234" t="s">
        <v>405</v>
      </c>
      <c r="AF35" s="235"/>
      <c r="AG35" s="236" t="s">
        <v>38</v>
      </c>
      <c r="AH35" s="237"/>
      <c r="AI35" s="238" t="s">
        <v>404</v>
      </c>
      <c r="AJ35" s="237"/>
      <c r="AK35" s="236" t="s">
        <v>38</v>
      </c>
      <c r="AL35" s="237"/>
      <c r="AM35" s="239"/>
      <c r="AN35" s="240"/>
      <c r="AO35" s="241"/>
      <c r="AP35" s="943"/>
      <c r="AQ35" s="910"/>
      <c r="AR35" s="911"/>
      <c r="AS35" s="911"/>
      <c r="AT35" s="911"/>
      <c r="AU35" s="911"/>
      <c r="AV35" s="911"/>
      <c r="AW35" s="911"/>
      <c r="AX35" s="911"/>
      <c r="AY35" s="911"/>
      <c r="AZ35" s="911"/>
      <c r="BA35" s="911"/>
      <c r="BB35" s="911"/>
      <c r="BC35" s="912"/>
    </row>
    <row r="36" spans="2:55" s="207" customFormat="1" ht="32.1" customHeight="1">
      <c r="B36" s="913">
        <v>14</v>
      </c>
      <c r="C36" s="896">
        <f>C34+1</f>
        <v>44361</v>
      </c>
      <c r="D36" s="226" t="s">
        <v>403</v>
      </c>
      <c r="E36" s="227"/>
      <c r="F36" s="228" t="s">
        <v>38</v>
      </c>
      <c r="G36" s="229"/>
      <c r="H36" s="229" t="s">
        <v>404</v>
      </c>
      <c r="I36" s="229"/>
      <c r="J36" s="228" t="s">
        <v>38</v>
      </c>
      <c r="K36" s="230"/>
      <c r="L36" s="231"/>
      <c r="M36" s="232"/>
      <c r="N36" s="233"/>
      <c r="O36" s="901"/>
      <c r="P36" s="903"/>
      <c r="Q36" s="904"/>
      <c r="R36" s="904"/>
      <c r="S36" s="904"/>
      <c r="T36" s="904"/>
      <c r="U36" s="904"/>
      <c r="V36" s="904"/>
      <c r="W36" s="904"/>
      <c r="X36" s="904"/>
      <c r="Y36" s="904"/>
      <c r="Z36" s="904"/>
      <c r="AA36" s="904"/>
      <c r="AB36" s="944"/>
      <c r="AC36" s="918">
        <v>30</v>
      </c>
      <c r="AD36" s="896">
        <f>AD34+1</f>
        <v>44377</v>
      </c>
      <c r="AE36" s="226" t="s">
        <v>403</v>
      </c>
      <c r="AF36" s="227" t="s">
        <v>406</v>
      </c>
      <c r="AG36" s="228" t="s">
        <v>38</v>
      </c>
      <c r="AH36" s="229" t="s">
        <v>407</v>
      </c>
      <c r="AI36" s="229" t="s">
        <v>404</v>
      </c>
      <c r="AJ36" s="229" t="s">
        <v>408</v>
      </c>
      <c r="AK36" s="228" t="s">
        <v>38</v>
      </c>
      <c r="AL36" s="230" t="s">
        <v>409</v>
      </c>
      <c r="AM36" s="231">
        <v>7</v>
      </c>
      <c r="AN36" s="232">
        <v>45</v>
      </c>
      <c r="AO36" s="233">
        <v>60</v>
      </c>
      <c r="AP36" s="946"/>
      <c r="AQ36" s="903"/>
      <c r="AR36" s="904"/>
      <c r="AS36" s="904"/>
      <c r="AT36" s="904"/>
      <c r="AU36" s="904"/>
      <c r="AV36" s="904"/>
      <c r="AW36" s="904"/>
      <c r="AX36" s="904"/>
      <c r="AY36" s="904"/>
      <c r="AZ36" s="904"/>
      <c r="BA36" s="904"/>
      <c r="BB36" s="904"/>
      <c r="BC36" s="905"/>
    </row>
    <row r="37" spans="2:55" s="207" customFormat="1" ht="32.1" customHeight="1">
      <c r="B37" s="913"/>
      <c r="C37" s="914"/>
      <c r="D37" s="234" t="s">
        <v>405</v>
      </c>
      <c r="E37" s="235"/>
      <c r="F37" s="236" t="s">
        <v>38</v>
      </c>
      <c r="G37" s="237"/>
      <c r="H37" s="238" t="s">
        <v>404</v>
      </c>
      <c r="I37" s="237"/>
      <c r="J37" s="236" t="s">
        <v>38</v>
      </c>
      <c r="K37" s="237"/>
      <c r="L37" s="239"/>
      <c r="M37" s="240"/>
      <c r="N37" s="241"/>
      <c r="O37" s="943"/>
      <c r="P37" s="910"/>
      <c r="Q37" s="911"/>
      <c r="R37" s="911"/>
      <c r="S37" s="911"/>
      <c r="T37" s="911"/>
      <c r="U37" s="911"/>
      <c r="V37" s="911"/>
      <c r="W37" s="911"/>
      <c r="X37" s="911"/>
      <c r="Y37" s="911"/>
      <c r="Z37" s="911"/>
      <c r="AA37" s="911"/>
      <c r="AB37" s="945"/>
      <c r="AC37" s="918"/>
      <c r="AD37" s="914"/>
      <c r="AE37" s="234" t="s">
        <v>405</v>
      </c>
      <c r="AF37" s="235"/>
      <c r="AG37" s="236" t="s">
        <v>38</v>
      </c>
      <c r="AH37" s="237"/>
      <c r="AI37" s="238" t="s">
        <v>404</v>
      </c>
      <c r="AJ37" s="237"/>
      <c r="AK37" s="236" t="s">
        <v>38</v>
      </c>
      <c r="AL37" s="237"/>
      <c r="AM37" s="239"/>
      <c r="AN37" s="240"/>
      <c r="AO37" s="241"/>
      <c r="AP37" s="943"/>
      <c r="AQ37" s="910"/>
      <c r="AR37" s="911"/>
      <c r="AS37" s="911"/>
      <c r="AT37" s="911"/>
      <c r="AU37" s="911"/>
      <c r="AV37" s="911"/>
      <c r="AW37" s="911"/>
      <c r="AX37" s="911"/>
      <c r="AY37" s="911"/>
      <c r="AZ37" s="911"/>
      <c r="BA37" s="911"/>
      <c r="BB37" s="911"/>
      <c r="BC37" s="912"/>
    </row>
    <row r="38" spans="2:55" s="207" customFormat="1" ht="32.1" customHeight="1">
      <c r="B38" s="913">
        <v>15</v>
      </c>
      <c r="C38" s="896">
        <f>C36+1</f>
        <v>44362</v>
      </c>
      <c r="D38" s="226" t="s">
        <v>403</v>
      </c>
      <c r="E38" s="227"/>
      <c r="F38" s="228" t="s">
        <v>38</v>
      </c>
      <c r="G38" s="229"/>
      <c r="H38" s="229" t="s">
        <v>404</v>
      </c>
      <c r="I38" s="229"/>
      <c r="J38" s="228" t="s">
        <v>38</v>
      </c>
      <c r="K38" s="230"/>
      <c r="L38" s="231"/>
      <c r="M38" s="232"/>
      <c r="N38" s="233"/>
      <c r="O38" s="901"/>
      <c r="P38" s="903"/>
      <c r="Q38" s="904"/>
      <c r="R38" s="904"/>
      <c r="S38" s="904"/>
      <c r="T38" s="904"/>
      <c r="U38" s="904"/>
      <c r="V38" s="904"/>
      <c r="W38" s="904"/>
      <c r="X38" s="904"/>
      <c r="Y38" s="904"/>
      <c r="Z38" s="904"/>
      <c r="AA38" s="904"/>
      <c r="AB38" s="944"/>
      <c r="AC38" s="947"/>
      <c r="AD38" s="915"/>
      <c r="AE38" s="226" t="s">
        <v>403</v>
      </c>
      <c r="AF38" s="227"/>
      <c r="AG38" s="228" t="s">
        <v>38</v>
      </c>
      <c r="AH38" s="229"/>
      <c r="AI38" s="229" t="s">
        <v>404</v>
      </c>
      <c r="AJ38" s="229"/>
      <c r="AK38" s="228" t="s">
        <v>38</v>
      </c>
      <c r="AL38" s="230"/>
      <c r="AM38" s="231"/>
      <c r="AN38" s="232"/>
      <c r="AO38" s="233"/>
      <c r="AP38" s="946"/>
      <c r="AQ38" s="903"/>
      <c r="AR38" s="904"/>
      <c r="AS38" s="904"/>
      <c r="AT38" s="904"/>
      <c r="AU38" s="904"/>
      <c r="AV38" s="904"/>
      <c r="AW38" s="904"/>
      <c r="AX38" s="904"/>
      <c r="AY38" s="904"/>
      <c r="AZ38" s="904"/>
      <c r="BA38" s="904"/>
      <c r="BB38" s="904"/>
      <c r="BC38" s="905"/>
    </row>
    <row r="39" spans="2:55" s="207" customFormat="1" ht="32.1" customHeight="1" thickBot="1">
      <c r="B39" s="913"/>
      <c r="C39" s="914"/>
      <c r="D39" s="234" t="s">
        <v>405</v>
      </c>
      <c r="E39" s="235"/>
      <c r="F39" s="236" t="s">
        <v>38</v>
      </c>
      <c r="G39" s="237"/>
      <c r="H39" s="238" t="s">
        <v>404</v>
      </c>
      <c r="I39" s="237"/>
      <c r="J39" s="236" t="s">
        <v>38</v>
      </c>
      <c r="K39" s="237"/>
      <c r="L39" s="239"/>
      <c r="M39" s="240"/>
      <c r="N39" s="241"/>
      <c r="O39" s="943"/>
      <c r="P39" s="910"/>
      <c r="Q39" s="911"/>
      <c r="R39" s="911"/>
      <c r="S39" s="911"/>
      <c r="T39" s="911"/>
      <c r="U39" s="911"/>
      <c r="V39" s="911"/>
      <c r="W39" s="911"/>
      <c r="X39" s="911"/>
      <c r="Y39" s="911"/>
      <c r="Z39" s="911"/>
      <c r="AA39" s="911"/>
      <c r="AB39" s="945"/>
      <c r="AC39" s="947"/>
      <c r="AD39" s="887"/>
      <c r="AE39" s="234" t="s">
        <v>405</v>
      </c>
      <c r="AF39" s="235"/>
      <c r="AG39" s="236" t="s">
        <v>38</v>
      </c>
      <c r="AH39" s="237"/>
      <c r="AI39" s="238" t="s">
        <v>404</v>
      </c>
      <c r="AJ39" s="237"/>
      <c r="AK39" s="236" t="s">
        <v>38</v>
      </c>
      <c r="AL39" s="237"/>
      <c r="AM39" s="239"/>
      <c r="AN39" s="240"/>
      <c r="AO39" s="241"/>
      <c r="AP39" s="902"/>
      <c r="AQ39" s="910"/>
      <c r="AR39" s="911"/>
      <c r="AS39" s="911"/>
      <c r="AT39" s="1070"/>
      <c r="AU39" s="1070"/>
      <c r="AV39" s="1070"/>
      <c r="AW39" s="1070"/>
      <c r="AX39" s="1070"/>
      <c r="AY39" s="1070"/>
      <c r="AZ39" s="1070"/>
      <c r="BA39" s="1070"/>
      <c r="BB39" s="1070"/>
      <c r="BC39" s="1071"/>
    </row>
    <row r="40" spans="2:55" s="207" customFormat="1" ht="32.1" customHeight="1">
      <c r="B40" s="894">
        <v>16</v>
      </c>
      <c r="C40" s="896">
        <f>C38+1</f>
        <v>44363</v>
      </c>
      <c r="D40" s="226" t="s">
        <v>403</v>
      </c>
      <c r="E40" s="227" t="s">
        <v>406</v>
      </c>
      <c r="F40" s="228" t="s">
        <v>38</v>
      </c>
      <c r="G40" s="229" t="s">
        <v>407</v>
      </c>
      <c r="H40" s="229" t="s">
        <v>404</v>
      </c>
      <c r="I40" s="229" t="s">
        <v>408</v>
      </c>
      <c r="J40" s="228" t="s">
        <v>38</v>
      </c>
      <c r="K40" s="230" t="s">
        <v>409</v>
      </c>
      <c r="L40" s="231">
        <v>7</v>
      </c>
      <c r="M40" s="232">
        <v>45</v>
      </c>
      <c r="N40" s="233">
        <v>60</v>
      </c>
      <c r="O40" s="901"/>
      <c r="P40" s="903"/>
      <c r="Q40" s="904"/>
      <c r="R40" s="904"/>
      <c r="S40" s="904"/>
      <c r="T40" s="904"/>
      <c r="U40" s="904"/>
      <c r="V40" s="904"/>
      <c r="W40" s="904"/>
      <c r="X40" s="904"/>
      <c r="Y40" s="904"/>
      <c r="Z40" s="904"/>
      <c r="AA40" s="904"/>
      <c r="AB40" s="905"/>
      <c r="AC40" s="1072" t="s">
        <v>413</v>
      </c>
      <c r="AD40" s="923"/>
      <c r="AE40" s="923"/>
      <c r="AF40" s="923"/>
      <c r="AG40" s="923"/>
      <c r="AH40" s="923"/>
      <c r="AI40" s="923"/>
      <c r="AJ40" s="923"/>
      <c r="AK40" s="926" t="s">
        <v>403</v>
      </c>
      <c r="AL40" s="927"/>
      <c r="AM40" s="926">
        <v>66</v>
      </c>
      <c r="AN40" s="1043"/>
      <c r="AO40" s="242" t="s">
        <v>401</v>
      </c>
      <c r="AP40" s="243">
        <v>45</v>
      </c>
      <c r="AQ40" s="1044" t="s">
        <v>402</v>
      </c>
      <c r="AR40" s="1044"/>
      <c r="AS40" s="1044"/>
      <c r="AT40" s="1046">
        <v>13</v>
      </c>
      <c r="AU40" s="933"/>
      <c r="AV40" s="933"/>
      <c r="AW40" s="933" t="s">
        <v>393</v>
      </c>
      <c r="AX40" s="934"/>
      <c r="AY40" s="935"/>
      <c r="AZ40" s="936"/>
      <c r="BA40" s="937"/>
      <c r="BB40" s="937"/>
      <c r="BC40" s="938"/>
    </row>
    <row r="41" spans="2:55" s="207" customFormat="1" ht="32.1" customHeight="1" thickBot="1">
      <c r="B41" s="895"/>
      <c r="C41" s="897"/>
      <c r="D41" s="244" t="s">
        <v>405</v>
      </c>
      <c r="E41" s="245"/>
      <c r="F41" s="246" t="s">
        <v>38</v>
      </c>
      <c r="G41" s="247"/>
      <c r="H41" s="248" t="s">
        <v>404</v>
      </c>
      <c r="I41" s="247"/>
      <c r="J41" s="246" t="s">
        <v>38</v>
      </c>
      <c r="K41" s="247"/>
      <c r="L41" s="249"/>
      <c r="M41" s="250"/>
      <c r="N41" s="251"/>
      <c r="O41" s="902"/>
      <c r="P41" s="906"/>
      <c r="Q41" s="907"/>
      <c r="R41" s="907"/>
      <c r="S41" s="907"/>
      <c r="T41" s="907"/>
      <c r="U41" s="907"/>
      <c r="V41" s="907"/>
      <c r="W41" s="907"/>
      <c r="X41" s="907"/>
      <c r="Y41" s="907"/>
      <c r="Z41" s="907"/>
      <c r="AA41" s="907"/>
      <c r="AB41" s="908"/>
      <c r="AC41" s="924"/>
      <c r="AD41" s="925"/>
      <c r="AE41" s="925"/>
      <c r="AF41" s="925"/>
      <c r="AG41" s="925"/>
      <c r="AH41" s="925"/>
      <c r="AI41" s="925"/>
      <c r="AJ41" s="925"/>
      <c r="AK41" s="871" t="s">
        <v>405</v>
      </c>
      <c r="AL41" s="942"/>
      <c r="AM41" s="871"/>
      <c r="AN41" s="872"/>
      <c r="AO41" s="252" t="s">
        <v>401</v>
      </c>
      <c r="AP41" s="253"/>
      <c r="AQ41" s="873" t="s">
        <v>402</v>
      </c>
      <c r="AR41" s="873"/>
      <c r="AS41" s="873"/>
      <c r="AT41" s="875"/>
      <c r="AU41" s="876"/>
      <c r="AV41" s="876"/>
      <c r="AW41" s="876" t="s">
        <v>393</v>
      </c>
      <c r="AX41" s="877"/>
      <c r="AY41" s="878"/>
      <c r="AZ41" s="939"/>
      <c r="BA41" s="940"/>
      <c r="BB41" s="940"/>
      <c r="BC41" s="941"/>
    </row>
    <row r="42" spans="2:55" s="207" customFormat="1" ht="21.95" customHeight="1" thickBot="1">
      <c r="B42" s="628" t="s">
        <v>414</v>
      </c>
      <c r="C42" s="629"/>
      <c r="D42" s="254"/>
      <c r="E42" s="254"/>
      <c r="F42" s="255"/>
      <c r="G42" s="254"/>
      <c r="H42" s="255"/>
      <c r="I42" s="254"/>
      <c r="J42" s="255"/>
      <c r="K42" s="254"/>
      <c r="L42" s="254"/>
      <c r="M42" s="254"/>
      <c r="N42" s="254"/>
      <c r="O42" s="254"/>
      <c r="P42" s="178"/>
      <c r="Q42" s="178"/>
      <c r="R42" s="178"/>
      <c r="S42" s="178"/>
      <c r="T42" s="178"/>
      <c r="U42" s="178"/>
      <c r="V42" s="178"/>
      <c r="W42" s="178"/>
      <c r="X42" s="178"/>
      <c r="Y42" s="178"/>
      <c r="Z42" s="178"/>
      <c r="AA42" s="178"/>
      <c r="AB42" s="178"/>
      <c r="AC42" s="626"/>
      <c r="AD42" s="626"/>
      <c r="AE42" s="210"/>
      <c r="AF42" s="210"/>
      <c r="AG42" s="210"/>
      <c r="AH42" s="210"/>
      <c r="AI42" s="210"/>
      <c r="AJ42" s="210"/>
      <c r="AK42" s="210"/>
      <c r="AL42" s="210"/>
      <c r="AM42" s="178"/>
      <c r="AN42" s="178"/>
      <c r="AO42" s="178"/>
      <c r="AP42" s="178"/>
      <c r="AQ42" s="256" t="s">
        <v>415</v>
      </c>
      <c r="AR42" s="178"/>
      <c r="AS42" s="178"/>
      <c r="AT42" s="178"/>
      <c r="AU42" s="178"/>
      <c r="AV42" s="178"/>
      <c r="AW42" s="178"/>
      <c r="AX42" s="178"/>
      <c r="AY42" s="178"/>
      <c r="AZ42" s="178"/>
      <c r="BA42" s="178"/>
      <c r="BB42" s="178"/>
      <c r="BC42" s="178"/>
    </row>
    <row r="43" spans="2:55" s="207" customFormat="1" ht="21.95" customHeight="1">
      <c r="B43" s="628" t="s">
        <v>416</v>
      </c>
      <c r="C43" s="623"/>
      <c r="L43" s="254"/>
      <c r="M43" s="254"/>
      <c r="N43" s="254"/>
      <c r="O43" s="254"/>
      <c r="P43" s="178"/>
      <c r="Q43" s="178"/>
      <c r="R43" s="178"/>
      <c r="S43" s="178"/>
      <c r="T43" s="178"/>
      <c r="U43" s="178"/>
      <c r="V43" s="178"/>
      <c r="W43" s="178"/>
      <c r="X43" s="178"/>
      <c r="Y43" s="178"/>
      <c r="Z43" s="178"/>
      <c r="AA43" s="178"/>
      <c r="AB43" s="178"/>
      <c r="AC43" s="623"/>
      <c r="AD43" s="623"/>
      <c r="AQ43" s="257" t="s">
        <v>417</v>
      </c>
      <c r="AR43" s="258"/>
      <c r="AS43" s="258"/>
      <c r="AT43" s="258"/>
      <c r="AU43" s="258" t="s">
        <v>418</v>
      </c>
      <c r="AV43" s="258"/>
      <c r="AW43" s="258"/>
      <c r="AX43" s="259"/>
      <c r="AY43" s="909">
        <f>'入力用　雇用依頼 '!$B$20</f>
        <v>3</v>
      </c>
      <c r="AZ43" s="909"/>
      <c r="BA43" s="909"/>
      <c r="BB43" s="259" t="s">
        <v>393</v>
      </c>
      <c r="BC43" s="260"/>
    </row>
    <row r="44" spans="2:55" s="207" customFormat="1" ht="21.95" customHeight="1">
      <c r="B44" s="628" t="s">
        <v>419</v>
      </c>
      <c r="C44" s="623"/>
      <c r="L44" s="254"/>
      <c r="M44" s="254"/>
      <c r="N44" s="254"/>
      <c r="O44" s="254"/>
      <c r="P44" s="178"/>
      <c r="Q44" s="178"/>
      <c r="R44" s="178"/>
      <c r="S44" s="178"/>
      <c r="T44" s="178"/>
      <c r="U44" s="178"/>
      <c r="V44" s="178"/>
      <c r="W44" s="178"/>
      <c r="X44" s="178"/>
      <c r="Y44" s="178"/>
      <c r="Z44" s="178"/>
      <c r="AA44" s="178"/>
      <c r="AB44" s="178"/>
      <c r="AC44" s="623"/>
      <c r="AD44" s="623"/>
      <c r="AQ44" s="261" t="s">
        <v>395</v>
      </c>
      <c r="AR44" s="262"/>
      <c r="AS44" s="262"/>
      <c r="AT44" s="262"/>
      <c r="AU44" s="919" t="str">
        <f>'入力用　雇用依頼 '!$B$21</f>
        <v>週当たり20時間未満</v>
      </c>
      <c r="AV44" s="919"/>
      <c r="AW44" s="919"/>
      <c r="AX44" s="919"/>
      <c r="AY44" s="919"/>
      <c r="AZ44" s="919"/>
      <c r="BA44" s="919"/>
      <c r="BB44" s="919"/>
      <c r="BC44" s="920"/>
    </row>
    <row r="45" spans="2:55" s="207" customFormat="1" ht="21.95" customHeight="1" thickBot="1">
      <c r="B45" s="628" t="s">
        <v>420</v>
      </c>
      <c r="C45" s="623"/>
      <c r="L45" s="254"/>
      <c r="M45" s="254"/>
      <c r="N45" s="254"/>
      <c r="O45" s="254"/>
      <c r="P45" s="178"/>
      <c r="Q45" s="178"/>
      <c r="R45" s="178"/>
      <c r="S45" s="178"/>
      <c r="T45" s="178"/>
      <c r="U45" s="178"/>
      <c r="V45" s="178"/>
      <c r="W45" s="178"/>
      <c r="X45" s="178"/>
      <c r="Y45" s="178"/>
      <c r="Z45" s="178"/>
      <c r="AA45" s="178"/>
      <c r="AB45" s="178"/>
      <c r="AC45" s="623"/>
      <c r="AD45" s="623"/>
      <c r="AQ45" s="263" t="s">
        <v>421</v>
      </c>
      <c r="AR45" s="264"/>
      <c r="AS45" s="264"/>
      <c r="AT45" s="264"/>
      <c r="AU45" s="264"/>
      <c r="AV45" s="264"/>
      <c r="AW45" s="264"/>
      <c r="AX45" s="265"/>
      <c r="AY45" s="921">
        <f>'入力用　雇用依頼 '!$C$22</f>
        <v>1050</v>
      </c>
      <c r="AZ45" s="921"/>
      <c r="BA45" s="921"/>
      <c r="BB45" s="265" t="s">
        <v>59</v>
      </c>
      <c r="BC45" s="266"/>
    </row>
    <row r="46" spans="2:55" s="207" customFormat="1" ht="21.95" customHeight="1">
      <c r="B46" s="630" t="s">
        <v>422</v>
      </c>
      <c r="C46" s="623"/>
      <c r="L46" s="254"/>
      <c r="M46" s="254"/>
      <c r="N46" s="254"/>
      <c r="O46" s="254"/>
      <c r="P46" s="178"/>
      <c r="Q46" s="178"/>
      <c r="R46" s="178"/>
      <c r="S46" s="178"/>
      <c r="T46" s="178"/>
      <c r="U46" s="178"/>
      <c r="V46" s="178"/>
      <c r="W46" s="178"/>
      <c r="X46" s="178"/>
      <c r="Y46" s="178"/>
      <c r="Z46" s="178"/>
      <c r="AA46" s="178"/>
      <c r="AB46" s="178"/>
      <c r="AC46" s="623"/>
      <c r="AD46" s="623"/>
    </row>
    <row r="47" spans="2:55" s="207" customFormat="1" ht="23.25" customHeight="1">
      <c r="B47" s="981" t="s">
        <v>381</v>
      </c>
      <c r="C47" s="981"/>
      <c r="D47" s="981"/>
      <c r="E47" s="981"/>
      <c r="F47" s="981"/>
      <c r="G47" s="981"/>
      <c r="H47" s="981"/>
      <c r="I47" s="981"/>
      <c r="J47" s="981"/>
      <c r="K47" s="981"/>
      <c r="L47" s="981"/>
      <c r="M47" s="981"/>
      <c r="N47" s="981"/>
      <c r="O47" s="981"/>
      <c r="P47" s="981"/>
      <c r="Q47" s="981"/>
      <c r="R47" s="981"/>
      <c r="S47" s="981"/>
      <c r="T47" s="981"/>
      <c r="U47" s="981"/>
      <c r="V47" s="981"/>
      <c r="W47" s="981"/>
      <c r="X47" s="981"/>
      <c r="Y47" s="981"/>
      <c r="Z47" s="981"/>
      <c r="AA47" s="981"/>
      <c r="AB47" s="981"/>
      <c r="AC47" s="981"/>
      <c r="AD47" s="981"/>
      <c r="AE47" s="981"/>
      <c r="AF47" s="981"/>
      <c r="AG47" s="981"/>
      <c r="AH47" s="981"/>
      <c r="AI47" s="981"/>
      <c r="AJ47" s="981"/>
      <c r="AK47" s="981"/>
      <c r="AL47" s="981"/>
      <c r="AM47" s="981"/>
      <c r="AN47" s="981"/>
      <c r="AO47" s="981"/>
      <c r="AP47" s="981"/>
      <c r="AQ47" s="981"/>
      <c r="AR47" s="981"/>
      <c r="AS47" s="981"/>
      <c r="AT47" s="981"/>
      <c r="AU47" s="981"/>
      <c r="AV47" s="981"/>
      <c r="AW47" s="981"/>
      <c r="AX47" s="981"/>
      <c r="AY47" s="981"/>
      <c r="AZ47" s="981"/>
      <c r="BA47" s="981"/>
      <c r="BB47" s="981"/>
      <c r="BC47" s="981"/>
    </row>
    <row r="48" spans="2:55" s="207" customFormat="1" ht="18" thickBot="1">
      <c r="B48" s="623"/>
      <c r="C48" s="624"/>
      <c r="D48" s="208"/>
      <c r="E48" s="209"/>
      <c r="F48" s="209"/>
      <c r="G48" s="209"/>
      <c r="H48" s="209"/>
      <c r="I48" s="209"/>
      <c r="J48" s="209"/>
      <c r="K48" s="209"/>
      <c r="L48" s="208"/>
      <c r="M48" s="208"/>
      <c r="N48" s="208"/>
      <c r="O48" s="208"/>
      <c r="P48" s="208"/>
      <c r="Q48" s="208"/>
      <c r="R48" s="208"/>
      <c r="S48" s="208"/>
      <c r="T48" s="208"/>
      <c r="U48" s="208"/>
      <c r="V48" s="208"/>
      <c r="W48" s="208"/>
      <c r="X48" s="208"/>
      <c r="Y48" s="208"/>
      <c r="Z48" s="208"/>
      <c r="AA48" s="208"/>
      <c r="AB48" s="208"/>
      <c r="AC48" s="625"/>
      <c r="AD48" s="624"/>
      <c r="AE48" s="208"/>
      <c r="AF48" s="208"/>
      <c r="AG48" s="208"/>
      <c r="AH48" s="208"/>
      <c r="AI48" s="208"/>
      <c r="AJ48" s="208"/>
      <c r="AK48" s="208"/>
      <c r="AL48" s="208"/>
      <c r="AM48" s="208"/>
      <c r="AN48" s="208"/>
      <c r="AO48" s="208"/>
      <c r="AP48" s="208"/>
      <c r="AQ48" s="208"/>
      <c r="AR48" s="208"/>
      <c r="AS48" s="208"/>
      <c r="AT48" s="208"/>
      <c r="AU48" s="1074">
        <f>BD1</f>
        <v>2021</v>
      </c>
      <c r="AV48" s="1074"/>
      <c r="AW48" s="1074"/>
      <c r="AX48" s="1074"/>
      <c r="AY48" s="655" t="s">
        <v>382</v>
      </c>
      <c r="AZ48" s="1073">
        <v>6</v>
      </c>
      <c r="BA48" s="1073"/>
      <c r="BB48" s="1073" t="s">
        <v>383</v>
      </c>
      <c r="BC48" s="1073"/>
    </row>
    <row r="49" spans="2:68" s="212" customFormat="1" ht="9" customHeight="1" thickBot="1">
      <c r="B49" s="626"/>
      <c r="C49" s="626"/>
      <c r="D49" s="210"/>
      <c r="E49" s="210"/>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627"/>
      <c r="AD49" s="627"/>
      <c r="AE49" s="211"/>
      <c r="AF49" s="211"/>
      <c r="BC49" s="210"/>
    </row>
    <row r="50" spans="2:68" s="212" customFormat="1" ht="30" customHeight="1">
      <c r="B50" s="985" t="s">
        <v>384</v>
      </c>
      <c r="C50" s="986"/>
      <c r="D50" s="986"/>
      <c r="E50" s="986"/>
      <c r="F50" s="986"/>
      <c r="G50" s="986"/>
      <c r="H50" s="987"/>
      <c r="I50" s="988" t="str">
        <f>'入力用　雇用依頼 '!O9</f>
        <v>東京都立大学管理部理系管理課</v>
      </c>
      <c r="J50" s="986"/>
      <c r="K50" s="986"/>
      <c r="L50" s="986"/>
      <c r="M50" s="986"/>
      <c r="N50" s="986"/>
      <c r="O50" s="986"/>
      <c r="P50" s="986"/>
      <c r="Q50" s="986"/>
      <c r="R50" s="986"/>
      <c r="S50" s="986"/>
      <c r="T50" s="213"/>
      <c r="U50" s="986" t="s">
        <v>385</v>
      </c>
      <c r="V50" s="986"/>
      <c r="W50" s="986"/>
      <c r="X50" s="986"/>
      <c r="Y50" s="986"/>
      <c r="Z50" s="986"/>
      <c r="AA50" s="986"/>
      <c r="AB50" s="986"/>
      <c r="AC50" s="987"/>
      <c r="AD50" s="1063" t="s">
        <v>485</v>
      </c>
      <c r="AE50" s="1064"/>
      <c r="AF50" s="1064"/>
      <c r="AG50" s="1064"/>
      <c r="AH50" s="1064"/>
      <c r="AI50" s="1064"/>
      <c r="AJ50" s="1064"/>
      <c r="AK50" s="1064"/>
      <c r="AL50" s="1064"/>
      <c r="AM50" s="1064"/>
      <c r="AN50" s="1064"/>
      <c r="AO50" s="1064"/>
      <c r="AP50" s="1064"/>
      <c r="AQ50" s="1064"/>
      <c r="AR50" s="1064"/>
      <c r="AS50" s="1064"/>
      <c r="AT50" s="1064"/>
      <c r="AU50" s="1064"/>
      <c r="AV50" s="1064"/>
      <c r="AW50" s="1064"/>
      <c r="AX50" s="1064"/>
      <c r="AY50" s="1064"/>
      <c r="AZ50" s="1064"/>
      <c r="BA50" s="1064"/>
      <c r="BB50" s="1064"/>
      <c r="BC50" s="1065"/>
      <c r="BD50" s="210"/>
      <c r="BE50" s="210"/>
      <c r="BF50" s="210"/>
      <c r="BG50" s="210"/>
      <c r="BH50" s="210"/>
      <c r="BI50" s="210"/>
      <c r="BJ50" s="210"/>
      <c r="BK50" s="210"/>
      <c r="BL50" s="210"/>
      <c r="BM50" s="210"/>
      <c r="BN50" s="210"/>
      <c r="BO50" s="210"/>
      <c r="BP50" s="210"/>
    </row>
    <row r="51" spans="2:68" s="212" customFormat="1" ht="30" customHeight="1">
      <c r="B51" s="992" t="s">
        <v>386</v>
      </c>
      <c r="C51" s="967"/>
      <c r="D51" s="967"/>
      <c r="E51" s="967"/>
      <c r="F51" s="967"/>
      <c r="G51" s="967"/>
      <c r="H51" s="968"/>
      <c r="I51" s="966" t="s">
        <v>423</v>
      </c>
      <c r="J51" s="967"/>
      <c r="K51" s="967"/>
      <c r="L51" s="967"/>
      <c r="M51" s="967"/>
      <c r="N51" s="967"/>
      <c r="O51" s="967"/>
      <c r="P51" s="967"/>
      <c r="Q51" s="214" t="s">
        <v>424</v>
      </c>
      <c r="R51" s="215"/>
      <c r="S51" s="216"/>
      <c r="T51" s="217"/>
      <c r="U51" s="967" t="s">
        <v>388</v>
      </c>
      <c r="V51" s="967"/>
      <c r="W51" s="967"/>
      <c r="X51" s="967"/>
      <c r="Y51" s="967"/>
      <c r="Z51" s="967"/>
      <c r="AA51" s="967"/>
      <c r="AB51" s="967"/>
      <c r="AC51" s="968"/>
      <c r="AD51" s="1066" t="s">
        <v>389</v>
      </c>
      <c r="AE51" s="958"/>
      <c r="AF51" s="958"/>
      <c r="AG51" s="958"/>
      <c r="AH51" s="958"/>
      <c r="AI51" s="958"/>
      <c r="AJ51" s="958"/>
      <c r="AK51" s="958"/>
      <c r="AL51" s="958"/>
      <c r="AM51" s="958"/>
      <c r="AN51" s="958"/>
      <c r="AO51" s="958"/>
      <c r="AP51" s="958"/>
      <c r="AQ51" s="957" t="s">
        <v>390</v>
      </c>
      <c r="AR51" s="958"/>
      <c r="AS51" s="958"/>
      <c r="AT51" s="958"/>
      <c r="AU51" s="958"/>
      <c r="AV51" s="958"/>
      <c r="AW51" s="958"/>
      <c r="AX51" s="958"/>
      <c r="AY51" s="958"/>
      <c r="AZ51" s="958"/>
      <c r="BA51" s="958"/>
      <c r="BB51" s="958"/>
      <c r="BC51" s="959"/>
      <c r="BD51" s="210"/>
      <c r="BE51" s="210"/>
      <c r="BF51" s="210"/>
    </row>
    <row r="52" spans="2:68" s="212" customFormat="1" ht="30" customHeight="1" thickBot="1">
      <c r="B52" s="971" t="s">
        <v>391</v>
      </c>
      <c r="C52" s="972"/>
      <c r="D52" s="972"/>
      <c r="E52" s="972"/>
      <c r="F52" s="972"/>
      <c r="G52" s="972"/>
      <c r="H52" s="973"/>
      <c r="I52" s="1067" t="s">
        <v>392</v>
      </c>
      <c r="J52" s="1068"/>
      <c r="K52" s="1068"/>
      <c r="L52" s="1068"/>
      <c r="M52" s="1068"/>
      <c r="N52" s="1068"/>
      <c r="O52" s="1068"/>
      <c r="P52" s="1068"/>
      <c r="Q52" s="1068"/>
      <c r="R52" s="1068"/>
      <c r="S52" s="1068"/>
      <c r="T52" s="1068"/>
      <c r="U52" s="1068"/>
      <c r="V52" s="1068"/>
      <c r="W52" s="1068"/>
      <c r="X52" s="1068"/>
      <c r="Y52" s="1068"/>
      <c r="Z52" s="1068"/>
      <c r="AA52" s="1068"/>
      <c r="AB52" s="1068"/>
      <c r="AC52" s="1068"/>
      <c r="AD52" s="1068"/>
      <c r="AE52" s="1068"/>
      <c r="AF52" s="1068"/>
      <c r="AG52" s="1068"/>
      <c r="AH52" s="1068"/>
      <c r="AI52" s="1068"/>
      <c r="AJ52" s="1068"/>
      <c r="AK52" s="1068"/>
      <c r="AL52" s="1068"/>
      <c r="AM52" s="1068"/>
      <c r="AN52" s="1068"/>
      <c r="AO52" s="1068"/>
      <c r="AP52" s="1068"/>
      <c r="AQ52" s="1068"/>
      <c r="AR52" s="1068"/>
      <c r="AS52" s="1068"/>
      <c r="AT52" s="1068"/>
      <c r="AU52" s="1068"/>
      <c r="AV52" s="1068"/>
      <c r="AW52" s="1068"/>
      <c r="AX52" s="1068"/>
      <c r="AY52" s="1068"/>
      <c r="AZ52" s="1068"/>
      <c r="BA52" s="1068"/>
      <c r="BB52" s="1068"/>
      <c r="BC52" s="1069"/>
      <c r="BD52" s="210"/>
      <c r="BE52" s="210"/>
      <c r="BF52" s="210"/>
    </row>
    <row r="53" spans="2:68" s="212" customFormat="1" ht="5.0999999999999996" customHeight="1" thickBot="1">
      <c r="B53" s="626"/>
      <c r="C53" s="626"/>
      <c r="D53" s="210"/>
      <c r="E53" s="210"/>
      <c r="F53" s="210"/>
      <c r="G53" s="210"/>
      <c r="H53" s="210"/>
      <c r="I53" s="210"/>
      <c r="J53" s="210"/>
      <c r="K53" s="210"/>
      <c r="L53" s="210"/>
      <c r="M53" s="210"/>
      <c r="N53" s="210"/>
      <c r="O53" s="210"/>
      <c r="P53" s="210"/>
      <c r="Q53" s="210"/>
      <c r="R53" s="210"/>
      <c r="S53" s="210"/>
      <c r="T53" s="210"/>
      <c r="U53" s="210"/>
      <c r="V53" s="210"/>
      <c r="W53" s="210"/>
      <c r="X53" s="210"/>
      <c r="Y53" s="210"/>
      <c r="Z53" s="210"/>
      <c r="AA53" s="210"/>
      <c r="AB53" s="210"/>
      <c r="AC53" s="626"/>
      <c r="AD53" s="626"/>
      <c r="AE53" s="210"/>
      <c r="AF53" s="210"/>
      <c r="AG53" s="210"/>
      <c r="AH53" s="210"/>
      <c r="AI53" s="210"/>
      <c r="AJ53" s="210"/>
      <c r="AK53" s="210"/>
      <c r="AL53" s="210"/>
      <c r="AM53" s="210"/>
      <c r="AN53" s="210"/>
      <c r="AO53" s="210"/>
      <c r="AP53" s="210"/>
      <c r="AQ53" s="210"/>
      <c r="AR53" s="210"/>
      <c r="AS53" s="210"/>
      <c r="AT53" s="210"/>
      <c r="AU53" s="210"/>
      <c r="AV53" s="210"/>
      <c r="AW53" s="210"/>
      <c r="AX53" s="210"/>
      <c r="AY53" s="210"/>
      <c r="AZ53" s="210"/>
      <c r="BA53" s="210"/>
      <c r="BB53" s="210"/>
      <c r="BC53" s="210"/>
    </row>
    <row r="54" spans="2:68" s="207" customFormat="1" ht="21.95" customHeight="1">
      <c r="B54" s="979" t="s">
        <v>393</v>
      </c>
      <c r="C54" s="977" t="s">
        <v>394</v>
      </c>
      <c r="D54" s="879" t="s">
        <v>395</v>
      </c>
      <c r="E54" s="880"/>
      <c r="F54" s="880"/>
      <c r="G54" s="880"/>
      <c r="H54" s="880"/>
      <c r="I54" s="880"/>
      <c r="J54" s="880"/>
      <c r="K54" s="881"/>
      <c r="L54" s="882" t="s">
        <v>396</v>
      </c>
      <c r="M54" s="883"/>
      <c r="N54" s="219" t="s">
        <v>397</v>
      </c>
      <c r="O54" s="884" t="s">
        <v>398</v>
      </c>
      <c r="P54" s="960" t="s">
        <v>399</v>
      </c>
      <c r="Q54" s="961"/>
      <c r="R54" s="961"/>
      <c r="S54" s="961"/>
      <c r="T54" s="961"/>
      <c r="U54" s="961"/>
      <c r="V54" s="961"/>
      <c r="W54" s="961"/>
      <c r="X54" s="961"/>
      <c r="Y54" s="961"/>
      <c r="Z54" s="961"/>
      <c r="AA54" s="961"/>
      <c r="AB54" s="962"/>
      <c r="AC54" s="969" t="s">
        <v>393</v>
      </c>
      <c r="AD54" s="977" t="s">
        <v>394</v>
      </c>
      <c r="AE54" s="879" t="s">
        <v>395</v>
      </c>
      <c r="AF54" s="880"/>
      <c r="AG54" s="880"/>
      <c r="AH54" s="880"/>
      <c r="AI54" s="880"/>
      <c r="AJ54" s="880"/>
      <c r="AK54" s="880"/>
      <c r="AL54" s="881"/>
      <c r="AM54" s="882" t="s">
        <v>396</v>
      </c>
      <c r="AN54" s="883"/>
      <c r="AO54" s="219" t="s">
        <v>397</v>
      </c>
      <c r="AP54" s="884" t="s">
        <v>398</v>
      </c>
      <c r="AQ54" s="993" t="s">
        <v>399</v>
      </c>
      <c r="AR54" s="993"/>
      <c r="AS54" s="993"/>
      <c r="AT54" s="993"/>
      <c r="AU54" s="993"/>
      <c r="AV54" s="993"/>
      <c r="AW54" s="993"/>
      <c r="AX54" s="993"/>
      <c r="AY54" s="993"/>
      <c r="AZ54" s="993"/>
      <c r="BA54" s="993"/>
      <c r="BB54" s="993"/>
      <c r="BC54" s="994"/>
    </row>
    <row r="55" spans="2:68" s="207" customFormat="1" ht="21.95" customHeight="1">
      <c r="B55" s="980"/>
      <c r="C55" s="978"/>
      <c r="D55" s="952" t="s">
        <v>400</v>
      </c>
      <c r="E55" s="953"/>
      <c r="F55" s="953"/>
      <c r="G55" s="953"/>
      <c r="H55" s="953"/>
      <c r="I55" s="953"/>
      <c r="J55" s="953"/>
      <c r="K55" s="954"/>
      <c r="L55" s="223" t="s">
        <v>401</v>
      </c>
      <c r="M55" s="224" t="s">
        <v>402</v>
      </c>
      <c r="N55" s="225" t="s">
        <v>402</v>
      </c>
      <c r="O55" s="885"/>
      <c r="P55" s="963"/>
      <c r="Q55" s="964"/>
      <c r="R55" s="964"/>
      <c r="S55" s="964"/>
      <c r="T55" s="964"/>
      <c r="U55" s="964"/>
      <c r="V55" s="964"/>
      <c r="W55" s="964"/>
      <c r="X55" s="964"/>
      <c r="Y55" s="964"/>
      <c r="Z55" s="964"/>
      <c r="AA55" s="964"/>
      <c r="AB55" s="965"/>
      <c r="AC55" s="970"/>
      <c r="AD55" s="978"/>
      <c r="AE55" s="952" t="s">
        <v>400</v>
      </c>
      <c r="AF55" s="953"/>
      <c r="AG55" s="953"/>
      <c r="AH55" s="953"/>
      <c r="AI55" s="953"/>
      <c r="AJ55" s="953"/>
      <c r="AK55" s="953"/>
      <c r="AL55" s="954"/>
      <c r="AM55" s="223" t="s">
        <v>401</v>
      </c>
      <c r="AN55" s="224" t="s">
        <v>402</v>
      </c>
      <c r="AO55" s="225" t="s">
        <v>402</v>
      </c>
      <c r="AP55" s="885"/>
      <c r="AQ55" s="995"/>
      <c r="AR55" s="995"/>
      <c r="AS55" s="995"/>
      <c r="AT55" s="995"/>
      <c r="AU55" s="995"/>
      <c r="AV55" s="995"/>
      <c r="AW55" s="995"/>
      <c r="AX55" s="995"/>
      <c r="AY55" s="995"/>
      <c r="AZ55" s="995"/>
      <c r="BA55" s="995"/>
      <c r="BB55" s="995"/>
      <c r="BC55" s="996"/>
    </row>
    <row r="56" spans="2:68" s="207" customFormat="1" ht="32.1" customHeight="1">
      <c r="B56" s="894">
        <v>1</v>
      </c>
      <c r="C56" s="896">
        <f>'入力用　雇用依頼 '!O18</f>
        <v>44348</v>
      </c>
      <c r="D56" s="226" t="s">
        <v>403</v>
      </c>
      <c r="E56" s="227"/>
      <c r="F56" s="228" t="s">
        <v>38</v>
      </c>
      <c r="G56" s="229"/>
      <c r="H56" s="229" t="s">
        <v>404</v>
      </c>
      <c r="I56" s="229"/>
      <c r="J56" s="228" t="s">
        <v>38</v>
      </c>
      <c r="K56" s="230"/>
      <c r="L56" s="231"/>
      <c r="M56" s="232"/>
      <c r="N56" s="233"/>
      <c r="O56" s="946"/>
      <c r="P56" s="903"/>
      <c r="Q56" s="904"/>
      <c r="R56" s="904"/>
      <c r="S56" s="904"/>
      <c r="T56" s="904"/>
      <c r="U56" s="904"/>
      <c r="V56" s="904"/>
      <c r="W56" s="904"/>
      <c r="X56" s="904"/>
      <c r="Y56" s="904"/>
      <c r="Z56" s="904"/>
      <c r="AA56" s="904"/>
      <c r="AB56" s="944"/>
      <c r="AC56" s="950">
        <v>17</v>
      </c>
      <c r="AD56" s="896">
        <f>C86+1</f>
        <v>44364</v>
      </c>
      <c r="AE56" s="226" t="s">
        <v>403</v>
      </c>
      <c r="AF56" s="227"/>
      <c r="AG56" s="228" t="s">
        <v>38</v>
      </c>
      <c r="AH56" s="229"/>
      <c r="AI56" s="229" t="s">
        <v>404</v>
      </c>
      <c r="AJ56" s="229"/>
      <c r="AK56" s="228" t="s">
        <v>38</v>
      </c>
      <c r="AL56" s="230"/>
      <c r="AM56" s="231"/>
      <c r="AN56" s="232"/>
      <c r="AO56" s="233"/>
      <c r="AP56" s="946"/>
      <c r="AQ56" s="903"/>
      <c r="AR56" s="904"/>
      <c r="AS56" s="904"/>
      <c r="AT56" s="904"/>
      <c r="AU56" s="904"/>
      <c r="AV56" s="904"/>
      <c r="AW56" s="904"/>
      <c r="AX56" s="904"/>
      <c r="AY56" s="904"/>
      <c r="AZ56" s="904"/>
      <c r="BA56" s="904"/>
      <c r="BB56" s="904"/>
      <c r="BC56" s="905"/>
    </row>
    <row r="57" spans="2:68" s="207" customFormat="1" ht="32.1" customHeight="1">
      <c r="B57" s="949"/>
      <c r="C57" s="914"/>
      <c r="D57" s="234" t="s">
        <v>405</v>
      </c>
      <c r="E57" s="235"/>
      <c r="F57" s="236" t="s">
        <v>38</v>
      </c>
      <c r="G57" s="237"/>
      <c r="H57" s="238" t="s">
        <v>404</v>
      </c>
      <c r="I57" s="237"/>
      <c r="J57" s="236" t="s">
        <v>38</v>
      </c>
      <c r="K57" s="237"/>
      <c r="L57" s="239"/>
      <c r="M57" s="240"/>
      <c r="N57" s="241"/>
      <c r="O57" s="943"/>
      <c r="P57" s="910"/>
      <c r="Q57" s="911"/>
      <c r="R57" s="911"/>
      <c r="S57" s="911"/>
      <c r="T57" s="911"/>
      <c r="U57" s="911"/>
      <c r="V57" s="911"/>
      <c r="W57" s="911"/>
      <c r="X57" s="911"/>
      <c r="Y57" s="911"/>
      <c r="Z57" s="911"/>
      <c r="AA57" s="911"/>
      <c r="AB57" s="945"/>
      <c r="AC57" s="951"/>
      <c r="AD57" s="914"/>
      <c r="AE57" s="234" t="s">
        <v>405</v>
      </c>
      <c r="AF57" s="235"/>
      <c r="AG57" s="236" t="s">
        <v>38</v>
      </c>
      <c r="AH57" s="237"/>
      <c r="AI57" s="238" t="s">
        <v>404</v>
      </c>
      <c r="AJ57" s="237"/>
      <c r="AK57" s="236" t="s">
        <v>38</v>
      </c>
      <c r="AL57" s="237"/>
      <c r="AM57" s="239"/>
      <c r="AN57" s="240"/>
      <c r="AO57" s="241"/>
      <c r="AP57" s="943"/>
      <c r="AQ57" s="910"/>
      <c r="AR57" s="911"/>
      <c r="AS57" s="911"/>
      <c r="AT57" s="911"/>
      <c r="AU57" s="911"/>
      <c r="AV57" s="911"/>
      <c r="AW57" s="911"/>
      <c r="AX57" s="911"/>
      <c r="AY57" s="911"/>
      <c r="AZ57" s="911"/>
      <c r="BA57" s="911"/>
      <c r="BB57" s="911"/>
      <c r="BC57" s="912"/>
    </row>
    <row r="58" spans="2:68" s="207" customFormat="1" ht="32.1" customHeight="1">
      <c r="B58" s="948">
        <v>2</v>
      </c>
      <c r="C58" s="896">
        <f>C56+1</f>
        <v>44349</v>
      </c>
      <c r="D58" s="226" t="s">
        <v>403</v>
      </c>
      <c r="E58" s="227" t="s">
        <v>406</v>
      </c>
      <c r="F58" s="228" t="s">
        <v>38</v>
      </c>
      <c r="G58" s="229" t="s">
        <v>407</v>
      </c>
      <c r="H58" s="229" t="s">
        <v>404</v>
      </c>
      <c r="I58" s="229" t="s">
        <v>408</v>
      </c>
      <c r="J58" s="228" t="s">
        <v>38</v>
      </c>
      <c r="K58" s="230" t="s">
        <v>409</v>
      </c>
      <c r="L58" s="231">
        <v>7</v>
      </c>
      <c r="M58" s="232">
        <v>45</v>
      </c>
      <c r="N58" s="233">
        <v>60</v>
      </c>
      <c r="O58" s="901"/>
      <c r="P58" s="1037" t="s">
        <v>425</v>
      </c>
      <c r="Q58" s="1038"/>
      <c r="R58" s="1038"/>
      <c r="S58" s="1038"/>
      <c r="T58" s="1038"/>
      <c r="U58" s="1038"/>
      <c r="V58" s="1038"/>
      <c r="W58" s="1038"/>
      <c r="X58" s="1038"/>
      <c r="Y58" s="1038"/>
      <c r="Z58" s="1038"/>
      <c r="AA58" s="1038"/>
      <c r="AB58" s="1039"/>
      <c r="AC58" s="947">
        <v>18</v>
      </c>
      <c r="AD58" s="896">
        <f>AD56+1</f>
        <v>44365</v>
      </c>
      <c r="AE58" s="226" t="s">
        <v>403</v>
      </c>
      <c r="AF58" s="227" t="s">
        <v>410</v>
      </c>
      <c r="AG58" s="228" t="s">
        <v>38</v>
      </c>
      <c r="AH58" s="229" t="s">
        <v>407</v>
      </c>
      <c r="AI58" s="229" t="s">
        <v>404</v>
      </c>
      <c r="AJ58" s="229" t="s">
        <v>411</v>
      </c>
      <c r="AK58" s="228" t="s">
        <v>38</v>
      </c>
      <c r="AL58" s="230" t="s">
        <v>407</v>
      </c>
      <c r="AM58" s="231">
        <v>5</v>
      </c>
      <c r="AN58" s="232">
        <v>0</v>
      </c>
      <c r="AO58" s="233">
        <v>60</v>
      </c>
      <c r="AP58" s="946"/>
      <c r="AQ58" s="1037" t="s">
        <v>425</v>
      </c>
      <c r="AR58" s="1038"/>
      <c r="AS58" s="1038"/>
      <c r="AT58" s="1038"/>
      <c r="AU58" s="1038"/>
      <c r="AV58" s="1038"/>
      <c r="AW58" s="1038"/>
      <c r="AX58" s="1038"/>
      <c r="AY58" s="1038"/>
      <c r="AZ58" s="1038"/>
      <c r="BA58" s="1038"/>
      <c r="BB58" s="1038"/>
      <c r="BC58" s="1039"/>
    </row>
    <row r="59" spans="2:68" s="207" customFormat="1" ht="32.1" customHeight="1">
      <c r="B59" s="949"/>
      <c r="C59" s="914"/>
      <c r="D59" s="234" t="s">
        <v>405</v>
      </c>
      <c r="E59" s="267" t="s">
        <v>406</v>
      </c>
      <c r="F59" s="268" t="s">
        <v>38</v>
      </c>
      <c r="G59" s="269" t="s">
        <v>407</v>
      </c>
      <c r="H59" s="270" t="s">
        <v>404</v>
      </c>
      <c r="I59" s="269" t="s">
        <v>408</v>
      </c>
      <c r="J59" s="268" t="s">
        <v>38</v>
      </c>
      <c r="K59" s="271" t="s">
        <v>409</v>
      </c>
      <c r="L59" s="272">
        <v>7</v>
      </c>
      <c r="M59" s="273">
        <v>45</v>
      </c>
      <c r="N59" s="274">
        <v>60</v>
      </c>
      <c r="O59" s="943"/>
      <c r="P59" s="1060"/>
      <c r="Q59" s="1061"/>
      <c r="R59" s="1061"/>
      <c r="S59" s="1061"/>
      <c r="T59" s="1061"/>
      <c r="U59" s="1061"/>
      <c r="V59" s="1061"/>
      <c r="W59" s="1061"/>
      <c r="X59" s="1061"/>
      <c r="Y59" s="1061"/>
      <c r="Z59" s="1061"/>
      <c r="AA59" s="1061"/>
      <c r="AB59" s="1062"/>
      <c r="AC59" s="947"/>
      <c r="AD59" s="914"/>
      <c r="AE59" s="234" t="s">
        <v>405</v>
      </c>
      <c r="AF59" s="267" t="s">
        <v>410</v>
      </c>
      <c r="AG59" s="268" t="s">
        <v>38</v>
      </c>
      <c r="AH59" s="269" t="s">
        <v>407</v>
      </c>
      <c r="AI59" s="270" t="s">
        <v>404</v>
      </c>
      <c r="AJ59" s="269" t="s">
        <v>411</v>
      </c>
      <c r="AK59" s="268" t="s">
        <v>38</v>
      </c>
      <c r="AL59" s="271" t="s">
        <v>407</v>
      </c>
      <c r="AM59" s="272">
        <v>5</v>
      </c>
      <c r="AN59" s="273">
        <v>0</v>
      </c>
      <c r="AO59" s="274">
        <v>60</v>
      </c>
      <c r="AP59" s="943"/>
      <c r="AQ59" s="1060"/>
      <c r="AR59" s="1061"/>
      <c r="AS59" s="1061"/>
      <c r="AT59" s="1061"/>
      <c r="AU59" s="1061"/>
      <c r="AV59" s="1061"/>
      <c r="AW59" s="1061"/>
      <c r="AX59" s="1061"/>
      <c r="AY59" s="1061"/>
      <c r="AZ59" s="1061"/>
      <c r="BA59" s="1061"/>
      <c r="BB59" s="1061"/>
      <c r="BC59" s="1062"/>
    </row>
    <row r="60" spans="2:68" s="207" customFormat="1" ht="32.1" customHeight="1">
      <c r="B60" s="894">
        <v>3</v>
      </c>
      <c r="C60" s="896">
        <f>C58+1</f>
        <v>44350</v>
      </c>
      <c r="D60" s="226" t="s">
        <v>403</v>
      </c>
      <c r="E60" s="227"/>
      <c r="F60" s="228" t="s">
        <v>38</v>
      </c>
      <c r="G60" s="229"/>
      <c r="H60" s="229" t="s">
        <v>404</v>
      </c>
      <c r="I60" s="229"/>
      <c r="J60" s="228" t="s">
        <v>38</v>
      </c>
      <c r="K60" s="230"/>
      <c r="L60" s="231"/>
      <c r="M60" s="232"/>
      <c r="N60" s="233"/>
      <c r="O60" s="901"/>
      <c r="P60" s="903"/>
      <c r="Q60" s="904"/>
      <c r="R60" s="904"/>
      <c r="S60" s="904"/>
      <c r="T60" s="904"/>
      <c r="U60" s="904"/>
      <c r="V60" s="904"/>
      <c r="W60" s="904"/>
      <c r="X60" s="904"/>
      <c r="Y60" s="904"/>
      <c r="Z60" s="904"/>
      <c r="AA60" s="904"/>
      <c r="AB60" s="944"/>
      <c r="AC60" s="918">
        <v>19</v>
      </c>
      <c r="AD60" s="896">
        <f>AD58+1</f>
        <v>44366</v>
      </c>
      <c r="AE60" s="226" t="s">
        <v>403</v>
      </c>
      <c r="AF60" s="227" t="s">
        <v>410</v>
      </c>
      <c r="AG60" s="228" t="s">
        <v>38</v>
      </c>
      <c r="AH60" s="229" t="s">
        <v>407</v>
      </c>
      <c r="AI60" s="229" t="s">
        <v>404</v>
      </c>
      <c r="AJ60" s="229" t="s">
        <v>412</v>
      </c>
      <c r="AK60" s="228" t="s">
        <v>38</v>
      </c>
      <c r="AL60" s="230" t="s">
        <v>407</v>
      </c>
      <c r="AM60" s="231">
        <v>2</v>
      </c>
      <c r="AN60" s="232">
        <v>0</v>
      </c>
      <c r="AO60" s="233">
        <v>0</v>
      </c>
      <c r="AP60" s="946"/>
      <c r="AQ60" s="1054" t="s">
        <v>426</v>
      </c>
      <c r="AR60" s="1055"/>
      <c r="AS60" s="1055"/>
      <c r="AT60" s="1055"/>
      <c r="AU60" s="1055"/>
      <c r="AV60" s="1055"/>
      <c r="AW60" s="1055"/>
      <c r="AX60" s="1055"/>
      <c r="AY60" s="1055"/>
      <c r="AZ60" s="1055"/>
      <c r="BA60" s="1055"/>
      <c r="BB60" s="1055"/>
      <c r="BC60" s="1056"/>
    </row>
    <row r="61" spans="2:68" s="207" customFormat="1" ht="32.1" customHeight="1">
      <c r="B61" s="894"/>
      <c r="C61" s="914"/>
      <c r="D61" s="234" t="s">
        <v>405</v>
      </c>
      <c r="E61" s="235"/>
      <c r="F61" s="236" t="s">
        <v>38</v>
      </c>
      <c r="G61" s="237"/>
      <c r="H61" s="238" t="s">
        <v>404</v>
      </c>
      <c r="I61" s="237"/>
      <c r="J61" s="236" t="s">
        <v>38</v>
      </c>
      <c r="K61" s="237"/>
      <c r="L61" s="239"/>
      <c r="M61" s="240"/>
      <c r="N61" s="241"/>
      <c r="O61" s="943"/>
      <c r="P61" s="910"/>
      <c r="Q61" s="911"/>
      <c r="R61" s="911"/>
      <c r="S61" s="911"/>
      <c r="T61" s="911"/>
      <c r="U61" s="911"/>
      <c r="V61" s="911"/>
      <c r="W61" s="911"/>
      <c r="X61" s="911"/>
      <c r="Y61" s="911"/>
      <c r="Z61" s="911"/>
      <c r="AA61" s="911"/>
      <c r="AB61" s="945"/>
      <c r="AC61" s="918"/>
      <c r="AD61" s="914"/>
      <c r="AE61" s="234" t="s">
        <v>405</v>
      </c>
      <c r="AF61" s="267" t="s">
        <v>410</v>
      </c>
      <c r="AG61" s="268" t="s">
        <v>38</v>
      </c>
      <c r="AH61" s="269" t="s">
        <v>407</v>
      </c>
      <c r="AI61" s="270" t="s">
        <v>404</v>
      </c>
      <c r="AJ61" s="269" t="s">
        <v>412</v>
      </c>
      <c r="AK61" s="268" t="s">
        <v>38</v>
      </c>
      <c r="AL61" s="271" t="s">
        <v>407</v>
      </c>
      <c r="AM61" s="272">
        <v>2</v>
      </c>
      <c r="AN61" s="273">
        <v>0</v>
      </c>
      <c r="AO61" s="274">
        <v>0</v>
      </c>
      <c r="AP61" s="943"/>
      <c r="AQ61" s="1057"/>
      <c r="AR61" s="1058"/>
      <c r="AS61" s="1058"/>
      <c r="AT61" s="1058"/>
      <c r="AU61" s="1058"/>
      <c r="AV61" s="1058"/>
      <c r="AW61" s="1058"/>
      <c r="AX61" s="1058"/>
      <c r="AY61" s="1058"/>
      <c r="AZ61" s="1058"/>
      <c r="BA61" s="1058"/>
      <c r="BB61" s="1058"/>
      <c r="BC61" s="1059"/>
    </row>
    <row r="62" spans="2:68" s="207" customFormat="1" ht="32.1" customHeight="1">
      <c r="B62" s="913">
        <v>4</v>
      </c>
      <c r="C62" s="896">
        <f>C60+1</f>
        <v>44351</v>
      </c>
      <c r="D62" s="226" t="s">
        <v>403</v>
      </c>
      <c r="E62" s="227" t="s">
        <v>410</v>
      </c>
      <c r="F62" s="228" t="s">
        <v>38</v>
      </c>
      <c r="G62" s="229" t="s">
        <v>407</v>
      </c>
      <c r="H62" s="229" t="s">
        <v>404</v>
      </c>
      <c r="I62" s="229" t="s">
        <v>411</v>
      </c>
      <c r="J62" s="228" t="s">
        <v>38</v>
      </c>
      <c r="K62" s="230" t="s">
        <v>407</v>
      </c>
      <c r="L62" s="231">
        <v>5</v>
      </c>
      <c r="M62" s="232">
        <v>0</v>
      </c>
      <c r="N62" s="233">
        <v>60</v>
      </c>
      <c r="O62" s="901"/>
      <c r="P62" s="1037" t="s">
        <v>425</v>
      </c>
      <c r="Q62" s="1038"/>
      <c r="R62" s="1038"/>
      <c r="S62" s="1038"/>
      <c r="T62" s="1038"/>
      <c r="U62" s="1038"/>
      <c r="V62" s="1038"/>
      <c r="W62" s="1038"/>
      <c r="X62" s="1038"/>
      <c r="Y62" s="1038"/>
      <c r="Z62" s="1038"/>
      <c r="AA62" s="1038"/>
      <c r="AB62" s="1039"/>
      <c r="AC62" s="918">
        <v>20</v>
      </c>
      <c r="AD62" s="896">
        <f>AD60+1</f>
        <v>44367</v>
      </c>
      <c r="AE62" s="226" t="s">
        <v>403</v>
      </c>
      <c r="AF62" s="227"/>
      <c r="AG62" s="228" t="s">
        <v>38</v>
      </c>
      <c r="AH62" s="229"/>
      <c r="AI62" s="229" t="s">
        <v>404</v>
      </c>
      <c r="AJ62" s="229"/>
      <c r="AK62" s="228" t="s">
        <v>38</v>
      </c>
      <c r="AL62" s="230"/>
      <c r="AM62" s="231"/>
      <c r="AN62" s="232"/>
      <c r="AO62" s="233"/>
      <c r="AP62" s="946"/>
      <c r="AQ62" s="903"/>
      <c r="AR62" s="904"/>
      <c r="AS62" s="904"/>
      <c r="AT62" s="904"/>
      <c r="AU62" s="904"/>
      <c r="AV62" s="904"/>
      <c r="AW62" s="904"/>
      <c r="AX62" s="904"/>
      <c r="AY62" s="904"/>
      <c r="AZ62" s="904"/>
      <c r="BA62" s="904"/>
      <c r="BB62" s="904"/>
      <c r="BC62" s="905"/>
    </row>
    <row r="63" spans="2:68" s="207" customFormat="1" ht="32.1" customHeight="1">
      <c r="B63" s="913"/>
      <c r="C63" s="914"/>
      <c r="D63" s="234" t="s">
        <v>405</v>
      </c>
      <c r="E63" s="267" t="s">
        <v>410</v>
      </c>
      <c r="F63" s="268" t="s">
        <v>38</v>
      </c>
      <c r="G63" s="269" t="s">
        <v>407</v>
      </c>
      <c r="H63" s="270" t="s">
        <v>404</v>
      </c>
      <c r="I63" s="269" t="s">
        <v>411</v>
      </c>
      <c r="J63" s="268" t="s">
        <v>38</v>
      </c>
      <c r="K63" s="271" t="s">
        <v>407</v>
      </c>
      <c r="L63" s="272">
        <v>5</v>
      </c>
      <c r="M63" s="273">
        <v>0</v>
      </c>
      <c r="N63" s="274">
        <v>60</v>
      </c>
      <c r="O63" s="943"/>
      <c r="P63" s="1060"/>
      <c r="Q63" s="1061"/>
      <c r="R63" s="1061"/>
      <c r="S63" s="1061"/>
      <c r="T63" s="1061"/>
      <c r="U63" s="1061"/>
      <c r="V63" s="1061"/>
      <c r="W63" s="1061"/>
      <c r="X63" s="1061"/>
      <c r="Y63" s="1061"/>
      <c r="Z63" s="1061"/>
      <c r="AA63" s="1061"/>
      <c r="AB63" s="1062"/>
      <c r="AC63" s="918"/>
      <c r="AD63" s="914"/>
      <c r="AE63" s="234" t="s">
        <v>405</v>
      </c>
      <c r="AF63" s="235"/>
      <c r="AG63" s="236" t="s">
        <v>38</v>
      </c>
      <c r="AH63" s="237"/>
      <c r="AI63" s="238" t="s">
        <v>404</v>
      </c>
      <c r="AJ63" s="237"/>
      <c r="AK63" s="236" t="s">
        <v>38</v>
      </c>
      <c r="AL63" s="237"/>
      <c r="AM63" s="239"/>
      <c r="AN63" s="240"/>
      <c r="AO63" s="241"/>
      <c r="AP63" s="943"/>
      <c r="AQ63" s="910"/>
      <c r="AR63" s="911"/>
      <c r="AS63" s="911"/>
      <c r="AT63" s="911"/>
      <c r="AU63" s="911"/>
      <c r="AV63" s="911"/>
      <c r="AW63" s="911"/>
      <c r="AX63" s="911"/>
      <c r="AY63" s="911"/>
      <c r="AZ63" s="911"/>
      <c r="BA63" s="911"/>
      <c r="BB63" s="911"/>
      <c r="BC63" s="912"/>
    </row>
    <row r="64" spans="2:68" s="207" customFormat="1" ht="32.1" customHeight="1">
      <c r="B64" s="913">
        <v>5</v>
      </c>
      <c r="C64" s="896">
        <f>C62+1</f>
        <v>44352</v>
      </c>
      <c r="D64" s="226" t="s">
        <v>403</v>
      </c>
      <c r="E64" s="227" t="s">
        <v>410</v>
      </c>
      <c r="F64" s="228" t="s">
        <v>38</v>
      </c>
      <c r="G64" s="229" t="s">
        <v>407</v>
      </c>
      <c r="H64" s="229" t="s">
        <v>404</v>
      </c>
      <c r="I64" s="229" t="s">
        <v>412</v>
      </c>
      <c r="J64" s="228" t="s">
        <v>38</v>
      </c>
      <c r="K64" s="230" t="s">
        <v>407</v>
      </c>
      <c r="L64" s="231">
        <v>2</v>
      </c>
      <c r="M64" s="232">
        <v>0</v>
      </c>
      <c r="N64" s="233">
        <v>0</v>
      </c>
      <c r="O64" s="901"/>
      <c r="P64" s="1054" t="s">
        <v>426</v>
      </c>
      <c r="Q64" s="1055"/>
      <c r="R64" s="1055"/>
      <c r="S64" s="1055"/>
      <c r="T64" s="1055"/>
      <c r="U64" s="1055"/>
      <c r="V64" s="1055"/>
      <c r="W64" s="1055"/>
      <c r="X64" s="1055"/>
      <c r="Y64" s="1055"/>
      <c r="Z64" s="1055"/>
      <c r="AA64" s="1055"/>
      <c r="AB64" s="1056"/>
      <c r="AC64" s="918">
        <v>21</v>
      </c>
      <c r="AD64" s="896">
        <f>AD62+1</f>
        <v>44368</v>
      </c>
      <c r="AE64" s="226" t="s">
        <v>403</v>
      </c>
      <c r="AF64" s="227"/>
      <c r="AG64" s="228" t="s">
        <v>38</v>
      </c>
      <c r="AH64" s="229"/>
      <c r="AI64" s="229" t="s">
        <v>404</v>
      </c>
      <c r="AJ64" s="229"/>
      <c r="AK64" s="228" t="s">
        <v>38</v>
      </c>
      <c r="AL64" s="230"/>
      <c r="AM64" s="231"/>
      <c r="AN64" s="232"/>
      <c r="AO64" s="233"/>
      <c r="AP64" s="946"/>
      <c r="AQ64" s="903"/>
      <c r="AR64" s="904"/>
      <c r="AS64" s="904"/>
      <c r="AT64" s="904"/>
      <c r="AU64" s="904"/>
      <c r="AV64" s="904"/>
      <c r="AW64" s="904"/>
      <c r="AX64" s="904"/>
      <c r="AY64" s="904"/>
      <c r="AZ64" s="904"/>
      <c r="BA64" s="904"/>
      <c r="BB64" s="904"/>
      <c r="BC64" s="905"/>
    </row>
    <row r="65" spans="2:55" s="207" customFormat="1" ht="32.1" customHeight="1">
      <c r="B65" s="913"/>
      <c r="C65" s="914"/>
      <c r="D65" s="234" t="s">
        <v>405</v>
      </c>
      <c r="E65" s="267" t="s">
        <v>410</v>
      </c>
      <c r="F65" s="268" t="s">
        <v>38</v>
      </c>
      <c r="G65" s="269" t="s">
        <v>407</v>
      </c>
      <c r="H65" s="270" t="s">
        <v>404</v>
      </c>
      <c r="I65" s="269" t="s">
        <v>412</v>
      </c>
      <c r="J65" s="268" t="s">
        <v>38</v>
      </c>
      <c r="K65" s="271" t="s">
        <v>407</v>
      </c>
      <c r="L65" s="272">
        <v>2</v>
      </c>
      <c r="M65" s="273">
        <v>0</v>
      </c>
      <c r="N65" s="274">
        <v>0</v>
      </c>
      <c r="O65" s="943"/>
      <c r="P65" s="1057"/>
      <c r="Q65" s="1058"/>
      <c r="R65" s="1058"/>
      <c r="S65" s="1058"/>
      <c r="T65" s="1058"/>
      <c r="U65" s="1058"/>
      <c r="V65" s="1058"/>
      <c r="W65" s="1058"/>
      <c r="X65" s="1058"/>
      <c r="Y65" s="1058"/>
      <c r="Z65" s="1058"/>
      <c r="AA65" s="1058"/>
      <c r="AB65" s="1059"/>
      <c r="AC65" s="918"/>
      <c r="AD65" s="914"/>
      <c r="AE65" s="234" t="s">
        <v>405</v>
      </c>
      <c r="AF65" s="235"/>
      <c r="AG65" s="236" t="s">
        <v>38</v>
      </c>
      <c r="AH65" s="237"/>
      <c r="AI65" s="238" t="s">
        <v>404</v>
      </c>
      <c r="AJ65" s="237"/>
      <c r="AK65" s="236" t="s">
        <v>38</v>
      </c>
      <c r="AL65" s="237"/>
      <c r="AM65" s="239"/>
      <c r="AN65" s="240"/>
      <c r="AO65" s="241"/>
      <c r="AP65" s="943"/>
      <c r="AQ65" s="910"/>
      <c r="AR65" s="911"/>
      <c r="AS65" s="911"/>
      <c r="AT65" s="911"/>
      <c r="AU65" s="911"/>
      <c r="AV65" s="911"/>
      <c r="AW65" s="911"/>
      <c r="AX65" s="911"/>
      <c r="AY65" s="911"/>
      <c r="AZ65" s="911"/>
      <c r="BA65" s="911"/>
      <c r="BB65" s="911"/>
      <c r="BC65" s="912"/>
    </row>
    <row r="66" spans="2:55" s="207" customFormat="1" ht="32.1" customHeight="1">
      <c r="B66" s="913">
        <v>6</v>
      </c>
      <c r="C66" s="896">
        <f>C64+1</f>
        <v>44353</v>
      </c>
      <c r="D66" s="226" t="s">
        <v>403</v>
      </c>
      <c r="E66" s="227"/>
      <c r="F66" s="228" t="s">
        <v>38</v>
      </c>
      <c r="G66" s="229"/>
      <c r="H66" s="229" t="s">
        <v>404</v>
      </c>
      <c r="I66" s="229"/>
      <c r="J66" s="228" t="s">
        <v>38</v>
      </c>
      <c r="K66" s="230"/>
      <c r="L66" s="231"/>
      <c r="M66" s="232"/>
      <c r="N66" s="233"/>
      <c r="O66" s="901"/>
      <c r="P66" s="903"/>
      <c r="Q66" s="904"/>
      <c r="R66" s="904"/>
      <c r="S66" s="904"/>
      <c r="T66" s="904"/>
      <c r="U66" s="904"/>
      <c r="V66" s="904"/>
      <c r="W66" s="904"/>
      <c r="X66" s="904"/>
      <c r="Y66" s="904"/>
      <c r="Z66" s="904"/>
      <c r="AA66" s="904"/>
      <c r="AB66" s="944"/>
      <c r="AC66" s="918">
        <v>22</v>
      </c>
      <c r="AD66" s="896">
        <f>AD64+1</f>
        <v>44369</v>
      </c>
      <c r="AE66" s="226" t="s">
        <v>403</v>
      </c>
      <c r="AF66" s="227"/>
      <c r="AG66" s="228" t="s">
        <v>38</v>
      </c>
      <c r="AH66" s="229"/>
      <c r="AI66" s="229" t="s">
        <v>404</v>
      </c>
      <c r="AJ66" s="229"/>
      <c r="AK66" s="228" t="s">
        <v>38</v>
      </c>
      <c r="AL66" s="230"/>
      <c r="AM66" s="231"/>
      <c r="AN66" s="232"/>
      <c r="AO66" s="233"/>
      <c r="AP66" s="946"/>
      <c r="AQ66" s="903"/>
      <c r="AR66" s="904"/>
      <c r="AS66" s="904"/>
      <c r="AT66" s="904"/>
      <c r="AU66" s="904"/>
      <c r="AV66" s="904"/>
      <c r="AW66" s="904"/>
      <c r="AX66" s="904"/>
      <c r="AY66" s="904"/>
      <c r="AZ66" s="904"/>
      <c r="BA66" s="904"/>
      <c r="BB66" s="904"/>
      <c r="BC66" s="905"/>
    </row>
    <row r="67" spans="2:55" s="207" customFormat="1" ht="32.1" customHeight="1">
      <c r="B67" s="913"/>
      <c r="C67" s="914"/>
      <c r="D67" s="234" t="s">
        <v>405</v>
      </c>
      <c r="E67" s="235"/>
      <c r="F67" s="236" t="s">
        <v>38</v>
      </c>
      <c r="G67" s="237"/>
      <c r="H67" s="238" t="s">
        <v>404</v>
      </c>
      <c r="I67" s="237"/>
      <c r="J67" s="236" t="s">
        <v>38</v>
      </c>
      <c r="K67" s="237"/>
      <c r="L67" s="239"/>
      <c r="M67" s="240"/>
      <c r="N67" s="241"/>
      <c r="O67" s="943"/>
      <c r="P67" s="910"/>
      <c r="Q67" s="911"/>
      <c r="R67" s="911"/>
      <c r="S67" s="911"/>
      <c r="T67" s="911"/>
      <c r="U67" s="911"/>
      <c r="V67" s="911"/>
      <c r="W67" s="911"/>
      <c r="X67" s="911"/>
      <c r="Y67" s="911"/>
      <c r="Z67" s="911"/>
      <c r="AA67" s="911"/>
      <c r="AB67" s="945"/>
      <c r="AC67" s="918"/>
      <c r="AD67" s="914"/>
      <c r="AE67" s="234" t="s">
        <v>405</v>
      </c>
      <c r="AF67" s="235"/>
      <c r="AG67" s="236" t="s">
        <v>38</v>
      </c>
      <c r="AH67" s="237"/>
      <c r="AI67" s="238" t="s">
        <v>404</v>
      </c>
      <c r="AJ67" s="237"/>
      <c r="AK67" s="236" t="s">
        <v>38</v>
      </c>
      <c r="AL67" s="237"/>
      <c r="AM67" s="239"/>
      <c r="AN67" s="240"/>
      <c r="AO67" s="241"/>
      <c r="AP67" s="943"/>
      <c r="AQ67" s="910"/>
      <c r="AR67" s="911"/>
      <c r="AS67" s="911"/>
      <c r="AT67" s="911"/>
      <c r="AU67" s="911"/>
      <c r="AV67" s="911"/>
      <c r="AW67" s="911"/>
      <c r="AX67" s="911"/>
      <c r="AY67" s="911"/>
      <c r="AZ67" s="911"/>
      <c r="BA67" s="911"/>
      <c r="BB67" s="911"/>
      <c r="BC67" s="912"/>
    </row>
    <row r="68" spans="2:55" s="207" customFormat="1" ht="32.1" customHeight="1">
      <c r="B68" s="913">
        <v>7</v>
      </c>
      <c r="C68" s="896">
        <f>C66+1</f>
        <v>44354</v>
      </c>
      <c r="D68" s="226" t="s">
        <v>403</v>
      </c>
      <c r="E68" s="227"/>
      <c r="F68" s="228" t="s">
        <v>38</v>
      </c>
      <c r="G68" s="229"/>
      <c r="H68" s="229" t="s">
        <v>404</v>
      </c>
      <c r="I68" s="229"/>
      <c r="J68" s="228" t="s">
        <v>38</v>
      </c>
      <c r="K68" s="230"/>
      <c r="L68" s="231"/>
      <c r="M68" s="232"/>
      <c r="N68" s="233"/>
      <c r="O68" s="901"/>
      <c r="P68" s="903"/>
      <c r="Q68" s="904"/>
      <c r="R68" s="904"/>
      <c r="S68" s="904"/>
      <c r="T68" s="904"/>
      <c r="U68" s="904"/>
      <c r="V68" s="904"/>
      <c r="W68" s="904"/>
      <c r="X68" s="904"/>
      <c r="Y68" s="904"/>
      <c r="Z68" s="904"/>
      <c r="AA68" s="904"/>
      <c r="AB68" s="944"/>
      <c r="AC68" s="918">
        <v>23</v>
      </c>
      <c r="AD68" s="896">
        <f>AD66+1</f>
        <v>44370</v>
      </c>
      <c r="AE68" s="226" t="s">
        <v>403</v>
      </c>
      <c r="AF68" s="227" t="s">
        <v>406</v>
      </c>
      <c r="AG68" s="228" t="s">
        <v>38</v>
      </c>
      <c r="AH68" s="229" t="s">
        <v>407</v>
      </c>
      <c r="AI68" s="229" t="s">
        <v>404</v>
      </c>
      <c r="AJ68" s="229" t="s">
        <v>408</v>
      </c>
      <c r="AK68" s="228" t="s">
        <v>38</v>
      </c>
      <c r="AL68" s="230" t="s">
        <v>409</v>
      </c>
      <c r="AM68" s="231">
        <v>7</v>
      </c>
      <c r="AN68" s="232">
        <v>45</v>
      </c>
      <c r="AO68" s="233">
        <v>60</v>
      </c>
      <c r="AP68" s="946"/>
      <c r="AQ68" s="1037" t="s">
        <v>425</v>
      </c>
      <c r="AR68" s="1038"/>
      <c r="AS68" s="1038"/>
      <c r="AT68" s="1038"/>
      <c r="AU68" s="1038"/>
      <c r="AV68" s="1038"/>
      <c r="AW68" s="1038"/>
      <c r="AX68" s="1038"/>
      <c r="AY68" s="1038"/>
      <c r="AZ68" s="1038"/>
      <c r="BA68" s="1038"/>
      <c r="BB68" s="1038"/>
      <c r="BC68" s="1039"/>
    </row>
    <row r="69" spans="2:55" s="207" customFormat="1" ht="32.1" customHeight="1">
      <c r="B69" s="913"/>
      <c r="C69" s="914"/>
      <c r="D69" s="234" t="s">
        <v>405</v>
      </c>
      <c r="E69" s="235"/>
      <c r="F69" s="236" t="s">
        <v>38</v>
      </c>
      <c r="G69" s="237"/>
      <c r="H69" s="238" t="s">
        <v>404</v>
      </c>
      <c r="I69" s="237"/>
      <c r="J69" s="236" t="s">
        <v>38</v>
      </c>
      <c r="K69" s="237"/>
      <c r="L69" s="239"/>
      <c r="M69" s="240"/>
      <c r="N69" s="241"/>
      <c r="O69" s="943"/>
      <c r="P69" s="910"/>
      <c r="Q69" s="911"/>
      <c r="R69" s="911"/>
      <c r="S69" s="911"/>
      <c r="T69" s="911"/>
      <c r="U69" s="911"/>
      <c r="V69" s="911"/>
      <c r="W69" s="911"/>
      <c r="X69" s="911"/>
      <c r="Y69" s="911"/>
      <c r="Z69" s="911"/>
      <c r="AA69" s="911"/>
      <c r="AB69" s="945"/>
      <c r="AC69" s="918"/>
      <c r="AD69" s="914"/>
      <c r="AE69" s="234" t="s">
        <v>405</v>
      </c>
      <c r="AF69" s="267" t="s">
        <v>406</v>
      </c>
      <c r="AG69" s="268" t="s">
        <v>38</v>
      </c>
      <c r="AH69" s="269" t="s">
        <v>407</v>
      </c>
      <c r="AI69" s="270" t="s">
        <v>404</v>
      </c>
      <c r="AJ69" s="269" t="s">
        <v>408</v>
      </c>
      <c r="AK69" s="268" t="s">
        <v>38</v>
      </c>
      <c r="AL69" s="271" t="s">
        <v>409</v>
      </c>
      <c r="AM69" s="272">
        <v>7</v>
      </c>
      <c r="AN69" s="273">
        <v>45</v>
      </c>
      <c r="AO69" s="274">
        <v>60</v>
      </c>
      <c r="AP69" s="943"/>
      <c r="AQ69" s="1060"/>
      <c r="AR69" s="1061"/>
      <c r="AS69" s="1061"/>
      <c r="AT69" s="1061"/>
      <c r="AU69" s="1061"/>
      <c r="AV69" s="1061"/>
      <c r="AW69" s="1061"/>
      <c r="AX69" s="1061"/>
      <c r="AY69" s="1061"/>
      <c r="AZ69" s="1061"/>
      <c r="BA69" s="1061"/>
      <c r="BB69" s="1061"/>
      <c r="BC69" s="1062"/>
    </row>
    <row r="70" spans="2:55" s="207" customFormat="1" ht="32.1" customHeight="1">
      <c r="B70" s="913">
        <v>8</v>
      </c>
      <c r="C70" s="896">
        <f>C68+1</f>
        <v>44355</v>
      </c>
      <c r="D70" s="226" t="s">
        <v>403</v>
      </c>
      <c r="E70" s="227"/>
      <c r="F70" s="228" t="s">
        <v>38</v>
      </c>
      <c r="G70" s="229"/>
      <c r="H70" s="229" t="s">
        <v>404</v>
      </c>
      <c r="I70" s="229"/>
      <c r="J70" s="228" t="s">
        <v>38</v>
      </c>
      <c r="K70" s="230"/>
      <c r="L70" s="231"/>
      <c r="M70" s="232"/>
      <c r="N70" s="233"/>
      <c r="O70" s="901"/>
      <c r="P70" s="903"/>
      <c r="Q70" s="904"/>
      <c r="R70" s="904"/>
      <c r="S70" s="904"/>
      <c r="T70" s="904"/>
      <c r="U70" s="904"/>
      <c r="V70" s="904"/>
      <c r="W70" s="904"/>
      <c r="X70" s="904"/>
      <c r="Y70" s="904"/>
      <c r="Z70" s="904"/>
      <c r="AA70" s="904"/>
      <c r="AB70" s="944"/>
      <c r="AC70" s="918">
        <v>24</v>
      </c>
      <c r="AD70" s="896">
        <f>AD68+1</f>
        <v>44371</v>
      </c>
      <c r="AE70" s="226" t="s">
        <v>403</v>
      </c>
      <c r="AF70" s="227"/>
      <c r="AG70" s="228" t="s">
        <v>38</v>
      </c>
      <c r="AH70" s="229"/>
      <c r="AI70" s="229" t="s">
        <v>404</v>
      </c>
      <c r="AJ70" s="229"/>
      <c r="AK70" s="228" t="s">
        <v>38</v>
      </c>
      <c r="AL70" s="230"/>
      <c r="AM70" s="231"/>
      <c r="AN70" s="232"/>
      <c r="AO70" s="233"/>
      <c r="AP70" s="946"/>
      <c r="AQ70" s="903"/>
      <c r="AR70" s="904"/>
      <c r="AS70" s="904"/>
      <c r="AT70" s="904"/>
      <c r="AU70" s="904"/>
      <c r="AV70" s="904"/>
      <c r="AW70" s="904"/>
      <c r="AX70" s="904"/>
      <c r="AY70" s="904"/>
      <c r="AZ70" s="904"/>
      <c r="BA70" s="904"/>
      <c r="BB70" s="904"/>
      <c r="BC70" s="905"/>
    </row>
    <row r="71" spans="2:55" s="207" customFormat="1" ht="32.1" customHeight="1">
      <c r="B71" s="913"/>
      <c r="C71" s="914"/>
      <c r="D71" s="234" t="s">
        <v>405</v>
      </c>
      <c r="E71" s="235"/>
      <c r="F71" s="236" t="s">
        <v>38</v>
      </c>
      <c r="G71" s="237"/>
      <c r="H71" s="238" t="s">
        <v>404</v>
      </c>
      <c r="I71" s="237"/>
      <c r="J71" s="236" t="s">
        <v>38</v>
      </c>
      <c r="K71" s="237"/>
      <c r="L71" s="239"/>
      <c r="M71" s="240"/>
      <c r="N71" s="241"/>
      <c r="O71" s="943"/>
      <c r="P71" s="910"/>
      <c r="Q71" s="911"/>
      <c r="R71" s="911"/>
      <c r="S71" s="911"/>
      <c r="T71" s="911"/>
      <c r="U71" s="911"/>
      <c r="V71" s="911"/>
      <c r="W71" s="911"/>
      <c r="X71" s="911"/>
      <c r="Y71" s="911"/>
      <c r="Z71" s="911"/>
      <c r="AA71" s="911"/>
      <c r="AB71" s="945"/>
      <c r="AC71" s="918"/>
      <c r="AD71" s="914"/>
      <c r="AE71" s="234" t="s">
        <v>405</v>
      </c>
      <c r="AF71" s="235"/>
      <c r="AG71" s="236" t="s">
        <v>38</v>
      </c>
      <c r="AH71" s="237"/>
      <c r="AI71" s="238" t="s">
        <v>404</v>
      </c>
      <c r="AJ71" s="237"/>
      <c r="AK71" s="236" t="s">
        <v>38</v>
      </c>
      <c r="AL71" s="237"/>
      <c r="AM71" s="239"/>
      <c r="AN71" s="240"/>
      <c r="AO71" s="241"/>
      <c r="AP71" s="943"/>
      <c r="AQ71" s="910"/>
      <c r="AR71" s="911"/>
      <c r="AS71" s="911"/>
      <c r="AT71" s="911"/>
      <c r="AU71" s="911"/>
      <c r="AV71" s="911"/>
      <c r="AW71" s="911"/>
      <c r="AX71" s="911"/>
      <c r="AY71" s="911"/>
      <c r="AZ71" s="911"/>
      <c r="BA71" s="911"/>
      <c r="BB71" s="911"/>
      <c r="BC71" s="912"/>
    </row>
    <row r="72" spans="2:55" s="207" customFormat="1" ht="32.1" customHeight="1">
      <c r="B72" s="913">
        <v>9</v>
      </c>
      <c r="C72" s="896">
        <f>C70+1</f>
        <v>44356</v>
      </c>
      <c r="D72" s="226" t="s">
        <v>403</v>
      </c>
      <c r="E72" s="227" t="s">
        <v>406</v>
      </c>
      <c r="F72" s="228" t="s">
        <v>38</v>
      </c>
      <c r="G72" s="229" t="s">
        <v>407</v>
      </c>
      <c r="H72" s="229" t="s">
        <v>404</v>
      </c>
      <c r="I72" s="229" t="s">
        <v>408</v>
      </c>
      <c r="J72" s="228" t="s">
        <v>38</v>
      </c>
      <c r="K72" s="230" t="s">
        <v>409</v>
      </c>
      <c r="L72" s="231">
        <v>7</v>
      </c>
      <c r="M72" s="232">
        <v>45</v>
      </c>
      <c r="N72" s="233">
        <v>60</v>
      </c>
      <c r="O72" s="901"/>
      <c r="P72" s="1037" t="s">
        <v>425</v>
      </c>
      <c r="Q72" s="1038"/>
      <c r="R72" s="1038"/>
      <c r="S72" s="1038"/>
      <c r="T72" s="1038"/>
      <c r="U72" s="1038"/>
      <c r="V72" s="1038"/>
      <c r="W72" s="1038"/>
      <c r="X72" s="1038"/>
      <c r="Y72" s="1038"/>
      <c r="Z72" s="1038"/>
      <c r="AA72" s="1038"/>
      <c r="AB72" s="1039"/>
      <c r="AC72" s="918">
        <v>25</v>
      </c>
      <c r="AD72" s="896">
        <f>AD70+1</f>
        <v>44372</v>
      </c>
      <c r="AE72" s="226" t="s">
        <v>403</v>
      </c>
      <c r="AF72" s="227" t="s">
        <v>410</v>
      </c>
      <c r="AG72" s="228" t="s">
        <v>38</v>
      </c>
      <c r="AH72" s="229" t="s">
        <v>407</v>
      </c>
      <c r="AI72" s="229" t="s">
        <v>404</v>
      </c>
      <c r="AJ72" s="229" t="s">
        <v>411</v>
      </c>
      <c r="AK72" s="228" t="s">
        <v>38</v>
      </c>
      <c r="AL72" s="230" t="s">
        <v>407</v>
      </c>
      <c r="AM72" s="231">
        <v>5</v>
      </c>
      <c r="AN72" s="232">
        <v>0</v>
      </c>
      <c r="AO72" s="233">
        <v>60</v>
      </c>
      <c r="AP72" s="946"/>
      <c r="AQ72" s="1037" t="s">
        <v>425</v>
      </c>
      <c r="AR72" s="1038"/>
      <c r="AS72" s="1038"/>
      <c r="AT72" s="1038"/>
      <c r="AU72" s="1038"/>
      <c r="AV72" s="1038"/>
      <c r="AW72" s="1038"/>
      <c r="AX72" s="1038"/>
      <c r="AY72" s="1038"/>
      <c r="AZ72" s="1038"/>
      <c r="BA72" s="1038"/>
      <c r="BB72" s="1038"/>
      <c r="BC72" s="1039"/>
    </row>
    <row r="73" spans="2:55" s="207" customFormat="1" ht="32.1" customHeight="1">
      <c r="B73" s="913"/>
      <c r="C73" s="914"/>
      <c r="D73" s="234" t="s">
        <v>405</v>
      </c>
      <c r="E73" s="267" t="s">
        <v>406</v>
      </c>
      <c r="F73" s="268" t="s">
        <v>38</v>
      </c>
      <c r="G73" s="269" t="s">
        <v>407</v>
      </c>
      <c r="H73" s="270" t="s">
        <v>404</v>
      </c>
      <c r="I73" s="269" t="s">
        <v>408</v>
      </c>
      <c r="J73" s="268" t="s">
        <v>38</v>
      </c>
      <c r="K73" s="271" t="s">
        <v>409</v>
      </c>
      <c r="L73" s="272">
        <v>7</v>
      </c>
      <c r="M73" s="273">
        <v>45</v>
      </c>
      <c r="N73" s="274">
        <v>60</v>
      </c>
      <c r="O73" s="943"/>
      <c r="P73" s="1060"/>
      <c r="Q73" s="1061"/>
      <c r="R73" s="1061"/>
      <c r="S73" s="1061"/>
      <c r="T73" s="1061"/>
      <c r="U73" s="1061"/>
      <c r="V73" s="1061"/>
      <c r="W73" s="1061"/>
      <c r="X73" s="1061"/>
      <c r="Y73" s="1061"/>
      <c r="Z73" s="1061"/>
      <c r="AA73" s="1061"/>
      <c r="AB73" s="1062"/>
      <c r="AC73" s="918"/>
      <c r="AD73" s="914"/>
      <c r="AE73" s="234" t="s">
        <v>405</v>
      </c>
      <c r="AF73" s="267" t="s">
        <v>410</v>
      </c>
      <c r="AG73" s="268" t="s">
        <v>38</v>
      </c>
      <c r="AH73" s="269" t="s">
        <v>407</v>
      </c>
      <c r="AI73" s="270" t="s">
        <v>404</v>
      </c>
      <c r="AJ73" s="269" t="s">
        <v>411</v>
      </c>
      <c r="AK73" s="268" t="s">
        <v>38</v>
      </c>
      <c r="AL73" s="271" t="s">
        <v>407</v>
      </c>
      <c r="AM73" s="272">
        <v>5</v>
      </c>
      <c r="AN73" s="273">
        <v>0</v>
      </c>
      <c r="AO73" s="274">
        <v>60</v>
      </c>
      <c r="AP73" s="943"/>
      <c r="AQ73" s="1060"/>
      <c r="AR73" s="1061"/>
      <c r="AS73" s="1061"/>
      <c r="AT73" s="1061"/>
      <c r="AU73" s="1061"/>
      <c r="AV73" s="1061"/>
      <c r="AW73" s="1061"/>
      <c r="AX73" s="1061"/>
      <c r="AY73" s="1061"/>
      <c r="AZ73" s="1061"/>
      <c r="BA73" s="1061"/>
      <c r="BB73" s="1061"/>
      <c r="BC73" s="1062"/>
    </row>
    <row r="74" spans="2:55" s="207" customFormat="1" ht="32.1" customHeight="1">
      <c r="B74" s="913">
        <v>10</v>
      </c>
      <c r="C74" s="896">
        <f>C72+1</f>
        <v>44357</v>
      </c>
      <c r="D74" s="226" t="s">
        <v>403</v>
      </c>
      <c r="E74" s="227"/>
      <c r="F74" s="228" t="s">
        <v>38</v>
      </c>
      <c r="G74" s="229"/>
      <c r="H74" s="229" t="s">
        <v>404</v>
      </c>
      <c r="I74" s="229"/>
      <c r="J74" s="228" t="s">
        <v>38</v>
      </c>
      <c r="K74" s="230"/>
      <c r="L74" s="231"/>
      <c r="M74" s="232"/>
      <c r="N74" s="233"/>
      <c r="O74" s="901"/>
      <c r="P74" s="903"/>
      <c r="Q74" s="904"/>
      <c r="R74" s="904"/>
      <c r="S74" s="904"/>
      <c r="T74" s="904"/>
      <c r="U74" s="904"/>
      <c r="V74" s="904"/>
      <c r="W74" s="904"/>
      <c r="X74" s="904"/>
      <c r="Y74" s="904"/>
      <c r="Z74" s="904"/>
      <c r="AA74" s="904"/>
      <c r="AB74" s="944"/>
      <c r="AC74" s="918">
        <v>26</v>
      </c>
      <c r="AD74" s="896">
        <f>AD72+1</f>
        <v>44373</v>
      </c>
      <c r="AE74" s="226" t="s">
        <v>403</v>
      </c>
      <c r="AF74" s="227" t="s">
        <v>410</v>
      </c>
      <c r="AG74" s="228" t="s">
        <v>38</v>
      </c>
      <c r="AH74" s="229" t="s">
        <v>407</v>
      </c>
      <c r="AI74" s="229" t="s">
        <v>404</v>
      </c>
      <c r="AJ74" s="229" t="s">
        <v>412</v>
      </c>
      <c r="AK74" s="228" t="s">
        <v>38</v>
      </c>
      <c r="AL74" s="230" t="s">
        <v>407</v>
      </c>
      <c r="AM74" s="231">
        <v>2</v>
      </c>
      <c r="AN74" s="232">
        <v>0</v>
      </c>
      <c r="AO74" s="233">
        <v>0</v>
      </c>
      <c r="AP74" s="946"/>
      <c r="AQ74" s="1054" t="s">
        <v>426</v>
      </c>
      <c r="AR74" s="1055"/>
      <c r="AS74" s="1055"/>
      <c r="AT74" s="1055"/>
      <c r="AU74" s="1055"/>
      <c r="AV74" s="1055"/>
      <c r="AW74" s="1055"/>
      <c r="AX74" s="1055"/>
      <c r="AY74" s="1055"/>
      <c r="AZ74" s="1055"/>
      <c r="BA74" s="1055"/>
      <c r="BB74" s="1055"/>
      <c r="BC74" s="1056"/>
    </row>
    <row r="75" spans="2:55" s="207" customFormat="1" ht="32.1" customHeight="1">
      <c r="B75" s="913"/>
      <c r="C75" s="914"/>
      <c r="D75" s="234" t="s">
        <v>405</v>
      </c>
      <c r="E75" s="235"/>
      <c r="F75" s="236" t="s">
        <v>38</v>
      </c>
      <c r="G75" s="237"/>
      <c r="H75" s="238" t="s">
        <v>404</v>
      </c>
      <c r="I75" s="237"/>
      <c r="J75" s="236" t="s">
        <v>38</v>
      </c>
      <c r="K75" s="237"/>
      <c r="L75" s="239"/>
      <c r="M75" s="240"/>
      <c r="N75" s="241"/>
      <c r="O75" s="943"/>
      <c r="P75" s="910"/>
      <c r="Q75" s="911"/>
      <c r="R75" s="911"/>
      <c r="S75" s="911"/>
      <c r="T75" s="911"/>
      <c r="U75" s="911"/>
      <c r="V75" s="911"/>
      <c r="W75" s="911"/>
      <c r="X75" s="911"/>
      <c r="Y75" s="911"/>
      <c r="Z75" s="911"/>
      <c r="AA75" s="911"/>
      <c r="AB75" s="945"/>
      <c r="AC75" s="918"/>
      <c r="AD75" s="914"/>
      <c r="AE75" s="234" t="s">
        <v>405</v>
      </c>
      <c r="AF75" s="267" t="s">
        <v>410</v>
      </c>
      <c r="AG75" s="268" t="s">
        <v>38</v>
      </c>
      <c r="AH75" s="269" t="s">
        <v>407</v>
      </c>
      <c r="AI75" s="270" t="s">
        <v>404</v>
      </c>
      <c r="AJ75" s="269" t="s">
        <v>412</v>
      </c>
      <c r="AK75" s="268" t="s">
        <v>38</v>
      </c>
      <c r="AL75" s="271" t="s">
        <v>407</v>
      </c>
      <c r="AM75" s="272">
        <v>2</v>
      </c>
      <c r="AN75" s="273">
        <v>0</v>
      </c>
      <c r="AO75" s="274">
        <v>0</v>
      </c>
      <c r="AP75" s="943"/>
      <c r="AQ75" s="1057"/>
      <c r="AR75" s="1058"/>
      <c r="AS75" s="1058"/>
      <c r="AT75" s="1058"/>
      <c r="AU75" s="1058"/>
      <c r="AV75" s="1058"/>
      <c r="AW75" s="1058"/>
      <c r="AX75" s="1058"/>
      <c r="AY75" s="1058"/>
      <c r="AZ75" s="1058"/>
      <c r="BA75" s="1058"/>
      <c r="BB75" s="1058"/>
      <c r="BC75" s="1059"/>
    </row>
    <row r="76" spans="2:55" s="207" customFormat="1" ht="32.1" customHeight="1">
      <c r="B76" s="913">
        <v>11</v>
      </c>
      <c r="C76" s="896">
        <f>C74+1</f>
        <v>44358</v>
      </c>
      <c r="D76" s="226" t="s">
        <v>403</v>
      </c>
      <c r="E76" s="227" t="s">
        <v>410</v>
      </c>
      <c r="F76" s="228" t="s">
        <v>38</v>
      </c>
      <c r="G76" s="229" t="s">
        <v>407</v>
      </c>
      <c r="H76" s="229" t="s">
        <v>404</v>
      </c>
      <c r="I76" s="229" t="s">
        <v>411</v>
      </c>
      <c r="J76" s="228" t="s">
        <v>38</v>
      </c>
      <c r="K76" s="230" t="s">
        <v>407</v>
      </c>
      <c r="L76" s="231">
        <v>5</v>
      </c>
      <c r="M76" s="232">
        <v>0</v>
      </c>
      <c r="N76" s="233">
        <v>60</v>
      </c>
      <c r="O76" s="901"/>
      <c r="P76" s="1054" t="s">
        <v>426</v>
      </c>
      <c r="Q76" s="1055"/>
      <c r="R76" s="1055"/>
      <c r="S76" s="1055"/>
      <c r="T76" s="1055"/>
      <c r="U76" s="1055"/>
      <c r="V76" s="1055"/>
      <c r="W76" s="1055"/>
      <c r="X76" s="1055"/>
      <c r="Y76" s="1055"/>
      <c r="Z76" s="1055"/>
      <c r="AA76" s="1055"/>
      <c r="AB76" s="1056"/>
      <c r="AC76" s="918">
        <v>27</v>
      </c>
      <c r="AD76" s="896">
        <f>AD74+1</f>
        <v>44374</v>
      </c>
      <c r="AE76" s="226" t="s">
        <v>403</v>
      </c>
      <c r="AF76" s="227"/>
      <c r="AG76" s="228" t="s">
        <v>38</v>
      </c>
      <c r="AH76" s="229"/>
      <c r="AI76" s="229" t="s">
        <v>404</v>
      </c>
      <c r="AJ76" s="229"/>
      <c r="AK76" s="228" t="s">
        <v>38</v>
      </c>
      <c r="AL76" s="230"/>
      <c r="AM76" s="231"/>
      <c r="AN76" s="232"/>
      <c r="AO76" s="233"/>
      <c r="AP76" s="946"/>
      <c r="AQ76" s="903"/>
      <c r="AR76" s="904"/>
      <c r="AS76" s="904"/>
      <c r="AT76" s="904"/>
      <c r="AU76" s="904"/>
      <c r="AV76" s="904"/>
      <c r="AW76" s="904"/>
      <c r="AX76" s="904"/>
      <c r="AY76" s="904"/>
      <c r="AZ76" s="904"/>
      <c r="BA76" s="904"/>
      <c r="BB76" s="904"/>
      <c r="BC76" s="905"/>
    </row>
    <row r="77" spans="2:55" s="207" customFormat="1" ht="32.1" customHeight="1">
      <c r="B77" s="913"/>
      <c r="C77" s="914"/>
      <c r="D77" s="234" t="s">
        <v>405</v>
      </c>
      <c r="E77" s="267" t="s">
        <v>410</v>
      </c>
      <c r="F77" s="268" t="s">
        <v>38</v>
      </c>
      <c r="G77" s="269" t="s">
        <v>407</v>
      </c>
      <c r="H77" s="270" t="s">
        <v>404</v>
      </c>
      <c r="I77" s="269" t="s">
        <v>411</v>
      </c>
      <c r="J77" s="268" t="s">
        <v>38</v>
      </c>
      <c r="K77" s="271" t="s">
        <v>407</v>
      </c>
      <c r="L77" s="272">
        <v>5</v>
      </c>
      <c r="M77" s="273">
        <v>0</v>
      </c>
      <c r="N77" s="274">
        <v>60</v>
      </c>
      <c r="O77" s="943"/>
      <c r="P77" s="1057"/>
      <c r="Q77" s="1058"/>
      <c r="R77" s="1058"/>
      <c r="S77" s="1058"/>
      <c r="T77" s="1058"/>
      <c r="U77" s="1058"/>
      <c r="V77" s="1058"/>
      <c r="W77" s="1058"/>
      <c r="X77" s="1058"/>
      <c r="Y77" s="1058"/>
      <c r="Z77" s="1058"/>
      <c r="AA77" s="1058"/>
      <c r="AB77" s="1059"/>
      <c r="AC77" s="918"/>
      <c r="AD77" s="914"/>
      <c r="AE77" s="234" t="s">
        <v>405</v>
      </c>
      <c r="AF77" s="235"/>
      <c r="AG77" s="236" t="s">
        <v>38</v>
      </c>
      <c r="AH77" s="237"/>
      <c r="AI77" s="238" t="s">
        <v>404</v>
      </c>
      <c r="AJ77" s="237"/>
      <c r="AK77" s="236" t="s">
        <v>38</v>
      </c>
      <c r="AL77" s="237"/>
      <c r="AM77" s="239"/>
      <c r="AN77" s="240"/>
      <c r="AO77" s="241"/>
      <c r="AP77" s="943"/>
      <c r="AQ77" s="910"/>
      <c r="AR77" s="911"/>
      <c r="AS77" s="911"/>
      <c r="AT77" s="911"/>
      <c r="AU77" s="911"/>
      <c r="AV77" s="911"/>
      <c r="AW77" s="911"/>
      <c r="AX77" s="911"/>
      <c r="AY77" s="911"/>
      <c r="AZ77" s="911"/>
      <c r="BA77" s="911"/>
      <c r="BB77" s="911"/>
      <c r="BC77" s="912"/>
    </row>
    <row r="78" spans="2:55" s="207" customFormat="1" ht="32.1" customHeight="1">
      <c r="B78" s="913">
        <v>12</v>
      </c>
      <c r="C78" s="896">
        <f>C76+1</f>
        <v>44359</v>
      </c>
      <c r="D78" s="226" t="s">
        <v>403</v>
      </c>
      <c r="E78" s="227" t="s">
        <v>410</v>
      </c>
      <c r="F78" s="228" t="s">
        <v>38</v>
      </c>
      <c r="G78" s="229" t="s">
        <v>407</v>
      </c>
      <c r="H78" s="229" t="s">
        <v>404</v>
      </c>
      <c r="I78" s="229" t="s">
        <v>412</v>
      </c>
      <c r="J78" s="228" t="s">
        <v>38</v>
      </c>
      <c r="K78" s="230" t="s">
        <v>407</v>
      </c>
      <c r="L78" s="231">
        <v>2</v>
      </c>
      <c r="M78" s="232">
        <v>0</v>
      </c>
      <c r="N78" s="233">
        <v>0</v>
      </c>
      <c r="O78" s="901"/>
      <c r="P78" s="1037" t="s">
        <v>425</v>
      </c>
      <c r="Q78" s="1038"/>
      <c r="R78" s="1038"/>
      <c r="S78" s="1038"/>
      <c r="T78" s="1038"/>
      <c r="U78" s="1038"/>
      <c r="V78" s="1038"/>
      <c r="W78" s="1038"/>
      <c r="X78" s="1038"/>
      <c r="Y78" s="1038"/>
      <c r="Z78" s="1038"/>
      <c r="AA78" s="1038"/>
      <c r="AB78" s="1039"/>
      <c r="AC78" s="918">
        <v>28</v>
      </c>
      <c r="AD78" s="896">
        <f>AD76+1</f>
        <v>44375</v>
      </c>
      <c r="AE78" s="226" t="s">
        <v>403</v>
      </c>
      <c r="AF78" s="227"/>
      <c r="AG78" s="228" t="s">
        <v>38</v>
      </c>
      <c r="AH78" s="229"/>
      <c r="AI78" s="229" t="s">
        <v>404</v>
      </c>
      <c r="AJ78" s="229"/>
      <c r="AK78" s="228" t="s">
        <v>38</v>
      </c>
      <c r="AL78" s="230"/>
      <c r="AM78" s="231"/>
      <c r="AN78" s="232"/>
      <c r="AO78" s="233"/>
      <c r="AP78" s="946"/>
      <c r="AQ78" s="903"/>
      <c r="AR78" s="904"/>
      <c r="AS78" s="904"/>
      <c r="AT78" s="904"/>
      <c r="AU78" s="904"/>
      <c r="AV78" s="904"/>
      <c r="AW78" s="904"/>
      <c r="AX78" s="904"/>
      <c r="AY78" s="904"/>
      <c r="AZ78" s="904"/>
      <c r="BA78" s="904"/>
      <c r="BB78" s="904"/>
      <c r="BC78" s="905"/>
    </row>
    <row r="79" spans="2:55" s="207" customFormat="1" ht="32.1" customHeight="1">
      <c r="B79" s="913"/>
      <c r="C79" s="914"/>
      <c r="D79" s="234" t="s">
        <v>405</v>
      </c>
      <c r="E79" s="267" t="s">
        <v>410</v>
      </c>
      <c r="F79" s="268" t="s">
        <v>38</v>
      </c>
      <c r="G79" s="269" t="s">
        <v>407</v>
      </c>
      <c r="H79" s="270" t="s">
        <v>404</v>
      </c>
      <c r="I79" s="269" t="s">
        <v>412</v>
      </c>
      <c r="J79" s="268" t="s">
        <v>38</v>
      </c>
      <c r="K79" s="271" t="s">
        <v>407</v>
      </c>
      <c r="L79" s="272">
        <v>2</v>
      </c>
      <c r="M79" s="273">
        <v>0</v>
      </c>
      <c r="N79" s="274">
        <v>0</v>
      </c>
      <c r="O79" s="943"/>
      <c r="P79" s="1060"/>
      <c r="Q79" s="1061"/>
      <c r="R79" s="1061"/>
      <c r="S79" s="1061"/>
      <c r="T79" s="1061"/>
      <c r="U79" s="1061"/>
      <c r="V79" s="1061"/>
      <c r="W79" s="1061"/>
      <c r="X79" s="1061"/>
      <c r="Y79" s="1061"/>
      <c r="Z79" s="1061"/>
      <c r="AA79" s="1061"/>
      <c r="AB79" s="1062"/>
      <c r="AC79" s="918"/>
      <c r="AD79" s="914"/>
      <c r="AE79" s="234" t="s">
        <v>405</v>
      </c>
      <c r="AF79" s="235"/>
      <c r="AG79" s="236" t="s">
        <v>38</v>
      </c>
      <c r="AH79" s="237"/>
      <c r="AI79" s="238" t="s">
        <v>404</v>
      </c>
      <c r="AJ79" s="237"/>
      <c r="AK79" s="236" t="s">
        <v>38</v>
      </c>
      <c r="AL79" s="237"/>
      <c r="AM79" s="239"/>
      <c r="AN79" s="240"/>
      <c r="AO79" s="241"/>
      <c r="AP79" s="943"/>
      <c r="AQ79" s="910"/>
      <c r="AR79" s="911"/>
      <c r="AS79" s="911"/>
      <c r="AT79" s="911"/>
      <c r="AU79" s="911"/>
      <c r="AV79" s="911"/>
      <c r="AW79" s="911"/>
      <c r="AX79" s="911"/>
      <c r="AY79" s="911"/>
      <c r="AZ79" s="911"/>
      <c r="BA79" s="911"/>
      <c r="BB79" s="911"/>
      <c r="BC79" s="912"/>
    </row>
    <row r="80" spans="2:55" s="207" customFormat="1" ht="32.1" customHeight="1">
      <c r="B80" s="913">
        <v>13</v>
      </c>
      <c r="C80" s="896">
        <f>C78+1</f>
        <v>44360</v>
      </c>
      <c r="D80" s="226" t="s">
        <v>403</v>
      </c>
      <c r="E80" s="227"/>
      <c r="F80" s="228" t="s">
        <v>38</v>
      </c>
      <c r="G80" s="229"/>
      <c r="H80" s="229" t="s">
        <v>404</v>
      </c>
      <c r="I80" s="229"/>
      <c r="J80" s="228" t="s">
        <v>38</v>
      </c>
      <c r="K80" s="230"/>
      <c r="L80" s="231"/>
      <c r="M80" s="232"/>
      <c r="N80" s="233"/>
      <c r="O80" s="901"/>
      <c r="P80" s="903"/>
      <c r="Q80" s="904"/>
      <c r="R80" s="904"/>
      <c r="S80" s="904"/>
      <c r="T80" s="904"/>
      <c r="U80" s="904"/>
      <c r="V80" s="904"/>
      <c r="W80" s="904"/>
      <c r="X80" s="904"/>
      <c r="Y80" s="904"/>
      <c r="Z80" s="904"/>
      <c r="AA80" s="904"/>
      <c r="AB80" s="944"/>
      <c r="AC80" s="918">
        <v>29</v>
      </c>
      <c r="AD80" s="896">
        <f>AD78+1</f>
        <v>44376</v>
      </c>
      <c r="AE80" s="226" t="s">
        <v>403</v>
      </c>
      <c r="AF80" s="227"/>
      <c r="AG80" s="228" t="s">
        <v>38</v>
      </c>
      <c r="AH80" s="229"/>
      <c r="AI80" s="229" t="s">
        <v>404</v>
      </c>
      <c r="AJ80" s="229"/>
      <c r="AK80" s="228" t="s">
        <v>38</v>
      </c>
      <c r="AL80" s="230"/>
      <c r="AM80" s="231"/>
      <c r="AN80" s="232"/>
      <c r="AO80" s="233"/>
      <c r="AP80" s="946"/>
      <c r="AQ80" s="903"/>
      <c r="AR80" s="904"/>
      <c r="AS80" s="904"/>
      <c r="AT80" s="904"/>
      <c r="AU80" s="904"/>
      <c r="AV80" s="904"/>
      <c r="AW80" s="904"/>
      <c r="AX80" s="904"/>
      <c r="AY80" s="904"/>
      <c r="AZ80" s="904"/>
      <c r="BA80" s="904"/>
      <c r="BB80" s="904"/>
      <c r="BC80" s="905"/>
    </row>
    <row r="81" spans="2:68" s="207" customFormat="1" ht="32.1" customHeight="1">
      <c r="B81" s="913"/>
      <c r="C81" s="914"/>
      <c r="D81" s="234" t="s">
        <v>405</v>
      </c>
      <c r="E81" s="235"/>
      <c r="F81" s="236" t="s">
        <v>38</v>
      </c>
      <c r="G81" s="237"/>
      <c r="H81" s="238" t="s">
        <v>404</v>
      </c>
      <c r="I81" s="237"/>
      <c r="J81" s="236" t="s">
        <v>38</v>
      </c>
      <c r="K81" s="237"/>
      <c r="L81" s="239"/>
      <c r="M81" s="240"/>
      <c r="N81" s="241"/>
      <c r="O81" s="943"/>
      <c r="P81" s="910"/>
      <c r="Q81" s="911"/>
      <c r="R81" s="911"/>
      <c r="S81" s="911"/>
      <c r="T81" s="911"/>
      <c r="U81" s="911"/>
      <c r="V81" s="911"/>
      <c r="W81" s="911"/>
      <c r="X81" s="911"/>
      <c r="Y81" s="911"/>
      <c r="Z81" s="911"/>
      <c r="AA81" s="911"/>
      <c r="AB81" s="945"/>
      <c r="AC81" s="918"/>
      <c r="AD81" s="914"/>
      <c r="AE81" s="234" t="s">
        <v>405</v>
      </c>
      <c r="AF81" s="235"/>
      <c r="AG81" s="236" t="s">
        <v>38</v>
      </c>
      <c r="AH81" s="237"/>
      <c r="AI81" s="238" t="s">
        <v>404</v>
      </c>
      <c r="AJ81" s="237"/>
      <c r="AK81" s="236" t="s">
        <v>38</v>
      </c>
      <c r="AL81" s="237"/>
      <c r="AM81" s="239"/>
      <c r="AN81" s="240"/>
      <c r="AO81" s="241"/>
      <c r="AP81" s="943"/>
      <c r="AQ81" s="910"/>
      <c r="AR81" s="911"/>
      <c r="AS81" s="911"/>
      <c r="AT81" s="911"/>
      <c r="AU81" s="911"/>
      <c r="AV81" s="911"/>
      <c r="AW81" s="911"/>
      <c r="AX81" s="911"/>
      <c r="AY81" s="911"/>
      <c r="AZ81" s="911"/>
      <c r="BA81" s="911"/>
      <c r="BB81" s="911"/>
      <c r="BC81" s="912"/>
    </row>
    <row r="82" spans="2:68" s="207" customFormat="1" ht="32.1" customHeight="1">
      <c r="B82" s="913">
        <v>14</v>
      </c>
      <c r="C82" s="896">
        <f>C80+1</f>
        <v>44361</v>
      </c>
      <c r="D82" s="226" t="s">
        <v>403</v>
      </c>
      <c r="E82" s="227"/>
      <c r="F82" s="228" t="s">
        <v>38</v>
      </c>
      <c r="G82" s="229"/>
      <c r="H82" s="229" t="s">
        <v>404</v>
      </c>
      <c r="I82" s="229"/>
      <c r="J82" s="228" t="s">
        <v>38</v>
      </c>
      <c r="K82" s="230"/>
      <c r="L82" s="231"/>
      <c r="M82" s="232"/>
      <c r="N82" s="233"/>
      <c r="O82" s="901"/>
      <c r="P82" s="903"/>
      <c r="Q82" s="904"/>
      <c r="R82" s="904"/>
      <c r="S82" s="904"/>
      <c r="T82" s="904"/>
      <c r="U82" s="904"/>
      <c r="V82" s="904"/>
      <c r="W82" s="904"/>
      <c r="X82" s="904"/>
      <c r="Y82" s="904"/>
      <c r="Z82" s="904"/>
      <c r="AA82" s="904"/>
      <c r="AB82" s="944"/>
      <c r="AC82" s="918">
        <v>30</v>
      </c>
      <c r="AD82" s="896">
        <f>AD80+1</f>
        <v>44377</v>
      </c>
      <c r="AE82" s="226" t="s">
        <v>403</v>
      </c>
      <c r="AF82" s="227" t="s">
        <v>406</v>
      </c>
      <c r="AG82" s="228" t="s">
        <v>38</v>
      </c>
      <c r="AH82" s="229" t="s">
        <v>407</v>
      </c>
      <c r="AI82" s="229" t="s">
        <v>404</v>
      </c>
      <c r="AJ82" s="229" t="s">
        <v>408</v>
      </c>
      <c r="AK82" s="228" t="s">
        <v>38</v>
      </c>
      <c r="AL82" s="230" t="s">
        <v>409</v>
      </c>
      <c r="AM82" s="231">
        <v>7</v>
      </c>
      <c r="AN82" s="232">
        <v>45</v>
      </c>
      <c r="AO82" s="233">
        <v>60</v>
      </c>
      <c r="AP82" s="946"/>
      <c r="AQ82" s="1037" t="s">
        <v>425</v>
      </c>
      <c r="AR82" s="1038"/>
      <c r="AS82" s="1038"/>
      <c r="AT82" s="1038"/>
      <c r="AU82" s="1038"/>
      <c r="AV82" s="1038"/>
      <c r="AW82" s="1038"/>
      <c r="AX82" s="1038"/>
      <c r="AY82" s="1038"/>
      <c r="AZ82" s="1038"/>
      <c r="BA82" s="1038"/>
      <c r="BB82" s="1038"/>
      <c r="BC82" s="1039"/>
    </row>
    <row r="83" spans="2:68" s="207" customFormat="1" ht="32.1" customHeight="1">
      <c r="B83" s="913"/>
      <c r="C83" s="914"/>
      <c r="D83" s="234" t="s">
        <v>405</v>
      </c>
      <c r="E83" s="235"/>
      <c r="F83" s="236" t="s">
        <v>38</v>
      </c>
      <c r="G83" s="237"/>
      <c r="H83" s="238" t="s">
        <v>404</v>
      </c>
      <c r="I83" s="237"/>
      <c r="J83" s="236" t="s">
        <v>38</v>
      </c>
      <c r="K83" s="237"/>
      <c r="L83" s="239"/>
      <c r="M83" s="240"/>
      <c r="N83" s="241"/>
      <c r="O83" s="943"/>
      <c r="P83" s="910"/>
      <c r="Q83" s="911"/>
      <c r="R83" s="911"/>
      <c r="S83" s="911"/>
      <c r="T83" s="911"/>
      <c r="U83" s="911"/>
      <c r="V83" s="911"/>
      <c r="W83" s="911"/>
      <c r="X83" s="911"/>
      <c r="Y83" s="911"/>
      <c r="Z83" s="911"/>
      <c r="AA83" s="911"/>
      <c r="AB83" s="945"/>
      <c r="AC83" s="918"/>
      <c r="AD83" s="914"/>
      <c r="AE83" s="234" t="s">
        <v>405</v>
      </c>
      <c r="AF83" s="267" t="s">
        <v>406</v>
      </c>
      <c r="AG83" s="268" t="s">
        <v>38</v>
      </c>
      <c r="AH83" s="269" t="s">
        <v>407</v>
      </c>
      <c r="AI83" s="270" t="s">
        <v>404</v>
      </c>
      <c r="AJ83" s="269" t="s">
        <v>408</v>
      </c>
      <c r="AK83" s="268" t="s">
        <v>38</v>
      </c>
      <c r="AL83" s="271" t="s">
        <v>409</v>
      </c>
      <c r="AM83" s="272">
        <v>7</v>
      </c>
      <c r="AN83" s="273">
        <v>45</v>
      </c>
      <c r="AO83" s="274">
        <v>60</v>
      </c>
      <c r="AP83" s="943"/>
      <c r="AQ83" s="1060"/>
      <c r="AR83" s="1061"/>
      <c r="AS83" s="1061"/>
      <c r="AT83" s="1061"/>
      <c r="AU83" s="1061"/>
      <c r="AV83" s="1061"/>
      <c r="AW83" s="1061"/>
      <c r="AX83" s="1061"/>
      <c r="AY83" s="1061"/>
      <c r="AZ83" s="1061"/>
      <c r="BA83" s="1061"/>
      <c r="BB83" s="1061"/>
      <c r="BC83" s="1062"/>
    </row>
    <row r="84" spans="2:68" s="207" customFormat="1" ht="32.1" customHeight="1">
      <c r="B84" s="913">
        <v>15</v>
      </c>
      <c r="C84" s="896">
        <f>C82+1</f>
        <v>44362</v>
      </c>
      <c r="D84" s="226" t="s">
        <v>403</v>
      </c>
      <c r="E84" s="227"/>
      <c r="F84" s="228" t="s">
        <v>38</v>
      </c>
      <c r="G84" s="229"/>
      <c r="H84" s="229" t="s">
        <v>404</v>
      </c>
      <c r="I84" s="229"/>
      <c r="J84" s="228" t="s">
        <v>38</v>
      </c>
      <c r="K84" s="230"/>
      <c r="L84" s="231"/>
      <c r="M84" s="232"/>
      <c r="N84" s="233"/>
      <c r="O84" s="901"/>
      <c r="P84" s="903"/>
      <c r="Q84" s="904"/>
      <c r="R84" s="904"/>
      <c r="S84" s="904"/>
      <c r="T84" s="904"/>
      <c r="U84" s="904"/>
      <c r="V84" s="904"/>
      <c r="W84" s="904"/>
      <c r="X84" s="904"/>
      <c r="Y84" s="904"/>
      <c r="Z84" s="904"/>
      <c r="AA84" s="904"/>
      <c r="AB84" s="944"/>
      <c r="AC84" s="947"/>
      <c r="AD84" s="915"/>
      <c r="AE84" s="226" t="s">
        <v>403</v>
      </c>
      <c r="AF84" s="227"/>
      <c r="AG84" s="228" t="s">
        <v>38</v>
      </c>
      <c r="AH84" s="229"/>
      <c r="AI84" s="229" t="s">
        <v>404</v>
      </c>
      <c r="AJ84" s="229"/>
      <c r="AK84" s="228" t="s">
        <v>38</v>
      </c>
      <c r="AL84" s="230"/>
      <c r="AM84" s="231"/>
      <c r="AN84" s="232"/>
      <c r="AO84" s="233"/>
      <c r="AP84" s="946"/>
      <c r="AQ84" s="903"/>
      <c r="AR84" s="904"/>
      <c r="AS84" s="904"/>
      <c r="AT84" s="904"/>
      <c r="AU84" s="904"/>
      <c r="AV84" s="904"/>
      <c r="AW84" s="904"/>
      <c r="AX84" s="904"/>
      <c r="AY84" s="904"/>
      <c r="AZ84" s="904"/>
      <c r="BA84" s="904"/>
      <c r="BB84" s="904"/>
      <c r="BC84" s="905"/>
    </row>
    <row r="85" spans="2:68" s="207" customFormat="1" ht="32.1" customHeight="1" thickBot="1">
      <c r="B85" s="913"/>
      <c r="C85" s="914"/>
      <c r="D85" s="234" t="s">
        <v>405</v>
      </c>
      <c r="E85" s="235"/>
      <c r="F85" s="236" t="s">
        <v>38</v>
      </c>
      <c r="G85" s="237"/>
      <c r="H85" s="238" t="s">
        <v>404</v>
      </c>
      <c r="I85" s="237"/>
      <c r="J85" s="236" t="s">
        <v>38</v>
      </c>
      <c r="K85" s="237"/>
      <c r="L85" s="239"/>
      <c r="M85" s="240"/>
      <c r="N85" s="241"/>
      <c r="O85" s="943"/>
      <c r="P85" s="910"/>
      <c r="Q85" s="911"/>
      <c r="R85" s="911"/>
      <c r="S85" s="911"/>
      <c r="T85" s="911"/>
      <c r="U85" s="911"/>
      <c r="V85" s="911"/>
      <c r="W85" s="911"/>
      <c r="X85" s="911"/>
      <c r="Y85" s="911"/>
      <c r="Z85" s="911"/>
      <c r="AA85" s="911"/>
      <c r="AB85" s="945"/>
      <c r="AC85" s="947"/>
      <c r="AD85" s="887"/>
      <c r="AE85" s="234" t="s">
        <v>405</v>
      </c>
      <c r="AF85" s="235"/>
      <c r="AG85" s="236" t="s">
        <v>38</v>
      </c>
      <c r="AH85" s="237"/>
      <c r="AI85" s="238" t="s">
        <v>404</v>
      </c>
      <c r="AJ85" s="237"/>
      <c r="AK85" s="236" t="s">
        <v>38</v>
      </c>
      <c r="AL85" s="237"/>
      <c r="AM85" s="239"/>
      <c r="AN85" s="240"/>
      <c r="AO85" s="241"/>
      <c r="AP85" s="902"/>
      <c r="AQ85" s="910"/>
      <c r="AR85" s="911"/>
      <c r="AS85" s="911"/>
      <c r="AT85" s="911"/>
      <c r="AU85" s="911"/>
      <c r="AV85" s="911"/>
      <c r="AW85" s="911"/>
      <c r="AX85" s="911"/>
      <c r="AY85" s="911"/>
      <c r="AZ85" s="911"/>
      <c r="BA85" s="911"/>
      <c r="BB85" s="911"/>
      <c r="BC85" s="912"/>
    </row>
    <row r="86" spans="2:68" s="207" customFormat="1" ht="32.1" customHeight="1">
      <c r="B86" s="894">
        <v>16</v>
      </c>
      <c r="C86" s="896">
        <f>C84+1</f>
        <v>44363</v>
      </c>
      <c r="D86" s="226" t="s">
        <v>403</v>
      </c>
      <c r="E86" s="227" t="s">
        <v>406</v>
      </c>
      <c r="F86" s="228" t="s">
        <v>38</v>
      </c>
      <c r="G86" s="229" t="s">
        <v>407</v>
      </c>
      <c r="H86" s="229" t="s">
        <v>404</v>
      </c>
      <c r="I86" s="229" t="s">
        <v>408</v>
      </c>
      <c r="J86" s="228" t="s">
        <v>38</v>
      </c>
      <c r="K86" s="230" t="s">
        <v>409</v>
      </c>
      <c r="L86" s="231">
        <v>7</v>
      </c>
      <c r="M86" s="232">
        <v>45</v>
      </c>
      <c r="N86" s="233">
        <v>60</v>
      </c>
      <c r="O86" s="901"/>
      <c r="P86" s="1037" t="s">
        <v>425</v>
      </c>
      <c r="Q86" s="1038"/>
      <c r="R86" s="1038"/>
      <c r="S86" s="1038"/>
      <c r="T86" s="1038"/>
      <c r="U86" s="1038"/>
      <c r="V86" s="1038"/>
      <c r="W86" s="1038"/>
      <c r="X86" s="1038"/>
      <c r="Y86" s="1038"/>
      <c r="Z86" s="1038"/>
      <c r="AA86" s="1038"/>
      <c r="AB86" s="1039"/>
      <c r="AC86" s="922" t="s">
        <v>427</v>
      </c>
      <c r="AD86" s="923"/>
      <c r="AE86" s="923"/>
      <c r="AF86" s="923"/>
      <c r="AG86" s="923"/>
      <c r="AH86" s="923"/>
      <c r="AI86" s="923"/>
      <c r="AJ86" s="923"/>
      <c r="AK86" s="926" t="s">
        <v>403</v>
      </c>
      <c r="AL86" s="927"/>
      <c r="AM86" s="926">
        <v>66</v>
      </c>
      <c r="AN86" s="1043"/>
      <c r="AO86" s="242" t="s">
        <v>401</v>
      </c>
      <c r="AP86" s="243">
        <v>45</v>
      </c>
      <c r="AQ86" s="1044" t="s">
        <v>402</v>
      </c>
      <c r="AR86" s="1044"/>
      <c r="AS86" s="1045"/>
      <c r="AT86" s="1046">
        <v>13</v>
      </c>
      <c r="AU86" s="933"/>
      <c r="AV86" s="933"/>
      <c r="AW86" s="933" t="s">
        <v>393</v>
      </c>
      <c r="AX86" s="934"/>
      <c r="AY86" s="935"/>
      <c r="AZ86" s="936"/>
      <c r="BA86" s="937"/>
      <c r="BB86" s="937"/>
      <c r="BC86" s="938"/>
    </row>
    <row r="87" spans="2:68" s="207" customFormat="1" ht="32.1" customHeight="1" thickBot="1">
      <c r="B87" s="895"/>
      <c r="C87" s="897"/>
      <c r="D87" s="244" t="s">
        <v>405</v>
      </c>
      <c r="E87" s="593" t="s">
        <v>406</v>
      </c>
      <c r="F87" s="594" t="s">
        <v>38</v>
      </c>
      <c r="G87" s="595" t="s">
        <v>407</v>
      </c>
      <c r="H87" s="596" t="s">
        <v>404</v>
      </c>
      <c r="I87" s="595" t="s">
        <v>408</v>
      </c>
      <c r="J87" s="594" t="s">
        <v>38</v>
      </c>
      <c r="K87" s="597" t="s">
        <v>409</v>
      </c>
      <c r="L87" s="598">
        <v>7</v>
      </c>
      <c r="M87" s="599">
        <v>45</v>
      </c>
      <c r="N87" s="600">
        <v>60</v>
      </c>
      <c r="O87" s="902"/>
      <c r="P87" s="1040"/>
      <c r="Q87" s="1041"/>
      <c r="R87" s="1041"/>
      <c r="S87" s="1041"/>
      <c r="T87" s="1041"/>
      <c r="U87" s="1041"/>
      <c r="V87" s="1041"/>
      <c r="W87" s="1041"/>
      <c r="X87" s="1041"/>
      <c r="Y87" s="1041"/>
      <c r="Z87" s="1041"/>
      <c r="AA87" s="1041"/>
      <c r="AB87" s="1042"/>
      <c r="AC87" s="924"/>
      <c r="AD87" s="925"/>
      <c r="AE87" s="925"/>
      <c r="AF87" s="925"/>
      <c r="AG87" s="925"/>
      <c r="AH87" s="925"/>
      <c r="AI87" s="925"/>
      <c r="AJ87" s="925"/>
      <c r="AK87" s="871" t="s">
        <v>405</v>
      </c>
      <c r="AL87" s="942"/>
      <c r="AM87" s="1050">
        <v>66</v>
      </c>
      <c r="AN87" s="1051"/>
      <c r="AO87" s="252" t="s">
        <v>401</v>
      </c>
      <c r="AP87" s="275">
        <v>45</v>
      </c>
      <c r="AQ87" s="873" t="s">
        <v>402</v>
      </c>
      <c r="AR87" s="873"/>
      <c r="AS87" s="874"/>
      <c r="AT87" s="1052">
        <v>13</v>
      </c>
      <c r="AU87" s="1053"/>
      <c r="AV87" s="1053"/>
      <c r="AW87" s="876" t="s">
        <v>393</v>
      </c>
      <c r="AX87" s="877"/>
      <c r="AY87" s="878"/>
      <c r="AZ87" s="1047"/>
      <c r="BA87" s="1048"/>
      <c r="BB87" s="1048"/>
      <c r="BC87" s="1049"/>
    </row>
    <row r="88" spans="2:68" s="207" customFormat="1" ht="21.95" customHeight="1" thickBot="1">
      <c r="B88" s="628" t="s">
        <v>414</v>
      </c>
      <c r="C88" s="629"/>
      <c r="D88" s="254"/>
      <c r="E88" s="254"/>
      <c r="F88" s="255"/>
      <c r="G88" s="254"/>
      <c r="H88" s="255"/>
      <c r="I88" s="254"/>
      <c r="J88" s="255"/>
      <c r="K88" s="254"/>
      <c r="L88" s="254"/>
      <c r="M88" s="254"/>
      <c r="N88" s="254"/>
      <c r="O88" s="254"/>
      <c r="P88" s="178"/>
      <c r="Q88" s="178"/>
      <c r="R88" s="178"/>
      <c r="S88" s="178"/>
      <c r="T88" s="178"/>
      <c r="U88" s="178"/>
      <c r="V88" s="178"/>
      <c r="W88" s="178"/>
      <c r="X88" s="178"/>
      <c r="Y88" s="178"/>
      <c r="Z88" s="178"/>
      <c r="AA88" s="178"/>
      <c r="AB88" s="178"/>
      <c r="AC88" s="626"/>
      <c r="AD88" s="626"/>
      <c r="AE88" s="210"/>
      <c r="AF88" s="210"/>
      <c r="AG88" s="210"/>
      <c r="AH88" s="210"/>
      <c r="AI88" s="210"/>
      <c r="AJ88" s="210"/>
      <c r="AK88" s="210"/>
      <c r="AL88" s="210"/>
      <c r="AM88" s="178"/>
      <c r="AN88" s="178"/>
      <c r="AO88" s="178"/>
      <c r="AP88" s="178"/>
      <c r="AQ88" s="256" t="s">
        <v>415</v>
      </c>
      <c r="AR88" s="178"/>
      <c r="AS88" s="178"/>
      <c r="AT88" s="178"/>
      <c r="AU88" s="178"/>
      <c r="AV88" s="178"/>
      <c r="AW88" s="178"/>
      <c r="AX88" s="178"/>
      <c r="AY88" s="178"/>
      <c r="AZ88" s="178"/>
      <c r="BA88" s="178"/>
      <c r="BB88" s="178"/>
      <c r="BC88" s="178"/>
    </row>
    <row r="89" spans="2:68" s="207" customFormat="1" ht="21.95" customHeight="1">
      <c r="B89" s="628" t="s">
        <v>416</v>
      </c>
      <c r="C89" s="623"/>
      <c r="L89" s="254"/>
      <c r="M89" s="254"/>
      <c r="N89" s="254"/>
      <c r="O89" s="254"/>
      <c r="P89" s="178"/>
      <c r="Q89" s="178"/>
      <c r="R89" s="178"/>
      <c r="S89" s="178"/>
      <c r="T89" s="178"/>
      <c r="U89" s="178"/>
      <c r="V89" s="178"/>
      <c r="W89" s="178"/>
      <c r="X89" s="178"/>
      <c r="Y89" s="178"/>
      <c r="Z89" s="178"/>
      <c r="AA89" s="178"/>
      <c r="AB89" s="178"/>
      <c r="AC89" s="623"/>
      <c r="AD89" s="623"/>
      <c r="AQ89" s="257" t="s">
        <v>417</v>
      </c>
      <c r="AR89" s="258"/>
      <c r="AS89" s="258"/>
      <c r="AT89" s="258"/>
      <c r="AU89" s="258" t="s">
        <v>418</v>
      </c>
      <c r="AV89" s="258"/>
      <c r="AW89" s="258"/>
      <c r="AX89" s="259"/>
      <c r="AY89" s="909">
        <f>'入力用　雇用依頼 '!$B$20</f>
        <v>3</v>
      </c>
      <c r="AZ89" s="909"/>
      <c r="BA89" s="909"/>
      <c r="BB89" s="259" t="s">
        <v>393</v>
      </c>
      <c r="BC89" s="260"/>
    </row>
    <row r="90" spans="2:68" s="207" customFormat="1" ht="21.95" customHeight="1">
      <c r="B90" s="628" t="s">
        <v>419</v>
      </c>
      <c r="C90" s="623"/>
      <c r="L90" s="254"/>
      <c r="M90" s="254"/>
      <c r="N90" s="254"/>
      <c r="O90" s="254"/>
      <c r="P90" s="178"/>
      <c r="Q90" s="178"/>
      <c r="R90" s="178"/>
      <c r="S90" s="178"/>
      <c r="T90" s="178"/>
      <c r="U90" s="178"/>
      <c r="V90" s="178"/>
      <c r="W90" s="178"/>
      <c r="X90" s="178"/>
      <c r="Y90" s="178"/>
      <c r="Z90" s="178"/>
      <c r="AA90" s="178"/>
      <c r="AB90" s="178"/>
      <c r="AC90" s="623"/>
      <c r="AD90" s="623"/>
      <c r="AQ90" s="261" t="s">
        <v>395</v>
      </c>
      <c r="AR90" s="262"/>
      <c r="AS90" s="262"/>
      <c r="AT90" s="262"/>
      <c r="AU90" s="919" t="str">
        <f>'入力用　雇用依頼 '!$B$21</f>
        <v>週当たり20時間未満</v>
      </c>
      <c r="AV90" s="919"/>
      <c r="AW90" s="919"/>
      <c r="AX90" s="919"/>
      <c r="AY90" s="919"/>
      <c r="AZ90" s="919"/>
      <c r="BA90" s="919"/>
      <c r="BB90" s="919"/>
      <c r="BC90" s="920"/>
    </row>
    <row r="91" spans="2:68" s="207" customFormat="1" ht="21.95" customHeight="1" thickBot="1">
      <c r="B91" s="628" t="s">
        <v>420</v>
      </c>
      <c r="C91" s="623"/>
      <c r="L91" s="254"/>
      <c r="M91" s="254"/>
      <c r="N91" s="254"/>
      <c r="O91" s="254"/>
      <c r="P91" s="178"/>
      <c r="Q91" s="178"/>
      <c r="R91" s="178"/>
      <c r="S91" s="178"/>
      <c r="T91" s="178"/>
      <c r="U91" s="178"/>
      <c r="V91" s="178"/>
      <c r="W91" s="178"/>
      <c r="X91" s="178"/>
      <c r="Y91" s="178"/>
      <c r="Z91" s="178"/>
      <c r="AA91" s="178"/>
      <c r="AB91" s="178"/>
      <c r="AC91" s="623"/>
      <c r="AD91" s="623"/>
      <c r="AQ91" s="263" t="s">
        <v>421</v>
      </c>
      <c r="AR91" s="264"/>
      <c r="AS91" s="264"/>
      <c r="AT91" s="264"/>
      <c r="AU91" s="264"/>
      <c r="AV91" s="264"/>
      <c r="AW91" s="264"/>
      <c r="AX91" s="265"/>
      <c r="AY91" s="921">
        <f>'入力用　雇用依頼 '!$C$22</f>
        <v>1050</v>
      </c>
      <c r="AZ91" s="921"/>
      <c r="BA91" s="921"/>
      <c r="BB91" s="265" t="s">
        <v>59</v>
      </c>
      <c r="BC91" s="266"/>
    </row>
    <row r="92" spans="2:68" s="207" customFormat="1" ht="21.95" customHeight="1">
      <c r="B92" s="630" t="s">
        <v>422</v>
      </c>
      <c r="C92" s="623"/>
      <c r="L92" s="254"/>
      <c r="M92" s="254"/>
      <c r="N92" s="254"/>
      <c r="O92" s="254"/>
      <c r="P92" s="178"/>
      <c r="Q92" s="178"/>
      <c r="R92" s="178"/>
      <c r="S92" s="178"/>
      <c r="T92" s="178"/>
      <c r="U92" s="178"/>
      <c r="V92" s="178"/>
      <c r="W92" s="178"/>
      <c r="X92" s="178"/>
      <c r="Y92" s="178"/>
      <c r="Z92" s="178"/>
      <c r="AA92" s="178"/>
      <c r="AB92" s="178"/>
      <c r="AC92" s="623"/>
      <c r="AD92" s="623"/>
    </row>
    <row r="93" spans="2:68" s="207" customFormat="1" ht="23.25" customHeight="1">
      <c r="B93" s="981" t="s">
        <v>381</v>
      </c>
      <c r="C93" s="981"/>
      <c r="D93" s="981"/>
      <c r="E93" s="981"/>
      <c r="F93" s="981"/>
      <c r="G93" s="981"/>
      <c r="H93" s="981"/>
      <c r="I93" s="981"/>
      <c r="J93" s="981"/>
      <c r="K93" s="981"/>
      <c r="L93" s="981"/>
      <c r="M93" s="981"/>
      <c r="N93" s="981"/>
      <c r="O93" s="981"/>
      <c r="P93" s="981"/>
      <c r="Q93" s="981"/>
      <c r="R93" s="981"/>
      <c r="S93" s="981"/>
      <c r="T93" s="981"/>
      <c r="U93" s="981"/>
      <c r="V93" s="981"/>
      <c r="W93" s="981"/>
      <c r="X93" s="981"/>
      <c r="Y93" s="981"/>
      <c r="Z93" s="981"/>
      <c r="AA93" s="981"/>
      <c r="AB93" s="981"/>
      <c r="AC93" s="981"/>
      <c r="AD93" s="981"/>
      <c r="AE93" s="981"/>
      <c r="AF93" s="981"/>
      <c r="AG93" s="981"/>
      <c r="AH93" s="981"/>
      <c r="AI93" s="981"/>
      <c r="AJ93" s="981"/>
      <c r="AK93" s="981"/>
      <c r="AL93" s="981"/>
      <c r="AM93" s="981"/>
      <c r="AN93" s="981"/>
      <c r="AO93" s="981"/>
      <c r="AP93" s="981"/>
      <c r="AQ93" s="981"/>
      <c r="AR93" s="981"/>
      <c r="AS93" s="981"/>
      <c r="AT93" s="981"/>
      <c r="AU93" s="981"/>
      <c r="AV93" s="981"/>
      <c r="AW93" s="981"/>
      <c r="AX93" s="981"/>
      <c r="AY93" s="981"/>
      <c r="AZ93" s="981"/>
      <c r="BA93" s="981"/>
      <c r="BB93" s="981"/>
      <c r="BC93" s="981"/>
    </row>
    <row r="94" spans="2:68" s="207" customFormat="1" ht="19.5" thickBot="1">
      <c r="B94" s="623"/>
      <c r="C94" s="624"/>
      <c r="D94" s="208"/>
      <c r="E94" s="209"/>
      <c r="F94" s="209"/>
      <c r="G94" s="209"/>
      <c r="H94" s="209"/>
      <c r="I94" s="209"/>
      <c r="J94" s="209"/>
      <c r="K94" s="209"/>
      <c r="L94" s="208"/>
      <c r="M94" s="208"/>
      <c r="N94" s="208"/>
      <c r="O94" s="208"/>
      <c r="P94" s="208"/>
      <c r="Q94" s="208"/>
      <c r="R94" s="208"/>
      <c r="S94" s="208"/>
      <c r="T94" s="208"/>
      <c r="U94" s="208"/>
      <c r="V94" s="208"/>
      <c r="W94" s="208"/>
      <c r="X94" s="208"/>
      <c r="Y94" s="208"/>
      <c r="Z94" s="208"/>
      <c r="AA94" s="208"/>
      <c r="AB94" s="208"/>
      <c r="AC94" s="625"/>
      <c r="AD94" s="624"/>
      <c r="AE94" s="208"/>
      <c r="AF94" s="208"/>
      <c r="AG94" s="208"/>
      <c r="AH94" s="208"/>
      <c r="AI94" s="208"/>
      <c r="AJ94" s="208"/>
      <c r="AK94" s="208"/>
      <c r="AL94" s="208"/>
      <c r="AM94" s="208"/>
      <c r="AN94" s="208"/>
      <c r="AO94" s="208"/>
      <c r="AP94" s="208"/>
      <c r="AQ94" s="984">
        <f>BD1</f>
        <v>2021</v>
      </c>
      <c r="AR94" s="984"/>
      <c r="AS94" s="984"/>
      <c r="AT94" s="984"/>
      <c r="AU94" s="984"/>
      <c r="AV94" s="982" t="s">
        <v>382</v>
      </c>
      <c r="AW94" s="982"/>
      <c r="AX94" s="983">
        <v>4</v>
      </c>
      <c r="AY94" s="983"/>
      <c r="AZ94" s="299"/>
      <c r="BA94" s="300"/>
      <c r="BB94" s="301" t="s">
        <v>383</v>
      </c>
      <c r="BC94" s="301"/>
    </row>
    <row r="95" spans="2:68" s="212" customFormat="1" ht="9" customHeight="1" thickBot="1">
      <c r="B95" s="626"/>
      <c r="C95" s="626"/>
      <c r="D95" s="210"/>
      <c r="E95" s="210"/>
      <c r="F95" s="211"/>
      <c r="G95" s="211"/>
      <c r="H95" s="211"/>
      <c r="I95" s="211"/>
      <c r="J95" s="211"/>
      <c r="K95" s="211"/>
      <c r="L95" s="211"/>
      <c r="M95" s="211"/>
      <c r="N95" s="211"/>
      <c r="O95" s="211"/>
      <c r="P95" s="211"/>
      <c r="Q95" s="211"/>
      <c r="R95" s="211"/>
      <c r="S95" s="211"/>
      <c r="T95" s="211"/>
      <c r="U95" s="211"/>
      <c r="V95" s="211"/>
      <c r="W95" s="211"/>
      <c r="X95" s="211"/>
      <c r="Y95" s="211"/>
      <c r="Z95" s="211"/>
      <c r="AA95" s="211"/>
      <c r="AB95" s="211"/>
      <c r="AC95" s="627"/>
      <c r="AD95" s="627"/>
      <c r="AE95" s="211"/>
      <c r="AF95" s="211"/>
      <c r="BC95" s="210"/>
    </row>
    <row r="96" spans="2:68" s="212" customFormat="1" ht="30" customHeight="1">
      <c r="B96" s="985" t="s">
        <v>384</v>
      </c>
      <c r="C96" s="986"/>
      <c r="D96" s="986"/>
      <c r="E96" s="986"/>
      <c r="F96" s="986"/>
      <c r="G96" s="986"/>
      <c r="H96" s="987"/>
      <c r="I96" s="988" t="str">
        <f>'入力用　雇用依頼 '!O9</f>
        <v>東京都立大学管理部理系管理課</v>
      </c>
      <c r="J96" s="1036"/>
      <c r="K96" s="1036"/>
      <c r="L96" s="1036"/>
      <c r="M96" s="1036"/>
      <c r="N96" s="1036"/>
      <c r="O96" s="1036"/>
      <c r="P96" s="1036"/>
      <c r="Q96" s="1036"/>
      <c r="R96" s="1036"/>
      <c r="S96" s="1036"/>
      <c r="T96" s="213"/>
      <c r="U96" s="986" t="s">
        <v>385</v>
      </c>
      <c r="V96" s="986"/>
      <c r="W96" s="986"/>
      <c r="X96" s="986"/>
      <c r="Y96" s="986"/>
      <c r="Z96" s="986"/>
      <c r="AA96" s="986"/>
      <c r="AB96" s="986"/>
      <c r="AC96" s="987"/>
      <c r="AD96" s="989">
        <f>'入力用　雇用依頼 '!$B$15</f>
        <v>0</v>
      </c>
      <c r="AE96" s="990"/>
      <c r="AF96" s="990"/>
      <c r="AG96" s="990"/>
      <c r="AH96" s="990"/>
      <c r="AI96" s="990"/>
      <c r="AJ96" s="990"/>
      <c r="AK96" s="990"/>
      <c r="AL96" s="990"/>
      <c r="AM96" s="990"/>
      <c r="AN96" s="990"/>
      <c r="AO96" s="990"/>
      <c r="AP96" s="990"/>
      <c r="AQ96" s="990"/>
      <c r="AR96" s="990"/>
      <c r="AS96" s="990"/>
      <c r="AT96" s="990"/>
      <c r="AU96" s="990"/>
      <c r="AV96" s="990"/>
      <c r="AW96" s="990"/>
      <c r="AX96" s="990"/>
      <c r="AY96" s="990"/>
      <c r="AZ96" s="990"/>
      <c r="BA96" s="990"/>
      <c r="BB96" s="990"/>
      <c r="BC96" s="991"/>
      <c r="BD96" s="210"/>
      <c r="BE96" s="210"/>
      <c r="BF96" s="210"/>
      <c r="BG96" s="210"/>
      <c r="BH96" s="210"/>
      <c r="BI96" s="210"/>
      <c r="BJ96" s="210"/>
      <c r="BK96" s="210"/>
      <c r="BL96" s="210"/>
      <c r="BM96" s="210"/>
      <c r="BN96" s="210"/>
      <c r="BO96" s="210"/>
      <c r="BP96" s="210"/>
    </row>
    <row r="97" spans="1:58" s="212" customFormat="1" ht="30" customHeight="1">
      <c r="B97" s="992" t="s">
        <v>386</v>
      </c>
      <c r="C97" s="967"/>
      <c r="D97" s="967"/>
      <c r="E97" s="967"/>
      <c r="F97" s="967"/>
      <c r="G97" s="967"/>
      <c r="H97" s="968"/>
      <c r="I97" s="966">
        <f>'入力用　雇用依頼 '!$B$13</f>
        <v>0</v>
      </c>
      <c r="J97" s="967"/>
      <c r="K97" s="967"/>
      <c r="L97" s="967"/>
      <c r="M97" s="967"/>
      <c r="N97" s="967"/>
      <c r="O97" s="967"/>
      <c r="P97" s="967"/>
      <c r="Q97" s="214"/>
      <c r="R97" s="215"/>
      <c r="S97" s="216"/>
      <c r="T97" s="217"/>
      <c r="U97" s="967" t="s">
        <v>388</v>
      </c>
      <c r="V97" s="967"/>
      <c r="W97" s="967"/>
      <c r="X97" s="967"/>
      <c r="Y97" s="967"/>
      <c r="Z97" s="967"/>
      <c r="AA97" s="967"/>
      <c r="AB97" s="967"/>
      <c r="AC97" s="968"/>
      <c r="AD97" s="955">
        <f>'入力用　雇用依頼 '!$C$13</f>
        <v>0</v>
      </c>
      <c r="AE97" s="956"/>
      <c r="AF97" s="956"/>
      <c r="AG97" s="956"/>
      <c r="AH97" s="956"/>
      <c r="AI97" s="956"/>
      <c r="AJ97" s="956"/>
      <c r="AK97" s="956"/>
      <c r="AL97" s="956"/>
      <c r="AM97" s="956"/>
      <c r="AN97" s="956"/>
      <c r="AO97" s="956"/>
      <c r="AP97" s="956"/>
      <c r="AQ97" s="957" t="s">
        <v>390</v>
      </c>
      <c r="AR97" s="958"/>
      <c r="AS97" s="958"/>
      <c r="AT97" s="958"/>
      <c r="AU97" s="958"/>
      <c r="AV97" s="958"/>
      <c r="AW97" s="958"/>
      <c r="AX97" s="958"/>
      <c r="AY97" s="958"/>
      <c r="AZ97" s="958"/>
      <c r="BA97" s="958"/>
      <c r="BB97" s="958"/>
      <c r="BC97" s="959"/>
      <c r="BD97" s="210"/>
      <c r="BE97" s="210"/>
      <c r="BF97" s="210"/>
    </row>
    <row r="98" spans="1:58" s="212" customFormat="1" ht="30" customHeight="1" thickBot="1">
      <c r="B98" s="971" t="s">
        <v>391</v>
      </c>
      <c r="C98" s="972"/>
      <c r="D98" s="972"/>
      <c r="E98" s="972"/>
      <c r="F98" s="972"/>
      <c r="G98" s="972"/>
      <c r="H98" s="973"/>
      <c r="I98" s="974">
        <f>'入力用　雇用依頼 '!$B$14</f>
        <v>0</v>
      </c>
      <c r="J98" s="975"/>
      <c r="K98" s="975"/>
      <c r="L98" s="975"/>
      <c r="M98" s="975"/>
      <c r="N98" s="975"/>
      <c r="O98" s="975"/>
      <c r="P98" s="975"/>
      <c r="Q98" s="975"/>
      <c r="R98" s="975"/>
      <c r="S98" s="975"/>
      <c r="T98" s="975"/>
      <c r="U98" s="975"/>
      <c r="V98" s="975"/>
      <c r="W98" s="975"/>
      <c r="X98" s="975"/>
      <c r="Y98" s="975"/>
      <c r="Z98" s="975"/>
      <c r="AA98" s="975"/>
      <c r="AB98" s="975"/>
      <c r="AC98" s="975"/>
      <c r="AD98" s="975"/>
      <c r="AE98" s="975"/>
      <c r="AF98" s="975"/>
      <c r="AG98" s="975"/>
      <c r="AH98" s="975"/>
      <c r="AI98" s="975"/>
      <c r="AJ98" s="975"/>
      <c r="AK98" s="975"/>
      <c r="AL98" s="975"/>
      <c r="AM98" s="975"/>
      <c r="AN98" s="975"/>
      <c r="AO98" s="975"/>
      <c r="AP98" s="975"/>
      <c r="AQ98" s="975"/>
      <c r="AR98" s="975"/>
      <c r="AS98" s="975"/>
      <c r="AT98" s="975"/>
      <c r="AU98" s="975"/>
      <c r="AV98" s="975"/>
      <c r="AW98" s="975"/>
      <c r="AX98" s="975"/>
      <c r="AY98" s="975"/>
      <c r="AZ98" s="975"/>
      <c r="BA98" s="975"/>
      <c r="BB98" s="975"/>
      <c r="BC98" s="976"/>
      <c r="BD98" s="210"/>
      <c r="BE98" s="210"/>
      <c r="BF98" s="210"/>
    </row>
    <row r="99" spans="1:58" s="212" customFormat="1" ht="5.0999999999999996" customHeight="1" thickBot="1">
      <c r="B99" s="626"/>
      <c r="C99" s="626"/>
      <c r="D99" s="210"/>
      <c r="E99" s="210"/>
      <c r="F99" s="210"/>
      <c r="G99" s="210"/>
      <c r="H99" s="210"/>
      <c r="I99" s="210"/>
      <c r="J99" s="210"/>
      <c r="K99" s="210"/>
      <c r="L99" s="210"/>
      <c r="M99" s="210"/>
      <c r="N99" s="210"/>
      <c r="O99" s="210"/>
      <c r="P99" s="210"/>
      <c r="Q99" s="210"/>
      <c r="R99" s="210"/>
      <c r="S99" s="210"/>
      <c r="T99" s="210"/>
      <c r="U99" s="210"/>
      <c r="V99" s="210"/>
      <c r="W99" s="210"/>
      <c r="X99" s="210"/>
      <c r="Y99" s="210"/>
      <c r="Z99" s="210"/>
      <c r="AA99" s="210"/>
      <c r="AB99" s="210"/>
      <c r="AC99" s="626"/>
      <c r="AD99" s="626"/>
      <c r="AE99" s="210"/>
      <c r="AF99" s="210"/>
      <c r="AG99" s="210"/>
      <c r="AH99" s="210"/>
      <c r="AI99" s="210"/>
      <c r="AJ99" s="210"/>
      <c r="AK99" s="210"/>
      <c r="AL99" s="210"/>
      <c r="AM99" s="210"/>
      <c r="AN99" s="210"/>
      <c r="AO99" s="210"/>
      <c r="AP99" s="210"/>
      <c r="AQ99" s="210"/>
      <c r="AR99" s="210"/>
      <c r="AS99" s="210"/>
      <c r="AT99" s="210"/>
      <c r="AU99" s="210"/>
      <c r="AV99" s="210"/>
      <c r="AW99" s="210"/>
      <c r="AX99" s="210"/>
      <c r="AY99" s="210"/>
      <c r="AZ99" s="210"/>
      <c r="BA99" s="210"/>
      <c r="BB99" s="210"/>
      <c r="BC99" s="210"/>
    </row>
    <row r="100" spans="1:58" ht="21.95" customHeight="1">
      <c r="A100" s="207"/>
      <c r="B100" s="979" t="s">
        <v>393</v>
      </c>
      <c r="C100" s="977" t="s">
        <v>394</v>
      </c>
      <c r="D100" s="879" t="s">
        <v>395</v>
      </c>
      <c r="E100" s="880"/>
      <c r="F100" s="880"/>
      <c r="G100" s="880"/>
      <c r="H100" s="880"/>
      <c r="I100" s="880"/>
      <c r="J100" s="880"/>
      <c r="K100" s="881"/>
      <c r="L100" s="882" t="s">
        <v>396</v>
      </c>
      <c r="M100" s="883"/>
      <c r="N100" s="219" t="s">
        <v>397</v>
      </c>
      <c r="O100" s="884" t="s">
        <v>398</v>
      </c>
      <c r="P100" s="960" t="s">
        <v>399</v>
      </c>
      <c r="Q100" s="961"/>
      <c r="R100" s="961"/>
      <c r="S100" s="961"/>
      <c r="T100" s="961"/>
      <c r="U100" s="961"/>
      <c r="V100" s="961"/>
      <c r="W100" s="961"/>
      <c r="X100" s="961"/>
      <c r="Y100" s="961"/>
      <c r="Z100" s="961"/>
      <c r="AA100" s="961"/>
      <c r="AB100" s="962"/>
      <c r="AC100" s="969" t="s">
        <v>393</v>
      </c>
      <c r="AD100" s="977" t="s">
        <v>394</v>
      </c>
      <c r="AE100" s="879" t="s">
        <v>395</v>
      </c>
      <c r="AF100" s="880"/>
      <c r="AG100" s="880"/>
      <c r="AH100" s="880"/>
      <c r="AI100" s="880"/>
      <c r="AJ100" s="880"/>
      <c r="AK100" s="880"/>
      <c r="AL100" s="881"/>
      <c r="AM100" s="882" t="s">
        <v>396</v>
      </c>
      <c r="AN100" s="883"/>
      <c r="AO100" s="219" t="s">
        <v>397</v>
      </c>
      <c r="AP100" s="884" t="s">
        <v>398</v>
      </c>
      <c r="AQ100" s="993" t="s">
        <v>399</v>
      </c>
      <c r="AR100" s="993"/>
      <c r="AS100" s="993"/>
      <c r="AT100" s="993"/>
      <c r="AU100" s="993"/>
      <c r="AV100" s="993"/>
      <c r="AW100" s="993"/>
      <c r="AX100" s="993"/>
      <c r="AY100" s="993"/>
      <c r="AZ100" s="993"/>
      <c r="BA100" s="993"/>
      <c r="BB100" s="993"/>
      <c r="BC100" s="994"/>
    </row>
    <row r="101" spans="1:58" ht="21.95" customHeight="1">
      <c r="A101" s="207"/>
      <c r="B101" s="980"/>
      <c r="C101" s="978"/>
      <c r="D101" s="952" t="s">
        <v>400</v>
      </c>
      <c r="E101" s="953"/>
      <c r="F101" s="953"/>
      <c r="G101" s="953"/>
      <c r="H101" s="953"/>
      <c r="I101" s="953"/>
      <c r="J101" s="953"/>
      <c r="K101" s="954"/>
      <c r="L101" s="223" t="s">
        <v>401</v>
      </c>
      <c r="M101" s="224" t="s">
        <v>402</v>
      </c>
      <c r="N101" s="225" t="s">
        <v>402</v>
      </c>
      <c r="O101" s="885"/>
      <c r="P101" s="963"/>
      <c r="Q101" s="964"/>
      <c r="R101" s="964"/>
      <c r="S101" s="964"/>
      <c r="T101" s="964"/>
      <c r="U101" s="964"/>
      <c r="V101" s="964"/>
      <c r="W101" s="964"/>
      <c r="X101" s="964"/>
      <c r="Y101" s="964"/>
      <c r="Z101" s="964"/>
      <c r="AA101" s="964"/>
      <c r="AB101" s="965"/>
      <c r="AC101" s="970"/>
      <c r="AD101" s="978"/>
      <c r="AE101" s="952" t="s">
        <v>400</v>
      </c>
      <c r="AF101" s="953"/>
      <c r="AG101" s="953"/>
      <c r="AH101" s="953"/>
      <c r="AI101" s="953"/>
      <c r="AJ101" s="953"/>
      <c r="AK101" s="953"/>
      <c r="AL101" s="954"/>
      <c r="AM101" s="223" t="s">
        <v>401</v>
      </c>
      <c r="AN101" s="224" t="s">
        <v>402</v>
      </c>
      <c r="AO101" s="225" t="s">
        <v>402</v>
      </c>
      <c r="AP101" s="885"/>
      <c r="AQ101" s="995"/>
      <c r="AR101" s="995"/>
      <c r="AS101" s="995"/>
      <c r="AT101" s="995"/>
      <c r="AU101" s="995"/>
      <c r="AV101" s="995"/>
      <c r="AW101" s="995"/>
      <c r="AX101" s="995"/>
      <c r="AY101" s="995"/>
      <c r="AZ101" s="995"/>
      <c r="BA101" s="995"/>
      <c r="BB101" s="995"/>
      <c r="BC101" s="996"/>
    </row>
    <row r="102" spans="1:58" ht="32.1" customHeight="1">
      <c r="A102" s="207"/>
      <c r="B102" s="894">
        <v>1</v>
      </c>
      <c r="C102" s="896">
        <f>'入力用　雇用依頼 '!O16</f>
        <v>44287</v>
      </c>
      <c r="D102" s="226" t="s">
        <v>403</v>
      </c>
      <c r="E102" s="898"/>
      <c r="F102" s="899"/>
      <c r="G102" s="899"/>
      <c r="H102" s="303" t="s">
        <v>404</v>
      </c>
      <c r="I102" s="899"/>
      <c r="J102" s="899"/>
      <c r="K102" s="900"/>
      <c r="L102" s="285" t="str">
        <f>IF(E102="","",I102-E102-(TIME(0,N102,0)))</f>
        <v/>
      </c>
      <c r="M102" s="286" t="str">
        <f>IF(E102="","",IF(MINUTE(I102-E102-TIME(0,N102,0))=0,"00",MINUTE(I102-E102-TIME(0,N102,0))))</f>
        <v/>
      </c>
      <c r="N102" s="279"/>
      <c r="O102" s="946"/>
      <c r="P102" s="1024"/>
      <c r="Q102" s="1025"/>
      <c r="R102" s="1025"/>
      <c r="S102" s="1025"/>
      <c r="T102" s="1025"/>
      <c r="U102" s="1025"/>
      <c r="V102" s="1025"/>
      <c r="W102" s="1025"/>
      <c r="X102" s="1025"/>
      <c r="Y102" s="1025"/>
      <c r="Z102" s="1025"/>
      <c r="AA102" s="1025"/>
      <c r="AB102" s="1026"/>
      <c r="AC102" s="950">
        <v>17</v>
      </c>
      <c r="AD102" s="896">
        <f>C132+1</f>
        <v>44303</v>
      </c>
      <c r="AE102" s="226" t="s">
        <v>403</v>
      </c>
      <c r="AF102" s="898"/>
      <c r="AG102" s="899"/>
      <c r="AH102" s="899"/>
      <c r="AI102" s="303" t="s">
        <v>404</v>
      </c>
      <c r="AJ102" s="899"/>
      <c r="AK102" s="899"/>
      <c r="AL102" s="900"/>
      <c r="AM102" s="285" t="str">
        <f>IF(AF102="","",AJ102-AF102-(TIME(0,AO102,0)))</f>
        <v/>
      </c>
      <c r="AN102" s="286" t="str">
        <f>IF(AF102="","",IF(MINUTE(AJ102-AF102-TIME(0,AO102,0))=0,"00",MINUTE(AJ102-AF102-TIME(0,AO102,0))))</f>
        <v/>
      </c>
      <c r="AO102" s="279"/>
      <c r="AP102" s="946"/>
      <c r="AQ102" s="903"/>
      <c r="AR102" s="904"/>
      <c r="AS102" s="904"/>
      <c r="AT102" s="904"/>
      <c r="AU102" s="904"/>
      <c r="AV102" s="904"/>
      <c r="AW102" s="904"/>
      <c r="AX102" s="904"/>
      <c r="AY102" s="904"/>
      <c r="AZ102" s="904"/>
      <c r="BA102" s="904"/>
      <c r="BB102" s="904"/>
      <c r="BC102" s="905"/>
    </row>
    <row r="103" spans="1:58" ht="32.1" customHeight="1">
      <c r="A103" s="207"/>
      <c r="B103" s="949"/>
      <c r="C103" s="997"/>
      <c r="D103" s="234" t="s">
        <v>405</v>
      </c>
      <c r="E103" s="293"/>
      <c r="F103" s="294" t="s">
        <v>38</v>
      </c>
      <c r="G103" s="295"/>
      <c r="H103" s="304" t="s">
        <v>404</v>
      </c>
      <c r="I103" s="295"/>
      <c r="J103" s="294" t="s">
        <v>38</v>
      </c>
      <c r="K103" s="295"/>
      <c r="L103" s="287"/>
      <c r="M103" s="288"/>
      <c r="N103" s="280"/>
      <c r="O103" s="943"/>
      <c r="P103" s="1027"/>
      <c r="Q103" s="1028"/>
      <c r="R103" s="1028"/>
      <c r="S103" s="1028"/>
      <c r="T103" s="1028"/>
      <c r="U103" s="1028"/>
      <c r="V103" s="1028"/>
      <c r="W103" s="1028"/>
      <c r="X103" s="1028"/>
      <c r="Y103" s="1028"/>
      <c r="Z103" s="1028"/>
      <c r="AA103" s="1028"/>
      <c r="AB103" s="1029"/>
      <c r="AC103" s="951"/>
      <c r="AD103" s="914"/>
      <c r="AE103" s="234" t="s">
        <v>405</v>
      </c>
      <c r="AF103" s="293"/>
      <c r="AG103" s="294" t="s">
        <v>38</v>
      </c>
      <c r="AH103" s="295"/>
      <c r="AI103" s="304" t="s">
        <v>404</v>
      </c>
      <c r="AJ103" s="295"/>
      <c r="AK103" s="294" t="s">
        <v>38</v>
      </c>
      <c r="AL103" s="295"/>
      <c r="AM103" s="291"/>
      <c r="AN103" s="292"/>
      <c r="AO103" s="280"/>
      <c r="AP103" s="943"/>
      <c r="AQ103" s="910"/>
      <c r="AR103" s="911"/>
      <c r="AS103" s="911"/>
      <c r="AT103" s="911"/>
      <c r="AU103" s="911"/>
      <c r="AV103" s="911"/>
      <c r="AW103" s="911"/>
      <c r="AX103" s="911"/>
      <c r="AY103" s="911"/>
      <c r="AZ103" s="911"/>
      <c r="BA103" s="911"/>
      <c r="BB103" s="911"/>
      <c r="BC103" s="912"/>
    </row>
    <row r="104" spans="1:58" ht="32.1" customHeight="1">
      <c r="A104" s="207"/>
      <c r="B104" s="948">
        <v>2</v>
      </c>
      <c r="C104" s="896">
        <f>C102+1</f>
        <v>44288</v>
      </c>
      <c r="D104" s="226" t="s">
        <v>403</v>
      </c>
      <c r="E104" s="898"/>
      <c r="F104" s="899"/>
      <c r="G104" s="899"/>
      <c r="H104" s="303" t="s">
        <v>404</v>
      </c>
      <c r="I104" s="899"/>
      <c r="J104" s="899"/>
      <c r="K104" s="900"/>
      <c r="L104" s="285" t="str">
        <f>IF(E104="","",I104-E104-(TIME(0,N104,0)))</f>
        <v/>
      </c>
      <c r="M104" s="286" t="str">
        <f>IF(E104="","",IF(MINUTE(I104-E104-TIME(0,N104,0))=0,"00",MINUTE(I104-E104-TIME(0,N104,0))))</f>
        <v/>
      </c>
      <c r="N104" s="279"/>
      <c r="O104" s="901"/>
      <c r="P104" s="1030"/>
      <c r="Q104" s="1031"/>
      <c r="R104" s="1031"/>
      <c r="S104" s="1031"/>
      <c r="T104" s="1031"/>
      <c r="U104" s="1031"/>
      <c r="V104" s="1031"/>
      <c r="W104" s="1031"/>
      <c r="X104" s="1031"/>
      <c r="Y104" s="1031"/>
      <c r="Z104" s="1031"/>
      <c r="AA104" s="1031"/>
      <c r="AB104" s="1032"/>
      <c r="AC104" s="918">
        <v>18</v>
      </c>
      <c r="AD104" s="896">
        <f>AD102+1</f>
        <v>44304</v>
      </c>
      <c r="AE104" s="226" t="s">
        <v>403</v>
      </c>
      <c r="AF104" s="898"/>
      <c r="AG104" s="899"/>
      <c r="AH104" s="899"/>
      <c r="AI104" s="303" t="s">
        <v>404</v>
      </c>
      <c r="AJ104" s="899"/>
      <c r="AK104" s="899"/>
      <c r="AL104" s="900"/>
      <c r="AM104" s="285" t="str">
        <f>IF(AF104="","",AJ104-AF104-(TIME(0,AO104,0)))</f>
        <v/>
      </c>
      <c r="AN104" s="286" t="str">
        <f>IF(AF104="","",IF(MINUTE(AJ104-AF104-TIME(0,AO104,0))=0,"00",MINUTE(AJ104-AF104-TIME(0,AO104,0))))</f>
        <v/>
      </c>
      <c r="AO104" s="279"/>
      <c r="AP104" s="886"/>
      <c r="AQ104" s="888"/>
      <c r="AR104" s="889"/>
      <c r="AS104" s="889"/>
      <c r="AT104" s="889"/>
      <c r="AU104" s="889"/>
      <c r="AV104" s="889"/>
      <c r="AW104" s="889"/>
      <c r="AX104" s="889"/>
      <c r="AY104" s="889"/>
      <c r="AZ104" s="889"/>
      <c r="BA104" s="889"/>
      <c r="BB104" s="889"/>
      <c r="BC104" s="890"/>
    </row>
    <row r="105" spans="1:58" ht="32.1" customHeight="1">
      <c r="A105" s="207"/>
      <c r="B105" s="949"/>
      <c r="C105" s="997"/>
      <c r="D105" s="234" t="s">
        <v>405</v>
      </c>
      <c r="E105" s="293"/>
      <c r="F105" s="294" t="s">
        <v>38</v>
      </c>
      <c r="G105" s="295"/>
      <c r="H105" s="304" t="s">
        <v>404</v>
      </c>
      <c r="I105" s="295"/>
      <c r="J105" s="294" t="s">
        <v>38</v>
      </c>
      <c r="K105" s="295"/>
      <c r="L105" s="287"/>
      <c r="M105" s="288"/>
      <c r="N105" s="280"/>
      <c r="O105" s="943"/>
      <c r="P105" s="1033"/>
      <c r="Q105" s="1034"/>
      <c r="R105" s="1034"/>
      <c r="S105" s="1034"/>
      <c r="T105" s="1034"/>
      <c r="U105" s="1034"/>
      <c r="V105" s="1034"/>
      <c r="W105" s="1034"/>
      <c r="X105" s="1034"/>
      <c r="Y105" s="1034"/>
      <c r="Z105" s="1034"/>
      <c r="AA105" s="1034"/>
      <c r="AB105" s="1035"/>
      <c r="AC105" s="918"/>
      <c r="AD105" s="914"/>
      <c r="AE105" s="234" t="s">
        <v>405</v>
      </c>
      <c r="AF105" s="293"/>
      <c r="AG105" s="294" t="s">
        <v>38</v>
      </c>
      <c r="AH105" s="295"/>
      <c r="AI105" s="304" t="s">
        <v>404</v>
      </c>
      <c r="AJ105" s="295"/>
      <c r="AK105" s="294" t="s">
        <v>38</v>
      </c>
      <c r="AL105" s="295"/>
      <c r="AM105" s="291"/>
      <c r="AN105" s="292"/>
      <c r="AO105" s="280"/>
      <c r="AP105" s="887"/>
      <c r="AQ105" s="891"/>
      <c r="AR105" s="892"/>
      <c r="AS105" s="892"/>
      <c r="AT105" s="892"/>
      <c r="AU105" s="892"/>
      <c r="AV105" s="892"/>
      <c r="AW105" s="892"/>
      <c r="AX105" s="892"/>
      <c r="AY105" s="892"/>
      <c r="AZ105" s="892"/>
      <c r="BA105" s="892"/>
      <c r="BB105" s="892"/>
      <c r="BC105" s="893"/>
    </row>
    <row r="106" spans="1:58" ht="32.1" customHeight="1">
      <c r="A106" s="207"/>
      <c r="B106" s="948">
        <v>3</v>
      </c>
      <c r="C106" s="896">
        <f>C104+1</f>
        <v>44289</v>
      </c>
      <c r="D106" s="226" t="s">
        <v>403</v>
      </c>
      <c r="E106" s="898"/>
      <c r="F106" s="899"/>
      <c r="G106" s="899"/>
      <c r="H106" s="303" t="s">
        <v>404</v>
      </c>
      <c r="I106" s="899"/>
      <c r="J106" s="899"/>
      <c r="K106" s="900"/>
      <c r="L106" s="285" t="str">
        <f>IF(E106="","",I106-E106-(TIME(0,N106,0)))</f>
        <v/>
      </c>
      <c r="M106" s="286" t="str">
        <f>IF(E106="","",IF(MINUTE(I106-E106-TIME(0,N106,0))=0,"00",MINUTE(I106-E106-TIME(0,N106,0))))</f>
        <v/>
      </c>
      <c r="N106" s="279"/>
      <c r="O106" s="901"/>
      <c r="P106" s="903"/>
      <c r="Q106" s="904"/>
      <c r="R106" s="904"/>
      <c r="S106" s="904"/>
      <c r="T106" s="904"/>
      <c r="U106" s="904"/>
      <c r="V106" s="904"/>
      <c r="W106" s="904"/>
      <c r="X106" s="904"/>
      <c r="Y106" s="904"/>
      <c r="Z106" s="904"/>
      <c r="AA106" s="904"/>
      <c r="AB106" s="944"/>
      <c r="AC106" s="918">
        <v>19</v>
      </c>
      <c r="AD106" s="896">
        <f>AD104+1</f>
        <v>44305</v>
      </c>
      <c r="AE106" s="226" t="s">
        <v>403</v>
      </c>
      <c r="AF106" s="898"/>
      <c r="AG106" s="899"/>
      <c r="AH106" s="899"/>
      <c r="AI106" s="303" t="s">
        <v>404</v>
      </c>
      <c r="AJ106" s="899"/>
      <c r="AK106" s="899"/>
      <c r="AL106" s="900"/>
      <c r="AM106" s="285" t="str">
        <f>IF(AF106="","",AJ106-AF106-(TIME(0,AO106,0)))</f>
        <v/>
      </c>
      <c r="AN106" s="286" t="str">
        <f>IF(AF106="","",IF(MINUTE(AJ106-AF106-TIME(0,AO106,0))=0,"00",MINUTE(AJ106-AF106-TIME(0,AO106,0))))</f>
        <v/>
      </c>
      <c r="AO106" s="279"/>
      <c r="AP106" s="886"/>
      <c r="AQ106" s="888"/>
      <c r="AR106" s="889"/>
      <c r="AS106" s="889"/>
      <c r="AT106" s="889"/>
      <c r="AU106" s="889"/>
      <c r="AV106" s="889"/>
      <c r="AW106" s="889"/>
      <c r="AX106" s="889"/>
      <c r="AY106" s="889"/>
      <c r="AZ106" s="889"/>
      <c r="BA106" s="889"/>
      <c r="BB106" s="889"/>
      <c r="BC106" s="890"/>
    </row>
    <row r="107" spans="1:58" ht="32.1" customHeight="1">
      <c r="A107" s="207"/>
      <c r="B107" s="949"/>
      <c r="C107" s="997"/>
      <c r="D107" s="234" t="s">
        <v>405</v>
      </c>
      <c r="E107" s="293"/>
      <c r="F107" s="294" t="s">
        <v>38</v>
      </c>
      <c r="G107" s="295"/>
      <c r="H107" s="304" t="s">
        <v>404</v>
      </c>
      <c r="I107" s="295"/>
      <c r="J107" s="294" t="s">
        <v>38</v>
      </c>
      <c r="K107" s="295"/>
      <c r="L107" s="287"/>
      <c r="M107" s="288"/>
      <c r="N107" s="280"/>
      <c r="O107" s="943"/>
      <c r="P107" s="910"/>
      <c r="Q107" s="911"/>
      <c r="R107" s="911"/>
      <c r="S107" s="911"/>
      <c r="T107" s="911"/>
      <c r="U107" s="911"/>
      <c r="V107" s="911"/>
      <c r="W107" s="911"/>
      <c r="X107" s="911"/>
      <c r="Y107" s="911"/>
      <c r="Z107" s="911"/>
      <c r="AA107" s="911"/>
      <c r="AB107" s="945"/>
      <c r="AC107" s="918"/>
      <c r="AD107" s="914"/>
      <c r="AE107" s="234" t="s">
        <v>405</v>
      </c>
      <c r="AF107" s="293"/>
      <c r="AG107" s="294" t="s">
        <v>38</v>
      </c>
      <c r="AH107" s="295"/>
      <c r="AI107" s="304" t="s">
        <v>404</v>
      </c>
      <c r="AJ107" s="295"/>
      <c r="AK107" s="294" t="s">
        <v>38</v>
      </c>
      <c r="AL107" s="295"/>
      <c r="AM107" s="291"/>
      <c r="AN107" s="292"/>
      <c r="AO107" s="280"/>
      <c r="AP107" s="887"/>
      <c r="AQ107" s="891"/>
      <c r="AR107" s="892"/>
      <c r="AS107" s="892"/>
      <c r="AT107" s="892"/>
      <c r="AU107" s="892"/>
      <c r="AV107" s="892"/>
      <c r="AW107" s="892"/>
      <c r="AX107" s="892"/>
      <c r="AY107" s="892"/>
      <c r="AZ107" s="892"/>
      <c r="BA107" s="892"/>
      <c r="BB107" s="892"/>
      <c r="BC107" s="893"/>
    </row>
    <row r="108" spans="1:58" ht="32.1" customHeight="1">
      <c r="A108" s="207"/>
      <c r="B108" s="948">
        <v>4</v>
      </c>
      <c r="C108" s="896">
        <f>C106+1</f>
        <v>44290</v>
      </c>
      <c r="D108" s="226" t="s">
        <v>403</v>
      </c>
      <c r="E108" s="898"/>
      <c r="F108" s="899"/>
      <c r="G108" s="899"/>
      <c r="H108" s="303" t="s">
        <v>404</v>
      </c>
      <c r="I108" s="899"/>
      <c r="J108" s="899"/>
      <c r="K108" s="900"/>
      <c r="L108" s="285" t="str">
        <f>IF(E108="","",I108-E108-(TIME(0,N108,0)))</f>
        <v/>
      </c>
      <c r="M108" s="286" t="str">
        <f>IF(E108="","",IF(MINUTE(I108-E108-TIME(0,N108,0))=0,"00",MINUTE(I108-E108-TIME(0,N108,0))))</f>
        <v/>
      </c>
      <c r="N108" s="279"/>
      <c r="O108" s="915"/>
      <c r="P108" s="888"/>
      <c r="Q108" s="889"/>
      <c r="R108" s="889"/>
      <c r="S108" s="889"/>
      <c r="T108" s="889"/>
      <c r="U108" s="889"/>
      <c r="V108" s="889"/>
      <c r="W108" s="889"/>
      <c r="X108" s="889"/>
      <c r="Y108" s="889"/>
      <c r="Z108" s="889"/>
      <c r="AA108" s="889"/>
      <c r="AB108" s="916"/>
      <c r="AC108" s="1023">
        <v>20</v>
      </c>
      <c r="AD108" s="896">
        <f>AD106+1</f>
        <v>44306</v>
      </c>
      <c r="AE108" s="652" t="s">
        <v>403</v>
      </c>
      <c r="AF108" s="898">
        <v>0.41666666666666669</v>
      </c>
      <c r="AG108" s="899"/>
      <c r="AH108" s="899"/>
      <c r="AI108" s="303" t="s">
        <v>404</v>
      </c>
      <c r="AJ108" s="899">
        <v>0.66666666666666663</v>
      </c>
      <c r="AK108" s="899"/>
      <c r="AL108" s="900"/>
      <c r="AM108" s="285">
        <f>IF(AF108="","",AJ108-AF108-(TIME(0,AO108,0)))</f>
        <v>0.24999999999999994</v>
      </c>
      <c r="AN108" s="286" t="str">
        <f>IF(AF108="","",IF(MINUTE(AJ108-AF108-TIME(0,AO108,0))=0,"00",MINUTE(AJ108-AF108-TIME(0,AO108,0))))</f>
        <v>00</v>
      </c>
      <c r="AO108" s="279"/>
      <c r="AP108" s="946"/>
      <c r="AQ108" s="903"/>
      <c r="AR108" s="904"/>
      <c r="AS108" s="904"/>
      <c r="AT108" s="904"/>
      <c r="AU108" s="904"/>
      <c r="AV108" s="904"/>
      <c r="AW108" s="904"/>
      <c r="AX108" s="904"/>
      <c r="AY108" s="904"/>
      <c r="AZ108" s="904"/>
      <c r="BA108" s="904"/>
      <c r="BB108" s="904"/>
      <c r="BC108" s="905"/>
    </row>
    <row r="109" spans="1:58" ht="32.1" customHeight="1">
      <c r="A109" s="207"/>
      <c r="B109" s="949"/>
      <c r="C109" s="997"/>
      <c r="D109" s="234" t="s">
        <v>405</v>
      </c>
      <c r="E109" s="293"/>
      <c r="F109" s="294" t="s">
        <v>38</v>
      </c>
      <c r="G109" s="295"/>
      <c r="H109" s="304" t="s">
        <v>404</v>
      </c>
      <c r="I109" s="295"/>
      <c r="J109" s="294" t="s">
        <v>38</v>
      </c>
      <c r="K109" s="295"/>
      <c r="L109" s="287"/>
      <c r="M109" s="288"/>
      <c r="N109" s="280"/>
      <c r="O109" s="887"/>
      <c r="P109" s="891"/>
      <c r="Q109" s="892"/>
      <c r="R109" s="892"/>
      <c r="S109" s="892"/>
      <c r="T109" s="892"/>
      <c r="U109" s="892"/>
      <c r="V109" s="892"/>
      <c r="W109" s="892"/>
      <c r="X109" s="892"/>
      <c r="Y109" s="892"/>
      <c r="Z109" s="892"/>
      <c r="AA109" s="892"/>
      <c r="AB109" s="917"/>
      <c r="AC109" s="1023"/>
      <c r="AD109" s="914"/>
      <c r="AE109" s="653" t="s">
        <v>405</v>
      </c>
      <c r="AF109" s="293"/>
      <c r="AG109" s="294" t="s">
        <v>38</v>
      </c>
      <c r="AH109" s="295"/>
      <c r="AI109" s="304" t="s">
        <v>404</v>
      </c>
      <c r="AJ109" s="295"/>
      <c r="AK109" s="294" t="s">
        <v>38</v>
      </c>
      <c r="AL109" s="295"/>
      <c r="AM109" s="291"/>
      <c r="AN109" s="292"/>
      <c r="AO109" s="280"/>
      <c r="AP109" s="943"/>
      <c r="AQ109" s="910"/>
      <c r="AR109" s="911"/>
      <c r="AS109" s="911"/>
      <c r="AT109" s="911"/>
      <c r="AU109" s="911"/>
      <c r="AV109" s="911"/>
      <c r="AW109" s="911"/>
      <c r="AX109" s="911"/>
      <c r="AY109" s="911"/>
      <c r="AZ109" s="911"/>
      <c r="BA109" s="911"/>
      <c r="BB109" s="911"/>
      <c r="BC109" s="912"/>
    </row>
    <row r="110" spans="1:58" ht="32.1" customHeight="1">
      <c r="A110" s="207"/>
      <c r="B110" s="948">
        <v>5</v>
      </c>
      <c r="C110" s="896">
        <f>C108+1</f>
        <v>44291</v>
      </c>
      <c r="D110" s="226" t="s">
        <v>403</v>
      </c>
      <c r="E110" s="898">
        <v>0.41666666666666669</v>
      </c>
      <c r="F110" s="899"/>
      <c r="G110" s="899"/>
      <c r="H110" s="303" t="s">
        <v>404</v>
      </c>
      <c r="I110" s="899">
        <v>0.66666666666666663</v>
      </c>
      <c r="J110" s="899"/>
      <c r="K110" s="900"/>
      <c r="L110" s="285">
        <f>IF(E110="","",I110-E110-(TIME(0,N110,0)))</f>
        <v>0.24999999999999994</v>
      </c>
      <c r="M110" s="286" t="str">
        <f>IF(E110="","",IF(MINUTE(I110-E110-TIME(0,N110,0))=0,"00",MINUTE(I110-E110-TIME(0,N110,0))))</f>
        <v>00</v>
      </c>
      <c r="N110" s="279"/>
      <c r="O110" s="915"/>
      <c r="P110" s="888"/>
      <c r="Q110" s="889"/>
      <c r="R110" s="889"/>
      <c r="S110" s="889"/>
      <c r="T110" s="889"/>
      <c r="U110" s="889"/>
      <c r="V110" s="889"/>
      <c r="W110" s="889"/>
      <c r="X110" s="889"/>
      <c r="Y110" s="889"/>
      <c r="Z110" s="889"/>
      <c r="AA110" s="889"/>
      <c r="AB110" s="916"/>
      <c r="AC110" s="918">
        <v>21</v>
      </c>
      <c r="AD110" s="1022">
        <f>AD108+1</f>
        <v>44307</v>
      </c>
      <c r="AE110" s="226" t="s">
        <v>403</v>
      </c>
      <c r="AF110" s="898"/>
      <c r="AG110" s="899"/>
      <c r="AH110" s="899"/>
      <c r="AI110" s="303" t="s">
        <v>404</v>
      </c>
      <c r="AJ110" s="899"/>
      <c r="AK110" s="899"/>
      <c r="AL110" s="900"/>
      <c r="AM110" s="285" t="str">
        <f>IF(AF110="","",AJ110-AF110-(TIME(0,AO110,0)))</f>
        <v/>
      </c>
      <c r="AN110" s="286" t="str">
        <f>IF(AF110="","",IF(MINUTE(AJ110-AF110-TIME(0,AO110,0))=0,"00",MINUTE(AJ110-AF110-TIME(0,AO110,0))))</f>
        <v/>
      </c>
      <c r="AO110" s="279"/>
      <c r="AP110" s="946"/>
      <c r="AQ110" s="903"/>
      <c r="AR110" s="904"/>
      <c r="AS110" s="904"/>
      <c r="AT110" s="904"/>
      <c r="AU110" s="904"/>
      <c r="AV110" s="904"/>
      <c r="AW110" s="904"/>
      <c r="AX110" s="904"/>
      <c r="AY110" s="904"/>
      <c r="AZ110" s="904"/>
      <c r="BA110" s="904"/>
      <c r="BB110" s="904"/>
      <c r="BC110" s="905"/>
    </row>
    <row r="111" spans="1:58" ht="32.1" customHeight="1">
      <c r="A111" s="207"/>
      <c r="B111" s="949"/>
      <c r="C111" s="997"/>
      <c r="D111" s="234" t="s">
        <v>405</v>
      </c>
      <c r="E111" s="293"/>
      <c r="F111" s="294" t="s">
        <v>38</v>
      </c>
      <c r="G111" s="295"/>
      <c r="H111" s="304" t="s">
        <v>404</v>
      </c>
      <c r="I111" s="295"/>
      <c r="J111" s="294" t="s">
        <v>38</v>
      </c>
      <c r="K111" s="295"/>
      <c r="L111" s="287"/>
      <c r="M111" s="288"/>
      <c r="N111" s="280"/>
      <c r="O111" s="887"/>
      <c r="P111" s="891"/>
      <c r="Q111" s="892"/>
      <c r="R111" s="892"/>
      <c r="S111" s="892"/>
      <c r="T111" s="892"/>
      <c r="U111" s="892"/>
      <c r="V111" s="892"/>
      <c r="W111" s="892"/>
      <c r="X111" s="892"/>
      <c r="Y111" s="892"/>
      <c r="Z111" s="892"/>
      <c r="AA111" s="892"/>
      <c r="AB111" s="917"/>
      <c r="AC111" s="918"/>
      <c r="AD111" s="914"/>
      <c r="AE111" s="234" t="s">
        <v>405</v>
      </c>
      <c r="AF111" s="293"/>
      <c r="AG111" s="294" t="s">
        <v>38</v>
      </c>
      <c r="AH111" s="295"/>
      <c r="AI111" s="304" t="s">
        <v>404</v>
      </c>
      <c r="AJ111" s="295"/>
      <c r="AK111" s="294" t="s">
        <v>38</v>
      </c>
      <c r="AL111" s="295"/>
      <c r="AM111" s="291"/>
      <c r="AN111" s="292"/>
      <c r="AO111" s="280"/>
      <c r="AP111" s="943"/>
      <c r="AQ111" s="910"/>
      <c r="AR111" s="911"/>
      <c r="AS111" s="911"/>
      <c r="AT111" s="911"/>
      <c r="AU111" s="911"/>
      <c r="AV111" s="911"/>
      <c r="AW111" s="911"/>
      <c r="AX111" s="911"/>
      <c r="AY111" s="911"/>
      <c r="AZ111" s="911"/>
      <c r="BA111" s="911"/>
      <c r="BB111" s="911"/>
      <c r="BC111" s="912"/>
    </row>
    <row r="112" spans="1:58" ht="32.1" customHeight="1">
      <c r="A112" s="207"/>
      <c r="B112" s="913">
        <v>6</v>
      </c>
      <c r="C112" s="896">
        <f>C110+1</f>
        <v>44292</v>
      </c>
      <c r="D112" s="226" t="s">
        <v>403</v>
      </c>
      <c r="E112" s="898"/>
      <c r="F112" s="899"/>
      <c r="G112" s="899"/>
      <c r="H112" s="303" t="s">
        <v>404</v>
      </c>
      <c r="I112" s="899"/>
      <c r="J112" s="899"/>
      <c r="K112" s="900"/>
      <c r="L112" s="285" t="str">
        <f>IF(E112="","",I112-E112-(TIME(0,N112,0)))</f>
        <v/>
      </c>
      <c r="M112" s="286" t="str">
        <f>IF(E112="","",IF(MINUTE(I112-E112-TIME(0,N112,0))=0,"00",MINUTE(I112-E112-TIME(0,N112,0))))</f>
        <v/>
      </c>
      <c r="N112" s="279"/>
      <c r="O112" s="915"/>
      <c r="P112" s="888"/>
      <c r="Q112" s="889"/>
      <c r="R112" s="889"/>
      <c r="S112" s="889"/>
      <c r="T112" s="889"/>
      <c r="U112" s="889"/>
      <c r="V112" s="889"/>
      <c r="W112" s="889"/>
      <c r="X112" s="889"/>
      <c r="Y112" s="889"/>
      <c r="Z112" s="889"/>
      <c r="AA112" s="889"/>
      <c r="AB112" s="916"/>
      <c r="AC112" s="918">
        <v>22</v>
      </c>
      <c r="AD112" s="896">
        <f>AD110+1</f>
        <v>44308</v>
      </c>
      <c r="AE112" s="226" t="s">
        <v>403</v>
      </c>
      <c r="AF112" s="898"/>
      <c r="AG112" s="899"/>
      <c r="AH112" s="899"/>
      <c r="AI112" s="303" t="s">
        <v>404</v>
      </c>
      <c r="AJ112" s="899"/>
      <c r="AK112" s="899"/>
      <c r="AL112" s="900"/>
      <c r="AM112" s="285" t="str">
        <f>IF(AF112="","",AJ112-AF112-(TIME(0,AO112,0)))</f>
        <v/>
      </c>
      <c r="AN112" s="286" t="str">
        <f>IF(AF112="","",IF(MINUTE(AJ112-AF112-TIME(0,AO112,0))=0,"00",MINUTE(AJ112-AF112-TIME(0,AO112,0))))</f>
        <v/>
      </c>
      <c r="AO112" s="279"/>
      <c r="AP112" s="946"/>
      <c r="AQ112" s="903"/>
      <c r="AR112" s="904"/>
      <c r="AS112" s="904"/>
      <c r="AT112" s="904"/>
      <c r="AU112" s="904"/>
      <c r="AV112" s="904"/>
      <c r="AW112" s="904"/>
      <c r="AX112" s="904"/>
      <c r="AY112" s="904"/>
      <c r="AZ112" s="904"/>
      <c r="BA112" s="904"/>
      <c r="BB112" s="904"/>
      <c r="BC112" s="905"/>
    </row>
    <row r="113" spans="1:55" ht="32.1" customHeight="1">
      <c r="A113" s="207"/>
      <c r="B113" s="913"/>
      <c r="C113" s="997"/>
      <c r="D113" s="234" t="s">
        <v>405</v>
      </c>
      <c r="E113" s="293"/>
      <c r="F113" s="294" t="s">
        <v>38</v>
      </c>
      <c r="G113" s="295"/>
      <c r="H113" s="304" t="s">
        <v>404</v>
      </c>
      <c r="I113" s="295"/>
      <c r="J113" s="294" t="s">
        <v>38</v>
      </c>
      <c r="K113" s="295"/>
      <c r="L113" s="287"/>
      <c r="M113" s="288"/>
      <c r="N113" s="280"/>
      <c r="O113" s="887"/>
      <c r="P113" s="891"/>
      <c r="Q113" s="892"/>
      <c r="R113" s="892"/>
      <c r="S113" s="892"/>
      <c r="T113" s="892"/>
      <c r="U113" s="892"/>
      <c r="V113" s="892"/>
      <c r="W113" s="892"/>
      <c r="X113" s="892"/>
      <c r="Y113" s="892"/>
      <c r="Z113" s="892"/>
      <c r="AA113" s="892"/>
      <c r="AB113" s="917"/>
      <c r="AC113" s="918"/>
      <c r="AD113" s="914"/>
      <c r="AE113" s="234" t="s">
        <v>405</v>
      </c>
      <c r="AF113" s="293"/>
      <c r="AG113" s="294" t="s">
        <v>38</v>
      </c>
      <c r="AH113" s="295"/>
      <c r="AI113" s="304" t="s">
        <v>404</v>
      </c>
      <c r="AJ113" s="295"/>
      <c r="AK113" s="294" t="s">
        <v>38</v>
      </c>
      <c r="AL113" s="295"/>
      <c r="AM113" s="291"/>
      <c r="AN113" s="292"/>
      <c r="AO113" s="280"/>
      <c r="AP113" s="943"/>
      <c r="AQ113" s="910"/>
      <c r="AR113" s="911"/>
      <c r="AS113" s="911"/>
      <c r="AT113" s="911"/>
      <c r="AU113" s="911"/>
      <c r="AV113" s="911"/>
      <c r="AW113" s="911"/>
      <c r="AX113" s="911"/>
      <c r="AY113" s="911"/>
      <c r="AZ113" s="911"/>
      <c r="BA113" s="911"/>
      <c r="BB113" s="911"/>
      <c r="BC113" s="912"/>
    </row>
    <row r="114" spans="1:55" ht="32.1" customHeight="1">
      <c r="A114" s="207"/>
      <c r="B114" s="913">
        <v>7</v>
      </c>
      <c r="C114" s="896">
        <f>C112+1</f>
        <v>44293</v>
      </c>
      <c r="D114" s="226" t="s">
        <v>403</v>
      </c>
      <c r="E114" s="898"/>
      <c r="F114" s="899"/>
      <c r="G114" s="899"/>
      <c r="H114" s="303" t="s">
        <v>404</v>
      </c>
      <c r="I114" s="899"/>
      <c r="J114" s="899"/>
      <c r="K114" s="900"/>
      <c r="L114" s="285" t="str">
        <f>IF(E114="","",I114-E114-(TIME(0,N114,0)))</f>
        <v/>
      </c>
      <c r="M114" s="286" t="str">
        <f>IF(E114="","",IF(MINUTE(I114-E114-TIME(0,N114,0))=0,"00",MINUTE(I114-E114-TIME(0,N114,0))))</f>
        <v/>
      </c>
      <c r="N114" s="279"/>
      <c r="O114" s="915"/>
      <c r="P114" s="888"/>
      <c r="Q114" s="889"/>
      <c r="R114" s="889"/>
      <c r="S114" s="889"/>
      <c r="T114" s="889"/>
      <c r="U114" s="889"/>
      <c r="V114" s="889"/>
      <c r="W114" s="889"/>
      <c r="X114" s="889"/>
      <c r="Y114" s="889"/>
      <c r="Z114" s="889"/>
      <c r="AA114" s="889"/>
      <c r="AB114" s="916"/>
      <c r="AC114" s="918">
        <v>23</v>
      </c>
      <c r="AD114" s="896">
        <f>AD112+1</f>
        <v>44309</v>
      </c>
      <c r="AE114" s="226" t="s">
        <v>403</v>
      </c>
      <c r="AF114" s="898"/>
      <c r="AG114" s="899"/>
      <c r="AH114" s="899"/>
      <c r="AI114" s="303" t="s">
        <v>404</v>
      </c>
      <c r="AJ114" s="899"/>
      <c r="AK114" s="899"/>
      <c r="AL114" s="900"/>
      <c r="AM114" s="285" t="str">
        <f>IF(AF114="","",AJ114-AF114-(TIME(0,AO114,0)))</f>
        <v/>
      </c>
      <c r="AN114" s="286" t="str">
        <f>IF(AF114="","",IF(MINUTE(AJ114-AF114-TIME(0,AO114,0))=0,"00",MINUTE(AJ114-AF114-TIME(0,AO114,0))))</f>
        <v/>
      </c>
      <c r="AO114" s="279"/>
      <c r="AP114" s="946"/>
      <c r="AQ114" s="903"/>
      <c r="AR114" s="904"/>
      <c r="AS114" s="904"/>
      <c r="AT114" s="904"/>
      <c r="AU114" s="904"/>
      <c r="AV114" s="904"/>
      <c r="AW114" s="904"/>
      <c r="AX114" s="904"/>
      <c r="AY114" s="904"/>
      <c r="AZ114" s="904"/>
      <c r="BA114" s="904"/>
      <c r="BB114" s="904"/>
      <c r="BC114" s="905"/>
    </row>
    <row r="115" spans="1:55" ht="32.1" customHeight="1">
      <c r="A115" s="207"/>
      <c r="B115" s="913"/>
      <c r="C115" s="997"/>
      <c r="D115" s="234" t="s">
        <v>405</v>
      </c>
      <c r="E115" s="293"/>
      <c r="F115" s="294" t="s">
        <v>38</v>
      </c>
      <c r="G115" s="295"/>
      <c r="H115" s="304" t="s">
        <v>404</v>
      </c>
      <c r="I115" s="295"/>
      <c r="J115" s="294" t="s">
        <v>38</v>
      </c>
      <c r="K115" s="295"/>
      <c r="L115" s="287"/>
      <c r="M115" s="288"/>
      <c r="N115" s="280"/>
      <c r="O115" s="887"/>
      <c r="P115" s="891"/>
      <c r="Q115" s="892"/>
      <c r="R115" s="892"/>
      <c r="S115" s="892"/>
      <c r="T115" s="892"/>
      <c r="U115" s="892"/>
      <c r="V115" s="892"/>
      <c r="W115" s="892"/>
      <c r="X115" s="892"/>
      <c r="Y115" s="892"/>
      <c r="Z115" s="892"/>
      <c r="AA115" s="892"/>
      <c r="AB115" s="917"/>
      <c r="AC115" s="918"/>
      <c r="AD115" s="914"/>
      <c r="AE115" s="234" t="s">
        <v>405</v>
      </c>
      <c r="AF115" s="293"/>
      <c r="AG115" s="294" t="s">
        <v>38</v>
      </c>
      <c r="AH115" s="295"/>
      <c r="AI115" s="304" t="s">
        <v>404</v>
      </c>
      <c r="AJ115" s="295"/>
      <c r="AK115" s="294" t="s">
        <v>38</v>
      </c>
      <c r="AL115" s="295"/>
      <c r="AM115" s="291"/>
      <c r="AN115" s="292"/>
      <c r="AO115" s="280"/>
      <c r="AP115" s="943"/>
      <c r="AQ115" s="910"/>
      <c r="AR115" s="911"/>
      <c r="AS115" s="911"/>
      <c r="AT115" s="911"/>
      <c r="AU115" s="911"/>
      <c r="AV115" s="911"/>
      <c r="AW115" s="911"/>
      <c r="AX115" s="911"/>
      <c r="AY115" s="911"/>
      <c r="AZ115" s="911"/>
      <c r="BA115" s="911"/>
      <c r="BB115" s="911"/>
      <c r="BC115" s="912"/>
    </row>
    <row r="116" spans="1:55" ht="32.1" customHeight="1">
      <c r="A116" s="207"/>
      <c r="B116" s="913">
        <v>8</v>
      </c>
      <c r="C116" s="896">
        <f>C114+1</f>
        <v>44294</v>
      </c>
      <c r="D116" s="226" t="s">
        <v>403</v>
      </c>
      <c r="E116" s="898"/>
      <c r="F116" s="899"/>
      <c r="G116" s="899"/>
      <c r="H116" s="303" t="s">
        <v>404</v>
      </c>
      <c r="I116" s="899"/>
      <c r="J116" s="899"/>
      <c r="K116" s="900"/>
      <c r="L116" s="285" t="str">
        <f>IF(E116="","",I116-E116-(TIME(0,N116,0)))</f>
        <v/>
      </c>
      <c r="M116" s="286" t="str">
        <f>IF(E116="","",IF(MINUTE(I116-E116-TIME(0,N116,0))=0,"00",MINUTE(I116-E116-TIME(0,N116,0))))</f>
        <v/>
      </c>
      <c r="N116" s="279"/>
      <c r="O116" s="915"/>
      <c r="P116" s="888"/>
      <c r="Q116" s="889"/>
      <c r="R116" s="889"/>
      <c r="S116" s="889"/>
      <c r="T116" s="889"/>
      <c r="U116" s="889"/>
      <c r="V116" s="889"/>
      <c r="W116" s="889"/>
      <c r="X116" s="889"/>
      <c r="Y116" s="889"/>
      <c r="Z116" s="889"/>
      <c r="AA116" s="889"/>
      <c r="AB116" s="916"/>
      <c r="AC116" s="918">
        <v>24</v>
      </c>
      <c r="AD116" s="896">
        <f>AD114+1</f>
        <v>44310</v>
      </c>
      <c r="AE116" s="226" t="s">
        <v>403</v>
      </c>
      <c r="AF116" s="898"/>
      <c r="AG116" s="899"/>
      <c r="AH116" s="899"/>
      <c r="AI116" s="303" t="s">
        <v>404</v>
      </c>
      <c r="AJ116" s="899"/>
      <c r="AK116" s="899"/>
      <c r="AL116" s="900"/>
      <c r="AM116" s="285" t="str">
        <f>IF(AF116="","",AJ116-AF116-(TIME(0,AO116,0)))</f>
        <v/>
      </c>
      <c r="AN116" s="286" t="str">
        <f>IF(AF116="","",IF(MINUTE(AJ116-AF116-TIME(0,AO116,0))=0,"00",MINUTE(AJ116-AF116-TIME(0,AO116,0))))</f>
        <v/>
      </c>
      <c r="AO116" s="279"/>
      <c r="AP116" s="946"/>
      <c r="AQ116" s="903"/>
      <c r="AR116" s="904"/>
      <c r="AS116" s="904"/>
      <c r="AT116" s="904"/>
      <c r="AU116" s="904"/>
      <c r="AV116" s="904"/>
      <c r="AW116" s="904"/>
      <c r="AX116" s="904"/>
      <c r="AY116" s="904"/>
      <c r="AZ116" s="904"/>
      <c r="BA116" s="904"/>
      <c r="BB116" s="904"/>
      <c r="BC116" s="905"/>
    </row>
    <row r="117" spans="1:55" ht="32.1" customHeight="1">
      <c r="A117" s="207"/>
      <c r="B117" s="913"/>
      <c r="C117" s="997"/>
      <c r="D117" s="234" t="s">
        <v>405</v>
      </c>
      <c r="E117" s="293"/>
      <c r="F117" s="294" t="s">
        <v>38</v>
      </c>
      <c r="G117" s="295"/>
      <c r="H117" s="304" t="s">
        <v>404</v>
      </c>
      <c r="I117" s="295"/>
      <c r="J117" s="294" t="s">
        <v>38</v>
      </c>
      <c r="K117" s="295"/>
      <c r="L117" s="287"/>
      <c r="M117" s="288"/>
      <c r="N117" s="280"/>
      <c r="O117" s="887"/>
      <c r="P117" s="891"/>
      <c r="Q117" s="892"/>
      <c r="R117" s="892"/>
      <c r="S117" s="892"/>
      <c r="T117" s="892"/>
      <c r="U117" s="892"/>
      <c r="V117" s="892"/>
      <c r="W117" s="892"/>
      <c r="X117" s="892"/>
      <c r="Y117" s="892"/>
      <c r="Z117" s="892"/>
      <c r="AA117" s="892"/>
      <c r="AB117" s="917"/>
      <c r="AC117" s="918"/>
      <c r="AD117" s="914"/>
      <c r="AE117" s="234" t="s">
        <v>405</v>
      </c>
      <c r="AF117" s="293"/>
      <c r="AG117" s="294" t="s">
        <v>38</v>
      </c>
      <c r="AH117" s="295"/>
      <c r="AI117" s="304" t="s">
        <v>404</v>
      </c>
      <c r="AJ117" s="295"/>
      <c r="AK117" s="294" t="s">
        <v>38</v>
      </c>
      <c r="AL117" s="295"/>
      <c r="AM117" s="291"/>
      <c r="AN117" s="292"/>
      <c r="AO117" s="280"/>
      <c r="AP117" s="943"/>
      <c r="AQ117" s="910"/>
      <c r="AR117" s="911"/>
      <c r="AS117" s="911"/>
      <c r="AT117" s="911"/>
      <c r="AU117" s="911"/>
      <c r="AV117" s="911"/>
      <c r="AW117" s="911"/>
      <c r="AX117" s="911"/>
      <c r="AY117" s="911"/>
      <c r="AZ117" s="911"/>
      <c r="BA117" s="911"/>
      <c r="BB117" s="911"/>
      <c r="BC117" s="912"/>
    </row>
    <row r="118" spans="1:55" ht="32.1" customHeight="1">
      <c r="A118" s="207"/>
      <c r="B118" s="913">
        <v>9</v>
      </c>
      <c r="C118" s="896">
        <f>C116+1</f>
        <v>44295</v>
      </c>
      <c r="D118" s="226" t="s">
        <v>403</v>
      </c>
      <c r="E118" s="898"/>
      <c r="F118" s="899"/>
      <c r="G118" s="899"/>
      <c r="H118" s="303" t="s">
        <v>404</v>
      </c>
      <c r="I118" s="899"/>
      <c r="J118" s="899"/>
      <c r="K118" s="900"/>
      <c r="L118" s="285" t="str">
        <f>IF(E118="","",I118-E118-(TIME(0,N118,0)))</f>
        <v/>
      </c>
      <c r="M118" s="286" t="str">
        <f>IF(E118="","",IF(MINUTE(I118-E118-TIME(0,N118,0))=0,"00",MINUTE(I118-E118-TIME(0,N118,0))))</f>
        <v/>
      </c>
      <c r="N118" s="279"/>
      <c r="O118" s="915"/>
      <c r="P118" s="888"/>
      <c r="Q118" s="889"/>
      <c r="R118" s="889"/>
      <c r="S118" s="889"/>
      <c r="T118" s="889"/>
      <c r="U118" s="889"/>
      <c r="V118" s="889"/>
      <c r="W118" s="889"/>
      <c r="X118" s="889"/>
      <c r="Y118" s="889"/>
      <c r="Z118" s="889"/>
      <c r="AA118" s="889"/>
      <c r="AB118" s="916"/>
      <c r="AC118" s="918">
        <v>25</v>
      </c>
      <c r="AD118" s="896">
        <f>AD116+1</f>
        <v>44311</v>
      </c>
      <c r="AE118" s="226" t="s">
        <v>403</v>
      </c>
      <c r="AF118" s="898"/>
      <c r="AG118" s="899"/>
      <c r="AH118" s="899"/>
      <c r="AI118" s="303" t="s">
        <v>404</v>
      </c>
      <c r="AJ118" s="899"/>
      <c r="AK118" s="899"/>
      <c r="AL118" s="900"/>
      <c r="AM118" s="285" t="str">
        <f>IF(AF118="","",AJ118-AF118-(TIME(0,AO118,0)))</f>
        <v/>
      </c>
      <c r="AN118" s="286" t="str">
        <f>IF(AF118="","",IF(MINUTE(AJ118-AF118-TIME(0,AO118,0))=0,"00",MINUTE(AJ118-AF118-TIME(0,AO118,0))))</f>
        <v/>
      </c>
      <c r="AO118" s="279"/>
      <c r="AP118" s="886"/>
      <c r="AQ118" s="888"/>
      <c r="AR118" s="889"/>
      <c r="AS118" s="889"/>
      <c r="AT118" s="889"/>
      <c r="AU118" s="889"/>
      <c r="AV118" s="889"/>
      <c r="AW118" s="889"/>
      <c r="AX118" s="889"/>
      <c r="AY118" s="889"/>
      <c r="AZ118" s="889"/>
      <c r="BA118" s="889"/>
      <c r="BB118" s="889"/>
      <c r="BC118" s="890"/>
    </row>
    <row r="119" spans="1:55" ht="32.1" customHeight="1">
      <c r="A119" s="207"/>
      <c r="B119" s="913"/>
      <c r="C119" s="997"/>
      <c r="D119" s="234" t="s">
        <v>405</v>
      </c>
      <c r="E119" s="293"/>
      <c r="F119" s="294" t="s">
        <v>38</v>
      </c>
      <c r="G119" s="295"/>
      <c r="H119" s="304" t="s">
        <v>404</v>
      </c>
      <c r="I119" s="295"/>
      <c r="J119" s="294" t="s">
        <v>38</v>
      </c>
      <c r="K119" s="295"/>
      <c r="L119" s="287"/>
      <c r="M119" s="288"/>
      <c r="N119" s="280"/>
      <c r="O119" s="887"/>
      <c r="P119" s="891"/>
      <c r="Q119" s="892"/>
      <c r="R119" s="892"/>
      <c r="S119" s="892"/>
      <c r="T119" s="892"/>
      <c r="U119" s="892"/>
      <c r="V119" s="892"/>
      <c r="W119" s="892"/>
      <c r="X119" s="892"/>
      <c r="Y119" s="892"/>
      <c r="Z119" s="892"/>
      <c r="AA119" s="892"/>
      <c r="AB119" s="917"/>
      <c r="AC119" s="918"/>
      <c r="AD119" s="914"/>
      <c r="AE119" s="234" t="s">
        <v>405</v>
      </c>
      <c r="AF119" s="293"/>
      <c r="AG119" s="294" t="s">
        <v>38</v>
      </c>
      <c r="AH119" s="295"/>
      <c r="AI119" s="304" t="s">
        <v>404</v>
      </c>
      <c r="AJ119" s="295"/>
      <c r="AK119" s="294" t="s">
        <v>38</v>
      </c>
      <c r="AL119" s="295"/>
      <c r="AM119" s="291"/>
      <c r="AN119" s="292"/>
      <c r="AO119" s="280"/>
      <c r="AP119" s="887"/>
      <c r="AQ119" s="891"/>
      <c r="AR119" s="892"/>
      <c r="AS119" s="892"/>
      <c r="AT119" s="892"/>
      <c r="AU119" s="892"/>
      <c r="AV119" s="892"/>
      <c r="AW119" s="892"/>
      <c r="AX119" s="892"/>
      <c r="AY119" s="892"/>
      <c r="AZ119" s="892"/>
      <c r="BA119" s="892"/>
      <c r="BB119" s="892"/>
      <c r="BC119" s="893"/>
    </row>
    <row r="120" spans="1:55" ht="32.1" customHeight="1">
      <c r="A120" s="207"/>
      <c r="B120" s="913">
        <v>10</v>
      </c>
      <c r="C120" s="896">
        <f>C118+1</f>
        <v>44296</v>
      </c>
      <c r="D120" s="226" t="s">
        <v>403</v>
      </c>
      <c r="E120" s="898"/>
      <c r="F120" s="899"/>
      <c r="G120" s="899"/>
      <c r="H120" s="303" t="s">
        <v>404</v>
      </c>
      <c r="I120" s="899"/>
      <c r="J120" s="899"/>
      <c r="K120" s="900"/>
      <c r="L120" s="285" t="str">
        <f>IF(E120="","",I120-E120-(TIME(0,N120,0)))</f>
        <v/>
      </c>
      <c r="M120" s="286" t="str">
        <f>IF(E120="","",IF(MINUTE(I120-E120-TIME(0,N120,0))=0,"00",MINUTE(I120-E120-TIME(0,N120,0))))</f>
        <v/>
      </c>
      <c r="N120" s="279"/>
      <c r="O120" s="915"/>
      <c r="P120" s="888"/>
      <c r="Q120" s="889"/>
      <c r="R120" s="889"/>
      <c r="S120" s="889"/>
      <c r="T120" s="889"/>
      <c r="U120" s="889"/>
      <c r="V120" s="889"/>
      <c r="W120" s="889"/>
      <c r="X120" s="889"/>
      <c r="Y120" s="889"/>
      <c r="Z120" s="889"/>
      <c r="AA120" s="889"/>
      <c r="AB120" s="916"/>
      <c r="AC120" s="918">
        <v>26</v>
      </c>
      <c r="AD120" s="896">
        <f>AD118+1</f>
        <v>44312</v>
      </c>
      <c r="AE120" s="226" t="s">
        <v>403</v>
      </c>
      <c r="AF120" s="898"/>
      <c r="AG120" s="899"/>
      <c r="AH120" s="899"/>
      <c r="AI120" s="303" t="s">
        <v>404</v>
      </c>
      <c r="AJ120" s="899"/>
      <c r="AK120" s="899"/>
      <c r="AL120" s="900"/>
      <c r="AM120" s="285" t="str">
        <f>IF(AF120="","",AJ120-AF120-(TIME(0,AO120,0)))</f>
        <v/>
      </c>
      <c r="AN120" s="286" t="str">
        <f>IF(AF120="","",IF(MINUTE(AJ120-AF120-TIME(0,AO120,0))=0,"00",MINUTE(AJ120-AF120-TIME(0,AO120,0))))</f>
        <v/>
      </c>
      <c r="AO120" s="279"/>
      <c r="AP120" s="886"/>
      <c r="AQ120" s="888"/>
      <c r="AR120" s="889"/>
      <c r="AS120" s="889"/>
      <c r="AT120" s="889"/>
      <c r="AU120" s="889"/>
      <c r="AV120" s="889"/>
      <c r="AW120" s="889"/>
      <c r="AX120" s="889"/>
      <c r="AY120" s="889"/>
      <c r="AZ120" s="889"/>
      <c r="BA120" s="889"/>
      <c r="BB120" s="889"/>
      <c r="BC120" s="890"/>
    </row>
    <row r="121" spans="1:55" ht="32.1" customHeight="1">
      <c r="A121" s="207"/>
      <c r="B121" s="913"/>
      <c r="C121" s="997"/>
      <c r="D121" s="234" t="s">
        <v>405</v>
      </c>
      <c r="E121" s="293"/>
      <c r="F121" s="294" t="s">
        <v>38</v>
      </c>
      <c r="G121" s="295"/>
      <c r="H121" s="304" t="s">
        <v>404</v>
      </c>
      <c r="I121" s="295"/>
      <c r="J121" s="294" t="s">
        <v>38</v>
      </c>
      <c r="K121" s="295"/>
      <c r="L121" s="287"/>
      <c r="M121" s="288"/>
      <c r="N121" s="280"/>
      <c r="O121" s="887"/>
      <c r="P121" s="891"/>
      <c r="Q121" s="892"/>
      <c r="R121" s="892"/>
      <c r="S121" s="892"/>
      <c r="T121" s="892"/>
      <c r="U121" s="892"/>
      <c r="V121" s="892"/>
      <c r="W121" s="892"/>
      <c r="X121" s="892"/>
      <c r="Y121" s="892"/>
      <c r="Z121" s="892"/>
      <c r="AA121" s="892"/>
      <c r="AB121" s="917"/>
      <c r="AC121" s="918"/>
      <c r="AD121" s="914"/>
      <c r="AE121" s="234" t="s">
        <v>405</v>
      </c>
      <c r="AF121" s="293"/>
      <c r="AG121" s="294" t="s">
        <v>38</v>
      </c>
      <c r="AH121" s="295"/>
      <c r="AI121" s="304" t="s">
        <v>404</v>
      </c>
      <c r="AJ121" s="295"/>
      <c r="AK121" s="294" t="s">
        <v>38</v>
      </c>
      <c r="AL121" s="295"/>
      <c r="AM121" s="291"/>
      <c r="AN121" s="292"/>
      <c r="AO121" s="280"/>
      <c r="AP121" s="887"/>
      <c r="AQ121" s="891"/>
      <c r="AR121" s="892"/>
      <c r="AS121" s="892"/>
      <c r="AT121" s="892"/>
      <c r="AU121" s="892"/>
      <c r="AV121" s="892"/>
      <c r="AW121" s="892"/>
      <c r="AX121" s="892"/>
      <c r="AY121" s="892"/>
      <c r="AZ121" s="892"/>
      <c r="BA121" s="892"/>
      <c r="BB121" s="892"/>
      <c r="BC121" s="893"/>
    </row>
    <row r="122" spans="1:55" ht="32.1" customHeight="1">
      <c r="A122" s="207"/>
      <c r="B122" s="948">
        <v>11</v>
      </c>
      <c r="C122" s="896">
        <f>C120+1</f>
        <v>44297</v>
      </c>
      <c r="D122" s="226" t="s">
        <v>403</v>
      </c>
      <c r="E122" s="898"/>
      <c r="F122" s="899"/>
      <c r="G122" s="899"/>
      <c r="H122" s="303" t="s">
        <v>404</v>
      </c>
      <c r="I122" s="899"/>
      <c r="J122" s="899"/>
      <c r="K122" s="900"/>
      <c r="L122" s="285" t="str">
        <f>IF(E122="","",I122-E122-(TIME(0,N122,0)))</f>
        <v/>
      </c>
      <c r="M122" s="286" t="str">
        <f>IF(E122="","",IF(MINUTE(I122-E122-TIME(0,N122,0))=0,"00",MINUTE(I122-E122-TIME(0,N122,0))))</f>
        <v/>
      </c>
      <c r="N122" s="279"/>
      <c r="O122" s="915"/>
      <c r="P122" s="888"/>
      <c r="Q122" s="889"/>
      <c r="R122" s="889"/>
      <c r="S122" s="889"/>
      <c r="T122" s="889"/>
      <c r="U122" s="889"/>
      <c r="V122" s="889"/>
      <c r="W122" s="889"/>
      <c r="X122" s="889"/>
      <c r="Y122" s="889"/>
      <c r="Z122" s="889"/>
      <c r="AA122" s="889"/>
      <c r="AB122" s="916"/>
      <c r="AC122" s="918">
        <v>27</v>
      </c>
      <c r="AD122" s="896">
        <f>AD120+1</f>
        <v>44313</v>
      </c>
      <c r="AE122" s="226" t="s">
        <v>403</v>
      </c>
      <c r="AF122" s="898"/>
      <c r="AG122" s="899"/>
      <c r="AH122" s="899"/>
      <c r="AI122" s="303" t="s">
        <v>404</v>
      </c>
      <c r="AJ122" s="899"/>
      <c r="AK122" s="899"/>
      <c r="AL122" s="900"/>
      <c r="AM122" s="285" t="str">
        <f>IF(AF122="","",AJ122-AF122-(TIME(0,AO122,0)))</f>
        <v/>
      </c>
      <c r="AN122" s="286" t="str">
        <f>IF(AF122="","",IF(MINUTE(AJ122-AF122-TIME(0,AO122,0))=0,"00",MINUTE(AJ122-AF122-TIME(0,AO122,0))))</f>
        <v/>
      </c>
      <c r="AO122" s="279"/>
      <c r="AP122" s="886"/>
      <c r="AQ122" s="888"/>
      <c r="AR122" s="889"/>
      <c r="AS122" s="889"/>
      <c r="AT122" s="889"/>
      <c r="AU122" s="889"/>
      <c r="AV122" s="889"/>
      <c r="AW122" s="889"/>
      <c r="AX122" s="889"/>
      <c r="AY122" s="889"/>
      <c r="AZ122" s="889"/>
      <c r="BA122" s="889"/>
      <c r="BB122" s="889"/>
      <c r="BC122" s="890"/>
    </row>
    <row r="123" spans="1:55" ht="32.1" customHeight="1">
      <c r="A123" s="207"/>
      <c r="B123" s="949"/>
      <c r="C123" s="997"/>
      <c r="D123" s="234" t="s">
        <v>405</v>
      </c>
      <c r="E123" s="293"/>
      <c r="F123" s="294" t="s">
        <v>38</v>
      </c>
      <c r="G123" s="295"/>
      <c r="H123" s="304" t="s">
        <v>404</v>
      </c>
      <c r="I123" s="295"/>
      <c r="J123" s="294" t="s">
        <v>38</v>
      </c>
      <c r="K123" s="295"/>
      <c r="L123" s="287"/>
      <c r="M123" s="288"/>
      <c r="N123" s="280"/>
      <c r="O123" s="887"/>
      <c r="P123" s="891"/>
      <c r="Q123" s="892"/>
      <c r="R123" s="892"/>
      <c r="S123" s="892"/>
      <c r="T123" s="892"/>
      <c r="U123" s="892"/>
      <c r="V123" s="892"/>
      <c r="W123" s="892"/>
      <c r="X123" s="892"/>
      <c r="Y123" s="892"/>
      <c r="Z123" s="892"/>
      <c r="AA123" s="892"/>
      <c r="AB123" s="917"/>
      <c r="AC123" s="918"/>
      <c r="AD123" s="914"/>
      <c r="AE123" s="234" t="s">
        <v>405</v>
      </c>
      <c r="AF123" s="293"/>
      <c r="AG123" s="294" t="s">
        <v>38</v>
      </c>
      <c r="AH123" s="295"/>
      <c r="AI123" s="304" t="s">
        <v>404</v>
      </c>
      <c r="AJ123" s="295"/>
      <c r="AK123" s="294" t="s">
        <v>38</v>
      </c>
      <c r="AL123" s="295"/>
      <c r="AM123" s="291"/>
      <c r="AN123" s="292"/>
      <c r="AO123" s="280"/>
      <c r="AP123" s="887"/>
      <c r="AQ123" s="891"/>
      <c r="AR123" s="892"/>
      <c r="AS123" s="892"/>
      <c r="AT123" s="892"/>
      <c r="AU123" s="892"/>
      <c r="AV123" s="892"/>
      <c r="AW123" s="892"/>
      <c r="AX123" s="892"/>
      <c r="AY123" s="892"/>
      <c r="AZ123" s="892"/>
      <c r="BA123" s="892"/>
      <c r="BB123" s="892"/>
      <c r="BC123" s="893"/>
    </row>
    <row r="124" spans="1:55" ht="32.1" customHeight="1">
      <c r="A124" s="207"/>
      <c r="B124" s="948">
        <v>12</v>
      </c>
      <c r="C124" s="896">
        <f>C122+1</f>
        <v>44298</v>
      </c>
      <c r="D124" s="226" t="s">
        <v>403</v>
      </c>
      <c r="E124" s="898"/>
      <c r="F124" s="899"/>
      <c r="G124" s="899"/>
      <c r="H124" s="303" t="s">
        <v>404</v>
      </c>
      <c r="I124" s="899"/>
      <c r="J124" s="899"/>
      <c r="K124" s="900"/>
      <c r="L124" s="285" t="str">
        <f>IF(E124="","",I124-E124-(TIME(0,N124,0)))</f>
        <v/>
      </c>
      <c r="M124" s="286" t="str">
        <f>IF(E124="","",IF(MINUTE(I124-E124-TIME(0,N124,0))=0,"00",MINUTE(I124-E124-TIME(0,N124,0))))</f>
        <v/>
      </c>
      <c r="N124" s="279"/>
      <c r="O124" s="915"/>
      <c r="P124" s="888"/>
      <c r="Q124" s="889"/>
      <c r="R124" s="889"/>
      <c r="S124" s="889"/>
      <c r="T124" s="889"/>
      <c r="U124" s="889"/>
      <c r="V124" s="889"/>
      <c r="W124" s="889"/>
      <c r="X124" s="889"/>
      <c r="Y124" s="889"/>
      <c r="Z124" s="889"/>
      <c r="AA124" s="889"/>
      <c r="AB124" s="916"/>
      <c r="AC124" s="918">
        <v>28</v>
      </c>
      <c r="AD124" s="896">
        <f>AD122+1</f>
        <v>44314</v>
      </c>
      <c r="AE124" s="226" t="s">
        <v>403</v>
      </c>
      <c r="AF124" s="898"/>
      <c r="AG124" s="899"/>
      <c r="AH124" s="899"/>
      <c r="AI124" s="303" t="s">
        <v>404</v>
      </c>
      <c r="AJ124" s="899"/>
      <c r="AK124" s="899"/>
      <c r="AL124" s="900"/>
      <c r="AM124" s="285" t="str">
        <f>IF(AF124="","",AJ124-AF124-(TIME(0,AO124,0)))</f>
        <v/>
      </c>
      <c r="AN124" s="286" t="str">
        <f>IF(AF124="","",IF(MINUTE(AJ124-AF124-TIME(0,AO124,0))=0,"00",MINUTE(AJ124-AF124-TIME(0,AO124,0))))</f>
        <v/>
      </c>
      <c r="AO124" s="279"/>
      <c r="AP124" s="886"/>
      <c r="AQ124" s="888"/>
      <c r="AR124" s="889"/>
      <c r="AS124" s="889"/>
      <c r="AT124" s="889"/>
      <c r="AU124" s="889"/>
      <c r="AV124" s="889"/>
      <c r="AW124" s="889"/>
      <c r="AX124" s="889"/>
      <c r="AY124" s="889"/>
      <c r="AZ124" s="889"/>
      <c r="BA124" s="889"/>
      <c r="BB124" s="889"/>
      <c r="BC124" s="890"/>
    </row>
    <row r="125" spans="1:55" ht="32.1" customHeight="1">
      <c r="A125" s="207"/>
      <c r="B125" s="949"/>
      <c r="C125" s="997"/>
      <c r="D125" s="234" t="s">
        <v>405</v>
      </c>
      <c r="E125" s="293"/>
      <c r="F125" s="294" t="s">
        <v>38</v>
      </c>
      <c r="G125" s="295"/>
      <c r="H125" s="304" t="s">
        <v>404</v>
      </c>
      <c r="I125" s="295"/>
      <c r="J125" s="294" t="s">
        <v>38</v>
      </c>
      <c r="K125" s="295"/>
      <c r="L125" s="287"/>
      <c r="M125" s="288"/>
      <c r="N125" s="280"/>
      <c r="O125" s="887"/>
      <c r="P125" s="891"/>
      <c r="Q125" s="892"/>
      <c r="R125" s="892"/>
      <c r="S125" s="892"/>
      <c r="T125" s="892"/>
      <c r="U125" s="892"/>
      <c r="V125" s="892"/>
      <c r="W125" s="892"/>
      <c r="X125" s="892"/>
      <c r="Y125" s="892"/>
      <c r="Z125" s="892"/>
      <c r="AA125" s="892"/>
      <c r="AB125" s="917"/>
      <c r="AC125" s="918"/>
      <c r="AD125" s="914"/>
      <c r="AE125" s="234" t="s">
        <v>405</v>
      </c>
      <c r="AF125" s="293"/>
      <c r="AG125" s="294" t="s">
        <v>38</v>
      </c>
      <c r="AH125" s="295"/>
      <c r="AI125" s="304" t="s">
        <v>404</v>
      </c>
      <c r="AJ125" s="295"/>
      <c r="AK125" s="294" t="s">
        <v>38</v>
      </c>
      <c r="AL125" s="295"/>
      <c r="AM125" s="291"/>
      <c r="AN125" s="292"/>
      <c r="AO125" s="280"/>
      <c r="AP125" s="887"/>
      <c r="AQ125" s="891"/>
      <c r="AR125" s="892"/>
      <c r="AS125" s="892"/>
      <c r="AT125" s="892"/>
      <c r="AU125" s="892"/>
      <c r="AV125" s="892"/>
      <c r="AW125" s="892"/>
      <c r="AX125" s="892"/>
      <c r="AY125" s="892"/>
      <c r="AZ125" s="892"/>
      <c r="BA125" s="892"/>
      <c r="BB125" s="892"/>
      <c r="BC125" s="893"/>
    </row>
    <row r="126" spans="1:55" ht="32.1" customHeight="1">
      <c r="A126" s="207"/>
      <c r="B126" s="913">
        <v>13</v>
      </c>
      <c r="C126" s="896">
        <f>C124+1</f>
        <v>44299</v>
      </c>
      <c r="D126" s="226" t="s">
        <v>403</v>
      </c>
      <c r="E126" s="898"/>
      <c r="F126" s="899"/>
      <c r="G126" s="899"/>
      <c r="H126" s="303" t="s">
        <v>404</v>
      </c>
      <c r="I126" s="899"/>
      <c r="J126" s="899"/>
      <c r="K126" s="900"/>
      <c r="L126" s="285" t="str">
        <f>IF(E126="","",I126-E126-(TIME(0,N126,0)))</f>
        <v/>
      </c>
      <c r="M126" s="286" t="str">
        <f>IF(E126="","",IF(MINUTE(I126-E126-TIME(0,N126,0))=0,"00",MINUTE(I126-E126-TIME(0,N126,0))))</f>
        <v/>
      </c>
      <c r="N126" s="279"/>
      <c r="O126" s="901"/>
      <c r="P126" s="903"/>
      <c r="Q126" s="1020"/>
      <c r="R126" s="1020"/>
      <c r="S126" s="1020"/>
      <c r="T126" s="1020"/>
      <c r="U126" s="1020"/>
      <c r="V126" s="1020"/>
      <c r="W126" s="1020"/>
      <c r="X126" s="1020"/>
      <c r="Y126" s="1020"/>
      <c r="Z126" s="1020"/>
      <c r="AA126" s="1020"/>
      <c r="AB126" s="1021"/>
      <c r="AC126" s="918">
        <v>29</v>
      </c>
      <c r="AD126" s="896">
        <f>AD124+1</f>
        <v>44315</v>
      </c>
      <c r="AE126" s="226" t="s">
        <v>403</v>
      </c>
      <c r="AF126" s="898"/>
      <c r="AG126" s="899"/>
      <c r="AH126" s="899"/>
      <c r="AI126" s="303" t="s">
        <v>404</v>
      </c>
      <c r="AJ126" s="899"/>
      <c r="AK126" s="899"/>
      <c r="AL126" s="900"/>
      <c r="AM126" s="285" t="str">
        <f>IF(AF126="","",AJ126-AF126-(TIME(0,AO126,0)))</f>
        <v/>
      </c>
      <c r="AN126" s="286" t="str">
        <f>IF(AF126="","",IF(MINUTE(AJ126-AF126-TIME(0,AO126,0))=0,"00",MINUTE(AJ126-AF126-TIME(0,AO126,0))))</f>
        <v/>
      </c>
      <c r="AO126" s="279"/>
      <c r="AP126" s="886"/>
      <c r="AQ126" s="888"/>
      <c r="AR126" s="889"/>
      <c r="AS126" s="889"/>
      <c r="AT126" s="889"/>
      <c r="AU126" s="889"/>
      <c r="AV126" s="889"/>
      <c r="AW126" s="889"/>
      <c r="AX126" s="889"/>
      <c r="AY126" s="889"/>
      <c r="AZ126" s="889"/>
      <c r="BA126" s="889"/>
      <c r="BB126" s="889"/>
      <c r="BC126" s="890"/>
    </row>
    <row r="127" spans="1:55" ht="32.1" customHeight="1">
      <c r="A127" s="207"/>
      <c r="B127" s="913"/>
      <c r="C127" s="997"/>
      <c r="D127" s="234" t="s">
        <v>405</v>
      </c>
      <c r="E127" s="293"/>
      <c r="F127" s="294" t="s">
        <v>38</v>
      </c>
      <c r="G127" s="295"/>
      <c r="H127" s="304" t="s">
        <v>404</v>
      </c>
      <c r="I127" s="295"/>
      <c r="J127" s="294" t="s">
        <v>38</v>
      </c>
      <c r="K127" s="295"/>
      <c r="L127" s="287"/>
      <c r="M127" s="288"/>
      <c r="N127" s="280"/>
      <c r="O127" s="943"/>
      <c r="P127" s="963"/>
      <c r="Q127" s="964"/>
      <c r="R127" s="964"/>
      <c r="S127" s="964"/>
      <c r="T127" s="964"/>
      <c r="U127" s="964"/>
      <c r="V127" s="964"/>
      <c r="W127" s="964"/>
      <c r="X127" s="964"/>
      <c r="Y127" s="964"/>
      <c r="Z127" s="964"/>
      <c r="AA127" s="964"/>
      <c r="AB127" s="965"/>
      <c r="AC127" s="918"/>
      <c r="AD127" s="914"/>
      <c r="AE127" s="234" t="s">
        <v>405</v>
      </c>
      <c r="AF127" s="293"/>
      <c r="AG127" s="294" t="s">
        <v>38</v>
      </c>
      <c r="AH127" s="295"/>
      <c r="AI127" s="304" t="s">
        <v>404</v>
      </c>
      <c r="AJ127" s="295"/>
      <c r="AK127" s="294" t="s">
        <v>38</v>
      </c>
      <c r="AL127" s="295"/>
      <c r="AM127" s="291"/>
      <c r="AN127" s="292"/>
      <c r="AO127" s="280"/>
      <c r="AP127" s="887"/>
      <c r="AQ127" s="891"/>
      <c r="AR127" s="892"/>
      <c r="AS127" s="892"/>
      <c r="AT127" s="892"/>
      <c r="AU127" s="892"/>
      <c r="AV127" s="892"/>
      <c r="AW127" s="892"/>
      <c r="AX127" s="892"/>
      <c r="AY127" s="892"/>
      <c r="AZ127" s="892"/>
      <c r="BA127" s="892"/>
      <c r="BB127" s="892"/>
      <c r="BC127" s="893"/>
    </row>
    <row r="128" spans="1:55" ht="32.1" customHeight="1">
      <c r="A128" s="207"/>
      <c r="B128" s="913">
        <v>14</v>
      </c>
      <c r="C128" s="896">
        <f>C126+1</f>
        <v>44300</v>
      </c>
      <c r="D128" s="226" t="s">
        <v>403</v>
      </c>
      <c r="E128" s="898"/>
      <c r="F128" s="899"/>
      <c r="G128" s="899"/>
      <c r="H128" s="303" t="s">
        <v>404</v>
      </c>
      <c r="I128" s="899"/>
      <c r="J128" s="899"/>
      <c r="K128" s="900"/>
      <c r="L128" s="285" t="str">
        <f>IF(E128="","",I128-E128-(TIME(0,N128,0)))</f>
        <v/>
      </c>
      <c r="M128" s="286" t="str">
        <f>IF(E128="","",IF(MINUTE(I128-E128-TIME(0,N128,0))=0,"00",MINUTE(I128-E128-TIME(0,N128,0))))</f>
        <v/>
      </c>
      <c r="N128" s="279"/>
      <c r="O128" s="901"/>
      <c r="P128" s="903"/>
      <c r="Q128" s="904"/>
      <c r="R128" s="904"/>
      <c r="S128" s="904"/>
      <c r="T128" s="904"/>
      <c r="U128" s="904"/>
      <c r="V128" s="904"/>
      <c r="W128" s="904"/>
      <c r="X128" s="904"/>
      <c r="Y128" s="904"/>
      <c r="Z128" s="904"/>
      <c r="AA128" s="904"/>
      <c r="AB128" s="944"/>
      <c r="AC128" s="918">
        <v>30</v>
      </c>
      <c r="AD128" s="896">
        <f>AD126+1</f>
        <v>44316</v>
      </c>
      <c r="AE128" s="226" t="s">
        <v>403</v>
      </c>
      <c r="AF128" s="898"/>
      <c r="AG128" s="899"/>
      <c r="AH128" s="899"/>
      <c r="AI128" s="303" t="s">
        <v>404</v>
      </c>
      <c r="AJ128" s="899"/>
      <c r="AK128" s="899"/>
      <c r="AL128" s="900"/>
      <c r="AM128" s="285" t="str">
        <f>IF(AF128="","",AJ128-AF128-(TIME(0,AO128,0)))</f>
        <v/>
      </c>
      <c r="AN128" s="286" t="str">
        <f>IF(AF128="","",IF(MINUTE(AJ128-AF128-TIME(0,AO128,0))=0,"00",MINUTE(AJ128-AF128-TIME(0,AO128,0))))</f>
        <v/>
      </c>
      <c r="AO128" s="279"/>
      <c r="AP128" s="946"/>
      <c r="AQ128" s="903"/>
      <c r="AR128" s="904"/>
      <c r="AS128" s="904"/>
      <c r="AT128" s="904"/>
      <c r="AU128" s="904"/>
      <c r="AV128" s="904"/>
      <c r="AW128" s="904"/>
      <c r="AX128" s="904"/>
      <c r="AY128" s="904"/>
      <c r="AZ128" s="904"/>
      <c r="BA128" s="904"/>
      <c r="BB128" s="904"/>
      <c r="BC128" s="905"/>
    </row>
    <row r="129" spans="1:68" ht="32.1" customHeight="1">
      <c r="A129" s="207"/>
      <c r="B129" s="913"/>
      <c r="C129" s="997"/>
      <c r="D129" s="234" t="s">
        <v>405</v>
      </c>
      <c r="E129" s="293"/>
      <c r="F129" s="294" t="s">
        <v>38</v>
      </c>
      <c r="G129" s="295"/>
      <c r="H129" s="304" t="s">
        <v>404</v>
      </c>
      <c r="I129" s="295"/>
      <c r="J129" s="294" t="s">
        <v>38</v>
      </c>
      <c r="K129" s="295"/>
      <c r="L129" s="287"/>
      <c r="M129" s="288"/>
      <c r="N129" s="280"/>
      <c r="O129" s="943"/>
      <c r="P129" s="910"/>
      <c r="Q129" s="911"/>
      <c r="R129" s="911"/>
      <c r="S129" s="911"/>
      <c r="T129" s="911"/>
      <c r="U129" s="911"/>
      <c r="V129" s="911"/>
      <c r="W129" s="911"/>
      <c r="X129" s="911"/>
      <c r="Y129" s="911"/>
      <c r="Z129" s="911"/>
      <c r="AA129" s="911"/>
      <c r="AB129" s="945"/>
      <c r="AC129" s="918"/>
      <c r="AD129" s="914"/>
      <c r="AE129" s="234" t="s">
        <v>405</v>
      </c>
      <c r="AF129" s="293"/>
      <c r="AG129" s="294" t="s">
        <v>38</v>
      </c>
      <c r="AH129" s="295"/>
      <c r="AI129" s="304" t="s">
        <v>404</v>
      </c>
      <c r="AJ129" s="295"/>
      <c r="AK129" s="294" t="s">
        <v>38</v>
      </c>
      <c r="AL129" s="295"/>
      <c r="AM129" s="291"/>
      <c r="AN129" s="292"/>
      <c r="AO129" s="280"/>
      <c r="AP129" s="943"/>
      <c r="AQ129" s="910"/>
      <c r="AR129" s="911"/>
      <c r="AS129" s="911"/>
      <c r="AT129" s="911"/>
      <c r="AU129" s="911"/>
      <c r="AV129" s="911"/>
      <c r="AW129" s="911"/>
      <c r="AX129" s="911"/>
      <c r="AY129" s="911"/>
      <c r="AZ129" s="911"/>
      <c r="BA129" s="911"/>
      <c r="BB129" s="911"/>
      <c r="BC129" s="912"/>
    </row>
    <row r="130" spans="1:68" ht="32.1" customHeight="1">
      <c r="A130" s="207"/>
      <c r="B130" s="913">
        <v>15</v>
      </c>
      <c r="C130" s="896">
        <f>C128+1</f>
        <v>44301</v>
      </c>
      <c r="D130" s="226" t="s">
        <v>403</v>
      </c>
      <c r="E130" s="898"/>
      <c r="F130" s="899"/>
      <c r="G130" s="899"/>
      <c r="H130" s="303" t="s">
        <v>404</v>
      </c>
      <c r="I130" s="899"/>
      <c r="J130" s="899"/>
      <c r="K130" s="900"/>
      <c r="L130" s="285" t="str">
        <f>IF(E130="","",I130-E130-(TIME(0,N130,0)))</f>
        <v/>
      </c>
      <c r="M130" s="286" t="str">
        <f>IF(E130="","",IF(MINUTE(I130-E130-TIME(0,N130,0))=0,"00",MINUTE(I130-E130-TIME(0,N130,0))))</f>
        <v/>
      </c>
      <c r="N130" s="279"/>
      <c r="O130" s="901"/>
      <c r="P130" s="903"/>
      <c r="Q130" s="904"/>
      <c r="R130" s="904"/>
      <c r="S130" s="904"/>
      <c r="T130" s="904"/>
      <c r="U130" s="904"/>
      <c r="V130" s="904"/>
      <c r="W130" s="904"/>
      <c r="X130" s="904"/>
      <c r="Y130" s="904"/>
      <c r="Z130" s="904"/>
      <c r="AA130" s="904"/>
      <c r="AB130" s="944"/>
      <c r="AC130" s="947"/>
      <c r="AD130" s="915"/>
      <c r="AE130" s="226" t="s">
        <v>403</v>
      </c>
      <c r="AF130" s="898"/>
      <c r="AG130" s="899"/>
      <c r="AH130" s="899"/>
      <c r="AI130" s="303" t="s">
        <v>404</v>
      </c>
      <c r="AJ130" s="899"/>
      <c r="AK130" s="899"/>
      <c r="AL130" s="900"/>
      <c r="AM130" s="285" t="str">
        <f>IF(AF130="","",AJ130-AF130-(TIME(0,AO130,0)))</f>
        <v/>
      </c>
      <c r="AN130" s="286" t="str">
        <f>IF(AF130="","",IF(MINUTE(AJ130-AF130-TIME(0,AO130,0))=0,"00",MINUTE(AJ130-AF130-TIME(0,AO130,0))))</f>
        <v/>
      </c>
      <c r="AO130" s="279"/>
      <c r="AP130" s="946"/>
      <c r="AQ130" s="903"/>
      <c r="AR130" s="904"/>
      <c r="AS130" s="904"/>
      <c r="AT130" s="904"/>
      <c r="AU130" s="904"/>
      <c r="AV130" s="904"/>
      <c r="AW130" s="904"/>
      <c r="AX130" s="904"/>
      <c r="AY130" s="904"/>
      <c r="AZ130" s="904"/>
      <c r="BA130" s="904"/>
      <c r="BB130" s="904"/>
      <c r="BC130" s="905"/>
    </row>
    <row r="131" spans="1:68" ht="32.1" customHeight="1" thickBot="1">
      <c r="A131" s="207"/>
      <c r="B131" s="913"/>
      <c r="C131" s="997"/>
      <c r="D131" s="234" t="s">
        <v>405</v>
      </c>
      <c r="E131" s="293"/>
      <c r="F131" s="294" t="s">
        <v>38</v>
      </c>
      <c r="G131" s="295"/>
      <c r="H131" s="304" t="s">
        <v>404</v>
      </c>
      <c r="I131" s="295"/>
      <c r="J131" s="294" t="s">
        <v>38</v>
      </c>
      <c r="K131" s="295"/>
      <c r="L131" s="287"/>
      <c r="M131" s="288"/>
      <c r="N131" s="280"/>
      <c r="O131" s="943"/>
      <c r="P131" s="910"/>
      <c r="Q131" s="911"/>
      <c r="R131" s="911"/>
      <c r="S131" s="911"/>
      <c r="T131" s="911"/>
      <c r="U131" s="911"/>
      <c r="V131" s="911"/>
      <c r="W131" s="911"/>
      <c r="X131" s="911"/>
      <c r="Y131" s="911"/>
      <c r="Z131" s="911"/>
      <c r="AA131" s="911"/>
      <c r="AB131" s="945"/>
      <c r="AC131" s="947"/>
      <c r="AD131" s="887"/>
      <c r="AE131" s="234" t="s">
        <v>405</v>
      </c>
      <c r="AF131" s="293"/>
      <c r="AG131" s="294" t="s">
        <v>38</v>
      </c>
      <c r="AH131" s="295"/>
      <c r="AI131" s="304" t="s">
        <v>404</v>
      </c>
      <c r="AJ131" s="295"/>
      <c r="AK131" s="294" t="s">
        <v>38</v>
      </c>
      <c r="AL131" s="295"/>
      <c r="AM131" s="291"/>
      <c r="AN131" s="292"/>
      <c r="AO131" s="280"/>
      <c r="AP131" s="902"/>
      <c r="AQ131" s="910"/>
      <c r="AR131" s="911"/>
      <c r="AS131" s="911"/>
      <c r="AT131" s="911"/>
      <c r="AU131" s="911"/>
      <c r="AV131" s="911"/>
      <c r="AW131" s="911"/>
      <c r="AX131" s="911"/>
      <c r="AY131" s="911"/>
      <c r="AZ131" s="911"/>
      <c r="BA131" s="911"/>
      <c r="BB131" s="911"/>
      <c r="BC131" s="912"/>
    </row>
    <row r="132" spans="1:68" ht="32.1" customHeight="1">
      <c r="A132" s="207"/>
      <c r="B132" s="894">
        <v>16</v>
      </c>
      <c r="C132" s="896">
        <f>C130+1</f>
        <v>44302</v>
      </c>
      <c r="D132" s="226" t="s">
        <v>403</v>
      </c>
      <c r="E132" s="898"/>
      <c r="F132" s="899"/>
      <c r="G132" s="899"/>
      <c r="H132" s="303" t="s">
        <v>404</v>
      </c>
      <c r="I132" s="899"/>
      <c r="J132" s="899"/>
      <c r="K132" s="900"/>
      <c r="L132" s="285" t="str">
        <f>IF(E132="","",I132-E132-(TIME(0,N132,0)))</f>
        <v/>
      </c>
      <c r="M132" s="286" t="str">
        <f>IF(E132="","",IF(MINUTE(I132-E132-TIME(0,N132,0))=0,"00",MINUTE(I132-E132-TIME(0,N132,0))))</f>
        <v/>
      </c>
      <c r="N132" s="279"/>
      <c r="O132" s="901"/>
      <c r="P132" s="903"/>
      <c r="Q132" s="904"/>
      <c r="R132" s="904"/>
      <c r="S132" s="904"/>
      <c r="T132" s="904"/>
      <c r="U132" s="904"/>
      <c r="V132" s="904"/>
      <c r="W132" s="904"/>
      <c r="X132" s="904"/>
      <c r="Y132" s="904"/>
      <c r="Z132" s="904"/>
      <c r="AA132" s="904"/>
      <c r="AB132" s="905"/>
      <c r="AC132" s="922" t="s">
        <v>427</v>
      </c>
      <c r="AD132" s="923"/>
      <c r="AE132" s="923"/>
      <c r="AF132" s="923"/>
      <c r="AG132" s="923"/>
      <c r="AH132" s="923"/>
      <c r="AI132" s="923"/>
      <c r="AJ132" s="923"/>
      <c r="AK132" s="926" t="s">
        <v>403</v>
      </c>
      <c r="AL132" s="927"/>
      <c r="AM132" s="928">
        <f>SUM(L102:L133,AM102:AM131)</f>
        <v>0.49999999999999989</v>
      </c>
      <c r="AN132" s="929"/>
      <c r="AO132" s="929"/>
      <c r="AP132" s="929"/>
      <c r="AQ132" s="929"/>
      <c r="AR132" s="929"/>
      <c r="AS132" s="930"/>
      <c r="AT132" s="931">
        <f>COUNTA(E102:G133,AF102:AH131)-COUNTIF(E102:G133,":")-COUNTIF(AF102:AH131,":")</f>
        <v>2</v>
      </c>
      <c r="AU132" s="932"/>
      <c r="AV132" s="932"/>
      <c r="AW132" s="933" t="s">
        <v>393</v>
      </c>
      <c r="AX132" s="934"/>
      <c r="AY132" s="935"/>
      <c r="AZ132" s="936"/>
      <c r="BA132" s="937"/>
      <c r="BB132" s="937"/>
      <c r="BC132" s="938"/>
    </row>
    <row r="133" spans="1:68" ht="32.1" customHeight="1" thickBot="1">
      <c r="A133" s="207"/>
      <c r="B133" s="895"/>
      <c r="C133" s="998"/>
      <c r="D133" s="244" t="s">
        <v>405</v>
      </c>
      <c r="E133" s="296"/>
      <c r="F133" s="297" t="s">
        <v>38</v>
      </c>
      <c r="G133" s="298"/>
      <c r="H133" s="305" t="s">
        <v>404</v>
      </c>
      <c r="I133" s="298"/>
      <c r="J133" s="297" t="s">
        <v>38</v>
      </c>
      <c r="K133" s="298"/>
      <c r="L133" s="289"/>
      <c r="M133" s="290"/>
      <c r="N133" s="281"/>
      <c r="O133" s="902"/>
      <c r="P133" s="906"/>
      <c r="Q133" s="907"/>
      <c r="R133" s="907"/>
      <c r="S133" s="907"/>
      <c r="T133" s="907"/>
      <c r="U133" s="907"/>
      <c r="V133" s="907"/>
      <c r="W133" s="907"/>
      <c r="X133" s="907"/>
      <c r="Y133" s="907"/>
      <c r="Z133" s="907"/>
      <c r="AA133" s="907"/>
      <c r="AB133" s="908"/>
      <c r="AC133" s="924"/>
      <c r="AD133" s="925"/>
      <c r="AE133" s="925"/>
      <c r="AF133" s="925"/>
      <c r="AG133" s="925"/>
      <c r="AH133" s="925"/>
      <c r="AI133" s="925"/>
      <c r="AJ133" s="925"/>
      <c r="AK133" s="871" t="s">
        <v>405</v>
      </c>
      <c r="AL133" s="942"/>
      <c r="AM133" s="871"/>
      <c r="AN133" s="872"/>
      <c r="AO133" s="252" t="s">
        <v>401</v>
      </c>
      <c r="AP133" s="253"/>
      <c r="AQ133" s="873" t="s">
        <v>402</v>
      </c>
      <c r="AR133" s="873"/>
      <c r="AS133" s="874"/>
      <c r="AT133" s="875"/>
      <c r="AU133" s="876"/>
      <c r="AV133" s="876"/>
      <c r="AW133" s="876" t="s">
        <v>393</v>
      </c>
      <c r="AX133" s="877"/>
      <c r="AY133" s="878"/>
      <c r="AZ133" s="939"/>
      <c r="BA133" s="940"/>
      <c r="BB133" s="940"/>
      <c r="BC133" s="941"/>
    </row>
    <row r="134" spans="1:68" ht="21.75" customHeight="1" thickBot="1">
      <c r="A134" s="207"/>
      <c r="B134" s="628" t="s">
        <v>414</v>
      </c>
      <c r="C134" s="629"/>
      <c r="D134" s="254"/>
      <c r="E134" s="254"/>
      <c r="F134" s="255"/>
      <c r="G134" s="254"/>
      <c r="H134" s="255"/>
      <c r="I134" s="254"/>
      <c r="J134" s="255"/>
      <c r="K134" s="254"/>
      <c r="L134" s="254"/>
      <c r="M134" s="254"/>
      <c r="N134" s="254"/>
      <c r="O134" s="254"/>
      <c r="P134" s="178"/>
      <c r="Q134" s="178"/>
      <c r="R134" s="178"/>
      <c r="S134" s="178"/>
      <c r="T134" s="178"/>
      <c r="U134" s="178"/>
      <c r="V134" s="178"/>
      <c r="W134" s="178"/>
      <c r="X134" s="178"/>
      <c r="Y134" s="178"/>
      <c r="Z134" s="178"/>
      <c r="AA134" s="178"/>
      <c r="AB134" s="178"/>
      <c r="AC134" s="626"/>
      <c r="AD134" s="626"/>
      <c r="AE134" s="210"/>
      <c r="AF134" s="210"/>
      <c r="AG134" s="210"/>
      <c r="AH134" s="210"/>
      <c r="AI134" s="210"/>
      <c r="AJ134" s="210"/>
      <c r="AK134" s="210"/>
      <c r="AL134" s="210"/>
      <c r="AM134" s="178"/>
      <c r="AN134" s="178"/>
      <c r="AO134" s="178"/>
      <c r="AP134" s="178"/>
      <c r="AQ134" s="256" t="s">
        <v>415</v>
      </c>
      <c r="AR134" s="178"/>
      <c r="AS134" s="178"/>
      <c r="AT134" s="178"/>
      <c r="AU134" s="178"/>
      <c r="AV134" s="178"/>
      <c r="AW134" s="178"/>
      <c r="AX134" s="178"/>
      <c r="AY134" s="178"/>
      <c r="AZ134" s="178"/>
      <c r="BA134" s="178"/>
      <c r="BB134" s="178"/>
      <c r="BC134" s="178"/>
    </row>
    <row r="135" spans="1:68" ht="21.75" customHeight="1">
      <c r="A135" s="207"/>
      <c r="B135" s="628" t="s">
        <v>416</v>
      </c>
      <c r="C135" s="623"/>
      <c r="D135" s="207"/>
      <c r="E135" s="207"/>
      <c r="F135" s="207"/>
      <c r="G135" s="207"/>
      <c r="H135" s="207"/>
      <c r="I135" s="207"/>
      <c r="J135" s="207"/>
      <c r="K135" s="207"/>
      <c r="L135" s="254"/>
      <c r="M135" s="254"/>
      <c r="N135" s="254"/>
      <c r="O135" s="254"/>
      <c r="P135" s="178"/>
      <c r="Q135" s="178"/>
      <c r="R135" s="178"/>
      <c r="S135" s="178"/>
      <c r="T135" s="178"/>
      <c r="U135" s="178"/>
      <c r="V135" s="178"/>
      <c r="W135" s="178"/>
      <c r="X135" s="178"/>
      <c r="Y135" s="178"/>
      <c r="Z135" s="178"/>
      <c r="AA135" s="178"/>
      <c r="AB135" s="178"/>
      <c r="AC135" s="623"/>
      <c r="AD135" s="623"/>
      <c r="AE135" s="207"/>
      <c r="AF135" s="207"/>
      <c r="AG135" s="207"/>
      <c r="AH135" s="207"/>
      <c r="AI135" s="207"/>
      <c r="AJ135" s="207"/>
      <c r="AK135" s="207"/>
      <c r="AL135" s="207"/>
      <c r="AP135" s="207"/>
      <c r="AQ135" s="257" t="s">
        <v>417</v>
      </c>
      <c r="AR135" s="258"/>
      <c r="AS135" s="258"/>
      <c r="AT135" s="258"/>
      <c r="AU135" s="258" t="s">
        <v>418</v>
      </c>
      <c r="AV135" s="258"/>
      <c r="AW135" s="258"/>
      <c r="AX135" s="259"/>
      <c r="AY135" s="909">
        <f>'入力用　雇用依頼 '!$B$20</f>
        <v>3</v>
      </c>
      <c r="AZ135" s="909"/>
      <c r="BA135" s="909"/>
      <c r="BB135" s="259" t="s">
        <v>393</v>
      </c>
      <c r="BC135" s="260"/>
    </row>
    <row r="136" spans="1:68" ht="21.75" customHeight="1">
      <c r="A136" s="207"/>
      <c r="B136" s="628" t="s">
        <v>419</v>
      </c>
      <c r="C136" s="623"/>
      <c r="D136" s="207"/>
      <c r="E136" s="207"/>
      <c r="F136" s="207"/>
      <c r="G136" s="207"/>
      <c r="H136" s="207"/>
      <c r="I136" s="207"/>
      <c r="J136" s="207"/>
      <c r="K136" s="207"/>
      <c r="L136" s="254"/>
      <c r="M136" s="254"/>
      <c r="N136" s="254"/>
      <c r="O136" s="254"/>
      <c r="P136" s="178"/>
      <c r="Q136" s="178"/>
      <c r="R136" s="178"/>
      <c r="S136" s="178"/>
      <c r="T136" s="178"/>
      <c r="U136" s="178"/>
      <c r="V136" s="178"/>
      <c r="W136" s="178"/>
      <c r="X136" s="178"/>
      <c r="Y136" s="178"/>
      <c r="Z136" s="178"/>
      <c r="AA136" s="178"/>
      <c r="AB136" s="178"/>
      <c r="AC136" s="623"/>
      <c r="AD136" s="623"/>
      <c r="AE136" s="207"/>
      <c r="AF136" s="207"/>
      <c r="AG136" s="207"/>
      <c r="AH136" s="207"/>
      <c r="AI136" s="207"/>
      <c r="AJ136" s="207"/>
      <c r="AK136" s="207"/>
      <c r="AL136" s="207"/>
      <c r="AP136" s="207"/>
      <c r="AQ136" s="261" t="s">
        <v>395</v>
      </c>
      <c r="AR136" s="262"/>
      <c r="AS136" s="262"/>
      <c r="AT136" s="262"/>
      <c r="AU136" s="919" t="str">
        <f>'入力用　雇用依頼 '!$B$21</f>
        <v>週当たり20時間未満</v>
      </c>
      <c r="AV136" s="919"/>
      <c r="AW136" s="919"/>
      <c r="AX136" s="919"/>
      <c r="AY136" s="919"/>
      <c r="AZ136" s="919"/>
      <c r="BA136" s="919"/>
      <c r="BB136" s="919"/>
      <c r="BC136" s="920"/>
    </row>
    <row r="137" spans="1:68" ht="21.75" customHeight="1" thickBot="1">
      <c r="A137" s="207"/>
      <c r="B137" s="628" t="s">
        <v>420</v>
      </c>
      <c r="C137" s="623"/>
      <c r="D137" s="207"/>
      <c r="E137" s="207"/>
      <c r="F137" s="207"/>
      <c r="G137" s="207"/>
      <c r="H137" s="207"/>
      <c r="I137" s="207"/>
      <c r="J137" s="207"/>
      <c r="K137" s="207"/>
      <c r="L137" s="254"/>
      <c r="M137" s="254"/>
      <c r="N137" s="254"/>
      <c r="O137" s="254"/>
      <c r="P137" s="178"/>
      <c r="Q137" s="178"/>
      <c r="R137" s="178"/>
      <c r="S137" s="178"/>
      <c r="T137" s="178"/>
      <c r="U137" s="178"/>
      <c r="V137" s="178"/>
      <c r="W137" s="178"/>
      <c r="X137" s="178"/>
      <c r="Y137" s="178"/>
      <c r="Z137" s="178"/>
      <c r="AA137" s="178"/>
      <c r="AB137" s="178"/>
      <c r="AC137" s="623"/>
      <c r="AD137" s="623"/>
      <c r="AE137" s="207"/>
      <c r="AF137" s="207"/>
      <c r="AG137" s="207"/>
      <c r="AH137" s="207"/>
      <c r="AI137" s="207"/>
      <c r="AJ137" s="207"/>
      <c r="AK137" s="207"/>
      <c r="AL137" s="207"/>
      <c r="AP137" s="207"/>
      <c r="AQ137" s="263" t="s">
        <v>421</v>
      </c>
      <c r="AR137" s="264"/>
      <c r="AS137" s="264"/>
      <c r="AT137" s="264"/>
      <c r="AU137" s="264"/>
      <c r="AV137" s="264"/>
      <c r="AW137" s="264"/>
      <c r="AX137" s="265"/>
      <c r="AY137" s="921">
        <f>'入力用　雇用依頼 '!$C$22</f>
        <v>1050</v>
      </c>
      <c r="AZ137" s="921"/>
      <c r="BA137" s="921"/>
      <c r="BB137" s="265" t="s">
        <v>59</v>
      </c>
      <c r="BC137" s="266"/>
    </row>
    <row r="138" spans="1:68" ht="21.75" customHeight="1">
      <c r="A138" s="207"/>
      <c r="B138" s="630" t="s">
        <v>422</v>
      </c>
      <c r="C138" s="623"/>
      <c r="D138" s="207"/>
      <c r="E138" s="207"/>
      <c r="F138" s="207"/>
      <c r="G138" s="207"/>
      <c r="H138" s="207"/>
      <c r="I138" s="207"/>
      <c r="J138" s="207"/>
      <c r="K138" s="207"/>
      <c r="L138" s="254"/>
      <c r="M138" s="254"/>
      <c r="N138" s="254"/>
      <c r="O138" s="254"/>
      <c r="P138" s="178"/>
      <c r="Q138" s="178"/>
      <c r="R138" s="178"/>
      <c r="S138" s="178"/>
      <c r="T138" s="178"/>
      <c r="U138" s="178"/>
      <c r="V138" s="178"/>
      <c r="W138" s="178"/>
      <c r="X138" s="178"/>
      <c r="Y138" s="178"/>
      <c r="Z138" s="178"/>
      <c r="AA138" s="178"/>
      <c r="AB138" s="178"/>
      <c r="AC138" s="623"/>
      <c r="AD138" s="623"/>
      <c r="AE138" s="207"/>
      <c r="AF138" s="207"/>
      <c r="AG138" s="207"/>
      <c r="AH138" s="207"/>
      <c r="AI138" s="207"/>
      <c r="AJ138" s="207"/>
      <c r="AK138" s="207"/>
      <c r="AL138" s="207"/>
      <c r="AP138" s="207"/>
      <c r="AQ138" s="207"/>
      <c r="AR138" s="207"/>
      <c r="AS138" s="207"/>
      <c r="AT138" s="207"/>
      <c r="AU138" s="207"/>
      <c r="AV138" s="207"/>
      <c r="AW138" s="207"/>
      <c r="AX138" s="207"/>
      <c r="AY138" s="207"/>
      <c r="AZ138" s="207"/>
      <c r="BA138" s="207"/>
      <c r="BB138" s="207"/>
      <c r="BC138" s="207"/>
    </row>
    <row r="139" spans="1:68" ht="23.25" customHeight="1">
      <c r="A139" s="207"/>
      <c r="B139" s="981" t="s">
        <v>381</v>
      </c>
      <c r="C139" s="981"/>
      <c r="D139" s="981"/>
      <c r="E139" s="981"/>
      <c r="F139" s="981"/>
      <c r="G139" s="981"/>
      <c r="H139" s="981"/>
      <c r="I139" s="981"/>
      <c r="J139" s="981"/>
      <c r="K139" s="981"/>
      <c r="L139" s="981"/>
      <c r="M139" s="981"/>
      <c r="N139" s="981"/>
      <c r="O139" s="981"/>
      <c r="P139" s="981"/>
      <c r="Q139" s="981"/>
      <c r="R139" s="981"/>
      <c r="S139" s="981"/>
      <c r="T139" s="981"/>
      <c r="U139" s="981"/>
      <c r="V139" s="981"/>
      <c r="W139" s="981"/>
      <c r="X139" s="981"/>
      <c r="Y139" s="981"/>
      <c r="Z139" s="981"/>
      <c r="AA139" s="981"/>
      <c r="AB139" s="981"/>
      <c r="AC139" s="981"/>
      <c r="AD139" s="981"/>
      <c r="AE139" s="981"/>
      <c r="AF139" s="981"/>
      <c r="AG139" s="981"/>
      <c r="AH139" s="981"/>
      <c r="AI139" s="981"/>
      <c r="AJ139" s="981"/>
      <c r="AK139" s="981"/>
      <c r="AL139" s="981"/>
      <c r="AM139" s="981"/>
      <c r="AN139" s="981"/>
      <c r="AO139" s="981"/>
      <c r="AP139" s="981"/>
      <c r="AQ139" s="981"/>
      <c r="AR139" s="981"/>
      <c r="AS139" s="981"/>
      <c r="AT139" s="981"/>
      <c r="AU139" s="981"/>
      <c r="AV139" s="981"/>
      <c r="AW139" s="981"/>
      <c r="AX139" s="981"/>
      <c r="AY139" s="981"/>
      <c r="AZ139" s="981"/>
      <c r="BA139" s="981"/>
      <c r="BB139" s="981"/>
      <c r="BC139" s="981"/>
    </row>
    <row r="140" spans="1:68" ht="19.5" thickBot="1">
      <c r="A140" s="207"/>
      <c r="B140" s="623"/>
      <c r="C140" s="624"/>
      <c r="D140" s="208"/>
      <c r="E140" s="209"/>
      <c r="F140" s="209"/>
      <c r="G140" s="209"/>
      <c r="H140" s="209"/>
      <c r="I140" s="209"/>
      <c r="J140" s="209"/>
      <c r="K140" s="209"/>
      <c r="L140" s="208"/>
      <c r="M140" s="208"/>
      <c r="N140" s="208"/>
      <c r="O140" s="208"/>
      <c r="P140" s="208"/>
      <c r="Q140" s="208"/>
      <c r="R140" s="208"/>
      <c r="S140" s="208"/>
      <c r="T140" s="208"/>
      <c r="U140" s="208"/>
      <c r="V140" s="208"/>
      <c r="W140" s="208"/>
      <c r="X140" s="208"/>
      <c r="Y140" s="208"/>
      <c r="Z140" s="208"/>
      <c r="AA140" s="208"/>
      <c r="AB140" s="208"/>
      <c r="AC140" s="625"/>
      <c r="AD140" s="624"/>
      <c r="AE140" s="208"/>
      <c r="AF140" s="208"/>
      <c r="AG140" s="208"/>
      <c r="AH140" s="208"/>
      <c r="AI140" s="208"/>
      <c r="AJ140" s="208"/>
      <c r="AK140" s="208"/>
      <c r="AL140" s="208"/>
      <c r="AM140" s="208"/>
      <c r="AN140" s="208"/>
      <c r="AO140" s="208"/>
      <c r="AP140" s="208"/>
      <c r="AQ140" s="984">
        <f>BD1</f>
        <v>2021</v>
      </c>
      <c r="AR140" s="984"/>
      <c r="AS140" s="984"/>
      <c r="AT140" s="984"/>
      <c r="AU140" s="984"/>
      <c r="AV140" s="982" t="s">
        <v>382</v>
      </c>
      <c r="AW140" s="982"/>
      <c r="AX140" s="983">
        <v>5</v>
      </c>
      <c r="AY140" s="983"/>
      <c r="AZ140" s="299"/>
      <c r="BA140" s="300"/>
      <c r="BB140" s="301" t="s">
        <v>383</v>
      </c>
      <c r="BC140" s="301"/>
    </row>
    <row r="141" spans="1:68" s="212" customFormat="1" ht="9" customHeight="1" thickBot="1">
      <c r="B141" s="626"/>
      <c r="C141" s="626"/>
      <c r="D141" s="210"/>
      <c r="E141" s="210"/>
      <c r="F141" s="211"/>
      <c r="G141" s="211"/>
      <c r="H141" s="211"/>
      <c r="I141" s="211"/>
      <c r="J141" s="211"/>
      <c r="K141" s="211"/>
      <c r="L141" s="211"/>
      <c r="M141" s="211"/>
      <c r="N141" s="211"/>
      <c r="O141" s="211"/>
      <c r="P141" s="211"/>
      <c r="Q141" s="211"/>
      <c r="R141" s="211"/>
      <c r="S141" s="211"/>
      <c r="T141" s="211"/>
      <c r="U141" s="211"/>
      <c r="V141" s="211"/>
      <c r="W141" s="211"/>
      <c r="X141" s="211"/>
      <c r="Y141" s="211"/>
      <c r="Z141" s="211"/>
      <c r="AA141" s="211"/>
      <c r="AB141" s="211"/>
      <c r="AC141" s="627"/>
      <c r="AD141" s="627"/>
      <c r="AE141" s="211"/>
      <c r="AF141" s="211"/>
      <c r="BC141" s="210"/>
    </row>
    <row r="142" spans="1:68" s="212" customFormat="1" ht="30" customHeight="1">
      <c r="B142" s="985" t="s">
        <v>384</v>
      </c>
      <c r="C142" s="986"/>
      <c r="D142" s="986"/>
      <c r="E142" s="986"/>
      <c r="F142" s="986"/>
      <c r="G142" s="986"/>
      <c r="H142" s="987"/>
      <c r="I142" s="988" t="str">
        <f>'入力用　雇用依頼 '!O9</f>
        <v>東京都立大学管理部理系管理課</v>
      </c>
      <c r="J142" s="986"/>
      <c r="K142" s="986"/>
      <c r="L142" s="986"/>
      <c r="M142" s="986"/>
      <c r="N142" s="986"/>
      <c r="O142" s="986"/>
      <c r="P142" s="986"/>
      <c r="Q142" s="986"/>
      <c r="R142" s="986"/>
      <c r="S142" s="986"/>
      <c r="T142" s="213"/>
      <c r="U142" s="986" t="s">
        <v>385</v>
      </c>
      <c r="V142" s="986"/>
      <c r="W142" s="986"/>
      <c r="X142" s="986"/>
      <c r="Y142" s="986"/>
      <c r="Z142" s="986"/>
      <c r="AA142" s="986"/>
      <c r="AB142" s="986"/>
      <c r="AC142" s="987"/>
      <c r="AD142" s="989">
        <f>'入力用　雇用依頼 '!$B$15</f>
        <v>0</v>
      </c>
      <c r="AE142" s="990"/>
      <c r="AF142" s="990"/>
      <c r="AG142" s="990"/>
      <c r="AH142" s="990"/>
      <c r="AI142" s="990"/>
      <c r="AJ142" s="990"/>
      <c r="AK142" s="990"/>
      <c r="AL142" s="990"/>
      <c r="AM142" s="990"/>
      <c r="AN142" s="990"/>
      <c r="AO142" s="990"/>
      <c r="AP142" s="990"/>
      <c r="AQ142" s="990"/>
      <c r="AR142" s="990"/>
      <c r="AS142" s="990"/>
      <c r="AT142" s="990"/>
      <c r="AU142" s="990"/>
      <c r="AV142" s="990"/>
      <c r="AW142" s="990"/>
      <c r="AX142" s="990"/>
      <c r="AY142" s="990"/>
      <c r="AZ142" s="990"/>
      <c r="BA142" s="990"/>
      <c r="BB142" s="990"/>
      <c r="BC142" s="991"/>
      <c r="BD142" s="210"/>
      <c r="BE142" s="210"/>
      <c r="BF142" s="210"/>
      <c r="BG142" s="210"/>
      <c r="BH142" s="210"/>
      <c r="BI142" s="210"/>
      <c r="BJ142" s="210"/>
      <c r="BK142" s="210"/>
      <c r="BL142" s="210"/>
      <c r="BM142" s="210"/>
      <c r="BN142" s="210"/>
      <c r="BO142" s="210"/>
      <c r="BP142" s="210"/>
    </row>
    <row r="143" spans="1:68" s="212" customFormat="1" ht="30" customHeight="1">
      <c r="B143" s="992" t="s">
        <v>386</v>
      </c>
      <c r="C143" s="967"/>
      <c r="D143" s="967"/>
      <c r="E143" s="967"/>
      <c r="F143" s="967"/>
      <c r="G143" s="967"/>
      <c r="H143" s="968"/>
      <c r="I143" s="966">
        <f>'入力用　雇用依頼 '!$B$13</f>
        <v>0</v>
      </c>
      <c r="J143" s="967"/>
      <c r="K143" s="967"/>
      <c r="L143" s="967"/>
      <c r="M143" s="967"/>
      <c r="N143" s="967"/>
      <c r="O143" s="967"/>
      <c r="P143" s="967"/>
      <c r="Q143" s="214"/>
      <c r="R143" s="215"/>
      <c r="S143" s="216"/>
      <c r="T143" s="217"/>
      <c r="U143" s="967" t="s">
        <v>388</v>
      </c>
      <c r="V143" s="967"/>
      <c r="W143" s="967"/>
      <c r="X143" s="967"/>
      <c r="Y143" s="967"/>
      <c r="Z143" s="967"/>
      <c r="AA143" s="967"/>
      <c r="AB143" s="967"/>
      <c r="AC143" s="968"/>
      <c r="AD143" s="955">
        <f>'入力用　雇用依頼 '!$C$13</f>
        <v>0</v>
      </c>
      <c r="AE143" s="956"/>
      <c r="AF143" s="956"/>
      <c r="AG143" s="956"/>
      <c r="AH143" s="956"/>
      <c r="AI143" s="956"/>
      <c r="AJ143" s="956"/>
      <c r="AK143" s="956"/>
      <c r="AL143" s="956"/>
      <c r="AM143" s="956"/>
      <c r="AN143" s="956"/>
      <c r="AO143" s="956"/>
      <c r="AP143" s="956"/>
      <c r="AQ143" s="957" t="s">
        <v>390</v>
      </c>
      <c r="AR143" s="958"/>
      <c r="AS143" s="958"/>
      <c r="AT143" s="958"/>
      <c r="AU143" s="958"/>
      <c r="AV143" s="958"/>
      <c r="AW143" s="958"/>
      <c r="AX143" s="958"/>
      <c r="AY143" s="958"/>
      <c r="AZ143" s="958"/>
      <c r="BA143" s="958"/>
      <c r="BB143" s="958"/>
      <c r="BC143" s="959"/>
      <c r="BD143" s="210"/>
      <c r="BE143" s="210"/>
      <c r="BF143" s="210"/>
    </row>
    <row r="144" spans="1:68" s="212" customFormat="1" ht="30" customHeight="1" thickBot="1">
      <c r="B144" s="971" t="s">
        <v>391</v>
      </c>
      <c r="C144" s="972"/>
      <c r="D144" s="972"/>
      <c r="E144" s="972"/>
      <c r="F144" s="972"/>
      <c r="G144" s="972"/>
      <c r="H144" s="973"/>
      <c r="I144" s="974">
        <f>'入力用　雇用依頼 '!$B$14</f>
        <v>0</v>
      </c>
      <c r="J144" s="975"/>
      <c r="K144" s="975"/>
      <c r="L144" s="975"/>
      <c r="M144" s="975"/>
      <c r="N144" s="975"/>
      <c r="O144" s="975"/>
      <c r="P144" s="975"/>
      <c r="Q144" s="975"/>
      <c r="R144" s="975"/>
      <c r="S144" s="975"/>
      <c r="T144" s="975"/>
      <c r="U144" s="975"/>
      <c r="V144" s="975"/>
      <c r="W144" s="975"/>
      <c r="X144" s="975"/>
      <c r="Y144" s="975"/>
      <c r="Z144" s="975"/>
      <c r="AA144" s="975"/>
      <c r="AB144" s="975"/>
      <c r="AC144" s="975"/>
      <c r="AD144" s="975"/>
      <c r="AE144" s="975"/>
      <c r="AF144" s="975"/>
      <c r="AG144" s="975"/>
      <c r="AH144" s="975"/>
      <c r="AI144" s="975"/>
      <c r="AJ144" s="975"/>
      <c r="AK144" s="975"/>
      <c r="AL144" s="975"/>
      <c r="AM144" s="975"/>
      <c r="AN144" s="975"/>
      <c r="AO144" s="975"/>
      <c r="AP144" s="975"/>
      <c r="AQ144" s="975"/>
      <c r="AR144" s="975"/>
      <c r="AS144" s="975"/>
      <c r="AT144" s="975"/>
      <c r="AU144" s="975"/>
      <c r="AV144" s="975"/>
      <c r="AW144" s="975"/>
      <c r="AX144" s="975"/>
      <c r="AY144" s="975"/>
      <c r="AZ144" s="975"/>
      <c r="BA144" s="975"/>
      <c r="BB144" s="975"/>
      <c r="BC144" s="976"/>
      <c r="BD144" s="210"/>
      <c r="BE144" s="210"/>
      <c r="BF144" s="210"/>
    </row>
    <row r="145" spans="1:58" s="212" customFormat="1" ht="5.0999999999999996" customHeight="1" thickBot="1">
      <c r="B145" s="626"/>
      <c r="C145" s="626"/>
      <c r="D145" s="210"/>
      <c r="E145" s="210"/>
      <c r="F145" s="210"/>
      <c r="G145" s="210"/>
      <c r="H145" s="210"/>
      <c r="I145" s="210"/>
      <c r="J145" s="210"/>
      <c r="K145" s="210"/>
      <c r="L145" s="210"/>
      <c r="M145" s="210"/>
      <c r="N145" s="210"/>
      <c r="O145" s="210"/>
      <c r="P145" s="210"/>
      <c r="Q145" s="210"/>
      <c r="R145" s="210"/>
      <c r="S145" s="210"/>
      <c r="T145" s="210"/>
      <c r="U145" s="210"/>
      <c r="V145" s="210"/>
      <c r="W145" s="210"/>
      <c r="X145" s="210"/>
      <c r="Y145" s="210"/>
      <c r="Z145" s="210"/>
      <c r="AA145" s="210"/>
      <c r="AB145" s="210"/>
      <c r="AC145" s="626"/>
      <c r="AD145" s="626"/>
      <c r="AE145" s="210"/>
      <c r="AF145" s="210"/>
      <c r="AG145" s="210"/>
      <c r="AH145" s="210"/>
      <c r="AI145" s="210"/>
      <c r="AJ145" s="210"/>
      <c r="AK145" s="210"/>
      <c r="AL145" s="210"/>
      <c r="AM145" s="210"/>
      <c r="AN145" s="210"/>
      <c r="AO145" s="210"/>
      <c r="AP145" s="210"/>
      <c r="AQ145" s="210"/>
      <c r="AR145" s="210"/>
      <c r="AS145" s="210"/>
      <c r="AT145" s="210"/>
      <c r="AU145" s="210"/>
      <c r="AV145" s="210"/>
      <c r="AW145" s="210"/>
      <c r="AX145" s="210"/>
      <c r="AY145" s="210"/>
      <c r="AZ145" s="210"/>
      <c r="BA145" s="210"/>
      <c r="BB145" s="210"/>
      <c r="BC145" s="210"/>
    </row>
    <row r="146" spans="1:58" ht="21.95" customHeight="1">
      <c r="A146" s="207"/>
      <c r="B146" s="979" t="s">
        <v>393</v>
      </c>
      <c r="C146" s="977" t="s">
        <v>394</v>
      </c>
      <c r="D146" s="879" t="s">
        <v>395</v>
      </c>
      <c r="E146" s="880"/>
      <c r="F146" s="880"/>
      <c r="G146" s="880"/>
      <c r="H146" s="880"/>
      <c r="I146" s="880"/>
      <c r="J146" s="880"/>
      <c r="K146" s="881"/>
      <c r="L146" s="882" t="s">
        <v>396</v>
      </c>
      <c r="M146" s="883"/>
      <c r="N146" s="219" t="s">
        <v>397</v>
      </c>
      <c r="O146" s="884" t="s">
        <v>398</v>
      </c>
      <c r="P146" s="960" t="s">
        <v>399</v>
      </c>
      <c r="Q146" s="961"/>
      <c r="R146" s="961"/>
      <c r="S146" s="961"/>
      <c r="T146" s="961"/>
      <c r="U146" s="961"/>
      <c r="V146" s="961"/>
      <c r="W146" s="961"/>
      <c r="X146" s="961"/>
      <c r="Y146" s="961"/>
      <c r="Z146" s="961"/>
      <c r="AA146" s="961"/>
      <c r="AB146" s="962"/>
      <c r="AC146" s="969" t="s">
        <v>393</v>
      </c>
      <c r="AD146" s="977" t="s">
        <v>394</v>
      </c>
      <c r="AE146" s="879" t="s">
        <v>395</v>
      </c>
      <c r="AF146" s="880"/>
      <c r="AG146" s="880"/>
      <c r="AH146" s="880"/>
      <c r="AI146" s="880"/>
      <c r="AJ146" s="880"/>
      <c r="AK146" s="880"/>
      <c r="AL146" s="881"/>
      <c r="AM146" s="882" t="s">
        <v>396</v>
      </c>
      <c r="AN146" s="883"/>
      <c r="AO146" s="219" t="s">
        <v>397</v>
      </c>
      <c r="AP146" s="884" t="s">
        <v>398</v>
      </c>
      <c r="AQ146" s="993" t="s">
        <v>399</v>
      </c>
      <c r="AR146" s="993"/>
      <c r="AS146" s="993"/>
      <c r="AT146" s="993"/>
      <c r="AU146" s="993"/>
      <c r="AV146" s="993"/>
      <c r="AW146" s="993"/>
      <c r="AX146" s="993"/>
      <c r="AY146" s="993"/>
      <c r="AZ146" s="993"/>
      <c r="BA146" s="993"/>
      <c r="BB146" s="993"/>
      <c r="BC146" s="994"/>
    </row>
    <row r="147" spans="1:58" ht="21.95" customHeight="1">
      <c r="A147" s="207"/>
      <c r="B147" s="980"/>
      <c r="C147" s="978"/>
      <c r="D147" s="952" t="s">
        <v>400</v>
      </c>
      <c r="E147" s="953"/>
      <c r="F147" s="953"/>
      <c r="G147" s="953"/>
      <c r="H147" s="953"/>
      <c r="I147" s="953"/>
      <c r="J147" s="953"/>
      <c r="K147" s="954"/>
      <c r="L147" s="223" t="s">
        <v>401</v>
      </c>
      <c r="M147" s="224" t="s">
        <v>402</v>
      </c>
      <c r="N147" s="225" t="s">
        <v>402</v>
      </c>
      <c r="O147" s="885"/>
      <c r="P147" s="963"/>
      <c r="Q147" s="964"/>
      <c r="R147" s="964"/>
      <c r="S147" s="964"/>
      <c r="T147" s="964"/>
      <c r="U147" s="964"/>
      <c r="V147" s="964"/>
      <c r="W147" s="964"/>
      <c r="X147" s="964"/>
      <c r="Y147" s="964"/>
      <c r="Z147" s="964"/>
      <c r="AA147" s="964"/>
      <c r="AB147" s="965"/>
      <c r="AC147" s="970"/>
      <c r="AD147" s="978"/>
      <c r="AE147" s="952" t="s">
        <v>400</v>
      </c>
      <c r="AF147" s="953"/>
      <c r="AG147" s="953"/>
      <c r="AH147" s="953"/>
      <c r="AI147" s="953"/>
      <c r="AJ147" s="953"/>
      <c r="AK147" s="953"/>
      <c r="AL147" s="954"/>
      <c r="AM147" s="223" t="s">
        <v>401</v>
      </c>
      <c r="AN147" s="224" t="s">
        <v>402</v>
      </c>
      <c r="AO147" s="225" t="s">
        <v>402</v>
      </c>
      <c r="AP147" s="885"/>
      <c r="AQ147" s="995"/>
      <c r="AR147" s="995"/>
      <c r="AS147" s="995"/>
      <c r="AT147" s="995"/>
      <c r="AU147" s="995"/>
      <c r="AV147" s="995"/>
      <c r="AW147" s="995"/>
      <c r="AX147" s="995"/>
      <c r="AY147" s="995"/>
      <c r="AZ147" s="995"/>
      <c r="BA147" s="995"/>
      <c r="BB147" s="995"/>
      <c r="BC147" s="996"/>
    </row>
    <row r="148" spans="1:58" ht="32.1" customHeight="1">
      <c r="A148" s="207"/>
      <c r="B148" s="894">
        <v>1</v>
      </c>
      <c r="C148" s="896">
        <f>'入力用　雇用依頼 '!O17</f>
        <v>44317</v>
      </c>
      <c r="D148" s="226" t="s">
        <v>403</v>
      </c>
      <c r="E148" s="898"/>
      <c r="F148" s="899"/>
      <c r="G148" s="899"/>
      <c r="H148" s="303" t="s">
        <v>404</v>
      </c>
      <c r="I148" s="899"/>
      <c r="J148" s="899"/>
      <c r="K148" s="900"/>
      <c r="L148" s="285" t="str">
        <f>IF(E148="","",I148-E148-(TIME(0,N148,0)))</f>
        <v/>
      </c>
      <c r="M148" s="286" t="str">
        <f>IF(E148="","",IF(MINUTE(I148-E148-TIME(0,N148,0))=0,"00",MINUTE(I148-E148-TIME(0,N148,0))))</f>
        <v/>
      </c>
      <c r="N148" s="279"/>
      <c r="O148" s="946"/>
      <c r="P148" s="903"/>
      <c r="Q148" s="904"/>
      <c r="R148" s="904"/>
      <c r="S148" s="904"/>
      <c r="T148" s="904"/>
      <c r="U148" s="904"/>
      <c r="V148" s="904"/>
      <c r="W148" s="904"/>
      <c r="X148" s="904"/>
      <c r="Y148" s="904"/>
      <c r="Z148" s="904"/>
      <c r="AA148" s="904"/>
      <c r="AB148" s="944"/>
      <c r="AC148" s="950">
        <v>17</v>
      </c>
      <c r="AD148" s="896">
        <f>C178+1</f>
        <v>44333</v>
      </c>
      <c r="AE148" s="226" t="s">
        <v>403</v>
      </c>
      <c r="AF148" s="898"/>
      <c r="AG148" s="899"/>
      <c r="AH148" s="899"/>
      <c r="AI148" s="303" t="s">
        <v>404</v>
      </c>
      <c r="AJ148" s="899"/>
      <c r="AK148" s="899"/>
      <c r="AL148" s="900"/>
      <c r="AM148" s="285" t="str">
        <f>IF(AF148="","",AJ148-AF148-(TIME(0,AO148,0)))</f>
        <v/>
      </c>
      <c r="AN148" s="286" t="str">
        <f>IF(AF148="","",IF(MINUTE(AJ148-AF148-TIME(0,AO148,0))=0,"00",MINUTE(AJ148-AF148-TIME(0,AO148,0))))</f>
        <v/>
      </c>
      <c r="AO148" s="279"/>
      <c r="AP148" s="946"/>
      <c r="AQ148" s="903"/>
      <c r="AR148" s="904"/>
      <c r="AS148" s="904"/>
      <c r="AT148" s="904"/>
      <c r="AU148" s="904"/>
      <c r="AV148" s="904"/>
      <c r="AW148" s="904"/>
      <c r="AX148" s="904"/>
      <c r="AY148" s="904"/>
      <c r="AZ148" s="904"/>
      <c r="BA148" s="904"/>
      <c r="BB148" s="904"/>
      <c r="BC148" s="905"/>
      <c r="BF148" s="276"/>
    </row>
    <row r="149" spans="1:58" ht="32.1" customHeight="1">
      <c r="A149" s="207"/>
      <c r="B149" s="949"/>
      <c r="C149" s="914"/>
      <c r="D149" s="234" t="s">
        <v>405</v>
      </c>
      <c r="E149" s="293"/>
      <c r="F149" s="294" t="s">
        <v>38</v>
      </c>
      <c r="G149" s="295"/>
      <c r="H149" s="304" t="s">
        <v>404</v>
      </c>
      <c r="I149" s="295"/>
      <c r="J149" s="294" t="s">
        <v>38</v>
      </c>
      <c r="K149" s="295"/>
      <c r="L149" s="287"/>
      <c r="M149" s="288"/>
      <c r="N149" s="280"/>
      <c r="O149" s="943"/>
      <c r="P149" s="910"/>
      <c r="Q149" s="911"/>
      <c r="R149" s="911"/>
      <c r="S149" s="911"/>
      <c r="T149" s="911"/>
      <c r="U149" s="911"/>
      <c r="V149" s="911"/>
      <c r="W149" s="911"/>
      <c r="X149" s="911"/>
      <c r="Y149" s="911"/>
      <c r="Z149" s="911"/>
      <c r="AA149" s="911"/>
      <c r="AB149" s="945"/>
      <c r="AC149" s="951"/>
      <c r="AD149" s="914"/>
      <c r="AE149" s="234" t="s">
        <v>405</v>
      </c>
      <c r="AF149" s="293"/>
      <c r="AG149" s="294" t="s">
        <v>38</v>
      </c>
      <c r="AH149" s="295"/>
      <c r="AI149" s="304" t="s">
        <v>404</v>
      </c>
      <c r="AJ149" s="295"/>
      <c r="AK149" s="294" t="s">
        <v>38</v>
      </c>
      <c r="AL149" s="295"/>
      <c r="AM149" s="291"/>
      <c r="AN149" s="292"/>
      <c r="AO149" s="280"/>
      <c r="AP149" s="943"/>
      <c r="AQ149" s="910"/>
      <c r="AR149" s="911"/>
      <c r="AS149" s="911"/>
      <c r="AT149" s="911"/>
      <c r="AU149" s="911"/>
      <c r="AV149" s="911"/>
      <c r="AW149" s="911"/>
      <c r="AX149" s="911"/>
      <c r="AY149" s="911"/>
      <c r="AZ149" s="911"/>
      <c r="BA149" s="911"/>
      <c r="BB149" s="911"/>
      <c r="BC149" s="912"/>
      <c r="BF149" s="276"/>
    </row>
    <row r="150" spans="1:58" ht="32.1" customHeight="1">
      <c r="A150" s="207"/>
      <c r="B150" s="948">
        <v>2</v>
      </c>
      <c r="C150" s="896">
        <f>C148+1</f>
        <v>44318</v>
      </c>
      <c r="D150" s="226" t="s">
        <v>403</v>
      </c>
      <c r="E150" s="898"/>
      <c r="F150" s="899"/>
      <c r="G150" s="899"/>
      <c r="H150" s="303" t="s">
        <v>404</v>
      </c>
      <c r="I150" s="899"/>
      <c r="J150" s="899"/>
      <c r="K150" s="900"/>
      <c r="L150" s="285" t="str">
        <f>IF(E150="","",I150-E150-(TIME(0,N150,0)))</f>
        <v/>
      </c>
      <c r="M150" s="286" t="str">
        <f>IF(E150="","",IF(MINUTE(I150-E150-TIME(0,N150,0))=0,"00",MINUTE(I150-E150-TIME(0,N150,0))))</f>
        <v/>
      </c>
      <c r="N150" s="279"/>
      <c r="O150" s="901"/>
      <c r="P150" s="903"/>
      <c r="Q150" s="904"/>
      <c r="R150" s="904"/>
      <c r="S150" s="904"/>
      <c r="T150" s="904"/>
      <c r="U150" s="904"/>
      <c r="V150" s="904"/>
      <c r="W150" s="904"/>
      <c r="X150" s="904"/>
      <c r="Y150" s="904"/>
      <c r="Z150" s="904"/>
      <c r="AA150" s="904"/>
      <c r="AB150" s="944"/>
      <c r="AC150" s="947">
        <v>18</v>
      </c>
      <c r="AD150" s="896">
        <f>AD148+1</f>
        <v>44334</v>
      </c>
      <c r="AE150" s="226" t="s">
        <v>403</v>
      </c>
      <c r="AF150" s="898"/>
      <c r="AG150" s="899"/>
      <c r="AH150" s="899"/>
      <c r="AI150" s="303" t="s">
        <v>404</v>
      </c>
      <c r="AJ150" s="899"/>
      <c r="AK150" s="899"/>
      <c r="AL150" s="900"/>
      <c r="AM150" s="285" t="str">
        <f>IF(AF150="","",AJ150-AF150-(TIME(0,AO150,0)))</f>
        <v/>
      </c>
      <c r="AN150" s="286" t="str">
        <f>IF(AF150="","",IF(MINUTE(AJ150-AF150-TIME(0,AO150,0))=0,"00",MINUTE(AJ150-AF150-TIME(0,AO150,0))))</f>
        <v/>
      </c>
      <c r="AO150" s="279"/>
      <c r="AP150" s="886"/>
      <c r="AQ150" s="888"/>
      <c r="AR150" s="889"/>
      <c r="AS150" s="889"/>
      <c r="AT150" s="889"/>
      <c r="AU150" s="889"/>
      <c r="AV150" s="889"/>
      <c r="AW150" s="889"/>
      <c r="AX150" s="889"/>
      <c r="AY150" s="889"/>
      <c r="AZ150" s="889"/>
      <c r="BA150" s="889"/>
      <c r="BB150" s="889"/>
      <c r="BC150" s="890"/>
      <c r="BF150" s="276"/>
    </row>
    <row r="151" spans="1:58" ht="32.1" customHeight="1">
      <c r="A151" s="207"/>
      <c r="B151" s="949"/>
      <c r="C151" s="997"/>
      <c r="D151" s="234" t="s">
        <v>405</v>
      </c>
      <c r="E151" s="293"/>
      <c r="F151" s="294" t="s">
        <v>38</v>
      </c>
      <c r="G151" s="295"/>
      <c r="H151" s="304" t="s">
        <v>404</v>
      </c>
      <c r="I151" s="295"/>
      <c r="J151" s="294" t="s">
        <v>38</v>
      </c>
      <c r="K151" s="295"/>
      <c r="L151" s="287"/>
      <c r="M151" s="288"/>
      <c r="N151" s="280"/>
      <c r="O151" s="943"/>
      <c r="P151" s="910"/>
      <c r="Q151" s="911"/>
      <c r="R151" s="911"/>
      <c r="S151" s="911"/>
      <c r="T151" s="911"/>
      <c r="U151" s="911"/>
      <c r="V151" s="911"/>
      <c r="W151" s="911"/>
      <c r="X151" s="911"/>
      <c r="Y151" s="911"/>
      <c r="Z151" s="911"/>
      <c r="AA151" s="911"/>
      <c r="AB151" s="945"/>
      <c r="AC151" s="947"/>
      <c r="AD151" s="914"/>
      <c r="AE151" s="234" t="s">
        <v>405</v>
      </c>
      <c r="AF151" s="293"/>
      <c r="AG151" s="294" t="s">
        <v>38</v>
      </c>
      <c r="AH151" s="295"/>
      <c r="AI151" s="304" t="s">
        <v>404</v>
      </c>
      <c r="AJ151" s="295"/>
      <c r="AK151" s="294" t="s">
        <v>38</v>
      </c>
      <c r="AL151" s="295"/>
      <c r="AM151" s="291"/>
      <c r="AN151" s="292"/>
      <c r="AO151" s="280"/>
      <c r="AP151" s="887"/>
      <c r="AQ151" s="891"/>
      <c r="AR151" s="892"/>
      <c r="AS151" s="892"/>
      <c r="AT151" s="892"/>
      <c r="AU151" s="892"/>
      <c r="AV151" s="892"/>
      <c r="AW151" s="892"/>
      <c r="AX151" s="892"/>
      <c r="AY151" s="892"/>
      <c r="AZ151" s="892"/>
      <c r="BA151" s="892"/>
      <c r="BB151" s="892"/>
      <c r="BC151" s="893"/>
      <c r="BF151" s="276"/>
    </row>
    <row r="152" spans="1:58" ht="32.1" customHeight="1">
      <c r="A152" s="207"/>
      <c r="B152" s="948">
        <v>3</v>
      </c>
      <c r="C152" s="896">
        <f>C150+1</f>
        <v>44319</v>
      </c>
      <c r="D152" s="226" t="s">
        <v>403</v>
      </c>
      <c r="E152" s="898"/>
      <c r="F152" s="899"/>
      <c r="G152" s="899"/>
      <c r="H152" s="303" t="s">
        <v>404</v>
      </c>
      <c r="I152" s="899"/>
      <c r="J152" s="899"/>
      <c r="K152" s="900"/>
      <c r="L152" s="285" t="str">
        <f>IF(E152="","",I152-E152-(TIME(0,N152,0)))</f>
        <v/>
      </c>
      <c r="M152" s="286" t="str">
        <f>IF(E152="","",IF(MINUTE(I152-E152-TIME(0,N152,0))=0,"00",MINUTE(I152-E152-TIME(0,N152,0))))</f>
        <v/>
      </c>
      <c r="N152" s="279"/>
      <c r="O152" s="901"/>
      <c r="P152" s="1007"/>
      <c r="Q152" s="1008"/>
      <c r="R152" s="1008"/>
      <c r="S152" s="1008"/>
      <c r="T152" s="1008"/>
      <c r="U152" s="1008"/>
      <c r="V152" s="1008"/>
      <c r="W152" s="1008"/>
      <c r="X152" s="1008"/>
      <c r="Y152" s="1008"/>
      <c r="Z152" s="1008"/>
      <c r="AA152" s="1008"/>
      <c r="AB152" s="1009"/>
      <c r="AC152" s="918">
        <v>19</v>
      </c>
      <c r="AD152" s="896">
        <f>AD150+1</f>
        <v>44335</v>
      </c>
      <c r="AE152" s="226" t="s">
        <v>403</v>
      </c>
      <c r="AF152" s="898"/>
      <c r="AG152" s="899"/>
      <c r="AH152" s="899"/>
      <c r="AI152" s="303" t="s">
        <v>404</v>
      </c>
      <c r="AJ152" s="899"/>
      <c r="AK152" s="899"/>
      <c r="AL152" s="900"/>
      <c r="AM152" s="285" t="str">
        <f>IF(AF152="","",AJ152-AF152-(TIME(0,AO152,0)))</f>
        <v/>
      </c>
      <c r="AN152" s="286" t="str">
        <f>IF(AF152="","",IF(MINUTE(AJ152-AF152-TIME(0,AO152,0))=0,"00",MINUTE(AJ152-AF152-TIME(0,AO152,0))))</f>
        <v/>
      </c>
      <c r="AO152" s="279"/>
      <c r="AP152" s="886"/>
      <c r="AQ152" s="888"/>
      <c r="AR152" s="889"/>
      <c r="AS152" s="889"/>
      <c r="AT152" s="889"/>
      <c r="AU152" s="889"/>
      <c r="AV152" s="889"/>
      <c r="AW152" s="889"/>
      <c r="AX152" s="889"/>
      <c r="AY152" s="889"/>
      <c r="AZ152" s="889"/>
      <c r="BA152" s="889"/>
      <c r="BB152" s="889"/>
      <c r="BC152" s="890"/>
      <c r="BF152" s="276"/>
    </row>
    <row r="153" spans="1:58" ht="32.1" customHeight="1">
      <c r="A153" s="207"/>
      <c r="B153" s="949"/>
      <c r="C153" s="997"/>
      <c r="D153" s="234" t="s">
        <v>405</v>
      </c>
      <c r="E153" s="293"/>
      <c r="F153" s="294" t="s">
        <v>38</v>
      </c>
      <c r="G153" s="295"/>
      <c r="H153" s="304" t="s">
        <v>404</v>
      </c>
      <c r="I153" s="295"/>
      <c r="J153" s="294" t="s">
        <v>38</v>
      </c>
      <c r="K153" s="295"/>
      <c r="L153" s="287"/>
      <c r="M153" s="288"/>
      <c r="N153" s="280"/>
      <c r="O153" s="943"/>
      <c r="P153" s="1010"/>
      <c r="Q153" s="1011"/>
      <c r="R153" s="1011"/>
      <c r="S153" s="1011"/>
      <c r="T153" s="1011"/>
      <c r="U153" s="1011"/>
      <c r="V153" s="1011"/>
      <c r="W153" s="1011"/>
      <c r="X153" s="1011"/>
      <c r="Y153" s="1011"/>
      <c r="Z153" s="1011"/>
      <c r="AA153" s="1011"/>
      <c r="AB153" s="1012"/>
      <c r="AC153" s="918"/>
      <c r="AD153" s="914"/>
      <c r="AE153" s="234" t="s">
        <v>405</v>
      </c>
      <c r="AF153" s="293"/>
      <c r="AG153" s="294" t="s">
        <v>38</v>
      </c>
      <c r="AH153" s="295"/>
      <c r="AI153" s="304" t="s">
        <v>404</v>
      </c>
      <c r="AJ153" s="295"/>
      <c r="AK153" s="294" t="s">
        <v>38</v>
      </c>
      <c r="AL153" s="295"/>
      <c r="AM153" s="291"/>
      <c r="AN153" s="292"/>
      <c r="AO153" s="280"/>
      <c r="AP153" s="887"/>
      <c r="AQ153" s="891"/>
      <c r="AR153" s="892"/>
      <c r="AS153" s="892"/>
      <c r="AT153" s="892"/>
      <c r="AU153" s="892"/>
      <c r="AV153" s="892"/>
      <c r="AW153" s="892"/>
      <c r="AX153" s="892"/>
      <c r="AY153" s="892"/>
      <c r="AZ153" s="892"/>
      <c r="BA153" s="892"/>
      <c r="BB153" s="892"/>
      <c r="BC153" s="893"/>
      <c r="BF153" s="276"/>
    </row>
    <row r="154" spans="1:58" ht="32.1" customHeight="1">
      <c r="A154" s="207"/>
      <c r="B154" s="948">
        <v>4</v>
      </c>
      <c r="C154" s="896">
        <f>C152+1</f>
        <v>44320</v>
      </c>
      <c r="D154" s="226" t="s">
        <v>403</v>
      </c>
      <c r="E154" s="898"/>
      <c r="F154" s="899"/>
      <c r="G154" s="899"/>
      <c r="H154" s="303" t="s">
        <v>404</v>
      </c>
      <c r="I154" s="899"/>
      <c r="J154" s="899"/>
      <c r="K154" s="900"/>
      <c r="L154" s="285" t="str">
        <f>IF(E154="","",I154-E154-(TIME(0,N154,0)))</f>
        <v/>
      </c>
      <c r="M154" s="286" t="str">
        <f>IF(E154="","",IF(MINUTE(I154-E154-TIME(0,N154,0))=0,"00",MINUTE(I154-E154-TIME(0,N154,0))))</f>
        <v/>
      </c>
      <c r="N154" s="279"/>
      <c r="O154" s="915"/>
      <c r="P154" s="888"/>
      <c r="Q154" s="889"/>
      <c r="R154" s="889"/>
      <c r="S154" s="889"/>
      <c r="T154" s="889"/>
      <c r="U154" s="889"/>
      <c r="V154" s="889"/>
      <c r="W154" s="889"/>
      <c r="X154" s="889"/>
      <c r="Y154" s="889"/>
      <c r="Z154" s="889"/>
      <c r="AA154" s="889"/>
      <c r="AB154" s="916"/>
      <c r="AC154" s="918">
        <v>20</v>
      </c>
      <c r="AD154" s="896">
        <f>AD152+1</f>
        <v>44336</v>
      </c>
      <c r="AE154" s="226" t="s">
        <v>403</v>
      </c>
      <c r="AF154" s="898"/>
      <c r="AG154" s="899"/>
      <c r="AH154" s="899"/>
      <c r="AI154" s="303" t="s">
        <v>404</v>
      </c>
      <c r="AJ154" s="899"/>
      <c r="AK154" s="899"/>
      <c r="AL154" s="900"/>
      <c r="AM154" s="285" t="str">
        <f>IF(AF154="","",AJ154-AF154-(TIME(0,AO154,0)))</f>
        <v/>
      </c>
      <c r="AN154" s="286" t="str">
        <f>IF(AF154="","",IF(MINUTE(AJ154-AF154-TIME(0,AO154,0))=0,"00",MINUTE(AJ154-AF154-TIME(0,AO154,0))))</f>
        <v/>
      </c>
      <c r="AO154" s="279"/>
      <c r="AP154" s="946"/>
      <c r="AQ154" s="903"/>
      <c r="AR154" s="904"/>
      <c r="AS154" s="904"/>
      <c r="AT154" s="904"/>
      <c r="AU154" s="904"/>
      <c r="AV154" s="904"/>
      <c r="AW154" s="904"/>
      <c r="AX154" s="904"/>
      <c r="AY154" s="904"/>
      <c r="AZ154" s="904"/>
      <c r="BA154" s="904"/>
      <c r="BB154" s="904"/>
      <c r="BC154" s="905"/>
      <c r="BF154" s="276"/>
    </row>
    <row r="155" spans="1:58" ht="32.1" customHeight="1">
      <c r="A155" s="207"/>
      <c r="B155" s="949"/>
      <c r="C155" s="997"/>
      <c r="D155" s="234" t="s">
        <v>405</v>
      </c>
      <c r="E155" s="293"/>
      <c r="F155" s="294" t="s">
        <v>38</v>
      </c>
      <c r="G155" s="295"/>
      <c r="H155" s="304" t="s">
        <v>404</v>
      </c>
      <c r="I155" s="295"/>
      <c r="J155" s="294" t="s">
        <v>38</v>
      </c>
      <c r="K155" s="295"/>
      <c r="L155" s="287"/>
      <c r="M155" s="288"/>
      <c r="N155" s="280"/>
      <c r="O155" s="887"/>
      <c r="P155" s="891"/>
      <c r="Q155" s="892"/>
      <c r="R155" s="892"/>
      <c r="S155" s="892"/>
      <c r="T155" s="892"/>
      <c r="U155" s="892"/>
      <c r="V155" s="892"/>
      <c r="W155" s="892"/>
      <c r="X155" s="892"/>
      <c r="Y155" s="892"/>
      <c r="Z155" s="892"/>
      <c r="AA155" s="892"/>
      <c r="AB155" s="917"/>
      <c r="AC155" s="918"/>
      <c r="AD155" s="914"/>
      <c r="AE155" s="234" t="s">
        <v>405</v>
      </c>
      <c r="AF155" s="293"/>
      <c r="AG155" s="294" t="s">
        <v>38</v>
      </c>
      <c r="AH155" s="295"/>
      <c r="AI155" s="304" t="s">
        <v>404</v>
      </c>
      <c r="AJ155" s="295"/>
      <c r="AK155" s="294" t="s">
        <v>38</v>
      </c>
      <c r="AL155" s="295"/>
      <c r="AM155" s="291"/>
      <c r="AN155" s="292"/>
      <c r="AO155" s="280"/>
      <c r="AP155" s="943"/>
      <c r="AQ155" s="910"/>
      <c r="AR155" s="911"/>
      <c r="AS155" s="911"/>
      <c r="AT155" s="911"/>
      <c r="AU155" s="911"/>
      <c r="AV155" s="911"/>
      <c r="AW155" s="911"/>
      <c r="AX155" s="911"/>
      <c r="AY155" s="911"/>
      <c r="AZ155" s="911"/>
      <c r="BA155" s="911"/>
      <c r="BB155" s="911"/>
      <c r="BC155" s="912"/>
      <c r="BF155" s="276"/>
    </row>
    <row r="156" spans="1:58" ht="32.1" customHeight="1">
      <c r="A156" s="207"/>
      <c r="B156" s="948">
        <v>5</v>
      </c>
      <c r="C156" s="896">
        <f>C154+1</f>
        <v>44321</v>
      </c>
      <c r="D156" s="226" t="s">
        <v>403</v>
      </c>
      <c r="E156" s="898"/>
      <c r="F156" s="899"/>
      <c r="G156" s="899"/>
      <c r="H156" s="303" t="s">
        <v>404</v>
      </c>
      <c r="I156" s="899"/>
      <c r="J156" s="899"/>
      <c r="K156" s="900"/>
      <c r="L156" s="285" t="str">
        <f>IF(E156="","",I156-E156-(TIME(0,N156,0)))</f>
        <v/>
      </c>
      <c r="M156" s="286" t="str">
        <f>IF(E156="","",IF(MINUTE(I156-E156-TIME(0,N156,0))=0,"00",MINUTE(I156-E156-TIME(0,N156,0))))</f>
        <v/>
      </c>
      <c r="N156" s="279"/>
      <c r="O156" s="915"/>
      <c r="P156" s="888"/>
      <c r="Q156" s="889"/>
      <c r="R156" s="889"/>
      <c r="S156" s="889"/>
      <c r="T156" s="889"/>
      <c r="U156" s="889"/>
      <c r="V156" s="889"/>
      <c r="W156" s="889"/>
      <c r="X156" s="889"/>
      <c r="Y156" s="889"/>
      <c r="Z156" s="889"/>
      <c r="AA156" s="889"/>
      <c r="AB156" s="916"/>
      <c r="AC156" s="918">
        <v>21</v>
      </c>
      <c r="AD156" s="896">
        <f>AD154+1</f>
        <v>44337</v>
      </c>
      <c r="AE156" s="226" t="s">
        <v>403</v>
      </c>
      <c r="AF156" s="898"/>
      <c r="AG156" s="899"/>
      <c r="AH156" s="899"/>
      <c r="AI156" s="303" t="s">
        <v>404</v>
      </c>
      <c r="AJ156" s="899"/>
      <c r="AK156" s="899"/>
      <c r="AL156" s="900"/>
      <c r="AM156" s="285" t="str">
        <f>IF(AF156="","",AJ156-AF156-(TIME(0,AO156,0)))</f>
        <v/>
      </c>
      <c r="AN156" s="286" t="str">
        <f>IF(AF156="","",IF(MINUTE(AJ156-AF156-TIME(0,AO156,0))=0,"00",MINUTE(AJ156-AF156-TIME(0,AO156,0))))</f>
        <v/>
      </c>
      <c r="AO156" s="279"/>
      <c r="AP156" s="946"/>
      <c r="AQ156" s="903"/>
      <c r="AR156" s="904"/>
      <c r="AS156" s="904"/>
      <c r="AT156" s="904"/>
      <c r="AU156" s="904"/>
      <c r="AV156" s="904"/>
      <c r="AW156" s="904"/>
      <c r="AX156" s="904"/>
      <c r="AY156" s="904"/>
      <c r="AZ156" s="904"/>
      <c r="BA156" s="904"/>
      <c r="BB156" s="904"/>
      <c r="BC156" s="905"/>
      <c r="BF156" s="276"/>
    </row>
    <row r="157" spans="1:58" ht="32.1" customHeight="1">
      <c r="A157" s="207"/>
      <c r="B157" s="949"/>
      <c r="C157" s="997"/>
      <c r="D157" s="234" t="s">
        <v>405</v>
      </c>
      <c r="E157" s="293"/>
      <c r="F157" s="294" t="s">
        <v>38</v>
      </c>
      <c r="G157" s="295"/>
      <c r="H157" s="304" t="s">
        <v>404</v>
      </c>
      <c r="I157" s="295"/>
      <c r="J157" s="294" t="s">
        <v>38</v>
      </c>
      <c r="K157" s="295"/>
      <c r="L157" s="287"/>
      <c r="M157" s="288"/>
      <c r="N157" s="280"/>
      <c r="O157" s="887"/>
      <c r="P157" s="891"/>
      <c r="Q157" s="892"/>
      <c r="R157" s="892"/>
      <c r="S157" s="892"/>
      <c r="T157" s="892"/>
      <c r="U157" s="892"/>
      <c r="V157" s="892"/>
      <c r="W157" s="892"/>
      <c r="X157" s="892"/>
      <c r="Y157" s="892"/>
      <c r="Z157" s="892"/>
      <c r="AA157" s="892"/>
      <c r="AB157" s="917"/>
      <c r="AC157" s="918"/>
      <c r="AD157" s="914"/>
      <c r="AE157" s="234" t="s">
        <v>405</v>
      </c>
      <c r="AF157" s="293"/>
      <c r="AG157" s="294" t="s">
        <v>38</v>
      </c>
      <c r="AH157" s="295"/>
      <c r="AI157" s="304" t="s">
        <v>404</v>
      </c>
      <c r="AJ157" s="295"/>
      <c r="AK157" s="294" t="s">
        <v>38</v>
      </c>
      <c r="AL157" s="295"/>
      <c r="AM157" s="291"/>
      <c r="AN157" s="292"/>
      <c r="AO157" s="280"/>
      <c r="AP157" s="943"/>
      <c r="AQ157" s="910"/>
      <c r="AR157" s="911"/>
      <c r="AS157" s="911"/>
      <c r="AT157" s="911"/>
      <c r="AU157" s="911"/>
      <c r="AV157" s="911"/>
      <c r="AW157" s="911"/>
      <c r="AX157" s="911"/>
      <c r="AY157" s="911"/>
      <c r="AZ157" s="911"/>
      <c r="BA157" s="911"/>
      <c r="BB157" s="911"/>
      <c r="BC157" s="912"/>
    </row>
    <row r="158" spans="1:58" ht="32.1" customHeight="1">
      <c r="A158" s="207"/>
      <c r="B158" s="948">
        <v>6</v>
      </c>
      <c r="C158" s="896">
        <f>C156+1</f>
        <v>44322</v>
      </c>
      <c r="D158" s="226" t="s">
        <v>403</v>
      </c>
      <c r="E158" s="898"/>
      <c r="F158" s="899"/>
      <c r="G158" s="899"/>
      <c r="H158" s="303" t="s">
        <v>404</v>
      </c>
      <c r="I158" s="899"/>
      <c r="J158" s="899"/>
      <c r="K158" s="900"/>
      <c r="L158" s="285" t="str">
        <f>IF(E158="","",I158-E158-(TIME(0,N158,0)))</f>
        <v/>
      </c>
      <c r="M158" s="286" t="str">
        <f>IF(E158="","",IF(MINUTE(I158-E158-TIME(0,N158,0))=0,"00",MINUTE(I158-E158-TIME(0,N158,0))))</f>
        <v/>
      </c>
      <c r="N158" s="279"/>
      <c r="O158" s="915"/>
      <c r="P158" s="888"/>
      <c r="Q158" s="889"/>
      <c r="R158" s="889"/>
      <c r="S158" s="889"/>
      <c r="T158" s="889"/>
      <c r="U158" s="889"/>
      <c r="V158" s="889"/>
      <c r="W158" s="889"/>
      <c r="X158" s="889"/>
      <c r="Y158" s="889"/>
      <c r="Z158" s="889"/>
      <c r="AA158" s="889"/>
      <c r="AB158" s="916"/>
      <c r="AC158" s="918">
        <v>22</v>
      </c>
      <c r="AD158" s="896">
        <f>AD156+1</f>
        <v>44338</v>
      </c>
      <c r="AE158" s="226" t="s">
        <v>403</v>
      </c>
      <c r="AF158" s="898"/>
      <c r="AG158" s="899"/>
      <c r="AH158" s="899"/>
      <c r="AI158" s="303" t="s">
        <v>404</v>
      </c>
      <c r="AJ158" s="899"/>
      <c r="AK158" s="899"/>
      <c r="AL158" s="900"/>
      <c r="AM158" s="285" t="str">
        <f>IF(AF158="","",AJ158-AF158-(TIME(0,AO158,0)))</f>
        <v/>
      </c>
      <c r="AN158" s="286" t="str">
        <f>IF(AF158="","",IF(MINUTE(AJ158-AF158-TIME(0,AO158,0))=0,"00",MINUTE(AJ158-AF158-TIME(0,AO158,0))))</f>
        <v/>
      </c>
      <c r="AO158" s="279"/>
      <c r="AP158" s="946"/>
      <c r="AQ158" s="903"/>
      <c r="AR158" s="904"/>
      <c r="AS158" s="904"/>
      <c r="AT158" s="904"/>
      <c r="AU158" s="904"/>
      <c r="AV158" s="904"/>
      <c r="AW158" s="904"/>
      <c r="AX158" s="904"/>
      <c r="AY158" s="904"/>
      <c r="AZ158" s="904"/>
      <c r="BA158" s="904"/>
      <c r="BB158" s="904"/>
      <c r="BC158" s="905"/>
    </row>
    <row r="159" spans="1:58" ht="32.1" customHeight="1">
      <c r="A159" s="207"/>
      <c r="B159" s="949"/>
      <c r="C159" s="997"/>
      <c r="D159" s="234" t="s">
        <v>405</v>
      </c>
      <c r="E159" s="293"/>
      <c r="F159" s="294" t="s">
        <v>38</v>
      </c>
      <c r="G159" s="295"/>
      <c r="H159" s="304" t="s">
        <v>404</v>
      </c>
      <c r="I159" s="295"/>
      <c r="J159" s="294" t="s">
        <v>38</v>
      </c>
      <c r="K159" s="295"/>
      <c r="L159" s="287"/>
      <c r="M159" s="288"/>
      <c r="N159" s="280"/>
      <c r="O159" s="887"/>
      <c r="P159" s="891"/>
      <c r="Q159" s="892"/>
      <c r="R159" s="892"/>
      <c r="S159" s="892"/>
      <c r="T159" s="892"/>
      <c r="U159" s="892"/>
      <c r="V159" s="892"/>
      <c r="W159" s="892"/>
      <c r="X159" s="892"/>
      <c r="Y159" s="892"/>
      <c r="Z159" s="892"/>
      <c r="AA159" s="892"/>
      <c r="AB159" s="917"/>
      <c r="AC159" s="918"/>
      <c r="AD159" s="914"/>
      <c r="AE159" s="234" t="s">
        <v>405</v>
      </c>
      <c r="AF159" s="293"/>
      <c r="AG159" s="294" t="s">
        <v>38</v>
      </c>
      <c r="AH159" s="295"/>
      <c r="AI159" s="304" t="s">
        <v>404</v>
      </c>
      <c r="AJ159" s="295"/>
      <c r="AK159" s="294" t="s">
        <v>38</v>
      </c>
      <c r="AL159" s="295"/>
      <c r="AM159" s="291"/>
      <c r="AN159" s="292"/>
      <c r="AO159" s="280"/>
      <c r="AP159" s="943"/>
      <c r="AQ159" s="910"/>
      <c r="AR159" s="911"/>
      <c r="AS159" s="911"/>
      <c r="AT159" s="911"/>
      <c r="AU159" s="911"/>
      <c r="AV159" s="911"/>
      <c r="AW159" s="911"/>
      <c r="AX159" s="911"/>
      <c r="AY159" s="911"/>
      <c r="AZ159" s="911"/>
      <c r="BA159" s="911"/>
      <c r="BB159" s="911"/>
      <c r="BC159" s="912"/>
    </row>
    <row r="160" spans="1:58" ht="32.1" customHeight="1">
      <c r="A160" s="207"/>
      <c r="B160" s="913">
        <v>7</v>
      </c>
      <c r="C160" s="896">
        <f>C158+1</f>
        <v>44323</v>
      </c>
      <c r="D160" s="226" t="s">
        <v>403</v>
      </c>
      <c r="E160" s="898"/>
      <c r="F160" s="899"/>
      <c r="G160" s="899"/>
      <c r="H160" s="303" t="s">
        <v>404</v>
      </c>
      <c r="I160" s="899"/>
      <c r="J160" s="899"/>
      <c r="K160" s="900"/>
      <c r="L160" s="285" t="str">
        <f>IF(E160="","",I160-E160-(TIME(0,N160,0)))</f>
        <v/>
      </c>
      <c r="M160" s="286" t="str">
        <f>IF(E160="","",IF(MINUTE(I160-E160-TIME(0,N160,0))=0,"00",MINUTE(I160-E160-TIME(0,N160,0))))</f>
        <v/>
      </c>
      <c r="N160" s="279"/>
      <c r="O160" s="915"/>
      <c r="P160" s="888"/>
      <c r="Q160" s="889"/>
      <c r="R160" s="889"/>
      <c r="S160" s="889"/>
      <c r="T160" s="889"/>
      <c r="U160" s="889"/>
      <c r="V160" s="889"/>
      <c r="W160" s="889"/>
      <c r="X160" s="889"/>
      <c r="Y160" s="889"/>
      <c r="Z160" s="889"/>
      <c r="AA160" s="889"/>
      <c r="AB160" s="916"/>
      <c r="AC160" s="918">
        <v>23</v>
      </c>
      <c r="AD160" s="896">
        <f>AD158+1</f>
        <v>44339</v>
      </c>
      <c r="AE160" s="226" t="s">
        <v>403</v>
      </c>
      <c r="AF160" s="898"/>
      <c r="AG160" s="899"/>
      <c r="AH160" s="899"/>
      <c r="AI160" s="303" t="s">
        <v>404</v>
      </c>
      <c r="AJ160" s="899"/>
      <c r="AK160" s="899"/>
      <c r="AL160" s="900"/>
      <c r="AM160" s="285" t="str">
        <f>IF(AF160="","",AJ160-AF160-(TIME(0,AO160,0)))</f>
        <v/>
      </c>
      <c r="AN160" s="286" t="str">
        <f>IF(AF160="","",IF(MINUTE(AJ160-AF160-TIME(0,AO160,0))=0,"00",MINUTE(AJ160-AF160-TIME(0,AO160,0))))</f>
        <v/>
      </c>
      <c r="AO160" s="279"/>
      <c r="AP160" s="946"/>
      <c r="AQ160" s="903"/>
      <c r="AR160" s="904"/>
      <c r="AS160" s="904"/>
      <c r="AT160" s="904"/>
      <c r="AU160" s="904"/>
      <c r="AV160" s="904"/>
      <c r="AW160" s="904"/>
      <c r="AX160" s="904"/>
      <c r="AY160" s="904"/>
      <c r="AZ160" s="904"/>
      <c r="BA160" s="904"/>
      <c r="BB160" s="904"/>
      <c r="BC160" s="905"/>
    </row>
    <row r="161" spans="1:60" ht="32.1" customHeight="1">
      <c r="A161" s="207"/>
      <c r="B161" s="913"/>
      <c r="C161" s="914"/>
      <c r="D161" s="234" t="s">
        <v>405</v>
      </c>
      <c r="E161" s="293"/>
      <c r="F161" s="294" t="s">
        <v>38</v>
      </c>
      <c r="G161" s="295"/>
      <c r="H161" s="304" t="s">
        <v>404</v>
      </c>
      <c r="I161" s="295"/>
      <c r="J161" s="294" t="s">
        <v>38</v>
      </c>
      <c r="K161" s="295"/>
      <c r="L161" s="287"/>
      <c r="M161" s="288"/>
      <c r="N161" s="280"/>
      <c r="O161" s="887"/>
      <c r="P161" s="891"/>
      <c r="Q161" s="892"/>
      <c r="R161" s="892"/>
      <c r="S161" s="892"/>
      <c r="T161" s="892"/>
      <c r="U161" s="892"/>
      <c r="V161" s="892"/>
      <c r="W161" s="892"/>
      <c r="X161" s="892"/>
      <c r="Y161" s="892"/>
      <c r="Z161" s="892"/>
      <c r="AA161" s="892"/>
      <c r="AB161" s="917"/>
      <c r="AC161" s="918"/>
      <c r="AD161" s="914"/>
      <c r="AE161" s="234" t="s">
        <v>405</v>
      </c>
      <c r="AF161" s="293"/>
      <c r="AG161" s="294" t="s">
        <v>38</v>
      </c>
      <c r="AH161" s="295"/>
      <c r="AI161" s="304" t="s">
        <v>404</v>
      </c>
      <c r="AJ161" s="295"/>
      <c r="AK161" s="294" t="s">
        <v>38</v>
      </c>
      <c r="AL161" s="295"/>
      <c r="AM161" s="291"/>
      <c r="AN161" s="292"/>
      <c r="AO161" s="280"/>
      <c r="AP161" s="943"/>
      <c r="AQ161" s="910"/>
      <c r="AR161" s="911"/>
      <c r="AS161" s="911"/>
      <c r="AT161" s="911"/>
      <c r="AU161" s="911"/>
      <c r="AV161" s="911"/>
      <c r="AW161" s="911"/>
      <c r="AX161" s="911"/>
      <c r="AY161" s="911"/>
      <c r="AZ161" s="911"/>
      <c r="BA161" s="911"/>
      <c r="BB161" s="911"/>
      <c r="BC161" s="912"/>
    </row>
    <row r="162" spans="1:60" ht="32.1" customHeight="1">
      <c r="A162" s="207"/>
      <c r="B162" s="913">
        <v>8</v>
      </c>
      <c r="C162" s="896">
        <f>C160+1</f>
        <v>44324</v>
      </c>
      <c r="D162" s="226" t="s">
        <v>403</v>
      </c>
      <c r="E162" s="898"/>
      <c r="F162" s="899"/>
      <c r="G162" s="899"/>
      <c r="H162" s="303" t="s">
        <v>404</v>
      </c>
      <c r="I162" s="899"/>
      <c r="J162" s="899"/>
      <c r="K162" s="900"/>
      <c r="L162" s="285" t="str">
        <f>IF(E162="","",I162-E162-(TIME(0,N162,0)))</f>
        <v/>
      </c>
      <c r="M162" s="286" t="str">
        <f>IF(E162="","",IF(MINUTE(I162-E162-TIME(0,N162,0))=0,"00",MINUTE(I162-E162-TIME(0,N162,0))))</f>
        <v/>
      </c>
      <c r="N162" s="279"/>
      <c r="O162" s="915"/>
      <c r="P162" s="888"/>
      <c r="Q162" s="889"/>
      <c r="R162" s="889"/>
      <c r="S162" s="889"/>
      <c r="T162" s="889"/>
      <c r="U162" s="889"/>
      <c r="V162" s="889"/>
      <c r="W162" s="889"/>
      <c r="X162" s="889"/>
      <c r="Y162" s="889"/>
      <c r="Z162" s="889"/>
      <c r="AA162" s="889"/>
      <c r="AB162" s="916"/>
      <c r="AC162" s="918">
        <v>24</v>
      </c>
      <c r="AD162" s="896">
        <f>AD160+1</f>
        <v>44340</v>
      </c>
      <c r="AE162" s="226" t="s">
        <v>403</v>
      </c>
      <c r="AF162" s="898"/>
      <c r="AG162" s="899"/>
      <c r="AH162" s="899"/>
      <c r="AI162" s="303" t="s">
        <v>404</v>
      </c>
      <c r="AJ162" s="899"/>
      <c r="AK162" s="899"/>
      <c r="AL162" s="900"/>
      <c r="AM162" s="285" t="str">
        <f>IF(AF162="","",AJ162-AF162-(TIME(0,AO162,0)))</f>
        <v/>
      </c>
      <c r="AN162" s="286" t="str">
        <f>IF(AF162="","",IF(MINUTE(AJ162-AF162-TIME(0,AO162,0))=0,"00",MINUTE(AJ162-AF162-TIME(0,AO162,0))))</f>
        <v/>
      </c>
      <c r="AO162" s="279"/>
      <c r="AP162" s="946"/>
      <c r="AQ162" s="903"/>
      <c r="AR162" s="904"/>
      <c r="AS162" s="904"/>
      <c r="AT162" s="904"/>
      <c r="AU162" s="904"/>
      <c r="AV162" s="904"/>
      <c r="AW162" s="904"/>
      <c r="AX162" s="904"/>
      <c r="AY162" s="904"/>
      <c r="AZ162" s="904"/>
      <c r="BA162" s="904"/>
      <c r="BB162" s="904"/>
      <c r="BC162" s="905"/>
    </row>
    <row r="163" spans="1:60" ht="32.1" customHeight="1">
      <c r="A163" s="207"/>
      <c r="B163" s="913"/>
      <c r="C163" s="914"/>
      <c r="D163" s="234" t="s">
        <v>405</v>
      </c>
      <c r="E163" s="293"/>
      <c r="F163" s="294" t="s">
        <v>38</v>
      </c>
      <c r="G163" s="295"/>
      <c r="H163" s="304" t="s">
        <v>404</v>
      </c>
      <c r="I163" s="295"/>
      <c r="J163" s="294" t="s">
        <v>38</v>
      </c>
      <c r="K163" s="295"/>
      <c r="L163" s="287"/>
      <c r="M163" s="288"/>
      <c r="N163" s="280"/>
      <c r="O163" s="887"/>
      <c r="P163" s="891"/>
      <c r="Q163" s="892"/>
      <c r="R163" s="892"/>
      <c r="S163" s="892"/>
      <c r="T163" s="892"/>
      <c r="U163" s="892"/>
      <c r="V163" s="892"/>
      <c r="W163" s="892"/>
      <c r="X163" s="892"/>
      <c r="Y163" s="892"/>
      <c r="Z163" s="892"/>
      <c r="AA163" s="892"/>
      <c r="AB163" s="917"/>
      <c r="AC163" s="918"/>
      <c r="AD163" s="914"/>
      <c r="AE163" s="234" t="s">
        <v>405</v>
      </c>
      <c r="AF163" s="293"/>
      <c r="AG163" s="294" t="s">
        <v>38</v>
      </c>
      <c r="AH163" s="295"/>
      <c r="AI163" s="304" t="s">
        <v>404</v>
      </c>
      <c r="AJ163" s="295"/>
      <c r="AK163" s="294" t="s">
        <v>38</v>
      </c>
      <c r="AL163" s="295"/>
      <c r="AM163" s="291"/>
      <c r="AN163" s="292"/>
      <c r="AO163" s="280"/>
      <c r="AP163" s="943"/>
      <c r="AQ163" s="910"/>
      <c r="AR163" s="911"/>
      <c r="AS163" s="911"/>
      <c r="AT163" s="911"/>
      <c r="AU163" s="911"/>
      <c r="AV163" s="911"/>
      <c r="AW163" s="911"/>
      <c r="AX163" s="911"/>
      <c r="AY163" s="911"/>
      <c r="AZ163" s="911"/>
      <c r="BA163" s="911"/>
      <c r="BB163" s="911"/>
      <c r="BC163" s="912"/>
    </row>
    <row r="164" spans="1:60" ht="32.1" customHeight="1">
      <c r="A164" s="207"/>
      <c r="B164" s="948">
        <v>9</v>
      </c>
      <c r="C164" s="896">
        <f>C162+1</f>
        <v>44325</v>
      </c>
      <c r="D164" s="226" t="s">
        <v>403</v>
      </c>
      <c r="E164" s="898"/>
      <c r="F164" s="899"/>
      <c r="G164" s="899"/>
      <c r="H164" s="303" t="s">
        <v>404</v>
      </c>
      <c r="I164" s="899"/>
      <c r="J164" s="899"/>
      <c r="K164" s="900"/>
      <c r="L164" s="285" t="str">
        <f>IF(E164="","",I164-E164-(TIME(0,N164,0)))</f>
        <v/>
      </c>
      <c r="M164" s="286" t="str">
        <f>IF(E164="","",IF(MINUTE(I164-E164-TIME(0,N164,0))=0,"00",MINUTE(I164-E164-TIME(0,N164,0))))</f>
        <v/>
      </c>
      <c r="N164" s="279"/>
      <c r="O164" s="915"/>
      <c r="P164" s="888"/>
      <c r="Q164" s="889"/>
      <c r="R164" s="889"/>
      <c r="S164" s="889"/>
      <c r="T164" s="889"/>
      <c r="U164" s="889"/>
      <c r="V164" s="889"/>
      <c r="W164" s="889"/>
      <c r="X164" s="889"/>
      <c r="Y164" s="889"/>
      <c r="Z164" s="889"/>
      <c r="AA164" s="889"/>
      <c r="AB164" s="916"/>
      <c r="AC164" s="918">
        <v>25</v>
      </c>
      <c r="AD164" s="896">
        <f>AD162+1</f>
        <v>44341</v>
      </c>
      <c r="AE164" s="226" t="s">
        <v>403</v>
      </c>
      <c r="AF164" s="898"/>
      <c r="AG164" s="899"/>
      <c r="AH164" s="899"/>
      <c r="AI164" s="303" t="s">
        <v>404</v>
      </c>
      <c r="AJ164" s="899"/>
      <c r="AK164" s="899"/>
      <c r="AL164" s="900"/>
      <c r="AM164" s="285" t="str">
        <f>IF(AF164="","",AJ164-AF164-(TIME(0,AO164,0)))</f>
        <v/>
      </c>
      <c r="AN164" s="286" t="str">
        <f>IF(AF164="","",IF(MINUTE(AJ164-AF164-TIME(0,AO164,0))=0,"00",MINUTE(AJ164-AF164-TIME(0,AO164,0))))</f>
        <v/>
      </c>
      <c r="AO164" s="279"/>
      <c r="AP164" s="886"/>
      <c r="AQ164" s="888"/>
      <c r="AR164" s="889"/>
      <c r="AS164" s="889"/>
      <c r="AT164" s="889"/>
      <c r="AU164" s="889"/>
      <c r="AV164" s="889"/>
      <c r="AW164" s="889"/>
      <c r="AX164" s="889"/>
      <c r="AY164" s="889"/>
      <c r="AZ164" s="889"/>
      <c r="BA164" s="889"/>
      <c r="BB164" s="889"/>
      <c r="BC164" s="890"/>
    </row>
    <row r="165" spans="1:60" ht="32.1" customHeight="1">
      <c r="A165" s="207"/>
      <c r="B165" s="949"/>
      <c r="C165" s="997"/>
      <c r="D165" s="234" t="s">
        <v>405</v>
      </c>
      <c r="E165" s="293"/>
      <c r="F165" s="294" t="s">
        <v>38</v>
      </c>
      <c r="G165" s="295"/>
      <c r="H165" s="304" t="s">
        <v>404</v>
      </c>
      <c r="I165" s="295"/>
      <c r="J165" s="294" t="s">
        <v>38</v>
      </c>
      <c r="K165" s="295"/>
      <c r="L165" s="287"/>
      <c r="M165" s="288"/>
      <c r="N165" s="280"/>
      <c r="O165" s="887"/>
      <c r="P165" s="891"/>
      <c r="Q165" s="892"/>
      <c r="R165" s="892"/>
      <c r="S165" s="892"/>
      <c r="T165" s="892"/>
      <c r="U165" s="892"/>
      <c r="V165" s="892"/>
      <c r="W165" s="892"/>
      <c r="X165" s="892"/>
      <c r="Y165" s="892"/>
      <c r="Z165" s="892"/>
      <c r="AA165" s="892"/>
      <c r="AB165" s="917"/>
      <c r="AC165" s="918"/>
      <c r="AD165" s="914"/>
      <c r="AE165" s="234" t="s">
        <v>405</v>
      </c>
      <c r="AF165" s="293"/>
      <c r="AG165" s="294" t="s">
        <v>38</v>
      </c>
      <c r="AH165" s="295"/>
      <c r="AI165" s="304" t="s">
        <v>404</v>
      </c>
      <c r="AJ165" s="295"/>
      <c r="AK165" s="294" t="s">
        <v>38</v>
      </c>
      <c r="AL165" s="295"/>
      <c r="AM165" s="291"/>
      <c r="AN165" s="292"/>
      <c r="AO165" s="280"/>
      <c r="AP165" s="887"/>
      <c r="AQ165" s="891"/>
      <c r="AR165" s="892"/>
      <c r="AS165" s="892"/>
      <c r="AT165" s="892"/>
      <c r="AU165" s="892"/>
      <c r="AV165" s="892"/>
      <c r="AW165" s="892"/>
      <c r="AX165" s="892"/>
      <c r="AY165" s="892"/>
      <c r="AZ165" s="892"/>
      <c r="BA165" s="892"/>
      <c r="BB165" s="892"/>
      <c r="BC165" s="893"/>
    </row>
    <row r="166" spans="1:60" ht="32.1" customHeight="1">
      <c r="A166" s="207"/>
      <c r="B166" s="948">
        <v>10</v>
      </c>
      <c r="C166" s="896">
        <f>C164+1</f>
        <v>44326</v>
      </c>
      <c r="D166" s="226" t="s">
        <v>403</v>
      </c>
      <c r="E166" s="898"/>
      <c r="F166" s="899"/>
      <c r="G166" s="899"/>
      <c r="H166" s="303" t="s">
        <v>404</v>
      </c>
      <c r="I166" s="899"/>
      <c r="J166" s="899"/>
      <c r="K166" s="900"/>
      <c r="L166" s="285" t="str">
        <f>IF(E166="","",I166-E166-(TIME(0,N166,0)))</f>
        <v/>
      </c>
      <c r="M166" s="286" t="str">
        <f>IF(E166="","",IF(MINUTE(I166-E166-TIME(0,N166,0))=0,"00",MINUTE(I166-E166-TIME(0,N166,0))))</f>
        <v/>
      </c>
      <c r="N166" s="279"/>
      <c r="O166" s="915"/>
      <c r="P166" s="888"/>
      <c r="Q166" s="889"/>
      <c r="R166" s="889"/>
      <c r="S166" s="889"/>
      <c r="T166" s="889"/>
      <c r="U166" s="889"/>
      <c r="V166" s="889"/>
      <c r="W166" s="889"/>
      <c r="X166" s="889"/>
      <c r="Y166" s="889"/>
      <c r="Z166" s="889"/>
      <c r="AA166" s="889"/>
      <c r="AB166" s="916"/>
      <c r="AC166" s="918">
        <v>26</v>
      </c>
      <c r="AD166" s="896">
        <f>AD164+1</f>
        <v>44342</v>
      </c>
      <c r="AE166" s="226" t="s">
        <v>403</v>
      </c>
      <c r="AF166" s="898"/>
      <c r="AG166" s="899"/>
      <c r="AH166" s="899"/>
      <c r="AI166" s="303" t="s">
        <v>404</v>
      </c>
      <c r="AJ166" s="899"/>
      <c r="AK166" s="899"/>
      <c r="AL166" s="900"/>
      <c r="AM166" s="285" t="str">
        <f>IF(AF166="","",AJ166-AF166-(TIME(0,AO166,0)))</f>
        <v/>
      </c>
      <c r="AN166" s="286" t="str">
        <f>IF(AF166="","",IF(MINUTE(AJ166-AF166-TIME(0,AO166,0))=0,"00",MINUTE(AJ166-AF166-TIME(0,AO166,0))))</f>
        <v/>
      </c>
      <c r="AO166" s="279"/>
      <c r="AP166" s="886"/>
      <c r="AQ166" s="888"/>
      <c r="AR166" s="889"/>
      <c r="AS166" s="889"/>
      <c r="AT166" s="889"/>
      <c r="AU166" s="889"/>
      <c r="AV166" s="889"/>
      <c r="AW166" s="889"/>
      <c r="AX166" s="889"/>
      <c r="AY166" s="889"/>
      <c r="AZ166" s="889"/>
      <c r="BA166" s="889"/>
      <c r="BB166" s="889"/>
      <c r="BC166" s="890"/>
    </row>
    <row r="167" spans="1:60" ht="32.1" customHeight="1">
      <c r="A167" s="207"/>
      <c r="B167" s="949"/>
      <c r="C167" s="997"/>
      <c r="D167" s="234" t="s">
        <v>405</v>
      </c>
      <c r="E167" s="293"/>
      <c r="F167" s="294" t="s">
        <v>38</v>
      </c>
      <c r="G167" s="295"/>
      <c r="H167" s="304" t="s">
        <v>404</v>
      </c>
      <c r="I167" s="295"/>
      <c r="J167" s="294" t="s">
        <v>38</v>
      </c>
      <c r="K167" s="295"/>
      <c r="L167" s="287"/>
      <c r="M167" s="288"/>
      <c r="N167" s="280"/>
      <c r="O167" s="887"/>
      <c r="P167" s="891"/>
      <c r="Q167" s="892"/>
      <c r="R167" s="892"/>
      <c r="S167" s="892"/>
      <c r="T167" s="892"/>
      <c r="U167" s="892"/>
      <c r="V167" s="892"/>
      <c r="W167" s="892"/>
      <c r="X167" s="892"/>
      <c r="Y167" s="892"/>
      <c r="Z167" s="892"/>
      <c r="AA167" s="892"/>
      <c r="AB167" s="917"/>
      <c r="AC167" s="918"/>
      <c r="AD167" s="914"/>
      <c r="AE167" s="234" t="s">
        <v>405</v>
      </c>
      <c r="AF167" s="293"/>
      <c r="AG167" s="294" t="s">
        <v>38</v>
      </c>
      <c r="AH167" s="295"/>
      <c r="AI167" s="304" t="s">
        <v>404</v>
      </c>
      <c r="AJ167" s="295"/>
      <c r="AK167" s="294" t="s">
        <v>38</v>
      </c>
      <c r="AL167" s="295"/>
      <c r="AM167" s="291"/>
      <c r="AN167" s="292"/>
      <c r="AO167" s="280"/>
      <c r="AP167" s="887"/>
      <c r="AQ167" s="891"/>
      <c r="AR167" s="892"/>
      <c r="AS167" s="892"/>
      <c r="AT167" s="892"/>
      <c r="AU167" s="892"/>
      <c r="AV167" s="892"/>
      <c r="AW167" s="892"/>
      <c r="AX167" s="892"/>
      <c r="AY167" s="892"/>
      <c r="AZ167" s="892"/>
      <c r="BA167" s="892"/>
      <c r="BB167" s="892"/>
      <c r="BC167" s="893"/>
    </row>
    <row r="168" spans="1:60" ht="32.1" customHeight="1">
      <c r="A168" s="207"/>
      <c r="B168" s="913">
        <v>11</v>
      </c>
      <c r="C168" s="896">
        <f>C166+1</f>
        <v>44327</v>
      </c>
      <c r="D168" s="226" t="s">
        <v>403</v>
      </c>
      <c r="E168" s="898"/>
      <c r="F168" s="899"/>
      <c r="G168" s="899"/>
      <c r="H168" s="303" t="s">
        <v>404</v>
      </c>
      <c r="I168" s="899"/>
      <c r="J168" s="899"/>
      <c r="K168" s="900"/>
      <c r="L168" s="285" t="str">
        <f>IF(E168="","",I168-E168-(TIME(0,N168,0)))</f>
        <v/>
      </c>
      <c r="M168" s="286" t="str">
        <f>IF(E168="","",IF(MINUTE(I168-E168-TIME(0,N168,0))=0,"00",MINUTE(I168-E168-TIME(0,N168,0))))</f>
        <v/>
      </c>
      <c r="N168" s="279"/>
      <c r="O168" s="915"/>
      <c r="P168" s="888"/>
      <c r="Q168" s="889"/>
      <c r="R168" s="889"/>
      <c r="S168" s="889"/>
      <c r="T168" s="889"/>
      <c r="U168" s="889"/>
      <c r="V168" s="889"/>
      <c r="W168" s="889"/>
      <c r="X168" s="889"/>
      <c r="Y168" s="889"/>
      <c r="Z168" s="889"/>
      <c r="AA168" s="889"/>
      <c r="AB168" s="916"/>
      <c r="AC168" s="918">
        <v>27</v>
      </c>
      <c r="AD168" s="896">
        <f>AD166+1</f>
        <v>44343</v>
      </c>
      <c r="AE168" s="226" t="s">
        <v>403</v>
      </c>
      <c r="AF168" s="898"/>
      <c r="AG168" s="899"/>
      <c r="AH168" s="899"/>
      <c r="AI168" s="303" t="s">
        <v>404</v>
      </c>
      <c r="AJ168" s="899"/>
      <c r="AK168" s="899"/>
      <c r="AL168" s="900"/>
      <c r="AM168" s="285" t="str">
        <f>IF(AF168="","",AJ168-AF168-(TIME(0,AO168,0)))</f>
        <v/>
      </c>
      <c r="AN168" s="286" t="str">
        <f>IF(AF168="","",IF(MINUTE(AJ168-AF168-TIME(0,AO168,0))=0,"00",MINUTE(AJ168-AF168-TIME(0,AO168,0))))</f>
        <v/>
      </c>
      <c r="AO168" s="279"/>
      <c r="AP168" s="886"/>
      <c r="AQ168" s="888"/>
      <c r="AR168" s="889"/>
      <c r="AS168" s="889"/>
      <c r="AT168" s="889"/>
      <c r="AU168" s="889"/>
      <c r="AV168" s="889"/>
      <c r="AW168" s="889"/>
      <c r="AX168" s="889"/>
      <c r="AY168" s="889"/>
      <c r="AZ168" s="889"/>
      <c r="BA168" s="889"/>
      <c r="BB168" s="889"/>
      <c r="BC168" s="890"/>
    </row>
    <row r="169" spans="1:60" ht="32.1" customHeight="1">
      <c r="A169" s="207"/>
      <c r="B169" s="913"/>
      <c r="C169" s="914"/>
      <c r="D169" s="234" t="s">
        <v>405</v>
      </c>
      <c r="E169" s="293"/>
      <c r="F169" s="294" t="s">
        <v>38</v>
      </c>
      <c r="G169" s="295"/>
      <c r="H169" s="304" t="s">
        <v>404</v>
      </c>
      <c r="I169" s="295"/>
      <c r="J169" s="294" t="s">
        <v>38</v>
      </c>
      <c r="K169" s="295"/>
      <c r="L169" s="287"/>
      <c r="M169" s="288"/>
      <c r="N169" s="280"/>
      <c r="O169" s="887"/>
      <c r="P169" s="891"/>
      <c r="Q169" s="892"/>
      <c r="R169" s="892"/>
      <c r="S169" s="892"/>
      <c r="T169" s="892"/>
      <c r="U169" s="892"/>
      <c r="V169" s="892"/>
      <c r="W169" s="892"/>
      <c r="X169" s="892"/>
      <c r="Y169" s="892"/>
      <c r="Z169" s="892"/>
      <c r="AA169" s="892"/>
      <c r="AB169" s="917"/>
      <c r="AC169" s="918"/>
      <c r="AD169" s="914"/>
      <c r="AE169" s="234" t="s">
        <v>405</v>
      </c>
      <c r="AF169" s="293"/>
      <c r="AG169" s="294" t="s">
        <v>38</v>
      </c>
      <c r="AH169" s="295"/>
      <c r="AI169" s="304" t="s">
        <v>404</v>
      </c>
      <c r="AJ169" s="295"/>
      <c r="AK169" s="294" t="s">
        <v>38</v>
      </c>
      <c r="AL169" s="295"/>
      <c r="AM169" s="291"/>
      <c r="AN169" s="292"/>
      <c r="AO169" s="280"/>
      <c r="AP169" s="887"/>
      <c r="AQ169" s="891"/>
      <c r="AR169" s="892"/>
      <c r="AS169" s="892"/>
      <c r="AT169" s="892"/>
      <c r="AU169" s="892"/>
      <c r="AV169" s="892"/>
      <c r="AW169" s="892"/>
      <c r="AX169" s="892"/>
      <c r="AY169" s="892"/>
      <c r="AZ169" s="892"/>
      <c r="BA169" s="892"/>
      <c r="BB169" s="892"/>
      <c r="BC169" s="893"/>
    </row>
    <row r="170" spans="1:60" ht="32.1" customHeight="1">
      <c r="A170" s="207"/>
      <c r="B170" s="913">
        <v>12</v>
      </c>
      <c r="C170" s="896">
        <f>C168+1</f>
        <v>44328</v>
      </c>
      <c r="D170" s="226" t="s">
        <v>403</v>
      </c>
      <c r="E170" s="898"/>
      <c r="F170" s="899"/>
      <c r="G170" s="899"/>
      <c r="H170" s="303" t="s">
        <v>404</v>
      </c>
      <c r="I170" s="899"/>
      <c r="J170" s="899"/>
      <c r="K170" s="900"/>
      <c r="L170" s="285" t="str">
        <f>IF(E170="","",I170-E170-(TIME(0,N170,0)))</f>
        <v/>
      </c>
      <c r="M170" s="286" t="str">
        <f>IF(E170="","",IF(MINUTE(I170-E170-TIME(0,N170,0))=0,"00",MINUTE(I170-E170-TIME(0,N170,0))))</f>
        <v/>
      </c>
      <c r="N170" s="279"/>
      <c r="O170" s="915"/>
      <c r="P170" s="888"/>
      <c r="Q170" s="889"/>
      <c r="R170" s="889"/>
      <c r="S170" s="889"/>
      <c r="T170" s="889"/>
      <c r="U170" s="889"/>
      <c r="V170" s="889"/>
      <c r="W170" s="889"/>
      <c r="X170" s="889"/>
      <c r="Y170" s="889"/>
      <c r="Z170" s="889"/>
      <c r="AA170" s="889"/>
      <c r="AB170" s="916"/>
      <c r="AC170" s="918">
        <v>28</v>
      </c>
      <c r="AD170" s="896">
        <f>AD168+1</f>
        <v>44344</v>
      </c>
      <c r="AE170" s="226" t="s">
        <v>403</v>
      </c>
      <c r="AF170" s="898"/>
      <c r="AG170" s="899"/>
      <c r="AH170" s="899"/>
      <c r="AI170" s="303" t="s">
        <v>404</v>
      </c>
      <c r="AJ170" s="899"/>
      <c r="AK170" s="899"/>
      <c r="AL170" s="900"/>
      <c r="AM170" s="285" t="str">
        <f>IF(AF170="","",AJ170-AF170-(TIME(0,AO170,0)))</f>
        <v/>
      </c>
      <c r="AN170" s="286" t="str">
        <f>IF(AF170="","",IF(MINUTE(AJ170-AF170-TIME(0,AO170,0))=0,"00",MINUTE(AJ170-AF170-TIME(0,AO170,0))))</f>
        <v/>
      </c>
      <c r="AO170" s="279"/>
      <c r="AP170" s="886"/>
      <c r="AQ170" s="888"/>
      <c r="AR170" s="889"/>
      <c r="AS170" s="889"/>
      <c r="AT170" s="889"/>
      <c r="AU170" s="889"/>
      <c r="AV170" s="889"/>
      <c r="AW170" s="889"/>
      <c r="AX170" s="889"/>
      <c r="AY170" s="889"/>
      <c r="AZ170" s="889"/>
      <c r="BA170" s="889"/>
      <c r="BB170" s="889"/>
      <c r="BC170" s="890"/>
    </row>
    <row r="171" spans="1:60" ht="32.1" customHeight="1">
      <c r="A171" s="207"/>
      <c r="B171" s="913"/>
      <c r="C171" s="914"/>
      <c r="D171" s="234" t="s">
        <v>405</v>
      </c>
      <c r="E171" s="293"/>
      <c r="F171" s="294" t="s">
        <v>38</v>
      </c>
      <c r="G171" s="295"/>
      <c r="H171" s="304" t="s">
        <v>404</v>
      </c>
      <c r="I171" s="295"/>
      <c r="J171" s="294" t="s">
        <v>38</v>
      </c>
      <c r="K171" s="295"/>
      <c r="L171" s="287"/>
      <c r="M171" s="288"/>
      <c r="N171" s="280"/>
      <c r="O171" s="887"/>
      <c r="P171" s="891"/>
      <c r="Q171" s="892"/>
      <c r="R171" s="892"/>
      <c r="S171" s="892"/>
      <c r="T171" s="892"/>
      <c r="U171" s="892"/>
      <c r="V171" s="892"/>
      <c r="W171" s="892"/>
      <c r="X171" s="892"/>
      <c r="Y171" s="892"/>
      <c r="Z171" s="892"/>
      <c r="AA171" s="892"/>
      <c r="AB171" s="917"/>
      <c r="AC171" s="918"/>
      <c r="AD171" s="914"/>
      <c r="AE171" s="234" t="s">
        <v>405</v>
      </c>
      <c r="AF171" s="293"/>
      <c r="AG171" s="294" t="s">
        <v>38</v>
      </c>
      <c r="AH171" s="295"/>
      <c r="AI171" s="304" t="s">
        <v>404</v>
      </c>
      <c r="AJ171" s="295"/>
      <c r="AK171" s="294" t="s">
        <v>38</v>
      </c>
      <c r="AL171" s="295"/>
      <c r="AM171" s="291"/>
      <c r="AN171" s="292"/>
      <c r="AO171" s="280"/>
      <c r="AP171" s="887"/>
      <c r="AQ171" s="891"/>
      <c r="AR171" s="892"/>
      <c r="AS171" s="892"/>
      <c r="AT171" s="892"/>
      <c r="AU171" s="892"/>
      <c r="AV171" s="892"/>
      <c r="AW171" s="892"/>
      <c r="AX171" s="892"/>
      <c r="AY171" s="892"/>
      <c r="AZ171" s="892"/>
      <c r="BA171" s="892"/>
      <c r="BB171" s="892"/>
      <c r="BC171" s="893"/>
    </row>
    <row r="172" spans="1:60" ht="32.1" customHeight="1">
      <c r="A172" s="207"/>
      <c r="B172" s="913">
        <v>13</v>
      </c>
      <c r="C172" s="896">
        <f>C170+1</f>
        <v>44329</v>
      </c>
      <c r="D172" s="226" t="s">
        <v>403</v>
      </c>
      <c r="E172" s="898"/>
      <c r="F172" s="899"/>
      <c r="G172" s="899"/>
      <c r="H172" s="303" t="s">
        <v>404</v>
      </c>
      <c r="I172" s="899"/>
      <c r="J172" s="899"/>
      <c r="K172" s="900"/>
      <c r="L172" s="285" t="str">
        <f>IF(E172="","",I172-E172-(TIME(0,N172,0)))</f>
        <v/>
      </c>
      <c r="M172" s="286" t="str">
        <f>IF(E172="","",IF(MINUTE(I172-E172-TIME(0,N172,0))=0,"00",MINUTE(I172-E172-TIME(0,N172,0))))</f>
        <v/>
      </c>
      <c r="N172" s="279"/>
      <c r="O172" s="901"/>
      <c r="P172" s="903"/>
      <c r="Q172" s="904"/>
      <c r="R172" s="904"/>
      <c r="S172" s="904"/>
      <c r="T172" s="904"/>
      <c r="U172" s="904"/>
      <c r="V172" s="904"/>
      <c r="W172" s="904"/>
      <c r="X172" s="904"/>
      <c r="Y172" s="904"/>
      <c r="Z172" s="904"/>
      <c r="AA172" s="904"/>
      <c r="AB172" s="944"/>
      <c r="AC172" s="918">
        <v>29</v>
      </c>
      <c r="AD172" s="896">
        <f>AD170+1</f>
        <v>44345</v>
      </c>
      <c r="AE172" s="226" t="s">
        <v>403</v>
      </c>
      <c r="AF172" s="898"/>
      <c r="AG172" s="899"/>
      <c r="AH172" s="899"/>
      <c r="AI172" s="303" t="s">
        <v>404</v>
      </c>
      <c r="AJ172" s="899"/>
      <c r="AK172" s="899"/>
      <c r="AL172" s="900"/>
      <c r="AM172" s="285" t="str">
        <f>IF(AF172="","",AJ172-AF172-(TIME(0,AO172,0)))</f>
        <v/>
      </c>
      <c r="AN172" s="286" t="str">
        <f>IF(AF172="","",IF(MINUTE(AJ172-AF172-TIME(0,AO172,0))=0,"00",MINUTE(AJ172-AF172-TIME(0,AO172,0))))</f>
        <v/>
      </c>
      <c r="AO172" s="279"/>
      <c r="AP172" s="886"/>
      <c r="AQ172" s="888"/>
      <c r="AR172" s="889"/>
      <c r="AS172" s="889"/>
      <c r="AT172" s="889"/>
      <c r="AU172" s="889"/>
      <c r="AV172" s="889"/>
      <c r="AW172" s="889"/>
      <c r="AX172" s="889"/>
      <c r="AY172" s="889"/>
      <c r="AZ172" s="889"/>
      <c r="BA172" s="889"/>
      <c r="BB172" s="889"/>
      <c r="BC172" s="890"/>
    </row>
    <row r="173" spans="1:60" ht="32.1" customHeight="1">
      <c r="A173" s="207"/>
      <c r="B173" s="913"/>
      <c r="C173" s="914"/>
      <c r="D173" s="234" t="s">
        <v>405</v>
      </c>
      <c r="E173" s="293"/>
      <c r="F173" s="294" t="s">
        <v>38</v>
      </c>
      <c r="G173" s="295"/>
      <c r="H173" s="304" t="s">
        <v>404</v>
      </c>
      <c r="I173" s="295"/>
      <c r="J173" s="294" t="s">
        <v>38</v>
      </c>
      <c r="K173" s="295"/>
      <c r="L173" s="287"/>
      <c r="M173" s="288"/>
      <c r="N173" s="280"/>
      <c r="O173" s="943"/>
      <c r="P173" s="910"/>
      <c r="Q173" s="911"/>
      <c r="R173" s="911"/>
      <c r="S173" s="911"/>
      <c r="T173" s="911"/>
      <c r="U173" s="911"/>
      <c r="V173" s="911"/>
      <c r="W173" s="911"/>
      <c r="X173" s="911"/>
      <c r="Y173" s="911"/>
      <c r="Z173" s="911"/>
      <c r="AA173" s="911"/>
      <c r="AB173" s="945"/>
      <c r="AC173" s="918"/>
      <c r="AD173" s="914"/>
      <c r="AE173" s="234" t="s">
        <v>405</v>
      </c>
      <c r="AF173" s="293"/>
      <c r="AG173" s="294" t="s">
        <v>38</v>
      </c>
      <c r="AH173" s="295"/>
      <c r="AI173" s="304" t="s">
        <v>404</v>
      </c>
      <c r="AJ173" s="295"/>
      <c r="AK173" s="294" t="s">
        <v>38</v>
      </c>
      <c r="AL173" s="295"/>
      <c r="AM173" s="291"/>
      <c r="AN173" s="292"/>
      <c r="AO173" s="280"/>
      <c r="AP173" s="887"/>
      <c r="AQ173" s="891"/>
      <c r="AR173" s="892"/>
      <c r="AS173" s="892"/>
      <c r="AT173" s="892"/>
      <c r="AU173" s="892"/>
      <c r="AV173" s="892"/>
      <c r="AW173" s="892"/>
      <c r="AX173" s="892"/>
      <c r="AY173" s="892"/>
      <c r="AZ173" s="892"/>
      <c r="BA173" s="892"/>
      <c r="BB173" s="892"/>
      <c r="BC173" s="893"/>
    </row>
    <row r="174" spans="1:60" ht="32.1" customHeight="1">
      <c r="A174" s="207"/>
      <c r="B174" s="913">
        <v>14</v>
      </c>
      <c r="C174" s="896">
        <f>C172+1</f>
        <v>44330</v>
      </c>
      <c r="D174" s="226" t="s">
        <v>403</v>
      </c>
      <c r="E174" s="898"/>
      <c r="F174" s="899"/>
      <c r="G174" s="899"/>
      <c r="H174" s="303" t="s">
        <v>404</v>
      </c>
      <c r="I174" s="899"/>
      <c r="J174" s="899"/>
      <c r="K174" s="900"/>
      <c r="L174" s="285" t="str">
        <f>IF(E174="","",I174-E174-(TIME(0,N174,0)))</f>
        <v/>
      </c>
      <c r="M174" s="286" t="str">
        <f>IF(E174="","",IF(MINUTE(I174-E174-TIME(0,N174,0))=0,"00",MINUTE(I174-E174-TIME(0,N174,0))))</f>
        <v/>
      </c>
      <c r="N174" s="279"/>
      <c r="O174" s="901"/>
      <c r="P174" s="903"/>
      <c r="Q174" s="904"/>
      <c r="R174" s="904"/>
      <c r="S174" s="904"/>
      <c r="T174" s="904"/>
      <c r="U174" s="904"/>
      <c r="V174" s="904"/>
      <c r="W174" s="904"/>
      <c r="X174" s="904"/>
      <c r="Y174" s="904"/>
      <c r="Z174" s="904"/>
      <c r="AA174" s="904"/>
      <c r="AB174" s="944"/>
      <c r="AC174" s="918">
        <v>30</v>
      </c>
      <c r="AD174" s="896">
        <f>AD172+1</f>
        <v>44346</v>
      </c>
      <c r="AE174" s="226" t="s">
        <v>403</v>
      </c>
      <c r="AF174" s="898"/>
      <c r="AG174" s="899"/>
      <c r="AH174" s="899"/>
      <c r="AI174" s="303" t="s">
        <v>404</v>
      </c>
      <c r="AJ174" s="899"/>
      <c r="AK174" s="899"/>
      <c r="AL174" s="900"/>
      <c r="AM174" s="285" t="str">
        <f>IF(AF174="","",AJ174-AF174-(TIME(0,AO174,0)))</f>
        <v/>
      </c>
      <c r="AN174" s="286" t="str">
        <f>IF(AF174="","",IF(MINUTE(AJ174-AF174-TIME(0,AO174,0))=0,"00",MINUTE(AJ174-AF174-TIME(0,AO174,0))))</f>
        <v/>
      </c>
      <c r="AO174" s="279"/>
      <c r="AP174" s="946"/>
      <c r="AQ174" s="903"/>
      <c r="AR174" s="904"/>
      <c r="AS174" s="904"/>
      <c r="AT174" s="904"/>
      <c r="AU174" s="904"/>
      <c r="AV174" s="904"/>
      <c r="AW174" s="904"/>
      <c r="AX174" s="904"/>
      <c r="AY174" s="904"/>
      <c r="AZ174" s="904"/>
      <c r="BA174" s="904"/>
      <c r="BB174" s="904"/>
      <c r="BC174" s="905"/>
      <c r="BH174" s="277"/>
    </row>
    <row r="175" spans="1:60" ht="32.1" customHeight="1">
      <c r="A175" s="207"/>
      <c r="B175" s="913"/>
      <c r="C175" s="914"/>
      <c r="D175" s="234" t="s">
        <v>405</v>
      </c>
      <c r="E175" s="293"/>
      <c r="F175" s="294" t="s">
        <v>38</v>
      </c>
      <c r="G175" s="295"/>
      <c r="H175" s="304" t="s">
        <v>404</v>
      </c>
      <c r="I175" s="295"/>
      <c r="J175" s="294" t="s">
        <v>38</v>
      </c>
      <c r="K175" s="295"/>
      <c r="L175" s="287"/>
      <c r="M175" s="288"/>
      <c r="N175" s="280"/>
      <c r="O175" s="943"/>
      <c r="P175" s="910"/>
      <c r="Q175" s="911"/>
      <c r="R175" s="911"/>
      <c r="S175" s="911"/>
      <c r="T175" s="911"/>
      <c r="U175" s="911"/>
      <c r="V175" s="911"/>
      <c r="W175" s="911"/>
      <c r="X175" s="911"/>
      <c r="Y175" s="911"/>
      <c r="Z175" s="911"/>
      <c r="AA175" s="911"/>
      <c r="AB175" s="945"/>
      <c r="AC175" s="918"/>
      <c r="AD175" s="914"/>
      <c r="AE175" s="234" t="s">
        <v>405</v>
      </c>
      <c r="AF175" s="293"/>
      <c r="AG175" s="294" t="s">
        <v>38</v>
      </c>
      <c r="AH175" s="295"/>
      <c r="AI175" s="304" t="s">
        <v>404</v>
      </c>
      <c r="AJ175" s="295"/>
      <c r="AK175" s="294" t="s">
        <v>38</v>
      </c>
      <c r="AL175" s="295"/>
      <c r="AM175" s="291"/>
      <c r="AN175" s="292"/>
      <c r="AO175" s="280"/>
      <c r="AP175" s="943"/>
      <c r="AQ175" s="910"/>
      <c r="AR175" s="911"/>
      <c r="AS175" s="911"/>
      <c r="AT175" s="911"/>
      <c r="AU175" s="911"/>
      <c r="AV175" s="911"/>
      <c r="AW175" s="911"/>
      <c r="AX175" s="911"/>
      <c r="AY175" s="911"/>
      <c r="AZ175" s="911"/>
      <c r="BA175" s="911"/>
      <c r="BB175" s="911"/>
      <c r="BC175" s="912"/>
      <c r="BH175" s="277"/>
    </row>
    <row r="176" spans="1:60" ht="32.1" customHeight="1">
      <c r="A176" s="207"/>
      <c r="B176" s="913">
        <v>15</v>
      </c>
      <c r="C176" s="896">
        <f>C174+1</f>
        <v>44331</v>
      </c>
      <c r="D176" s="226" t="s">
        <v>403</v>
      </c>
      <c r="E176" s="898"/>
      <c r="F176" s="899"/>
      <c r="G176" s="899"/>
      <c r="H176" s="303" t="s">
        <v>404</v>
      </c>
      <c r="I176" s="899"/>
      <c r="J176" s="899"/>
      <c r="K176" s="900"/>
      <c r="L176" s="285" t="str">
        <f>IF(E176="","",I176-E176-(TIME(0,N176,0)))</f>
        <v/>
      </c>
      <c r="M176" s="286" t="str">
        <f>IF(E176="","",IF(MINUTE(I176-E176-TIME(0,N176,0))=0,"00",MINUTE(I176-E176-TIME(0,N176,0))))</f>
        <v/>
      </c>
      <c r="N176" s="279"/>
      <c r="O176" s="901"/>
      <c r="P176" s="903"/>
      <c r="Q176" s="904"/>
      <c r="R176" s="904"/>
      <c r="S176" s="904"/>
      <c r="T176" s="904"/>
      <c r="U176" s="904"/>
      <c r="V176" s="904"/>
      <c r="W176" s="904"/>
      <c r="X176" s="904"/>
      <c r="Y176" s="904"/>
      <c r="Z176" s="904"/>
      <c r="AA176" s="904"/>
      <c r="AB176" s="944"/>
      <c r="AC176" s="947">
        <v>31</v>
      </c>
      <c r="AD176" s="896">
        <f>AD174+1</f>
        <v>44347</v>
      </c>
      <c r="AE176" s="226" t="s">
        <v>403</v>
      </c>
      <c r="AF176" s="898"/>
      <c r="AG176" s="899"/>
      <c r="AH176" s="899"/>
      <c r="AI176" s="303" t="s">
        <v>404</v>
      </c>
      <c r="AJ176" s="899"/>
      <c r="AK176" s="899"/>
      <c r="AL176" s="900"/>
      <c r="AM176" s="285" t="str">
        <f>IF(AF176="","",AJ176-AF176-(TIME(0,AO176,0)))</f>
        <v/>
      </c>
      <c r="AN176" s="286" t="str">
        <f>IF(AF176="","",IF(MINUTE(AJ176-AF176-TIME(0,AO176,0))=0,"00",MINUTE(AJ176-AF176-TIME(0,AO176,0))))</f>
        <v/>
      </c>
      <c r="AO176" s="279"/>
      <c r="AP176" s="946"/>
      <c r="AQ176" s="903"/>
      <c r="AR176" s="904"/>
      <c r="AS176" s="904"/>
      <c r="AT176" s="904"/>
      <c r="AU176" s="904"/>
      <c r="AV176" s="904"/>
      <c r="AW176" s="904"/>
      <c r="AX176" s="904"/>
      <c r="AY176" s="904"/>
      <c r="AZ176" s="904"/>
      <c r="BA176" s="904"/>
      <c r="BB176" s="904"/>
      <c r="BC176" s="905"/>
      <c r="BH176" s="277"/>
    </row>
    <row r="177" spans="1:68" ht="32.1" customHeight="1" thickBot="1">
      <c r="A177" s="207"/>
      <c r="B177" s="913"/>
      <c r="C177" s="914"/>
      <c r="D177" s="234" t="s">
        <v>405</v>
      </c>
      <c r="E177" s="293"/>
      <c r="F177" s="294" t="s">
        <v>38</v>
      </c>
      <c r="G177" s="295"/>
      <c r="H177" s="304" t="s">
        <v>404</v>
      </c>
      <c r="I177" s="295"/>
      <c r="J177" s="294" t="s">
        <v>38</v>
      </c>
      <c r="K177" s="295"/>
      <c r="L177" s="287"/>
      <c r="M177" s="288"/>
      <c r="N177" s="280"/>
      <c r="O177" s="943"/>
      <c r="P177" s="910"/>
      <c r="Q177" s="911"/>
      <c r="R177" s="911"/>
      <c r="S177" s="911"/>
      <c r="T177" s="911"/>
      <c r="U177" s="911"/>
      <c r="V177" s="911"/>
      <c r="W177" s="911"/>
      <c r="X177" s="911"/>
      <c r="Y177" s="911"/>
      <c r="Z177" s="911"/>
      <c r="AA177" s="911"/>
      <c r="AB177" s="945"/>
      <c r="AC177" s="947"/>
      <c r="AD177" s="914"/>
      <c r="AE177" s="234" t="s">
        <v>405</v>
      </c>
      <c r="AF177" s="293"/>
      <c r="AG177" s="294" t="s">
        <v>38</v>
      </c>
      <c r="AH177" s="295"/>
      <c r="AI177" s="304" t="s">
        <v>404</v>
      </c>
      <c r="AJ177" s="295"/>
      <c r="AK177" s="294" t="s">
        <v>38</v>
      </c>
      <c r="AL177" s="295"/>
      <c r="AM177" s="291"/>
      <c r="AN177" s="292"/>
      <c r="AO177" s="280"/>
      <c r="AP177" s="902"/>
      <c r="AQ177" s="910"/>
      <c r="AR177" s="911"/>
      <c r="AS177" s="911"/>
      <c r="AT177" s="911"/>
      <c r="AU177" s="911"/>
      <c r="AV177" s="911"/>
      <c r="AW177" s="911"/>
      <c r="AX177" s="911"/>
      <c r="AY177" s="911"/>
      <c r="AZ177" s="911"/>
      <c r="BA177" s="911"/>
      <c r="BB177" s="911"/>
      <c r="BC177" s="912"/>
      <c r="BH177" s="277"/>
    </row>
    <row r="178" spans="1:68" ht="32.1" customHeight="1">
      <c r="A178" s="207"/>
      <c r="B178" s="894">
        <v>16</v>
      </c>
      <c r="C178" s="896">
        <f>C176+1</f>
        <v>44332</v>
      </c>
      <c r="D178" s="226" t="s">
        <v>403</v>
      </c>
      <c r="E178" s="898"/>
      <c r="F178" s="899"/>
      <c r="G178" s="899"/>
      <c r="H178" s="303" t="s">
        <v>404</v>
      </c>
      <c r="I178" s="899"/>
      <c r="J178" s="899"/>
      <c r="K178" s="900"/>
      <c r="L178" s="285" t="str">
        <f>IF(E178="","",I178-E178-(TIME(0,N178,0)))</f>
        <v/>
      </c>
      <c r="M178" s="286" t="str">
        <f>IF(E178="","",IF(MINUTE(I178-E178-TIME(0,N178,0))=0,"00",MINUTE(I178-E178-TIME(0,N178,0))))</f>
        <v/>
      </c>
      <c r="N178" s="279"/>
      <c r="O178" s="901"/>
      <c r="P178" s="903"/>
      <c r="Q178" s="904"/>
      <c r="R178" s="904"/>
      <c r="S178" s="904"/>
      <c r="T178" s="904"/>
      <c r="U178" s="904"/>
      <c r="V178" s="904"/>
      <c r="W178" s="904"/>
      <c r="X178" s="904"/>
      <c r="Y178" s="904"/>
      <c r="Z178" s="904"/>
      <c r="AA178" s="904"/>
      <c r="AB178" s="905"/>
      <c r="AC178" s="922" t="s">
        <v>427</v>
      </c>
      <c r="AD178" s="923"/>
      <c r="AE178" s="923"/>
      <c r="AF178" s="923"/>
      <c r="AG178" s="923"/>
      <c r="AH178" s="923"/>
      <c r="AI178" s="923"/>
      <c r="AJ178" s="923"/>
      <c r="AK178" s="926" t="s">
        <v>403</v>
      </c>
      <c r="AL178" s="927"/>
      <c r="AM178" s="928">
        <f>SUM(L148:L179,AM148:AM177)</f>
        <v>0</v>
      </c>
      <c r="AN178" s="929"/>
      <c r="AO178" s="929"/>
      <c r="AP178" s="929"/>
      <c r="AQ178" s="929"/>
      <c r="AR178" s="929"/>
      <c r="AS178" s="930"/>
      <c r="AT178" s="931">
        <f>COUNTA(E148:G179,AF148:AH177)-COUNTIF(E148:G179,":")-COUNTIF(AF148:AH177,":")</f>
        <v>0</v>
      </c>
      <c r="AU178" s="932"/>
      <c r="AV178" s="932"/>
      <c r="AW178" s="933" t="s">
        <v>393</v>
      </c>
      <c r="AX178" s="934"/>
      <c r="AY178" s="935"/>
      <c r="AZ178" s="936"/>
      <c r="BA178" s="937"/>
      <c r="BB178" s="937"/>
      <c r="BC178" s="938"/>
    </row>
    <row r="179" spans="1:68" ht="32.1" customHeight="1" thickBot="1">
      <c r="A179" s="207"/>
      <c r="B179" s="895"/>
      <c r="C179" s="998"/>
      <c r="D179" s="244" t="s">
        <v>405</v>
      </c>
      <c r="E179" s="296"/>
      <c r="F179" s="297" t="s">
        <v>38</v>
      </c>
      <c r="G179" s="298"/>
      <c r="H179" s="305" t="s">
        <v>404</v>
      </c>
      <c r="I179" s="298"/>
      <c r="J179" s="297" t="s">
        <v>38</v>
      </c>
      <c r="K179" s="298"/>
      <c r="L179" s="289"/>
      <c r="M179" s="290"/>
      <c r="N179" s="281"/>
      <c r="O179" s="902"/>
      <c r="P179" s="906"/>
      <c r="Q179" s="907"/>
      <c r="R179" s="907"/>
      <c r="S179" s="907"/>
      <c r="T179" s="907"/>
      <c r="U179" s="907"/>
      <c r="V179" s="907"/>
      <c r="W179" s="907"/>
      <c r="X179" s="907"/>
      <c r="Y179" s="907"/>
      <c r="Z179" s="907"/>
      <c r="AA179" s="907"/>
      <c r="AB179" s="908"/>
      <c r="AC179" s="924"/>
      <c r="AD179" s="925"/>
      <c r="AE179" s="925"/>
      <c r="AF179" s="925"/>
      <c r="AG179" s="925"/>
      <c r="AH179" s="925"/>
      <c r="AI179" s="925"/>
      <c r="AJ179" s="925"/>
      <c r="AK179" s="871" t="s">
        <v>405</v>
      </c>
      <c r="AL179" s="942"/>
      <c r="AM179" s="871"/>
      <c r="AN179" s="872"/>
      <c r="AO179" s="252" t="s">
        <v>401</v>
      </c>
      <c r="AP179" s="253"/>
      <c r="AQ179" s="873" t="s">
        <v>402</v>
      </c>
      <c r="AR179" s="873"/>
      <c r="AS179" s="874"/>
      <c r="AT179" s="875"/>
      <c r="AU179" s="876"/>
      <c r="AV179" s="876"/>
      <c r="AW179" s="876" t="s">
        <v>393</v>
      </c>
      <c r="AX179" s="877"/>
      <c r="AY179" s="878"/>
      <c r="AZ179" s="939"/>
      <c r="BA179" s="940"/>
      <c r="BB179" s="940"/>
      <c r="BC179" s="941"/>
    </row>
    <row r="180" spans="1:68" ht="21.95" customHeight="1" thickBot="1">
      <c r="A180" s="207"/>
      <c r="B180" s="628" t="s">
        <v>414</v>
      </c>
      <c r="C180" s="629"/>
      <c r="D180" s="254"/>
      <c r="E180" s="254"/>
      <c r="F180" s="255"/>
      <c r="G180" s="254"/>
      <c r="H180" s="255"/>
      <c r="I180" s="254"/>
      <c r="J180" s="255"/>
      <c r="K180" s="254"/>
      <c r="L180" s="254"/>
      <c r="M180" s="254"/>
      <c r="N180" s="254"/>
      <c r="O180" s="254"/>
      <c r="P180" s="178"/>
      <c r="Q180" s="178"/>
      <c r="R180" s="178"/>
      <c r="S180" s="178"/>
      <c r="T180" s="178"/>
      <c r="U180" s="178"/>
      <c r="V180" s="178"/>
      <c r="W180" s="178"/>
      <c r="X180" s="178"/>
      <c r="Y180" s="178"/>
      <c r="Z180" s="178"/>
      <c r="AA180" s="178"/>
      <c r="AB180" s="178"/>
      <c r="AC180" s="626"/>
      <c r="AD180" s="626"/>
      <c r="AE180" s="210"/>
      <c r="AF180" s="210"/>
      <c r="AG180" s="210"/>
      <c r="AH180" s="210"/>
      <c r="AI180" s="210"/>
      <c r="AJ180" s="210"/>
      <c r="AK180" s="210"/>
      <c r="AL180" s="210"/>
      <c r="AM180" s="178"/>
      <c r="AN180" s="178"/>
      <c r="AO180" s="178"/>
      <c r="AP180" s="178"/>
      <c r="AQ180" s="256" t="s">
        <v>415</v>
      </c>
      <c r="AR180" s="178"/>
      <c r="AS180" s="178"/>
      <c r="AT180" s="178"/>
      <c r="AU180" s="178"/>
      <c r="AV180" s="178"/>
      <c r="AW180" s="178"/>
      <c r="AX180" s="178"/>
      <c r="AY180" s="178"/>
      <c r="AZ180" s="178"/>
      <c r="BA180" s="178"/>
      <c r="BB180" s="178"/>
      <c r="BC180" s="178"/>
    </row>
    <row r="181" spans="1:68" ht="21.95" customHeight="1">
      <c r="A181" s="207"/>
      <c r="B181" s="628" t="s">
        <v>416</v>
      </c>
      <c r="C181" s="623"/>
      <c r="D181" s="207"/>
      <c r="E181" s="207"/>
      <c r="F181" s="207"/>
      <c r="G181" s="207"/>
      <c r="H181" s="207"/>
      <c r="I181" s="207"/>
      <c r="J181" s="207"/>
      <c r="K181" s="207"/>
      <c r="L181" s="254"/>
      <c r="M181" s="254"/>
      <c r="N181" s="254"/>
      <c r="O181" s="254"/>
      <c r="P181" s="178"/>
      <c r="Q181" s="178"/>
      <c r="R181" s="178"/>
      <c r="S181" s="178"/>
      <c r="T181" s="178"/>
      <c r="U181" s="178"/>
      <c r="V181" s="178"/>
      <c r="W181" s="178"/>
      <c r="X181" s="178"/>
      <c r="Y181" s="178"/>
      <c r="Z181" s="178"/>
      <c r="AA181" s="178"/>
      <c r="AB181" s="178"/>
      <c r="AC181" s="623"/>
      <c r="AD181" s="623"/>
      <c r="AE181" s="207"/>
      <c r="AF181" s="207"/>
      <c r="AG181" s="207"/>
      <c r="AH181" s="207"/>
      <c r="AI181" s="207"/>
      <c r="AJ181" s="207"/>
      <c r="AK181" s="207"/>
      <c r="AL181" s="207"/>
      <c r="AP181" s="207"/>
      <c r="AQ181" s="257" t="s">
        <v>417</v>
      </c>
      <c r="AR181" s="258"/>
      <c r="AS181" s="258"/>
      <c r="AT181" s="258"/>
      <c r="AU181" s="258" t="s">
        <v>418</v>
      </c>
      <c r="AV181" s="258"/>
      <c r="AW181" s="258"/>
      <c r="AX181" s="259"/>
      <c r="AY181" s="909">
        <f>'入力用　雇用依頼 '!$B$20</f>
        <v>3</v>
      </c>
      <c r="AZ181" s="909"/>
      <c r="BA181" s="909"/>
      <c r="BB181" s="259" t="s">
        <v>393</v>
      </c>
      <c r="BC181" s="260"/>
    </row>
    <row r="182" spans="1:68" ht="21.95" customHeight="1">
      <c r="A182" s="207"/>
      <c r="B182" s="628" t="s">
        <v>419</v>
      </c>
      <c r="C182" s="623"/>
      <c r="D182" s="207"/>
      <c r="E182" s="207"/>
      <c r="F182" s="207"/>
      <c r="G182" s="207"/>
      <c r="H182" s="207"/>
      <c r="I182" s="207"/>
      <c r="J182" s="207"/>
      <c r="K182" s="207"/>
      <c r="L182" s="254"/>
      <c r="M182" s="254"/>
      <c r="N182" s="254"/>
      <c r="O182" s="254"/>
      <c r="P182" s="178"/>
      <c r="Q182" s="178"/>
      <c r="R182" s="178"/>
      <c r="S182" s="178"/>
      <c r="T182" s="178"/>
      <c r="U182" s="178"/>
      <c r="V182" s="178"/>
      <c r="W182" s="178"/>
      <c r="X182" s="178"/>
      <c r="Y182" s="178"/>
      <c r="Z182" s="178"/>
      <c r="AA182" s="178"/>
      <c r="AB182" s="178"/>
      <c r="AC182" s="623"/>
      <c r="AD182" s="623"/>
      <c r="AE182" s="207"/>
      <c r="AF182" s="207"/>
      <c r="AG182" s="207"/>
      <c r="AH182" s="207"/>
      <c r="AI182" s="207"/>
      <c r="AJ182" s="207"/>
      <c r="AK182" s="207"/>
      <c r="AL182" s="207"/>
      <c r="AP182" s="207"/>
      <c r="AQ182" s="261" t="s">
        <v>395</v>
      </c>
      <c r="AR182" s="262"/>
      <c r="AS182" s="262"/>
      <c r="AT182" s="262"/>
      <c r="AU182" s="919" t="str">
        <f>'入力用　雇用依頼 '!$B$21</f>
        <v>週当たり20時間未満</v>
      </c>
      <c r="AV182" s="919"/>
      <c r="AW182" s="919"/>
      <c r="AX182" s="919"/>
      <c r="AY182" s="919"/>
      <c r="AZ182" s="919"/>
      <c r="BA182" s="919"/>
      <c r="BB182" s="919"/>
      <c r="BC182" s="920"/>
    </row>
    <row r="183" spans="1:68" ht="21.95" customHeight="1" thickBot="1">
      <c r="A183" s="207"/>
      <c r="B183" s="628" t="s">
        <v>420</v>
      </c>
      <c r="C183" s="623"/>
      <c r="D183" s="207"/>
      <c r="E183" s="207"/>
      <c r="F183" s="207"/>
      <c r="G183" s="207"/>
      <c r="H183" s="207"/>
      <c r="I183" s="207"/>
      <c r="J183" s="207"/>
      <c r="K183" s="207"/>
      <c r="L183" s="254"/>
      <c r="M183" s="254"/>
      <c r="N183" s="254"/>
      <c r="O183" s="254"/>
      <c r="P183" s="178"/>
      <c r="Q183" s="178"/>
      <c r="R183" s="178"/>
      <c r="S183" s="178"/>
      <c r="T183" s="178"/>
      <c r="U183" s="178"/>
      <c r="V183" s="178"/>
      <c r="W183" s="178"/>
      <c r="X183" s="178"/>
      <c r="Y183" s="178"/>
      <c r="Z183" s="178"/>
      <c r="AA183" s="178"/>
      <c r="AB183" s="178"/>
      <c r="AC183" s="623"/>
      <c r="AD183" s="623"/>
      <c r="AE183" s="207"/>
      <c r="AF183" s="207"/>
      <c r="AG183" s="207"/>
      <c r="AH183" s="207"/>
      <c r="AI183" s="207"/>
      <c r="AJ183" s="207"/>
      <c r="AK183" s="207"/>
      <c r="AL183" s="207"/>
      <c r="AP183" s="207"/>
      <c r="AQ183" s="263" t="s">
        <v>421</v>
      </c>
      <c r="AR183" s="264"/>
      <c r="AS183" s="264"/>
      <c r="AT183" s="264"/>
      <c r="AU183" s="264"/>
      <c r="AV183" s="264"/>
      <c r="AW183" s="264"/>
      <c r="AX183" s="265"/>
      <c r="AY183" s="921">
        <f>'入力用　雇用依頼 '!$C$22</f>
        <v>1050</v>
      </c>
      <c r="AZ183" s="921"/>
      <c r="BA183" s="921"/>
      <c r="BB183" s="265" t="s">
        <v>59</v>
      </c>
      <c r="BC183" s="266"/>
    </row>
    <row r="184" spans="1:68" ht="21.95" customHeight="1">
      <c r="A184" s="207"/>
      <c r="B184" s="630" t="s">
        <v>422</v>
      </c>
      <c r="C184" s="623"/>
      <c r="D184" s="207"/>
      <c r="E184" s="207"/>
      <c r="F184" s="207"/>
      <c r="G184" s="207"/>
      <c r="H184" s="207"/>
      <c r="I184" s="207"/>
      <c r="J184" s="207"/>
      <c r="K184" s="207"/>
      <c r="L184" s="254"/>
      <c r="M184" s="254"/>
      <c r="N184" s="254"/>
      <c r="O184" s="254"/>
      <c r="P184" s="178"/>
      <c r="Q184" s="178"/>
      <c r="R184" s="178"/>
      <c r="S184" s="178"/>
      <c r="T184" s="178"/>
      <c r="U184" s="178"/>
      <c r="V184" s="178"/>
      <c r="W184" s="178"/>
      <c r="X184" s="178"/>
      <c r="Y184" s="178"/>
      <c r="Z184" s="178"/>
      <c r="AA184" s="178"/>
      <c r="AB184" s="178"/>
      <c r="AC184" s="623"/>
      <c r="AD184" s="623"/>
      <c r="AE184" s="207"/>
      <c r="AF184" s="207"/>
      <c r="AG184" s="207"/>
      <c r="AH184" s="207"/>
      <c r="AI184" s="207"/>
      <c r="AJ184" s="207"/>
      <c r="AK184" s="207"/>
      <c r="AL184" s="207"/>
      <c r="AP184" s="207"/>
      <c r="AQ184" s="207"/>
      <c r="AR184" s="207"/>
      <c r="AS184" s="207"/>
      <c r="AT184" s="207"/>
      <c r="AU184" s="207"/>
      <c r="AV184" s="207"/>
      <c r="AW184" s="207"/>
      <c r="AX184" s="207"/>
      <c r="AY184" s="207"/>
      <c r="AZ184" s="207"/>
      <c r="BA184" s="207"/>
      <c r="BB184" s="207"/>
      <c r="BC184" s="207"/>
    </row>
    <row r="185" spans="1:68" ht="23.25" customHeight="1">
      <c r="A185" s="207"/>
      <c r="B185" s="981" t="s">
        <v>381</v>
      </c>
      <c r="C185" s="981"/>
      <c r="D185" s="981"/>
      <c r="E185" s="981"/>
      <c r="F185" s="981"/>
      <c r="G185" s="981"/>
      <c r="H185" s="981"/>
      <c r="I185" s="981"/>
      <c r="J185" s="981"/>
      <c r="K185" s="981"/>
      <c r="L185" s="981"/>
      <c r="M185" s="981"/>
      <c r="N185" s="981"/>
      <c r="O185" s="981"/>
      <c r="P185" s="981"/>
      <c r="Q185" s="981"/>
      <c r="R185" s="981"/>
      <c r="S185" s="981"/>
      <c r="T185" s="981"/>
      <c r="U185" s="981"/>
      <c r="V185" s="981"/>
      <c r="W185" s="981"/>
      <c r="X185" s="981"/>
      <c r="Y185" s="981"/>
      <c r="Z185" s="981"/>
      <c r="AA185" s="981"/>
      <c r="AB185" s="981"/>
      <c r="AC185" s="981"/>
      <c r="AD185" s="981"/>
      <c r="AE185" s="981"/>
      <c r="AF185" s="981"/>
      <c r="AG185" s="981"/>
      <c r="AH185" s="981"/>
      <c r="AI185" s="981"/>
      <c r="AJ185" s="981"/>
      <c r="AK185" s="981"/>
      <c r="AL185" s="981"/>
      <c r="AM185" s="981"/>
      <c r="AN185" s="981"/>
      <c r="AO185" s="981"/>
      <c r="AP185" s="981"/>
      <c r="AQ185" s="981"/>
      <c r="AR185" s="981"/>
      <c r="AS185" s="981"/>
      <c r="AT185" s="981"/>
      <c r="AU185" s="981"/>
      <c r="AV185" s="981"/>
      <c r="AW185" s="981"/>
      <c r="AX185" s="981"/>
      <c r="AY185" s="981"/>
      <c r="AZ185" s="981"/>
      <c r="BA185" s="981"/>
      <c r="BB185" s="981"/>
      <c r="BC185" s="981"/>
    </row>
    <row r="186" spans="1:68" ht="19.5" thickBot="1">
      <c r="A186" s="207"/>
      <c r="B186" s="623"/>
      <c r="C186" s="624"/>
      <c r="D186" s="208"/>
      <c r="E186" s="209"/>
      <c r="F186" s="209"/>
      <c r="G186" s="209"/>
      <c r="H186" s="209"/>
      <c r="I186" s="209"/>
      <c r="J186" s="209"/>
      <c r="K186" s="209"/>
      <c r="L186" s="208"/>
      <c r="M186" s="208"/>
      <c r="N186" s="208"/>
      <c r="O186" s="208"/>
      <c r="P186" s="208"/>
      <c r="Q186" s="208"/>
      <c r="R186" s="208"/>
      <c r="S186" s="208"/>
      <c r="T186" s="208"/>
      <c r="U186" s="208"/>
      <c r="V186" s="208"/>
      <c r="W186" s="208"/>
      <c r="X186" s="208"/>
      <c r="Y186" s="208"/>
      <c r="Z186" s="208"/>
      <c r="AA186" s="208"/>
      <c r="AB186" s="208"/>
      <c r="AC186" s="625"/>
      <c r="AD186" s="624"/>
      <c r="AE186" s="208"/>
      <c r="AF186" s="208"/>
      <c r="AG186" s="208"/>
      <c r="AH186" s="208"/>
      <c r="AI186" s="208"/>
      <c r="AJ186" s="208"/>
      <c r="AK186" s="208"/>
      <c r="AL186" s="208"/>
      <c r="AM186" s="208"/>
      <c r="AN186" s="208"/>
      <c r="AO186" s="208"/>
      <c r="AP186" s="208"/>
      <c r="AQ186" s="984">
        <f>BD1</f>
        <v>2021</v>
      </c>
      <c r="AR186" s="984"/>
      <c r="AS186" s="984"/>
      <c r="AT186" s="984"/>
      <c r="AU186" s="984"/>
      <c r="AV186" s="982" t="s">
        <v>382</v>
      </c>
      <c r="AW186" s="982"/>
      <c r="AX186" s="983">
        <v>6</v>
      </c>
      <c r="AY186" s="983"/>
      <c r="AZ186" s="299"/>
      <c r="BA186" s="300"/>
      <c r="BB186" s="301" t="s">
        <v>383</v>
      </c>
      <c r="BC186" s="301"/>
    </row>
    <row r="187" spans="1:68" s="212" customFormat="1" ht="9" customHeight="1" thickBot="1">
      <c r="B187" s="626"/>
      <c r="C187" s="626"/>
      <c r="D187" s="210"/>
      <c r="E187" s="210"/>
      <c r="F187" s="211"/>
      <c r="G187" s="211"/>
      <c r="H187" s="211"/>
      <c r="I187" s="211"/>
      <c r="J187" s="211"/>
      <c r="K187" s="211"/>
      <c r="L187" s="211"/>
      <c r="M187" s="211"/>
      <c r="N187" s="211"/>
      <c r="O187" s="211"/>
      <c r="P187" s="211"/>
      <c r="Q187" s="211"/>
      <c r="R187" s="211"/>
      <c r="S187" s="211"/>
      <c r="T187" s="211"/>
      <c r="U187" s="211"/>
      <c r="V187" s="211"/>
      <c r="W187" s="211"/>
      <c r="X187" s="211"/>
      <c r="Y187" s="211"/>
      <c r="Z187" s="211"/>
      <c r="AA187" s="211"/>
      <c r="AB187" s="211"/>
      <c r="AC187" s="627"/>
      <c r="AD187" s="627"/>
      <c r="AE187" s="211"/>
      <c r="AF187" s="211"/>
      <c r="BC187" s="210"/>
    </row>
    <row r="188" spans="1:68" s="212" customFormat="1" ht="30" customHeight="1">
      <c r="B188" s="985" t="s">
        <v>384</v>
      </c>
      <c r="C188" s="986"/>
      <c r="D188" s="986"/>
      <c r="E188" s="986"/>
      <c r="F188" s="986"/>
      <c r="G188" s="986"/>
      <c r="H188" s="987"/>
      <c r="I188" s="988" t="str">
        <f>'入力用　雇用依頼 '!O9</f>
        <v>東京都立大学管理部理系管理課</v>
      </c>
      <c r="J188" s="986"/>
      <c r="K188" s="986"/>
      <c r="L188" s="986"/>
      <c r="M188" s="986"/>
      <c r="N188" s="986"/>
      <c r="O188" s="986"/>
      <c r="P188" s="986"/>
      <c r="Q188" s="986"/>
      <c r="R188" s="986"/>
      <c r="S188" s="986"/>
      <c r="T188" s="213"/>
      <c r="U188" s="986" t="s">
        <v>385</v>
      </c>
      <c r="V188" s="986"/>
      <c r="W188" s="986"/>
      <c r="X188" s="986"/>
      <c r="Y188" s="986"/>
      <c r="Z188" s="986"/>
      <c r="AA188" s="986"/>
      <c r="AB188" s="986"/>
      <c r="AC188" s="987"/>
      <c r="AD188" s="989">
        <f>'入力用　雇用依頼 '!$B$15</f>
        <v>0</v>
      </c>
      <c r="AE188" s="990"/>
      <c r="AF188" s="990"/>
      <c r="AG188" s="990"/>
      <c r="AH188" s="990"/>
      <c r="AI188" s="990"/>
      <c r="AJ188" s="990"/>
      <c r="AK188" s="990"/>
      <c r="AL188" s="990"/>
      <c r="AM188" s="990"/>
      <c r="AN188" s="990"/>
      <c r="AO188" s="990"/>
      <c r="AP188" s="990"/>
      <c r="AQ188" s="990"/>
      <c r="AR188" s="990"/>
      <c r="AS188" s="990"/>
      <c r="AT188" s="990"/>
      <c r="AU188" s="990"/>
      <c r="AV188" s="990"/>
      <c r="AW188" s="990"/>
      <c r="AX188" s="990"/>
      <c r="AY188" s="990"/>
      <c r="AZ188" s="990"/>
      <c r="BA188" s="990"/>
      <c r="BB188" s="990"/>
      <c r="BC188" s="991"/>
      <c r="BD188" s="210"/>
      <c r="BE188" s="210"/>
      <c r="BF188" s="210"/>
      <c r="BG188" s="210"/>
      <c r="BH188" s="210"/>
      <c r="BI188" s="210"/>
      <c r="BJ188" s="210"/>
      <c r="BK188" s="210"/>
      <c r="BL188" s="210"/>
      <c r="BM188" s="210"/>
      <c r="BN188" s="210"/>
      <c r="BO188" s="210"/>
      <c r="BP188" s="210"/>
    </row>
    <row r="189" spans="1:68" s="212" customFormat="1" ht="30" customHeight="1">
      <c r="B189" s="992" t="s">
        <v>386</v>
      </c>
      <c r="C189" s="967"/>
      <c r="D189" s="967"/>
      <c r="E189" s="967"/>
      <c r="F189" s="967"/>
      <c r="G189" s="967"/>
      <c r="H189" s="968"/>
      <c r="I189" s="966">
        <f>'入力用　雇用依頼 '!$B$13</f>
        <v>0</v>
      </c>
      <c r="J189" s="967"/>
      <c r="K189" s="967"/>
      <c r="L189" s="967"/>
      <c r="M189" s="967"/>
      <c r="N189" s="967"/>
      <c r="O189" s="967"/>
      <c r="P189" s="967"/>
      <c r="Q189" s="214"/>
      <c r="R189" s="215"/>
      <c r="S189" s="216"/>
      <c r="T189" s="217"/>
      <c r="U189" s="967" t="s">
        <v>388</v>
      </c>
      <c r="V189" s="967"/>
      <c r="W189" s="967"/>
      <c r="X189" s="967"/>
      <c r="Y189" s="967"/>
      <c r="Z189" s="967"/>
      <c r="AA189" s="967"/>
      <c r="AB189" s="967"/>
      <c r="AC189" s="968"/>
      <c r="AD189" s="955">
        <f>'入力用　雇用依頼 '!$C$13</f>
        <v>0</v>
      </c>
      <c r="AE189" s="956"/>
      <c r="AF189" s="956"/>
      <c r="AG189" s="956"/>
      <c r="AH189" s="956"/>
      <c r="AI189" s="956"/>
      <c r="AJ189" s="956"/>
      <c r="AK189" s="956"/>
      <c r="AL189" s="956"/>
      <c r="AM189" s="956"/>
      <c r="AN189" s="956"/>
      <c r="AO189" s="956"/>
      <c r="AP189" s="956"/>
      <c r="AQ189" s="957" t="s">
        <v>390</v>
      </c>
      <c r="AR189" s="958"/>
      <c r="AS189" s="958"/>
      <c r="AT189" s="958"/>
      <c r="AU189" s="958"/>
      <c r="AV189" s="958"/>
      <c r="AW189" s="958"/>
      <c r="AX189" s="958"/>
      <c r="AY189" s="958"/>
      <c r="AZ189" s="958"/>
      <c r="BA189" s="958"/>
      <c r="BB189" s="958"/>
      <c r="BC189" s="959"/>
      <c r="BD189" s="210"/>
      <c r="BE189" s="210"/>
      <c r="BF189" s="210"/>
    </row>
    <row r="190" spans="1:68" s="212" customFormat="1" ht="30" customHeight="1" thickBot="1">
      <c r="B190" s="971" t="s">
        <v>391</v>
      </c>
      <c r="C190" s="972"/>
      <c r="D190" s="972"/>
      <c r="E190" s="972"/>
      <c r="F190" s="972"/>
      <c r="G190" s="972"/>
      <c r="H190" s="973"/>
      <c r="I190" s="974">
        <f>'入力用　雇用依頼 '!$B$14</f>
        <v>0</v>
      </c>
      <c r="J190" s="975"/>
      <c r="K190" s="975"/>
      <c r="L190" s="975"/>
      <c r="M190" s="975"/>
      <c r="N190" s="975"/>
      <c r="O190" s="975"/>
      <c r="P190" s="975"/>
      <c r="Q190" s="975"/>
      <c r="R190" s="975"/>
      <c r="S190" s="975"/>
      <c r="T190" s="975"/>
      <c r="U190" s="975"/>
      <c r="V190" s="975"/>
      <c r="W190" s="975"/>
      <c r="X190" s="975"/>
      <c r="Y190" s="975"/>
      <c r="Z190" s="975"/>
      <c r="AA190" s="975"/>
      <c r="AB190" s="975"/>
      <c r="AC190" s="975"/>
      <c r="AD190" s="975"/>
      <c r="AE190" s="975"/>
      <c r="AF190" s="975"/>
      <c r="AG190" s="975"/>
      <c r="AH190" s="975"/>
      <c r="AI190" s="975"/>
      <c r="AJ190" s="975"/>
      <c r="AK190" s="975"/>
      <c r="AL190" s="975"/>
      <c r="AM190" s="975"/>
      <c r="AN190" s="975"/>
      <c r="AO190" s="975"/>
      <c r="AP190" s="975"/>
      <c r="AQ190" s="975"/>
      <c r="AR190" s="975"/>
      <c r="AS190" s="975"/>
      <c r="AT190" s="975"/>
      <c r="AU190" s="975"/>
      <c r="AV190" s="975"/>
      <c r="AW190" s="975"/>
      <c r="AX190" s="975"/>
      <c r="AY190" s="975"/>
      <c r="AZ190" s="975"/>
      <c r="BA190" s="975"/>
      <c r="BB190" s="975"/>
      <c r="BC190" s="976"/>
      <c r="BD190" s="210"/>
      <c r="BE190" s="210"/>
      <c r="BF190" s="210"/>
    </row>
    <row r="191" spans="1:68" s="212" customFormat="1" ht="5.0999999999999996" customHeight="1" thickBot="1">
      <c r="B191" s="626"/>
      <c r="C191" s="626"/>
      <c r="D191" s="210"/>
      <c r="E191" s="210"/>
      <c r="F191" s="210"/>
      <c r="G191" s="210"/>
      <c r="H191" s="210"/>
      <c r="I191" s="210"/>
      <c r="J191" s="210"/>
      <c r="K191" s="210"/>
      <c r="L191" s="210"/>
      <c r="M191" s="210"/>
      <c r="N191" s="210"/>
      <c r="O191" s="210"/>
      <c r="P191" s="210"/>
      <c r="Q191" s="210"/>
      <c r="R191" s="210"/>
      <c r="S191" s="210"/>
      <c r="T191" s="210"/>
      <c r="U191" s="210"/>
      <c r="V191" s="210"/>
      <c r="W191" s="210"/>
      <c r="X191" s="210"/>
      <c r="Y191" s="210"/>
      <c r="Z191" s="210"/>
      <c r="AA191" s="210"/>
      <c r="AB191" s="210"/>
      <c r="AC191" s="626"/>
      <c r="AD191" s="626"/>
      <c r="AE191" s="210"/>
      <c r="AF191" s="210"/>
      <c r="AG191" s="210"/>
      <c r="AH191" s="210"/>
      <c r="AI191" s="210"/>
      <c r="AJ191" s="210"/>
      <c r="AK191" s="210"/>
      <c r="AL191" s="210"/>
      <c r="AM191" s="210"/>
      <c r="AN191" s="210"/>
      <c r="AO191" s="210"/>
      <c r="AP191" s="210"/>
      <c r="AQ191" s="210"/>
      <c r="AR191" s="210"/>
      <c r="AS191" s="210"/>
      <c r="AT191" s="210"/>
      <c r="AU191" s="210"/>
      <c r="AV191" s="210"/>
      <c r="AW191" s="210"/>
      <c r="AX191" s="210"/>
      <c r="AY191" s="210"/>
      <c r="AZ191" s="210"/>
      <c r="BA191" s="210"/>
      <c r="BB191" s="210"/>
      <c r="BC191" s="210"/>
    </row>
    <row r="192" spans="1:68" ht="21.95" customHeight="1">
      <c r="A192" s="207"/>
      <c r="B192" s="979" t="s">
        <v>393</v>
      </c>
      <c r="C192" s="977" t="s">
        <v>394</v>
      </c>
      <c r="D192" s="879" t="s">
        <v>395</v>
      </c>
      <c r="E192" s="880"/>
      <c r="F192" s="880"/>
      <c r="G192" s="880"/>
      <c r="H192" s="880"/>
      <c r="I192" s="880"/>
      <c r="J192" s="880"/>
      <c r="K192" s="881"/>
      <c r="L192" s="882" t="s">
        <v>396</v>
      </c>
      <c r="M192" s="883"/>
      <c r="N192" s="219" t="s">
        <v>397</v>
      </c>
      <c r="O192" s="884" t="s">
        <v>398</v>
      </c>
      <c r="P192" s="960" t="s">
        <v>399</v>
      </c>
      <c r="Q192" s="961"/>
      <c r="R192" s="961"/>
      <c r="S192" s="961"/>
      <c r="T192" s="961"/>
      <c r="U192" s="961"/>
      <c r="V192" s="961"/>
      <c r="W192" s="961"/>
      <c r="X192" s="961"/>
      <c r="Y192" s="961"/>
      <c r="Z192" s="961"/>
      <c r="AA192" s="961"/>
      <c r="AB192" s="962"/>
      <c r="AC192" s="969" t="s">
        <v>393</v>
      </c>
      <c r="AD192" s="977" t="s">
        <v>394</v>
      </c>
      <c r="AE192" s="879" t="s">
        <v>395</v>
      </c>
      <c r="AF192" s="880"/>
      <c r="AG192" s="880"/>
      <c r="AH192" s="880"/>
      <c r="AI192" s="880"/>
      <c r="AJ192" s="880"/>
      <c r="AK192" s="880"/>
      <c r="AL192" s="881"/>
      <c r="AM192" s="882" t="s">
        <v>396</v>
      </c>
      <c r="AN192" s="883"/>
      <c r="AO192" s="219" t="s">
        <v>397</v>
      </c>
      <c r="AP192" s="884" t="s">
        <v>398</v>
      </c>
      <c r="AQ192" s="993" t="s">
        <v>399</v>
      </c>
      <c r="AR192" s="993"/>
      <c r="AS192" s="993"/>
      <c r="AT192" s="993"/>
      <c r="AU192" s="993"/>
      <c r="AV192" s="993"/>
      <c r="AW192" s="993"/>
      <c r="AX192" s="993"/>
      <c r="AY192" s="993"/>
      <c r="AZ192" s="993"/>
      <c r="BA192" s="993"/>
      <c r="BB192" s="993"/>
      <c r="BC192" s="994"/>
    </row>
    <row r="193" spans="1:55" ht="21.95" customHeight="1">
      <c r="A193" s="207"/>
      <c r="B193" s="980"/>
      <c r="C193" s="978"/>
      <c r="D193" s="952" t="s">
        <v>400</v>
      </c>
      <c r="E193" s="953"/>
      <c r="F193" s="953"/>
      <c r="G193" s="953"/>
      <c r="H193" s="953"/>
      <c r="I193" s="953"/>
      <c r="J193" s="953"/>
      <c r="K193" s="954"/>
      <c r="L193" s="223" t="s">
        <v>401</v>
      </c>
      <c r="M193" s="224" t="s">
        <v>402</v>
      </c>
      <c r="N193" s="225" t="s">
        <v>402</v>
      </c>
      <c r="O193" s="885"/>
      <c r="P193" s="963"/>
      <c r="Q193" s="964"/>
      <c r="R193" s="964"/>
      <c r="S193" s="964"/>
      <c r="T193" s="964"/>
      <c r="U193" s="964"/>
      <c r="V193" s="964"/>
      <c r="W193" s="964"/>
      <c r="X193" s="964"/>
      <c r="Y193" s="964"/>
      <c r="Z193" s="964"/>
      <c r="AA193" s="964"/>
      <c r="AB193" s="965"/>
      <c r="AC193" s="970"/>
      <c r="AD193" s="978"/>
      <c r="AE193" s="952" t="s">
        <v>400</v>
      </c>
      <c r="AF193" s="953"/>
      <c r="AG193" s="953"/>
      <c r="AH193" s="953"/>
      <c r="AI193" s="953"/>
      <c r="AJ193" s="953"/>
      <c r="AK193" s="953"/>
      <c r="AL193" s="954"/>
      <c r="AM193" s="223" t="s">
        <v>401</v>
      </c>
      <c r="AN193" s="224" t="s">
        <v>402</v>
      </c>
      <c r="AO193" s="225" t="s">
        <v>402</v>
      </c>
      <c r="AP193" s="885"/>
      <c r="AQ193" s="995"/>
      <c r="AR193" s="995"/>
      <c r="AS193" s="995"/>
      <c r="AT193" s="995"/>
      <c r="AU193" s="995"/>
      <c r="AV193" s="995"/>
      <c r="AW193" s="995"/>
      <c r="AX193" s="995"/>
      <c r="AY193" s="995"/>
      <c r="AZ193" s="995"/>
      <c r="BA193" s="995"/>
      <c r="BB193" s="995"/>
      <c r="BC193" s="996"/>
    </row>
    <row r="194" spans="1:55" ht="32.1" customHeight="1">
      <c r="A194" s="207"/>
      <c r="B194" s="894">
        <v>1</v>
      </c>
      <c r="C194" s="896">
        <f>'入力用　雇用依頼 '!O18</f>
        <v>44348</v>
      </c>
      <c r="D194" s="226" t="s">
        <v>403</v>
      </c>
      <c r="E194" s="898"/>
      <c r="F194" s="899"/>
      <c r="G194" s="899"/>
      <c r="H194" s="303" t="s">
        <v>404</v>
      </c>
      <c r="I194" s="899"/>
      <c r="J194" s="899"/>
      <c r="K194" s="900"/>
      <c r="L194" s="285" t="str">
        <f>IF(E194="","",I194-E194-(TIME(0,N194,0)))</f>
        <v/>
      </c>
      <c r="M194" s="286" t="str">
        <f>IF(E194="","",IF(MINUTE(I194-E194-TIME(0,N194,0))=0,"00",MINUTE(I194-E194-TIME(0,N194,0))))</f>
        <v/>
      </c>
      <c r="N194" s="279"/>
      <c r="O194" s="946"/>
      <c r="P194" s="903"/>
      <c r="Q194" s="904"/>
      <c r="R194" s="904"/>
      <c r="S194" s="904"/>
      <c r="T194" s="904"/>
      <c r="U194" s="904"/>
      <c r="V194" s="904"/>
      <c r="W194" s="904"/>
      <c r="X194" s="904"/>
      <c r="Y194" s="904"/>
      <c r="Z194" s="904"/>
      <c r="AA194" s="904"/>
      <c r="AB194" s="944"/>
      <c r="AC194" s="950">
        <v>17</v>
      </c>
      <c r="AD194" s="896">
        <f>C224+1</f>
        <v>44364</v>
      </c>
      <c r="AE194" s="226" t="s">
        <v>403</v>
      </c>
      <c r="AF194" s="898"/>
      <c r="AG194" s="899"/>
      <c r="AH194" s="899"/>
      <c r="AI194" s="303" t="s">
        <v>404</v>
      </c>
      <c r="AJ194" s="899"/>
      <c r="AK194" s="899"/>
      <c r="AL194" s="900"/>
      <c r="AM194" s="285" t="str">
        <f>IF(AF194="","",AJ194-AF194-(TIME(0,AO194,0)))</f>
        <v/>
      </c>
      <c r="AN194" s="286" t="str">
        <f>IF(AF194="","",IF(MINUTE(AJ194-AF194-TIME(0,AO194,0))=0,"00",MINUTE(AJ194-AF194-TIME(0,AO194,0))))</f>
        <v/>
      </c>
      <c r="AO194" s="279"/>
      <c r="AP194" s="946"/>
      <c r="AQ194" s="903"/>
      <c r="AR194" s="904"/>
      <c r="AS194" s="904"/>
      <c r="AT194" s="904"/>
      <c r="AU194" s="904"/>
      <c r="AV194" s="904"/>
      <c r="AW194" s="904"/>
      <c r="AX194" s="904"/>
      <c r="AY194" s="904"/>
      <c r="AZ194" s="904"/>
      <c r="BA194" s="904"/>
      <c r="BB194" s="904"/>
      <c r="BC194" s="905"/>
    </row>
    <row r="195" spans="1:55" ht="32.1" customHeight="1">
      <c r="A195" s="207"/>
      <c r="B195" s="949"/>
      <c r="C195" s="914"/>
      <c r="D195" s="234" t="s">
        <v>405</v>
      </c>
      <c r="E195" s="293"/>
      <c r="F195" s="294" t="s">
        <v>38</v>
      </c>
      <c r="G195" s="295"/>
      <c r="H195" s="304" t="s">
        <v>404</v>
      </c>
      <c r="I195" s="295"/>
      <c r="J195" s="294" t="s">
        <v>38</v>
      </c>
      <c r="K195" s="295"/>
      <c r="L195" s="287"/>
      <c r="M195" s="288"/>
      <c r="N195" s="280"/>
      <c r="O195" s="943"/>
      <c r="P195" s="910"/>
      <c r="Q195" s="911"/>
      <c r="R195" s="911"/>
      <c r="S195" s="911"/>
      <c r="T195" s="911"/>
      <c r="U195" s="911"/>
      <c r="V195" s="911"/>
      <c r="W195" s="911"/>
      <c r="X195" s="911"/>
      <c r="Y195" s="911"/>
      <c r="Z195" s="911"/>
      <c r="AA195" s="911"/>
      <c r="AB195" s="945"/>
      <c r="AC195" s="951"/>
      <c r="AD195" s="914"/>
      <c r="AE195" s="234" t="s">
        <v>405</v>
      </c>
      <c r="AF195" s="293"/>
      <c r="AG195" s="294" t="s">
        <v>38</v>
      </c>
      <c r="AH195" s="295"/>
      <c r="AI195" s="304" t="s">
        <v>404</v>
      </c>
      <c r="AJ195" s="295"/>
      <c r="AK195" s="294" t="s">
        <v>38</v>
      </c>
      <c r="AL195" s="295"/>
      <c r="AM195" s="291"/>
      <c r="AN195" s="292"/>
      <c r="AO195" s="280"/>
      <c r="AP195" s="943"/>
      <c r="AQ195" s="910"/>
      <c r="AR195" s="911"/>
      <c r="AS195" s="911"/>
      <c r="AT195" s="911"/>
      <c r="AU195" s="911"/>
      <c r="AV195" s="911"/>
      <c r="AW195" s="911"/>
      <c r="AX195" s="911"/>
      <c r="AY195" s="911"/>
      <c r="AZ195" s="911"/>
      <c r="BA195" s="911"/>
      <c r="BB195" s="911"/>
      <c r="BC195" s="912"/>
    </row>
    <row r="196" spans="1:55" ht="32.1" customHeight="1">
      <c r="A196" s="207"/>
      <c r="B196" s="948">
        <v>2</v>
      </c>
      <c r="C196" s="896">
        <f>C194+1</f>
        <v>44349</v>
      </c>
      <c r="D196" s="226" t="s">
        <v>403</v>
      </c>
      <c r="E196" s="898"/>
      <c r="F196" s="899"/>
      <c r="G196" s="899"/>
      <c r="H196" s="303" t="s">
        <v>404</v>
      </c>
      <c r="I196" s="899"/>
      <c r="J196" s="899"/>
      <c r="K196" s="900"/>
      <c r="L196" s="285" t="str">
        <f>IF(E196="","",I196-E196-(TIME(0,N196,0)))</f>
        <v/>
      </c>
      <c r="M196" s="286" t="str">
        <f>IF(E196="","",IF(MINUTE(I196-E196-TIME(0,N196,0))=0,"00",MINUTE(I196-E196-TIME(0,N196,0))))</f>
        <v/>
      </c>
      <c r="N196" s="279"/>
      <c r="O196" s="901"/>
      <c r="P196" s="903"/>
      <c r="Q196" s="904"/>
      <c r="R196" s="904"/>
      <c r="S196" s="904"/>
      <c r="T196" s="904"/>
      <c r="U196" s="904"/>
      <c r="V196" s="904"/>
      <c r="W196" s="904"/>
      <c r="X196" s="904"/>
      <c r="Y196" s="904"/>
      <c r="Z196" s="904"/>
      <c r="AA196" s="904"/>
      <c r="AB196" s="944"/>
      <c r="AC196" s="947">
        <v>18</v>
      </c>
      <c r="AD196" s="896">
        <f>AD194+1</f>
        <v>44365</v>
      </c>
      <c r="AE196" s="226" t="s">
        <v>403</v>
      </c>
      <c r="AF196" s="898"/>
      <c r="AG196" s="899"/>
      <c r="AH196" s="899"/>
      <c r="AI196" s="303" t="s">
        <v>404</v>
      </c>
      <c r="AJ196" s="899"/>
      <c r="AK196" s="899"/>
      <c r="AL196" s="900"/>
      <c r="AM196" s="285" t="str">
        <f>IF(AF196="","",AJ196-AF196-(TIME(0,AO196,0)))</f>
        <v/>
      </c>
      <c r="AN196" s="286" t="str">
        <f>IF(AF196="","",IF(MINUTE(AJ196-AF196-TIME(0,AO196,0))=0,"00",MINUTE(AJ196-AF196-TIME(0,AO196,0))))</f>
        <v/>
      </c>
      <c r="AO196" s="279"/>
      <c r="AP196" s="886"/>
      <c r="AQ196" s="888"/>
      <c r="AR196" s="889"/>
      <c r="AS196" s="889"/>
      <c r="AT196" s="889"/>
      <c r="AU196" s="889"/>
      <c r="AV196" s="889"/>
      <c r="AW196" s="889"/>
      <c r="AX196" s="889"/>
      <c r="AY196" s="889"/>
      <c r="AZ196" s="889"/>
      <c r="BA196" s="889"/>
      <c r="BB196" s="889"/>
      <c r="BC196" s="890"/>
    </row>
    <row r="197" spans="1:55" ht="32.1" customHeight="1">
      <c r="A197" s="207"/>
      <c r="B197" s="949"/>
      <c r="C197" s="914"/>
      <c r="D197" s="234" t="s">
        <v>405</v>
      </c>
      <c r="E197" s="293"/>
      <c r="F197" s="294" t="s">
        <v>38</v>
      </c>
      <c r="G197" s="295"/>
      <c r="H197" s="304" t="s">
        <v>404</v>
      </c>
      <c r="I197" s="295"/>
      <c r="J197" s="294" t="s">
        <v>38</v>
      </c>
      <c r="K197" s="295"/>
      <c r="L197" s="287"/>
      <c r="M197" s="288"/>
      <c r="N197" s="280"/>
      <c r="O197" s="943"/>
      <c r="P197" s="910"/>
      <c r="Q197" s="911"/>
      <c r="R197" s="911"/>
      <c r="S197" s="911"/>
      <c r="T197" s="911"/>
      <c r="U197" s="911"/>
      <c r="V197" s="911"/>
      <c r="W197" s="911"/>
      <c r="X197" s="911"/>
      <c r="Y197" s="911"/>
      <c r="Z197" s="911"/>
      <c r="AA197" s="911"/>
      <c r="AB197" s="945"/>
      <c r="AC197" s="947"/>
      <c r="AD197" s="914"/>
      <c r="AE197" s="234" t="s">
        <v>405</v>
      </c>
      <c r="AF197" s="293"/>
      <c r="AG197" s="294" t="s">
        <v>38</v>
      </c>
      <c r="AH197" s="295"/>
      <c r="AI197" s="304" t="s">
        <v>404</v>
      </c>
      <c r="AJ197" s="295"/>
      <c r="AK197" s="294" t="s">
        <v>38</v>
      </c>
      <c r="AL197" s="295"/>
      <c r="AM197" s="291"/>
      <c r="AN197" s="292"/>
      <c r="AO197" s="280"/>
      <c r="AP197" s="887"/>
      <c r="AQ197" s="891"/>
      <c r="AR197" s="892"/>
      <c r="AS197" s="892"/>
      <c r="AT197" s="892"/>
      <c r="AU197" s="892"/>
      <c r="AV197" s="892"/>
      <c r="AW197" s="892"/>
      <c r="AX197" s="892"/>
      <c r="AY197" s="892"/>
      <c r="AZ197" s="892"/>
      <c r="BA197" s="892"/>
      <c r="BB197" s="892"/>
      <c r="BC197" s="893"/>
    </row>
    <row r="198" spans="1:55" ht="32.1" customHeight="1">
      <c r="A198" s="207"/>
      <c r="B198" s="913">
        <v>3</v>
      </c>
      <c r="C198" s="896">
        <f>C196+1</f>
        <v>44350</v>
      </c>
      <c r="D198" s="226" t="s">
        <v>403</v>
      </c>
      <c r="E198" s="898"/>
      <c r="F198" s="899"/>
      <c r="G198" s="899"/>
      <c r="H198" s="303" t="s">
        <v>404</v>
      </c>
      <c r="I198" s="899"/>
      <c r="J198" s="899"/>
      <c r="K198" s="900"/>
      <c r="L198" s="285" t="str">
        <f>IF(E198="","",I198-E198-(TIME(0,N198,0)))</f>
        <v/>
      </c>
      <c r="M198" s="286" t="str">
        <f>IF(E198="","",IF(MINUTE(I198-E198-TIME(0,N198,0))=0,"00",MINUTE(I198-E198-TIME(0,N198,0))))</f>
        <v/>
      </c>
      <c r="N198" s="279"/>
      <c r="O198" s="901"/>
      <c r="P198" s="903"/>
      <c r="Q198" s="904"/>
      <c r="R198" s="904"/>
      <c r="S198" s="904"/>
      <c r="T198" s="904"/>
      <c r="U198" s="904"/>
      <c r="V198" s="904"/>
      <c r="W198" s="904"/>
      <c r="X198" s="904"/>
      <c r="Y198" s="904"/>
      <c r="Z198" s="904"/>
      <c r="AA198" s="904"/>
      <c r="AB198" s="944"/>
      <c r="AC198" s="918">
        <v>19</v>
      </c>
      <c r="AD198" s="896">
        <f>AD196+1</f>
        <v>44366</v>
      </c>
      <c r="AE198" s="226" t="s">
        <v>403</v>
      </c>
      <c r="AF198" s="898"/>
      <c r="AG198" s="899"/>
      <c r="AH198" s="899"/>
      <c r="AI198" s="303" t="s">
        <v>404</v>
      </c>
      <c r="AJ198" s="899"/>
      <c r="AK198" s="899"/>
      <c r="AL198" s="900"/>
      <c r="AM198" s="285" t="str">
        <f>IF(AF198="","",AJ198-AF198-(TIME(0,AO198,0)))</f>
        <v/>
      </c>
      <c r="AN198" s="286" t="str">
        <f>IF(AF198="","",IF(MINUTE(AJ198-AF198-TIME(0,AO198,0))=0,"00",MINUTE(AJ198-AF198-TIME(0,AO198,0))))</f>
        <v/>
      </c>
      <c r="AO198" s="279"/>
      <c r="AP198" s="886"/>
      <c r="AQ198" s="888"/>
      <c r="AR198" s="889"/>
      <c r="AS198" s="889"/>
      <c r="AT198" s="889"/>
      <c r="AU198" s="889"/>
      <c r="AV198" s="889"/>
      <c r="AW198" s="889"/>
      <c r="AX198" s="889"/>
      <c r="AY198" s="889"/>
      <c r="AZ198" s="889"/>
      <c r="BA198" s="889"/>
      <c r="BB198" s="889"/>
      <c r="BC198" s="890"/>
    </row>
    <row r="199" spans="1:55" ht="32.1" customHeight="1">
      <c r="A199" s="207"/>
      <c r="B199" s="913"/>
      <c r="C199" s="914"/>
      <c r="D199" s="234" t="s">
        <v>405</v>
      </c>
      <c r="E199" s="293"/>
      <c r="F199" s="294" t="s">
        <v>38</v>
      </c>
      <c r="G199" s="295"/>
      <c r="H199" s="304" t="s">
        <v>404</v>
      </c>
      <c r="I199" s="295"/>
      <c r="J199" s="294" t="s">
        <v>38</v>
      </c>
      <c r="K199" s="295"/>
      <c r="L199" s="287"/>
      <c r="M199" s="288"/>
      <c r="N199" s="280"/>
      <c r="O199" s="943"/>
      <c r="P199" s="910"/>
      <c r="Q199" s="911"/>
      <c r="R199" s="911"/>
      <c r="S199" s="911"/>
      <c r="T199" s="911"/>
      <c r="U199" s="911"/>
      <c r="V199" s="911"/>
      <c r="W199" s="911"/>
      <c r="X199" s="911"/>
      <c r="Y199" s="911"/>
      <c r="Z199" s="911"/>
      <c r="AA199" s="911"/>
      <c r="AB199" s="945"/>
      <c r="AC199" s="918"/>
      <c r="AD199" s="914"/>
      <c r="AE199" s="234" t="s">
        <v>405</v>
      </c>
      <c r="AF199" s="293"/>
      <c r="AG199" s="294" t="s">
        <v>38</v>
      </c>
      <c r="AH199" s="295"/>
      <c r="AI199" s="304" t="s">
        <v>404</v>
      </c>
      <c r="AJ199" s="295"/>
      <c r="AK199" s="294" t="s">
        <v>38</v>
      </c>
      <c r="AL199" s="295"/>
      <c r="AM199" s="291"/>
      <c r="AN199" s="292"/>
      <c r="AO199" s="280"/>
      <c r="AP199" s="887"/>
      <c r="AQ199" s="891"/>
      <c r="AR199" s="892"/>
      <c r="AS199" s="892"/>
      <c r="AT199" s="892"/>
      <c r="AU199" s="892"/>
      <c r="AV199" s="892"/>
      <c r="AW199" s="892"/>
      <c r="AX199" s="892"/>
      <c r="AY199" s="892"/>
      <c r="AZ199" s="892"/>
      <c r="BA199" s="892"/>
      <c r="BB199" s="892"/>
      <c r="BC199" s="893"/>
    </row>
    <row r="200" spans="1:55" ht="32.1" customHeight="1">
      <c r="A200" s="207"/>
      <c r="B200" s="913">
        <v>4</v>
      </c>
      <c r="C200" s="896">
        <f>C198+1</f>
        <v>44351</v>
      </c>
      <c r="D200" s="226" t="s">
        <v>403</v>
      </c>
      <c r="E200" s="898"/>
      <c r="F200" s="899"/>
      <c r="G200" s="899"/>
      <c r="H200" s="303" t="s">
        <v>404</v>
      </c>
      <c r="I200" s="899"/>
      <c r="J200" s="899"/>
      <c r="K200" s="900"/>
      <c r="L200" s="285" t="str">
        <f>IF(E200="","",I200-E200-(TIME(0,N200,0)))</f>
        <v/>
      </c>
      <c r="M200" s="286" t="str">
        <f>IF(E200="","",IF(MINUTE(I200-E200-TIME(0,N200,0))=0,"00",MINUTE(I200-E200-TIME(0,N200,0))))</f>
        <v/>
      </c>
      <c r="N200" s="279"/>
      <c r="O200" s="915"/>
      <c r="P200" s="888"/>
      <c r="Q200" s="889"/>
      <c r="R200" s="889"/>
      <c r="S200" s="889"/>
      <c r="T200" s="889"/>
      <c r="U200" s="889"/>
      <c r="V200" s="889"/>
      <c r="W200" s="889"/>
      <c r="X200" s="889"/>
      <c r="Y200" s="889"/>
      <c r="Z200" s="889"/>
      <c r="AA200" s="889"/>
      <c r="AB200" s="916"/>
      <c r="AC200" s="918">
        <v>20</v>
      </c>
      <c r="AD200" s="896">
        <f>AD198+1</f>
        <v>44367</v>
      </c>
      <c r="AE200" s="226" t="s">
        <v>403</v>
      </c>
      <c r="AF200" s="898"/>
      <c r="AG200" s="899"/>
      <c r="AH200" s="899"/>
      <c r="AI200" s="303" t="s">
        <v>404</v>
      </c>
      <c r="AJ200" s="899"/>
      <c r="AK200" s="899"/>
      <c r="AL200" s="900"/>
      <c r="AM200" s="285" t="str">
        <f>IF(AF200="","",AJ200-AF200-(TIME(0,AO200,0)))</f>
        <v/>
      </c>
      <c r="AN200" s="286" t="str">
        <f>IF(AF200="","",IF(MINUTE(AJ200-AF200-TIME(0,AO200,0))=0,"00",MINUTE(AJ200-AF200-TIME(0,AO200,0))))</f>
        <v/>
      </c>
      <c r="AO200" s="279"/>
      <c r="AP200" s="946"/>
      <c r="AQ200" s="903"/>
      <c r="AR200" s="904"/>
      <c r="AS200" s="904"/>
      <c r="AT200" s="904"/>
      <c r="AU200" s="904"/>
      <c r="AV200" s="904"/>
      <c r="AW200" s="904"/>
      <c r="AX200" s="904"/>
      <c r="AY200" s="904"/>
      <c r="AZ200" s="904"/>
      <c r="BA200" s="904"/>
      <c r="BB200" s="904"/>
      <c r="BC200" s="905"/>
    </row>
    <row r="201" spans="1:55" ht="32.1" customHeight="1">
      <c r="A201" s="207"/>
      <c r="B201" s="913"/>
      <c r="C201" s="914"/>
      <c r="D201" s="234" t="s">
        <v>405</v>
      </c>
      <c r="E201" s="293"/>
      <c r="F201" s="294" t="s">
        <v>38</v>
      </c>
      <c r="G201" s="295"/>
      <c r="H201" s="304" t="s">
        <v>404</v>
      </c>
      <c r="I201" s="295"/>
      <c r="J201" s="294" t="s">
        <v>38</v>
      </c>
      <c r="K201" s="295"/>
      <c r="L201" s="287"/>
      <c r="M201" s="288"/>
      <c r="N201" s="280"/>
      <c r="O201" s="887"/>
      <c r="P201" s="891"/>
      <c r="Q201" s="892"/>
      <c r="R201" s="892"/>
      <c r="S201" s="892"/>
      <c r="T201" s="892"/>
      <c r="U201" s="892"/>
      <c r="V201" s="892"/>
      <c r="W201" s="892"/>
      <c r="X201" s="892"/>
      <c r="Y201" s="892"/>
      <c r="Z201" s="892"/>
      <c r="AA201" s="892"/>
      <c r="AB201" s="917"/>
      <c r="AC201" s="918"/>
      <c r="AD201" s="914"/>
      <c r="AE201" s="234" t="s">
        <v>405</v>
      </c>
      <c r="AF201" s="293"/>
      <c r="AG201" s="294" t="s">
        <v>38</v>
      </c>
      <c r="AH201" s="295"/>
      <c r="AI201" s="304" t="s">
        <v>404</v>
      </c>
      <c r="AJ201" s="295"/>
      <c r="AK201" s="294" t="s">
        <v>38</v>
      </c>
      <c r="AL201" s="295"/>
      <c r="AM201" s="291"/>
      <c r="AN201" s="292"/>
      <c r="AO201" s="280"/>
      <c r="AP201" s="943"/>
      <c r="AQ201" s="910"/>
      <c r="AR201" s="911"/>
      <c r="AS201" s="911"/>
      <c r="AT201" s="911"/>
      <c r="AU201" s="911"/>
      <c r="AV201" s="911"/>
      <c r="AW201" s="911"/>
      <c r="AX201" s="911"/>
      <c r="AY201" s="911"/>
      <c r="AZ201" s="911"/>
      <c r="BA201" s="911"/>
      <c r="BB201" s="911"/>
      <c r="BC201" s="912"/>
    </row>
    <row r="202" spans="1:55" ht="32.1" customHeight="1">
      <c r="A202" s="207"/>
      <c r="B202" s="913">
        <v>5</v>
      </c>
      <c r="C202" s="896">
        <f>C200+1</f>
        <v>44352</v>
      </c>
      <c r="D202" s="226" t="s">
        <v>403</v>
      </c>
      <c r="E202" s="898"/>
      <c r="F202" s="899"/>
      <c r="G202" s="899"/>
      <c r="H202" s="303" t="s">
        <v>404</v>
      </c>
      <c r="I202" s="899"/>
      <c r="J202" s="899"/>
      <c r="K202" s="900"/>
      <c r="L202" s="285" t="str">
        <f>IF(E202="","",I202-E202-(TIME(0,N202,0)))</f>
        <v/>
      </c>
      <c r="M202" s="286" t="str">
        <f>IF(E202="","",IF(MINUTE(I202-E202-TIME(0,N202,0))=0,"00",MINUTE(I202-E202-TIME(0,N202,0))))</f>
        <v/>
      </c>
      <c r="N202" s="279"/>
      <c r="O202" s="915"/>
      <c r="P202" s="888"/>
      <c r="Q202" s="889"/>
      <c r="R202" s="889"/>
      <c r="S202" s="889"/>
      <c r="T202" s="889"/>
      <c r="U202" s="889"/>
      <c r="V202" s="889"/>
      <c r="W202" s="889"/>
      <c r="X202" s="889"/>
      <c r="Y202" s="889"/>
      <c r="Z202" s="889"/>
      <c r="AA202" s="889"/>
      <c r="AB202" s="916"/>
      <c r="AC202" s="918">
        <v>21</v>
      </c>
      <c r="AD202" s="896">
        <f>AD200+1</f>
        <v>44368</v>
      </c>
      <c r="AE202" s="226" t="s">
        <v>403</v>
      </c>
      <c r="AF202" s="898"/>
      <c r="AG202" s="899"/>
      <c r="AH202" s="899"/>
      <c r="AI202" s="303" t="s">
        <v>404</v>
      </c>
      <c r="AJ202" s="899"/>
      <c r="AK202" s="899"/>
      <c r="AL202" s="900"/>
      <c r="AM202" s="285" t="str">
        <f>IF(AF202="","",AJ202-AF202-(TIME(0,AO202,0)))</f>
        <v/>
      </c>
      <c r="AN202" s="286" t="str">
        <f>IF(AF202="","",IF(MINUTE(AJ202-AF202-TIME(0,AO202,0))=0,"00",MINUTE(AJ202-AF202-TIME(0,AO202,0))))</f>
        <v/>
      </c>
      <c r="AO202" s="279"/>
      <c r="AP202" s="946"/>
      <c r="AQ202" s="903"/>
      <c r="AR202" s="904"/>
      <c r="AS202" s="904"/>
      <c r="AT202" s="904"/>
      <c r="AU202" s="904"/>
      <c r="AV202" s="904"/>
      <c r="AW202" s="904"/>
      <c r="AX202" s="904"/>
      <c r="AY202" s="904"/>
      <c r="AZ202" s="904"/>
      <c r="BA202" s="904"/>
      <c r="BB202" s="904"/>
      <c r="BC202" s="905"/>
    </row>
    <row r="203" spans="1:55" ht="32.1" customHeight="1">
      <c r="A203" s="207"/>
      <c r="B203" s="913"/>
      <c r="C203" s="914"/>
      <c r="D203" s="234" t="s">
        <v>405</v>
      </c>
      <c r="E203" s="293"/>
      <c r="F203" s="294" t="s">
        <v>38</v>
      </c>
      <c r="G203" s="295"/>
      <c r="H203" s="304" t="s">
        <v>404</v>
      </c>
      <c r="I203" s="295"/>
      <c r="J203" s="294" t="s">
        <v>38</v>
      </c>
      <c r="K203" s="295"/>
      <c r="L203" s="287"/>
      <c r="M203" s="288"/>
      <c r="N203" s="280"/>
      <c r="O203" s="887"/>
      <c r="P203" s="891"/>
      <c r="Q203" s="892"/>
      <c r="R203" s="892"/>
      <c r="S203" s="892"/>
      <c r="T203" s="892"/>
      <c r="U203" s="892"/>
      <c r="V203" s="892"/>
      <c r="W203" s="892"/>
      <c r="X203" s="892"/>
      <c r="Y203" s="892"/>
      <c r="Z203" s="892"/>
      <c r="AA203" s="892"/>
      <c r="AB203" s="917"/>
      <c r="AC203" s="918"/>
      <c r="AD203" s="914"/>
      <c r="AE203" s="234" t="s">
        <v>405</v>
      </c>
      <c r="AF203" s="293"/>
      <c r="AG203" s="294" t="s">
        <v>38</v>
      </c>
      <c r="AH203" s="295"/>
      <c r="AI203" s="304" t="s">
        <v>404</v>
      </c>
      <c r="AJ203" s="295"/>
      <c r="AK203" s="294" t="s">
        <v>38</v>
      </c>
      <c r="AL203" s="295"/>
      <c r="AM203" s="291"/>
      <c r="AN203" s="292"/>
      <c r="AO203" s="280"/>
      <c r="AP203" s="943"/>
      <c r="AQ203" s="910"/>
      <c r="AR203" s="911"/>
      <c r="AS203" s="911"/>
      <c r="AT203" s="911"/>
      <c r="AU203" s="911"/>
      <c r="AV203" s="911"/>
      <c r="AW203" s="911"/>
      <c r="AX203" s="911"/>
      <c r="AY203" s="911"/>
      <c r="AZ203" s="911"/>
      <c r="BA203" s="911"/>
      <c r="BB203" s="911"/>
      <c r="BC203" s="912"/>
    </row>
    <row r="204" spans="1:55" ht="32.1" customHeight="1">
      <c r="A204" s="207"/>
      <c r="B204" s="913">
        <v>6</v>
      </c>
      <c r="C204" s="896">
        <f>C202+1</f>
        <v>44353</v>
      </c>
      <c r="D204" s="226" t="s">
        <v>403</v>
      </c>
      <c r="E204" s="898"/>
      <c r="F204" s="899"/>
      <c r="G204" s="899"/>
      <c r="H204" s="303" t="s">
        <v>404</v>
      </c>
      <c r="I204" s="899"/>
      <c r="J204" s="899"/>
      <c r="K204" s="900"/>
      <c r="L204" s="285" t="str">
        <f>IF(E204="","",I204-E204-(TIME(0,N204,0)))</f>
        <v/>
      </c>
      <c r="M204" s="286" t="str">
        <f>IF(E204="","",IF(MINUTE(I204-E204-TIME(0,N204,0))=0,"00",MINUTE(I204-E204-TIME(0,N204,0))))</f>
        <v/>
      </c>
      <c r="N204" s="279"/>
      <c r="O204" s="915"/>
      <c r="P204" s="888"/>
      <c r="Q204" s="889"/>
      <c r="R204" s="889"/>
      <c r="S204" s="889"/>
      <c r="T204" s="889"/>
      <c r="U204" s="889"/>
      <c r="V204" s="889"/>
      <c r="W204" s="889"/>
      <c r="X204" s="889"/>
      <c r="Y204" s="889"/>
      <c r="Z204" s="889"/>
      <c r="AA204" s="889"/>
      <c r="AB204" s="916"/>
      <c r="AC204" s="918">
        <v>22</v>
      </c>
      <c r="AD204" s="896">
        <f>AD202+1</f>
        <v>44369</v>
      </c>
      <c r="AE204" s="226" t="s">
        <v>403</v>
      </c>
      <c r="AF204" s="898"/>
      <c r="AG204" s="899"/>
      <c r="AH204" s="899"/>
      <c r="AI204" s="303" t="s">
        <v>404</v>
      </c>
      <c r="AJ204" s="899"/>
      <c r="AK204" s="899"/>
      <c r="AL204" s="900"/>
      <c r="AM204" s="285" t="str">
        <f>IF(AF204="","",AJ204-AF204-(TIME(0,AO204,0)))</f>
        <v/>
      </c>
      <c r="AN204" s="286" t="str">
        <f>IF(AF204="","",IF(MINUTE(AJ204-AF204-TIME(0,AO204,0))=0,"00",MINUTE(AJ204-AF204-TIME(0,AO204,0))))</f>
        <v/>
      </c>
      <c r="AO204" s="279"/>
      <c r="AP204" s="946"/>
      <c r="AQ204" s="903"/>
      <c r="AR204" s="904"/>
      <c r="AS204" s="904"/>
      <c r="AT204" s="904"/>
      <c r="AU204" s="904"/>
      <c r="AV204" s="904"/>
      <c r="AW204" s="904"/>
      <c r="AX204" s="904"/>
      <c r="AY204" s="904"/>
      <c r="AZ204" s="904"/>
      <c r="BA204" s="904"/>
      <c r="BB204" s="904"/>
      <c r="BC204" s="905"/>
    </row>
    <row r="205" spans="1:55" ht="32.1" customHeight="1">
      <c r="A205" s="207"/>
      <c r="B205" s="913"/>
      <c r="C205" s="914"/>
      <c r="D205" s="234" t="s">
        <v>405</v>
      </c>
      <c r="E205" s="293"/>
      <c r="F205" s="294" t="s">
        <v>38</v>
      </c>
      <c r="G205" s="295"/>
      <c r="H205" s="304" t="s">
        <v>404</v>
      </c>
      <c r="I205" s="295"/>
      <c r="J205" s="294" t="s">
        <v>38</v>
      </c>
      <c r="K205" s="295"/>
      <c r="L205" s="287"/>
      <c r="M205" s="288"/>
      <c r="N205" s="280"/>
      <c r="O205" s="887"/>
      <c r="P205" s="891"/>
      <c r="Q205" s="892"/>
      <c r="R205" s="892"/>
      <c r="S205" s="892"/>
      <c r="T205" s="892"/>
      <c r="U205" s="892"/>
      <c r="V205" s="892"/>
      <c r="W205" s="892"/>
      <c r="X205" s="892"/>
      <c r="Y205" s="892"/>
      <c r="Z205" s="892"/>
      <c r="AA205" s="892"/>
      <c r="AB205" s="917"/>
      <c r="AC205" s="918"/>
      <c r="AD205" s="914"/>
      <c r="AE205" s="234" t="s">
        <v>405</v>
      </c>
      <c r="AF205" s="293"/>
      <c r="AG205" s="294" t="s">
        <v>38</v>
      </c>
      <c r="AH205" s="295"/>
      <c r="AI205" s="304" t="s">
        <v>404</v>
      </c>
      <c r="AJ205" s="295"/>
      <c r="AK205" s="294" t="s">
        <v>38</v>
      </c>
      <c r="AL205" s="295"/>
      <c r="AM205" s="291"/>
      <c r="AN205" s="292"/>
      <c r="AO205" s="280"/>
      <c r="AP205" s="943"/>
      <c r="AQ205" s="910"/>
      <c r="AR205" s="911"/>
      <c r="AS205" s="911"/>
      <c r="AT205" s="911"/>
      <c r="AU205" s="911"/>
      <c r="AV205" s="911"/>
      <c r="AW205" s="911"/>
      <c r="AX205" s="911"/>
      <c r="AY205" s="911"/>
      <c r="AZ205" s="911"/>
      <c r="BA205" s="911"/>
      <c r="BB205" s="911"/>
      <c r="BC205" s="912"/>
    </row>
    <row r="206" spans="1:55" ht="32.1" customHeight="1">
      <c r="A206" s="207"/>
      <c r="B206" s="913">
        <v>7</v>
      </c>
      <c r="C206" s="896">
        <f>C204+1</f>
        <v>44354</v>
      </c>
      <c r="D206" s="226" t="s">
        <v>403</v>
      </c>
      <c r="E206" s="898"/>
      <c r="F206" s="899"/>
      <c r="G206" s="899"/>
      <c r="H206" s="303" t="s">
        <v>404</v>
      </c>
      <c r="I206" s="899"/>
      <c r="J206" s="899"/>
      <c r="K206" s="900"/>
      <c r="L206" s="285" t="str">
        <f>IF(E206="","",I206-E206-(TIME(0,N206,0)))</f>
        <v/>
      </c>
      <c r="M206" s="286" t="str">
        <f>IF(E206="","",IF(MINUTE(I206-E206-TIME(0,N206,0))=0,"00",MINUTE(I206-E206-TIME(0,N206,0))))</f>
        <v/>
      </c>
      <c r="N206" s="279"/>
      <c r="O206" s="915"/>
      <c r="P206" s="888"/>
      <c r="Q206" s="889"/>
      <c r="R206" s="889"/>
      <c r="S206" s="889"/>
      <c r="T206" s="889"/>
      <c r="U206" s="889"/>
      <c r="V206" s="889"/>
      <c r="W206" s="889"/>
      <c r="X206" s="889"/>
      <c r="Y206" s="889"/>
      <c r="Z206" s="889"/>
      <c r="AA206" s="889"/>
      <c r="AB206" s="916"/>
      <c r="AC206" s="918">
        <v>23</v>
      </c>
      <c r="AD206" s="896">
        <f>AD204+1</f>
        <v>44370</v>
      </c>
      <c r="AE206" s="226" t="s">
        <v>403</v>
      </c>
      <c r="AF206" s="898"/>
      <c r="AG206" s="899"/>
      <c r="AH206" s="899"/>
      <c r="AI206" s="303" t="s">
        <v>404</v>
      </c>
      <c r="AJ206" s="899"/>
      <c r="AK206" s="899"/>
      <c r="AL206" s="900"/>
      <c r="AM206" s="285" t="str">
        <f>IF(AF206="","",AJ206-AF206-(TIME(0,AO206,0)))</f>
        <v/>
      </c>
      <c r="AN206" s="286" t="str">
        <f>IF(AF206="","",IF(MINUTE(AJ206-AF206-TIME(0,AO206,0))=0,"00",MINUTE(AJ206-AF206-TIME(0,AO206,0))))</f>
        <v/>
      </c>
      <c r="AO206" s="279"/>
      <c r="AP206" s="946"/>
      <c r="AQ206" s="903"/>
      <c r="AR206" s="904"/>
      <c r="AS206" s="904"/>
      <c r="AT206" s="904"/>
      <c r="AU206" s="904"/>
      <c r="AV206" s="904"/>
      <c r="AW206" s="904"/>
      <c r="AX206" s="904"/>
      <c r="AY206" s="904"/>
      <c r="AZ206" s="904"/>
      <c r="BA206" s="904"/>
      <c r="BB206" s="904"/>
      <c r="BC206" s="905"/>
    </row>
    <row r="207" spans="1:55" ht="32.1" customHeight="1">
      <c r="A207" s="207"/>
      <c r="B207" s="913"/>
      <c r="C207" s="914"/>
      <c r="D207" s="234" t="s">
        <v>405</v>
      </c>
      <c r="E207" s="293"/>
      <c r="F207" s="294" t="s">
        <v>38</v>
      </c>
      <c r="G207" s="295"/>
      <c r="H207" s="304" t="s">
        <v>404</v>
      </c>
      <c r="I207" s="295"/>
      <c r="J207" s="294" t="s">
        <v>38</v>
      </c>
      <c r="K207" s="295"/>
      <c r="L207" s="287"/>
      <c r="M207" s="288"/>
      <c r="N207" s="280"/>
      <c r="O207" s="887"/>
      <c r="P207" s="891"/>
      <c r="Q207" s="892"/>
      <c r="R207" s="892"/>
      <c r="S207" s="892"/>
      <c r="T207" s="892"/>
      <c r="U207" s="892"/>
      <c r="V207" s="892"/>
      <c r="W207" s="892"/>
      <c r="X207" s="892"/>
      <c r="Y207" s="892"/>
      <c r="Z207" s="892"/>
      <c r="AA207" s="892"/>
      <c r="AB207" s="917"/>
      <c r="AC207" s="918"/>
      <c r="AD207" s="914"/>
      <c r="AE207" s="234" t="s">
        <v>405</v>
      </c>
      <c r="AF207" s="293"/>
      <c r="AG207" s="294" t="s">
        <v>38</v>
      </c>
      <c r="AH207" s="295"/>
      <c r="AI207" s="304" t="s">
        <v>404</v>
      </c>
      <c r="AJ207" s="295"/>
      <c r="AK207" s="294" t="s">
        <v>38</v>
      </c>
      <c r="AL207" s="295"/>
      <c r="AM207" s="291"/>
      <c r="AN207" s="292"/>
      <c r="AO207" s="280"/>
      <c r="AP207" s="943"/>
      <c r="AQ207" s="910"/>
      <c r="AR207" s="911"/>
      <c r="AS207" s="911"/>
      <c r="AT207" s="911"/>
      <c r="AU207" s="911"/>
      <c r="AV207" s="911"/>
      <c r="AW207" s="911"/>
      <c r="AX207" s="911"/>
      <c r="AY207" s="911"/>
      <c r="AZ207" s="911"/>
      <c r="BA207" s="911"/>
      <c r="BB207" s="911"/>
      <c r="BC207" s="912"/>
    </row>
    <row r="208" spans="1:55" ht="32.1" customHeight="1">
      <c r="A208" s="207"/>
      <c r="B208" s="913">
        <v>8</v>
      </c>
      <c r="C208" s="896">
        <f>C206+1</f>
        <v>44355</v>
      </c>
      <c r="D208" s="226" t="s">
        <v>403</v>
      </c>
      <c r="E208" s="898"/>
      <c r="F208" s="899"/>
      <c r="G208" s="899"/>
      <c r="H208" s="303" t="s">
        <v>404</v>
      </c>
      <c r="I208" s="899"/>
      <c r="J208" s="899"/>
      <c r="K208" s="900"/>
      <c r="L208" s="285" t="str">
        <f>IF(E208="","",I208-E208-(TIME(0,N208,0)))</f>
        <v/>
      </c>
      <c r="M208" s="286" t="str">
        <f>IF(E208="","",IF(MINUTE(I208-E208-TIME(0,N208,0))=0,"00",MINUTE(I208-E208-TIME(0,N208,0))))</f>
        <v/>
      </c>
      <c r="N208" s="279"/>
      <c r="O208" s="915"/>
      <c r="P208" s="888"/>
      <c r="Q208" s="889"/>
      <c r="R208" s="889"/>
      <c r="S208" s="889"/>
      <c r="T208" s="889"/>
      <c r="U208" s="889"/>
      <c r="V208" s="889"/>
      <c r="W208" s="889"/>
      <c r="X208" s="889"/>
      <c r="Y208" s="889"/>
      <c r="Z208" s="889"/>
      <c r="AA208" s="889"/>
      <c r="AB208" s="916"/>
      <c r="AC208" s="918">
        <v>24</v>
      </c>
      <c r="AD208" s="896">
        <f>AD206+1</f>
        <v>44371</v>
      </c>
      <c r="AE208" s="226" t="s">
        <v>403</v>
      </c>
      <c r="AF208" s="898"/>
      <c r="AG208" s="899"/>
      <c r="AH208" s="899"/>
      <c r="AI208" s="303" t="s">
        <v>404</v>
      </c>
      <c r="AJ208" s="899"/>
      <c r="AK208" s="899"/>
      <c r="AL208" s="900"/>
      <c r="AM208" s="285" t="str">
        <f>IF(AF208="","",AJ208-AF208-(TIME(0,AO208,0)))</f>
        <v/>
      </c>
      <c r="AN208" s="286" t="str">
        <f>IF(AF208="","",IF(MINUTE(AJ208-AF208-TIME(0,AO208,0))=0,"00",MINUTE(AJ208-AF208-TIME(0,AO208,0))))</f>
        <v/>
      </c>
      <c r="AO208" s="279"/>
      <c r="AP208" s="946"/>
      <c r="AQ208" s="903"/>
      <c r="AR208" s="904"/>
      <c r="AS208" s="904"/>
      <c r="AT208" s="904"/>
      <c r="AU208" s="904"/>
      <c r="AV208" s="904"/>
      <c r="AW208" s="904"/>
      <c r="AX208" s="904"/>
      <c r="AY208" s="904"/>
      <c r="AZ208" s="904"/>
      <c r="BA208" s="904"/>
      <c r="BB208" s="904"/>
      <c r="BC208" s="905"/>
    </row>
    <row r="209" spans="1:55" ht="32.1" customHeight="1">
      <c r="A209" s="207"/>
      <c r="B209" s="913"/>
      <c r="C209" s="914"/>
      <c r="D209" s="234" t="s">
        <v>405</v>
      </c>
      <c r="E209" s="293"/>
      <c r="F209" s="294" t="s">
        <v>38</v>
      </c>
      <c r="G209" s="295"/>
      <c r="H209" s="304" t="s">
        <v>404</v>
      </c>
      <c r="I209" s="295"/>
      <c r="J209" s="294" t="s">
        <v>38</v>
      </c>
      <c r="K209" s="295"/>
      <c r="L209" s="287"/>
      <c r="M209" s="288"/>
      <c r="N209" s="280"/>
      <c r="O209" s="887"/>
      <c r="P209" s="891"/>
      <c r="Q209" s="892"/>
      <c r="R209" s="892"/>
      <c r="S209" s="892"/>
      <c r="T209" s="892"/>
      <c r="U209" s="892"/>
      <c r="V209" s="892"/>
      <c r="W209" s="892"/>
      <c r="X209" s="892"/>
      <c r="Y209" s="892"/>
      <c r="Z209" s="892"/>
      <c r="AA209" s="892"/>
      <c r="AB209" s="917"/>
      <c r="AC209" s="918"/>
      <c r="AD209" s="914"/>
      <c r="AE209" s="234" t="s">
        <v>405</v>
      </c>
      <c r="AF209" s="293"/>
      <c r="AG209" s="294" t="s">
        <v>38</v>
      </c>
      <c r="AH209" s="295"/>
      <c r="AI209" s="304" t="s">
        <v>404</v>
      </c>
      <c r="AJ209" s="295"/>
      <c r="AK209" s="294" t="s">
        <v>38</v>
      </c>
      <c r="AL209" s="295"/>
      <c r="AM209" s="291"/>
      <c r="AN209" s="292"/>
      <c r="AO209" s="280"/>
      <c r="AP209" s="943"/>
      <c r="AQ209" s="910"/>
      <c r="AR209" s="911"/>
      <c r="AS209" s="911"/>
      <c r="AT209" s="911"/>
      <c r="AU209" s="911"/>
      <c r="AV209" s="911"/>
      <c r="AW209" s="911"/>
      <c r="AX209" s="911"/>
      <c r="AY209" s="911"/>
      <c r="AZ209" s="911"/>
      <c r="BA209" s="911"/>
      <c r="BB209" s="911"/>
      <c r="BC209" s="912"/>
    </row>
    <row r="210" spans="1:55" ht="32.1" customHeight="1">
      <c r="A210" s="207"/>
      <c r="B210" s="913">
        <v>9</v>
      </c>
      <c r="C210" s="896">
        <f>C208+1</f>
        <v>44356</v>
      </c>
      <c r="D210" s="226" t="s">
        <v>403</v>
      </c>
      <c r="E210" s="898"/>
      <c r="F210" s="899"/>
      <c r="G210" s="899"/>
      <c r="H210" s="303" t="s">
        <v>404</v>
      </c>
      <c r="I210" s="899"/>
      <c r="J210" s="899"/>
      <c r="K210" s="900"/>
      <c r="L210" s="285" t="str">
        <f>IF(E210="","",I210-E210-(TIME(0,N210,0)))</f>
        <v/>
      </c>
      <c r="M210" s="286" t="str">
        <f>IF(E210="","",IF(MINUTE(I210-E210-TIME(0,N210,0))=0,"00",MINUTE(I210-E210-TIME(0,N210,0))))</f>
        <v/>
      </c>
      <c r="N210" s="279"/>
      <c r="O210" s="915"/>
      <c r="P210" s="888"/>
      <c r="Q210" s="889"/>
      <c r="R210" s="889"/>
      <c r="S210" s="889"/>
      <c r="T210" s="889"/>
      <c r="U210" s="889"/>
      <c r="V210" s="889"/>
      <c r="W210" s="889"/>
      <c r="X210" s="889"/>
      <c r="Y210" s="889"/>
      <c r="Z210" s="889"/>
      <c r="AA210" s="889"/>
      <c r="AB210" s="916"/>
      <c r="AC210" s="918">
        <v>25</v>
      </c>
      <c r="AD210" s="896">
        <f>AD208+1</f>
        <v>44372</v>
      </c>
      <c r="AE210" s="226" t="s">
        <v>403</v>
      </c>
      <c r="AF210" s="898"/>
      <c r="AG210" s="899"/>
      <c r="AH210" s="899"/>
      <c r="AI210" s="303" t="s">
        <v>404</v>
      </c>
      <c r="AJ210" s="899"/>
      <c r="AK210" s="899"/>
      <c r="AL210" s="900"/>
      <c r="AM210" s="285" t="str">
        <f>IF(AF210="","",AJ210-AF210-(TIME(0,AO210,0)))</f>
        <v/>
      </c>
      <c r="AN210" s="286" t="str">
        <f>IF(AF210="","",IF(MINUTE(AJ210-AF210-TIME(0,AO210,0))=0,"00",MINUTE(AJ210-AF210-TIME(0,AO210,0))))</f>
        <v/>
      </c>
      <c r="AO210" s="279"/>
      <c r="AP210" s="886"/>
      <c r="AQ210" s="888"/>
      <c r="AR210" s="889"/>
      <c r="AS210" s="889"/>
      <c r="AT210" s="889"/>
      <c r="AU210" s="889"/>
      <c r="AV210" s="889"/>
      <c r="AW210" s="889"/>
      <c r="AX210" s="889"/>
      <c r="AY210" s="889"/>
      <c r="AZ210" s="889"/>
      <c r="BA210" s="889"/>
      <c r="BB210" s="889"/>
      <c r="BC210" s="890"/>
    </row>
    <row r="211" spans="1:55" ht="32.1" customHeight="1">
      <c r="A211" s="207"/>
      <c r="B211" s="913"/>
      <c r="C211" s="914"/>
      <c r="D211" s="234" t="s">
        <v>405</v>
      </c>
      <c r="E211" s="293"/>
      <c r="F211" s="294" t="s">
        <v>38</v>
      </c>
      <c r="G211" s="295"/>
      <c r="H211" s="304" t="s">
        <v>404</v>
      </c>
      <c r="I211" s="295"/>
      <c r="J211" s="294" t="s">
        <v>38</v>
      </c>
      <c r="K211" s="295"/>
      <c r="L211" s="287"/>
      <c r="M211" s="288"/>
      <c r="N211" s="280"/>
      <c r="O211" s="887"/>
      <c r="P211" s="891"/>
      <c r="Q211" s="892"/>
      <c r="R211" s="892"/>
      <c r="S211" s="892"/>
      <c r="T211" s="892"/>
      <c r="U211" s="892"/>
      <c r="V211" s="892"/>
      <c r="W211" s="892"/>
      <c r="X211" s="892"/>
      <c r="Y211" s="892"/>
      <c r="Z211" s="892"/>
      <c r="AA211" s="892"/>
      <c r="AB211" s="917"/>
      <c r="AC211" s="918"/>
      <c r="AD211" s="914"/>
      <c r="AE211" s="234" t="s">
        <v>405</v>
      </c>
      <c r="AF211" s="293"/>
      <c r="AG211" s="294" t="s">
        <v>38</v>
      </c>
      <c r="AH211" s="295"/>
      <c r="AI211" s="304" t="s">
        <v>404</v>
      </c>
      <c r="AJ211" s="295"/>
      <c r="AK211" s="294" t="s">
        <v>38</v>
      </c>
      <c r="AL211" s="295"/>
      <c r="AM211" s="291"/>
      <c r="AN211" s="292"/>
      <c r="AO211" s="280"/>
      <c r="AP211" s="887"/>
      <c r="AQ211" s="891"/>
      <c r="AR211" s="892"/>
      <c r="AS211" s="892"/>
      <c r="AT211" s="892"/>
      <c r="AU211" s="892"/>
      <c r="AV211" s="892"/>
      <c r="AW211" s="892"/>
      <c r="AX211" s="892"/>
      <c r="AY211" s="892"/>
      <c r="AZ211" s="892"/>
      <c r="BA211" s="892"/>
      <c r="BB211" s="892"/>
      <c r="BC211" s="893"/>
    </row>
    <row r="212" spans="1:55" ht="32.1" customHeight="1">
      <c r="A212" s="634"/>
      <c r="B212" s="1019">
        <v>10</v>
      </c>
      <c r="C212" s="896">
        <f>C210+1</f>
        <v>44357</v>
      </c>
      <c r="D212" s="226" t="s">
        <v>403</v>
      </c>
      <c r="E212" s="898"/>
      <c r="F212" s="899"/>
      <c r="G212" s="899"/>
      <c r="H212" s="303" t="s">
        <v>404</v>
      </c>
      <c r="I212" s="899"/>
      <c r="J212" s="899"/>
      <c r="K212" s="900"/>
      <c r="L212" s="285" t="str">
        <f>IF(E212="","",I212-E212-(TIME(0,N212,0)))</f>
        <v/>
      </c>
      <c r="M212" s="286" t="str">
        <f>IF(E212="","",IF(MINUTE(I212-E212-TIME(0,N212,0))=0,"00",MINUTE(I212-E212-TIME(0,N212,0))))</f>
        <v/>
      </c>
      <c r="N212" s="279"/>
      <c r="O212" s="915"/>
      <c r="P212" s="888"/>
      <c r="Q212" s="889"/>
      <c r="R212" s="889"/>
      <c r="S212" s="889"/>
      <c r="T212" s="889"/>
      <c r="U212" s="889"/>
      <c r="V212" s="889"/>
      <c r="W212" s="889"/>
      <c r="X212" s="889"/>
      <c r="Y212" s="889"/>
      <c r="Z212" s="889"/>
      <c r="AA212" s="889"/>
      <c r="AB212" s="916"/>
      <c r="AC212" s="918">
        <v>26</v>
      </c>
      <c r="AD212" s="896">
        <f>AD210+1</f>
        <v>44373</v>
      </c>
      <c r="AE212" s="226" t="s">
        <v>403</v>
      </c>
      <c r="AF212" s="898"/>
      <c r="AG212" s="899"/>
      <c r="AH212" s="899"/>
      <c r="AI212" s="303" t="s">
        <v>404</v>
      </c>
      <c r="AJ212" s="899"/>
      <c r="AK212" s="899"/>
      <c r="AL212" s="900"/>
      <c r="AM212" s="285" t="str">
        <f>IF(AF212="","",AJ212-AF212-(TIME(0,AO212,0)))</f>
        <v/>
      </c>
      <c r="AN212" s="286" t="str">
        <f>IF(AF212="","",IF(MINUTE(AJ212-AF212-TIME(0,AO212,0))=0,"00",MINUTE(AJ212-AF212-TIME(0,AO212,0))))</f>
        <v/>
      </c>
      <c r="AO212" s="279"/>
      <c r="AP212" s="886"/>
      <c r="AQ212" s="888"/>
      <c r="AR212" s="889"/>
      <c r="AS212" s="889"/>
      <c r="AT212" s="889"/>
      <c r="AU212" s="889"/>
      <c r="AV212" s="889"/>
      <c r="AW212" s="889"/>
      <c r="AX212" s="889"/>
      <c r="AY212" s="889"/>
      <c r="AZ212" s="889"/>
      <c r="BA212" s="889"/>
      <c r="BB212" s="889"/>
      <c r="BC212" s="890"/>
    </row>
    <row r="213" spans="1:55" ht="32.1" customHeight="1">
      <c r="A213" s="634"/>
      <c r="B213" s="918"/>
      <c r="C213" s="914"/>
      <c r="D213" s="234" t="s">
        <v>405</v>
      </c>
      <c r="E213" s="293"/>
      <c r="F213" s="294" t="s">
        <v>38</v>
      </c>
      <c r="G213" s="295"/>
      <c r="H213" s="304" t="s">
        <v>404</v>
      </c>
      <c r="I213" s="295"/>
      <c r="J213" s="294" t="s">
        <v>38</v>
      </c>
      <c r="K213" s="295"/>
      <c r="L213" s="287"/>
      <c r="M213" s="288"/>
      <c r="N213" s="280"/>
      <c r="O213" s="887"/>
      <c r="P213" s="891"/>
      <c r="Q213" s="892"/>
      <c r="R213" s="892"/>
      <c r="S213" s="892"/>
      <c r="T213" s="892"/>
      <c r="U213" s="892"/>
      <c r="V213" s="892"/>
      <c r="W213" s="892"/>
      <c r="X213" s="892"/>
      <c r="Y213" s="892"/>
      <c r="Z213" s="892"/>
      <c r="AA213" s="892"/>
      <c r="AB213" s="917"/>
      <c r="AC213" s="918"/>
      <c r="AD213" s="914"/>
      <c r="AE213" s="234" t="s">
        <v>405</v>
      </c>
      <c r="AF213" s="293"/>
      <c r="AG213" s="294" t="s">
        <v>38</v>
      </c>
      <c r="AH213" s="295"/>
      <c r="AI213" s="304" t="s">
        <v>404</v>
      </c>
      <c r="AJ213" s="295"/>
      <c r="AK213" s="294" t="s">
        <v>38</v>
      </c>
      <c r="AL213" s="295"/>
      <c r="AM213" s="291"/>
      <c r="AN213" s="292"/>
      <c r="AO213" s="280"/>
      <c r="AP213" s="887"/>
      <c r="AQ213" s="891"/>
      <c r="AR213" s="892"/>
      <c r="AS213" s="892"/>
      <c r="AT213" s="892"/>
      <c r="AU213" s="892"/>
      <c r="AV213" s="892"/>
      <c r="AW213" s="892"/>
      <c r="AX213" s="892"/>
      <c r="AY213" s="892"/>
      <c r="AZ213" s="892"/>
      <c r="BA213" s="892"/>
      <c r="BB213" s="892"/>
      <c r="BC213" s="893"/>
    </row>
    <row r="214" spans="1:55" ht="32.1" customHeight="1">
      <c r="A214" s="207"/>
      <c r="B214" s="913">
        <v>11</v>
      </c>
      <c r="C214" s="896">
        <f>C212+1</f>
        <v>44358</v>
      </c>
      <c r="D214" s="226" t="s">
        <v>403</v>
      </c>
      <c r="E214" s="898"/>
      <c r="F214" s="899"/>
      <c r="G214" s="899"/>
      <c r="H214" s="303" t="s">
        <v>404</v>
      </c>
      <c r="I214" s="899"/>
      <c r="J214" s="899"/>
      <c r="K214" s="900"/>
      <c r="L214" s="285" t="str">
        <f>IF(E214="","",I214-E214-(TIME(0,N214,0)))</f>
        <v/>
      </c>
      <c r="M214" s="286" t="str">
        <f>IF(E214="","",IF(MINUTE(I214-E214-TIME(0,N214,0))=0,"00",MINUTE(I214-E214-TIME(0,N214,0))))</f>
        <v/>
      </c>
      <c r="N214" s="279"/>
      <c r="O214" s="915"/>
      <c r="P214" s="888"/>
      <c r="Q214" s="889"/>
      <c r="R214" s="889"/>
      <c r="S214" s="889"/>
      <c r="T214" s="889"/>
      <c r="U214" s="889"/>
      <c r="V214" s="889"/>
      <c r="W214" s="889"/>
      <c r="X214" s="889"/>
      <c r="Y214" s="889"/>
      <c r="Z214" s="889"/>
      <c r="AA214" s="889"/>
      <c r="AB214" s="916"/>
      <c r="AC214" s="918">
        <v>27</v>
      </c>
      <c r="AD214" s="896">
        <f>AD212+1</f>
        <v>44374</v>
      </c>
      <c r="AE214" s="226" t="s">
        <v>403</v>
      </c>
      <c r="AF214" s="898"/>
      <c r="AG214" s="899"/>
      <c r="AH214" s="899"/>
      <c r="AI214" s="303" t="s">
        <v>404</v>
      </c>
      <c r="AJ214" s="899"/>
      <c r="AK214" s="899"/>
      <c r="AL214" s="900"/>
      <c r="AM214" s="285" t="str">
        <f>IF(AF214="","",AJ214-AF214-(TIME(0,AO214,0)))</f>
        <v/>
      </c>
      <c r="AN214" s="286" t="str">
        <f>IF(AF214="","",IF(MINUTE(AJ214-AF214-TIME(0,AO214,0))=0,"00",MINUTE(AJ214-AF214-TIME(0,AO214,0))))</f>
        <v/>
      </c>
      <c r="AO214" s="279"/>
      <c r="AP214" s="886"/>
      <c r="AQ214" s="888"/>
      <c r="AR214" s="889"/>
      <c r="AS214" s="889"/>
      <c r="AT214" s="889"/>
      <c r="AU214" s="889"/>
      <c r="AV214" s="889"/>
      <c r="AW214" s="889"/>
      <c r="AX214" s="889"/>
      <c r="AY214" s="889"/>
      <c r="AZ214" s="889"/>
      <c r="BA214" s="889"/>
      <c r="BB214" s="889"/>
      <c r="BC214" s="890"/>
    </row>
    <row r="215" spans="1:55" ht="32.1" customHeight="1">
      <c r="A215" s="207"/>
      <c r="B215" s="913"/>
      <c r="C215" s="914"/>
      <c r="D215" s="234" t="s">
        <v>405</v>
      </c>
      <c r="E215" s="293"/>
      <c r="F215" s="294" t="s">
        <v>38</v>
      </c>
      <c r="G215" s="295"/>
      <c r="H215" s="304" t="s">
        <v>404</v>
      </c>
      <c r="I215" s="295"/>
      <c r="J215" s="294" t="s">
        <v>38</v>
      </c>
      <c r="K215" s="295"/>
      <c r="L215" s="287"/>
      <c r="M215" s="288"/>
      <c r="N215" s="280"/>
      <c r="O215" s="887"/>
      <c r="P215" s="891"/>
      <c r="Q215" s="892"/>
      <c r="R215" s="892"/>
      <c r="S215" s="892"/>
      <c r="T215" s="892"/>
      <c r="U215" s="892"/>
      <c r="V215" s="892"/>
      <c r="W215" s="892"/>
      <c r="X215" s="892"/>
      <c r="Y215" s="892"/>
      <c r="Z215" s="892"/>
      <c r="AA215" s="892"/>
      <c r="AB215" s="917"/>
      <c r="AC215" s="918"/>
      <c r="AD215" s="914"/>
      <c r="AE215" s="234" t="s">
        <v>405</v>
      </c>
      <c r="AF215" s="293"/>
      <c r="AG215" s="294" t="s">
        <v>38</v>
      </c>
      <c r="AH215" s="295"/>
      <c r="AI215" s="304" t="s">
        <v>404</v>
      </c>
      <c r="AJ215" s="295"/>
      <c r="AK215" s="294" t="s">
        <v>38</v>
      </c>
      <c r="AL215" s="295"/>
      <c r="AM215" s="291"/>
      <c r="AN215" s="292"/>
      <c r="AO215" s="280"/>
      <c r="AP215" s="887"/>
      <c r="AQ215" s="891"/>
      <c r="AR215" s="892"/>
      <c r="AS215" s="892"/>
      <c r="AT215" s="892"/>
      <c r="AU215" s="892"/>
      <c r="AV215" s="892"/>
      <c r="AW215" s="892"/>
      <c r="AX215" s="892"/>
      <c r="AY215" s="892"/>
      <c r="AZ215" s="892"/>
      <c r="BA215" s="892"/>
      <c r="BB215" s="892"/>
      <c r="BC215" s="893"/>
    </row>
    <row r="216" spans="1:55" ht="32.1" customHeight="1">
      <c r="A216" s="207"/>
      <c r="B216" s="913">
        <v>12</v>
      </c>
      <c r="C216" s="896">
        <f>C214+1</f>
        <v>44359</v>
      </c>
      <c r="D216" s="226" t="s">
        <v>403</v>
      </c>
      <c r="E216" s="898"/>
      <c r="F216" s="899"/>
      <c r="G216" s="899"/>
      <c r="H216" s="303" t="s">
        <v>404</v>
      </c>
      <c r="I216" s="899"/>
      <c r="J216" s="899"/>
      <c r="K216" s="900"/>
      <c r="L216" s="285" t="str">
        <f>IF(E216="","",I216-E216-(TIME(0,N216,0)))</f>
        <v/>
      </c>
      <c r="M216" s="286" t="str">
        <f>IF(E216="","",IF(MINUTE(I216-E216-TIME(0,N216,0))=0,"00",MINUTE(I216-E216-TIME(0,N216,0))))</f>
        <v/>
      </c>
      <c r="N216" s="279"/>
      <c r="O216" s="915"/>
      <c r="P216" s="888"/>
      <c r="Q216" s="889"/>
      <c r="R216" s="889"/>
      <c r="S216" s="889"/>
      <c r="T216" s="889"/>
      <c r="U216" s="889"/>
      <c r="V216" s="889"/>
      <c r="W216" s="889"/>
      <c r="X216" s="889"/>
      <c r="Y216" s="889"/>
      <c r="Z216" s="889"/>
      <c r="AA216" s="889"/>
      <c r="AB216" s="916"/>
      <c r="AC216" s="918">
        <v>28</v>
      </c>
      <c r="AD216" s="896">
        <f>AD214+1</f>
        <v>44375</v>
      </c>
      <c r="AE216" s="226" t="s">
        <v>403</v>
      </c>
      <c r="AF216" s="898"/>
      <c r="AG216" s="899"/>
      <c r="AH216" s="899"/>
      <c r="AI216" s="303" t="s">
        <v>404</v>
      </c>
      <c r="AJ216" s="899"/>
      <c r="AK216" s="899"/>
      <c r="AL216" s="900"/>
      <c r="AM216" s="285" t="str">
        <f>IF(AF216="","",AJ216-AF216-(TIME(0,AO216,0)))</f>
        <v/>
      </c>
      <c r="AN216" s="286" t="str">
        <f>IF(AF216="","",IF(MINUTE(AJ216-AF216-TIME(0,AO216,0))=0,"00",MINUTE(AJ216-AF216-TIME(0,AO216,0))))</f>
        <v/>
      </c>
      <c r="AO216" s="279"/>
      <c r="AP216" s="886"/>
      <c r="AQ216" s="888"/>
      <c r="AR216" s="889"/>
      <c r="AS216" s="889"/>
      <c r="AT216" s="889"/>
      <c r="AU216" s="889"/>
      <c r="AV216" s="889"/>
      <c r="AW216" s="889"/>
      <c r="AX216" s="889"/>
      <c r="AY216" s="889"/>
      <c r="AZ216" s="889"/>
      <c r="BA216" s="889"/>
      <c r="BB216" s="889"/>
      <c r="BC216" s="890"/>
    </row>
    <row r="217" spans="1:55" ht="32.1" customHeight="1">
      <c r="A217" s="207"/>
      <c r="B217" s="913"/>
      <c r="C217" s="914"/>
      <c r="D217" s="234" t="s">
        <v>405</v>
      </c>
      <c r="E217" s="293"/>
      <c r="F217" s="294" t="s">
        <v>38</v>
      </c>
      <c r="G217" s="295"/>
      <c r="H217" s="304" t="s">
        <v>404</v>
      </c>
      <c r="I217" s="295"/>
      <c r="J217" s="294" t="s">
        <v>38</v>
      </c>
      <c r="K217" s="295"/>
      <c r="L217" s="287"/>
      <c r="M217" s="288"/>
      <c r="N217" s="280"/>
      <c r="O217" s="887"/>
      <c r="P217" s="891"/>
      <c r="Q217" s="892"/>
      <c r="R217" s="892"/>
      <c r="S217" s="892"/>
      <c r="T217" s="892"/>
      <c r="U217" s="892"/>
      <c r="V217" s="892"/>
      <c r="W217" s="892"/>
      <c r="X217" s="892"/>
      <c r="Y217" s="892"/>
      <c r="Z217" s="892"/>
      <c r="AA217" s="892"/>
      <c r="AB217" s="917"/>
      <c r="AC217" s="918"/>
      <c r="AD217" s="914"/>
      <c r="AE217" s="234" t="s">
        <v>405</v>
      </c>
      <c r="AF217" s="293"/>
      <c r="AG217" s="294" t="s">
        <v>38</v>
      </c>
      <c r="AH217" s="295"/>
      <c r="AI217" s="304" t="s">
        <v>404</v>
      </c>
      <c r="AJ217" s="295"/>
      <c r="AK217" s="294" t="s">
        <v>38</v>
      </c>
      <c r="AL217" s="295"/>
      <c r="AM217" s="291"/>
      <c r="AN217" s="292"/>
      <c r="AO217" s="280"/>
      <c r="AP217" s="887"/>
      <c r="AQ217" s="891"/>
      <c r="AR217" s="892"/>
      <c r="AS217" s="892"/>
      <c r="AT217" s="892"/>
      <c r="AU217" s="892"/>
      <c r="AV217" s="892"/>
      <c r="AW217" s="892"/>
      <c r="AX217" s="892"/>
      <c r="AY217" s="892"/>
      <c r="AZ217" s="892"/>
      <c r="BA217" s="892"/>
      <c r="BB217" s="892"/>
      <c r="BC217" s="893"/>
    </row>
    <row r="218" spans="1:55" ht="32.1" customHeight="1">
      <c r="A218" s="207"/>
      <c r="B218" s="913">
        <v>13</v>
      </c>
      <c r="C218" s="896">
        <f>C216+1</f>
        <v>44360</v>
      </c>
      <c r="D218" s="226" t="s">
        <v>403</v>
      </c>
      <c r="E218" s="898"/>
      <c r="F218" s="899"/>
      <c r="G218" s="899"/>
      <c r="H218" s="303" t="s">
        <v>404</v>
      </c>
      <c r="I218" s="899"/>
      <c r="J218" s="899"/>
      <c r="K218" s="900"/>
      <c r="L218" s="285" t="str">
        <f>IF(E218="","",I218-E218-(TIME(0,N218,0)))</f>
        <v/>
      </c>
      <c r="M218" s="286" t="str">
        <f>IF(E218="","",IF(MINUTE(I218-E218-TIME(0,N218,0))=0,"00",MINUTE(I218-E218-TIME(0,N218,0))))</f>
        <v/>
      </c>
      <c r="N218" s="279"/>
      <c r="O218" s="901"/>
      <c r="P218" s="903"/>
      <c r="Q218" s="904"/>
      <c r="R218" s="904"/>
      <c r="S218" s="904"/>
      <c r="T218" s="904"/>
      <c r="U218" s="904"/>
      <c r="V218" s="904"/>
      <c r="W218" s="904"/>
      <c r="X218" s="904"/>
      <c r="Y218" s="904"/>
      <c r="Z218" s="904"/>
      <c r="AA218" s="904"/>
      <c r="AB218" s="944"/>
      <c r="AC218" s="918">
        <v>29</v>
      </c>
      <c r="AD218" s="896">
        <f>AD216+1</f>
        <v>44376</v>
      </c>
      <c r="AE218" s="226" t="s">
        <v>403</v>
      </c>
      <c r="AF218" s="898"/>
      <c r="AG218" s="899"/>
      <c r="AH218" s="899"/>
      <c r="AI218" s="303" t="s">
        <v>404</v>
      </c>
      <c r="AJ218" s="899"/>
      <c r="AK218" s="899"/>
      <c r="AL218" s="900"/>
      <c r="AM218" s="285" t="str">
        <f>IF(AF218="","",AJ218-AF218-(TIME(0,AO218,0)))</f>
        <v/>
      </c>
      <c r="AN218" s="286" t="str">
        <f>IF(AF218="","",IF(MINUTE(AJ218-AF218-TIME(0,AO218,0))=0,"00",MINUTE(AJ218-AF218-TIME(0,AO218,0))))</f>
        <v/>
      </c>
      <c r="AO218" s="279"/>
      <c r="AP218" s="886"/>
      <c r="AQ218" s="888"/>
      <c r="AR218" s="889"/>
      <c r="AS218" s="889"/>
      <c r="AT218" s="889"/>
      <c r="AU218" s="889"/>
      <c r="AV218" s="889"/>
      <c r="AW218" s="889"/>
      <c r="AX218" s="889"/>
      <c r="AY218" s="889"/>
      <c r="AZ218" s="889"/>
      <c r="BA218" s="889"/>
      <c r="BB218" s="889"/>
      <c r="BC218" s="890"/>
    </row>
    <row r="219" spans="1:55" ht="32.1" customHeight="1">
      <c r="A219" s="207"/>
      <c r="B219" s="913"/>
      <c r="C219" s="914"/>
      <c r="D219" s="234" t="s">
        <v>405</v>
      </c>
      <c r="E219" s="293"/>
      <c r="F219" s="294" t="s">
        <v>38</v>
      </c>
      <c r="G219" s="295"/>
      <c r="H219" s="304" t="s">
        <v>404</v>
      </c>
      <c r="I219" s="295"/>
      <c r="J219" s="294" t="s">
        <v>38</v>
      </c>
      <c r="K219" s="295"/>
      <c r="L219" s="287"/>
      <c r="M219" s="288"/>
      <c r="N219" s="280"/>
      <c r="O219" s="943"/>
      <c r="P219" s="910"/>
      <c r="Q219" s="911"/>
      <c r="R219" s="911"/>
      <c r="S219" s="911"/>
      <c r="T219" s="911"/>
      <c r="U219" s="911"/>
      <c r="V219" s="911"/>
      <c r="W219" s="911"/>
      <c r="X219" s="911"/>
      <c r="Y219" s="911"/>
      <c r="Z219" s="911"/>
      <c r="AA219" s="911"/>
      <c r="AB219" s="945"/>
      <c r="AC219" s="918"/>
      <c r="AD219" s="914"/>
      <c r="AE219" s="234" t="s">
        <v>405</v>
      </c>
      <c r="AF219" s="293"/>
      <c r="AG219" s="294" t="s">
        <v>38</v>
      </c>
      <c r="AH219" s="295"/>
      <c r="AI219" s="304" t="s">
        <v>404</v>
      </c>
      <c r="AJ219" s="295"/>
      <c r="AK219" s="294" t="s">
        <v>38</v>
      </c>
      <c r="AL219" s="295"/>
      <c r="AM219" s="291"/>
      <c r="AN219" s="292"/>
      <c r="AO219" s="280"/>
      <c r="AP219" s="887"/>
      <c r="AQ219" s="891"/>
      <c r="AR219" s="892"/>
      <c r="AS219" s="892"/>
      <c r="AT219" s="892"/>
      <c r="AU219" s="892"/>
      <c r="AV219" s="892"/>
      <c r="AW219" s="892"/>
      <c r="AX219" s="892"/>
      <c r="AY219" s="892"/>
      <c r="AZ219" s="892"/>
      <c r="BA219" s="892"/>
      <c r="BB219" s="892"/>
      <c r="BC219" s="893"/>
    </row>
    <row r="220" spans="1:55" ht="32.1" customHeight="1">
      <c r="A220" s="207"/>
      <c r="B220" s="913">
        <v>14</v>
      </c>
      <c r="C220" s="896">
        <f>C218+1</f>
        <v>44361</v>
      </c>
      <c r="D220" s="226" t="s">
        <v>403</v>
      </c>
      <c r="E220" s="898"/>
      <c r="F220" s="899"/>
      <c r="G220" s="899"/>
      <c r="H220" s="303" t="s">
        <v>404</v>
      </c>
      <c r="I220" s="899"/>
      <c r="J220" s="899"/>
      <c r="K220" s="900"/>
      <c r="L220" s="285" t="str">
        <f>IF(E220="","",I220-E220-(TIME(0,N220,0)))</f>
        <v/>
      </c>
      <c r="M220" s="286" t="str">
        <f>IF(E220="","",IF(MINUTE(I220-E220-TIME(0,N220,0))=0,"00",MINUTE(I220-E220-TIME(0,N220,0))))</f>
        <v/>
      </c>
      <c r="N220" s="279"/>
      <c r="O220" s="901"/>
      <c r="P220" s="903"/>
      <c r="Q220" s="904"/>
      <c r="R220" s="904"/>
      <c r="S220" s="904"/>
      <c r="T220" s="904"/>
      <c r="U220" s="904"/>
      <c r="V220" s="904"/>
      <c r="W220" s="904"/>
      <c r="X220" s="904"/>
      <c r="Y220" s="904"/>
      <c r="Z220" s="904"/>
      <c r="AA220" s="904"/>
      <c r="AB220" s="944"/>
      <c r="AC220" s="918">
        <v>30</v>
      </c>
      <c r="AD220" s="896">
        <f>AD218+1</f>
        <v>44377</v>
      </c>
      <c r="AE220" s="226" t="s">
        <v>403</v>
      </c>
      <c r="AF220" s="898"/>
      <c r="AG220" s="899"/>
      <c r="AH220" s="899"/>
      <c r="AI220" s="303" t="s">
        <v>404</v>
      </c>
      <c r="AJ220" s="899"/>
      <c r="AK220" s="899"/>
      <c r="AL220" s="900"/>
      <c r="AM220" s="285" t="str">
        <f>IF(AF220="","",AJ220-AF220-(TIME(0,AO220,0)))</f>
        <v/>
      </c>
      <c r="AN220" s="286" t="str">
        <f>IF(AF220="","",IF(MINUTE(AJ220-AF220-TIME(0,AO220,0))=0,"00",MINUTE(AJ220-AF220-TIME(0,AO220,0))))</f>
        <v/>
      </c>
      <c r="AO220" s="279"/>
      <c r="AP220" s="946"/>
      <c r="AQ220" s="903"/>
      <c r="AR220" s="904"/>
      <c r="AS220" s="904"/>
      <c r="AT220" s="904"/>
      <c r="AU220" s="904"/>
      <c r="AV220" s="904"/>
      <c r="AW220" s="904"/>
      <c r="AX220" s="904"/>
      <c r="AY220" s="904"/>
      <c r="AZ220" s="904"/>
      <c r="BA220" s="904"/>
      <c r="BB220" s="904"/>
      <c r="BC220" s="905"/>
    </row>
    <row r="221" spans="1:55" ht="32.1" customHeight="1">
      <c r="A221" s="207"/>
      <c r="B221" s="913"/>
      <c r="C221" s="914"/>
      <c r="D221" s="234" t="s">
        <v>405</v>
      </c>
      <c r="E221" s="293"/>
      <c r="F221" s="294" t="s">
        <v>38</v>
      </c>
      <c r="G221" s="295"/>
      <c r="H221" s="304" t="s">
        <v>404</v>
      </c>
      <c r="I221" s="295"/>
      <c r="J221" s="294" t="s">
        <v>38</v>
      </c>
      <c r="K221" s="295"/>
      <c r="L221" s="287"/>
      <c r="M221" s="288"/>
      <c r="N221" s="280"/>
      <c r="O221" s="943"/>
      <c r="P221" s="910"/>
      <c r="Q221" s="911"/>
      <c r="R221" s="911"/>
      <c r="S221" s="911"/>
      <c r="T221" s="911"/>
      <c r="U221" s="911"/>
      <c r="V221" s="911"/>
      <c r="W221" s="911"/>
      <c r="X221" s="911"/>
      <c r="Y221" s="911"/>
      <c r="Z221" s="911"/>
      <c r="AA221" s="911"/>
      <c r="AB221" s="945"/>
      <c r="AC221" s="918"/>
      <c r="AD221" s="914"/>
      <c r="AE221" s="234" t="s">
        <v>405</v>
      </c>
      <c r="AF221" s="293"/>
      <c r="AG221" s="294" t="s">
        <v>38</v>
      </c>
      <c r="AH221" s="295"/>
      <c r="AI221" s="304" t="s">
        <v>404</v>
      </c>
      <c r="AJ221" s="295"/>
      <c r="AK221" s="294" t="s">
        <v>38</v>
      </c>
      <c r="AL221" s="295"/>
      <c r="AM221" s="291"/>
      <c r="AN221" s="292"/>
      <c r="AO221" s="280"/>
      <c r="AP221" s="943"/>
      <c r="AQ221" s="910"/>
      <c r="AR221" s="911"/>
      <c r="AS221" s="911"/>
      <c r="AT221" s="911"/>
      <c r="AU221" s="911"/>
      <c r="AV221" s="911"/>
      <c r="AW221" s="911"/>
      <c r="AX221" s="911"/>
      <c r="AY221" s="911"/>
      <c r="AZ221" s="911"/>
      <c r="BA221" s="911"/>
      <c r="BB221" s="911"/>
      <c r="BC221" s="912"/>
    </row>
    <row r="222" spans="1:55" ht="32.1" customHeight="1">
      <c r="A222" s="207"/>
      <c r="B222" s="913">
        <v>15</v>
      </c>
      <c r="C222" s="896">
        <f>C220+1</f>
        <v>44362</v>
      </c>
      <c r="D222" s="226" t="s">
        <v>403</v>
      </c>
      <c r="E222" s="898"/>
      <c r="F222" s="899"/>
      <c r="G222" s="899"/>
      <c r="H222" s="303" t="s">
        <v>404</v>
      </c>
      <c r="I222" s="899"/>
      <c r="J222" s="899"/>
      <c r="K222" s="900"/>
      <c r="L222" s="285" t="str">
        <f>IF(E222="","",I222-E222-(TIME(0,N222,0)))</f>
        <v/>
      </c>
      <c r="M222" s="286" t="str">
        <f>IF(E222="","",IF(MINUTE(I222-E222-TIME(0,N222,0))=0,"00",MINUTE(I222-E222-TIME(0,N222,0))))</f>
        <v/>
      </c>
      <c r="N222" s="279"/>
      <c r="O222" s="901"/>
      <c r="P222" s="1013"/>
      <c r="Q222" s="1014"/>
      <c r="R222" s="1014"/>
      <c r="S222" s="1014"/>
      <c r="T222" s="1014"/>
      <c r="U222" s="1014"/>
      <c r="V222" s="1014"/>
      <c r="W222" s="1014"/>
      <c r="X222" s="1014"/>
      <c r="Y222" s="1014"/>
      <c r="Z222" s="1014"/>
      <c r="AA222" s="1014"/>
      <c r="AB222" s="1015"/>
      <c r="AC222" s="947"/>
      <c r="AD222" s="915"/>
      <c r="AE222" s="226" t="s">
        <v>403</v>
      </c>
      <c r="AF222" s="898"/>
      <c r="AG222" s="899"/>
      <c r="AH222" s="899"/>
      <c r="AI222" s="303" t="s">
        <v>404</v>
      </c>
      <c r="AJ222" s="899"/>
      <c r="AK222" s="899"/>
      <c r="AL222" s="900"/>
      <c r="AM222" s="285" t="str">
        <f>IF(AF222="","",AJ222-AF222-(TIME(0,AO222,0)))</f>
        <v/>
      </c>
      <c r="AN222" s="286" t="str">
        <f>IF(AF222="","",IF(MINUTE(AJ222-AF222-TIME(0,AO222,0))=0,"00",MINUTE(AJ222-AF222-TIME(0,AO222,0))))</f>
        <v/>
      </c>
      <c r="AO222" s="279"/>
      <c r="AP222" s="946"/>
      <c r="AQ222" s="903"/>
      <c r="AR222" s="904"/>
      <c r="AS222" s="904"/>
      <c r="AT222" s="904"/>
      <c r="AU222" s="904"/>
      <c r="AV222" s="904"/>
      <c r="AW222" s="904"/>
      <c r="AX222" s="904"/>
      <c r="AY222" s="904"/>
      <c r="AZ222" s="904"/>
      <c r="BA222" s="904"/>
      <c r="BB222" s="904"/>
      <c r="BC222" s="905"/>
    </row>
    <row r="223" spans="1:55" ht="32.1" customHeight="1" thickBot="1">
      <c r="A223" s="207"/>
      <c r="B223" s="913"/>
      <c r="C223" s="914"/>
      <c r="D223" s="234" t="s">
        <v>405</v>
      </c>
      <c r="E223" s="293"/>
      <c r="F223" s="294" t="s">
        <v>38</v>
      </c>
      <c r="G223" s="295"/>
      <c r="H223" s="304" t="s">
        <v>404</v>
      </c>
      <c r="I223" s="295"/>
      <c r="J223" s="294" t="s">
        <v>38</v>
      </c>
      <c r="K223" s="295"/>
      <c r="L223" s="287"/>
      <c r="M223" s="288"/>
      <c r="N223" s="280"/>
      <c r="O223" s="943"/>
      <c r="P223" s="1016"/>
      <c r="Q223" s="1017"/>
      <c r="R223" s="1017"/>
      <c r="S223" s="1017"/>
      <c r="T223" s="1017"/>
      <c r="U223" s="1017"/>
      <c r="V223" s="1017"/>
      <c r="W223" s="1017"/>
      <c r="X223" s="1017"/>
      <c r="Y223" s="1017"/>
      <c r="Z223" s="1017"/>
      <c r="AA223" s="1017"/>
      <c r="AB223" s="1018"/>
      <c r="AC223" s="947"/>
      <c r="AD223" s="887"/>
      <c r="AE223" s="234" t="s">
        <v>405</v>
      </c>
      <c r="AF223" s="293"/>
      <c r="AG223" s="294" t="s">
        <v>38</v>
      </c>
      <c r="AH223" s="295"/>
      <c r="AI223" s="304" t="s">
        <v>404</v>
      </c>
      <c r="AJ223" s="295"/>
      <c r="AK223" s="294" t="s">
        <v>38</v>
      </c>
      <c r="AL223" s="295"/>
      <c r="AM223" s="291"/>
      <c r="AN223" s="292"/>
      <c r="AO223" s="280"/>
      <c r="AP223" s="902"/>
      <c r="AQ223" s="910"/>
      <c r="AR223" s="911"/>
      <c r="AS223" s="911"/>
      <c r="AT223" s="911"/>
      <c r="AU223" s="911"/>
      <c r="AV223" s="911"/>
      <c r="AW223" s="911"/>
      <c r="AX223" s="911"/>
      <c r="AY223" s="911"/>
      <c r="AZ223" s="911"/>
      <c r="BA223" s="911"/>
      <c r="BB223" s="911"/>
      <c r="BC223" s="912"/>
    </row>
    <row r="224" spans="1:55" ht="32.1" customHeight="1">
      <c r="A224" s="207"/>
      <c r="B224" s="894">
        <v>16</v>
      </c>
      <c r="C224" s="896">
        <f>C222+1</f>
        <v>44363</v>
      </c>
      <c r="D224" s="226" t="s">
        <v>403</v>
      </c>
      <c r="E224" s="898"/>
      <c r="F224" s="899"/>
      <c r="G224" s="899"/>
      <c r="H224" s="303" t="s">
        <v>404</v>
      </c>
      <c r="I224" s="899"/>
      <c r="J224" s="899"/>
      <c r="K224" s="900"/>
      <c r="L224" s="285" t="str">
        <f>IF(E224="","",I224-E224-(TIME(0,N224,0)))</f>
        <v/>
      </c>
      <c r="M224" s="286" t="str">
        <f>IF(E224="","",IF(MINUTE(I224-E224-TIME(0,N224,0))=0,"00",MINUTE(I224-E224-TIME(0,N224,0))))</f>
        <v/>
      </c>
      <c r="N224" s="279"/>
      <c r="O224" s="901"/>
      <c r="P224" s="903"/>
      <c r="Q224" s="904"/>
      <c r="R224" s="904"/>
      <c r="S224" s="904"/>
      <c r="T224" s="904"/>
      <c r="U224" s="904"/>
      <c r="V224" s="904"/>
      <c r="W224" s="904"/>
      <c r="X224" s="904"/>
      <c r="Y224" s="904"/>
      <c r="Z224" s="904"/>
      <c r="AA224" s="904"/>
      <c r="AB224" s="905"/>
      <c r="AC224" s="922" t="s">
        <v>427</v>
      </c>
      <c r="AD224" s="923"/>
      <c r="AE224" s="923"/>
      <c r="AF224" s="923"/>
      <c r="AG224" s="923"/>
      <c r="AH224" s="923"/>
      <c r="AI224" s="923"/>
      <c r="AJ224" s="923"/>
      <c r="AK224" s="926" t="s">
        <v>403</v>
      </c>
      <c r="AL224" s="927"/>
      <c r="AM224" s="928">
        <f>SUM(L194:L225,AM194:AM223)</f>
        <v>0</v>
      </c>
      <c r="AN224" s="929"/>
      <c r="AO224" s="929"/>
      <c r="AP224" s="929"/>
      <c r="AQ224" s="929"/>
      <c r="AR224" s="929"/>
      <c r="AS224" s="930"/>
      <c r="AT224" s="931">
        <f>COUNTA(E194:G225,AF194:AH223)-COUNTIF(E194:G225,":")-COUNTIF(AF194:AH223,":")</f>
        <v>0</v>
      </c>
      <c r="AU224" s="932"/>
      <c r="AV224" s="932"/>
      <c r="AW224" s="933" t="s">
        <v>393</v>
      </c>
      <c r="AX224" s="934"/>
      <c r="AY224" s="935"/>
      <c r="AZ224" s="936"/>
      <c r="BA224" s="937"/>
      <c r="BB224" s="937"/>
      <c r="BC224" s="938"/>
    </row>
    <row r="225" spans="1:68" ht="32.1" customHeight="1" thickBot="1">
      <c r="A225" s="207"/>
      <c r="B225" s="895"/>
      <c r="C225" s="897"/>
      <c r="D225" s="244" t="s">
        <v>405</v>
      </c>
      <c r="E225" s="296"/>
      <c r="F225" s="297" t="s">
        <v>38</v>
      </c>
      <c r="G225" s="298"/>
      <c r="H225" s="305" t="s">
        <v>404</v>
      </c>
      <c r="I225" s="298"/>
      <c r="J225" s="297" t="s">
        <v>38</v>
      </c>
      <c r="K225" s="298"/>
      <c r="L225" s="289"/>
      <c r="M225" s="290"/>
      <c r="N225" s="281"/>
      <c r="O225" s="902"/>
      <c r="P225" s="906"/>
      <c r="Q225" s="907"/>
      <c r="R225" s="907"/>
      <c r="S225" s="907"/>
      <c r="T225" s="907"/>
      <c r="U225" s="907"/>
      <c r="V225" s="907"/>
      <c r="W225" s="907"/>
      <c r="X225" s="907"/>
      <c r="Y225" s="907"/>
      <c r="Z225" s="907"/>
      <c r="AA225" s="907"/>
      <c r="AB225" s="908"/>
      <c r="AC225" s="924"/>
      <c r="AD225" s="925"/>
      <c r="AE225" s="925"/>
      <c r="AF225" s="925"/>
      <c r="AG225" s="925"/>
      <c r="AH225" s="925"/>
      <c r="AI225" s="925"/>
      <c r="AJ225" s="925"/>
      <c r="AK225" s="871" t="s">
        <v>405</v>
      </c>
      <c r="AL225" s="942"/>
      <c r="AM225" s="871"/>
      <c r="AN225" s="872"/>
      <c r="AO225" s="252" t="s">
        <v>401</v>
      </c>
      <c r="AP225" s="253"/>
      <c r="AQ225" s="873" t="s">
        <v>402</v>
      </c>
      <c r="AR225" s="873"/>
      <c r="AS225" s="874"/>
      <c r="AT225" s="875"/>
      <c r="AU225" s="876"/>
      <c r="AV225" s="876"/>
      <c r="AW225" s="876" t="s">
        <v>393</v>
      </c>
      <c r="AX225" s="877"/>
      <c r="AY225" s="878"/>
      <c r="AZ225" s="939"/>
      <c r="BA225" s="940"/>
      <c r="BB225" s="940"/>
      <c r="BC225" s="941"/>
    </row>
    <row r="226" spans="1:68" ht="21.95" customHeight="1" thickBot="1">
      <c r="A226" s="207"/>
      <c r="B226" s="628" t="s">
        <v>414</v>
      </c>
      <c r="C226" s="629"/>
      <c r="D226" s="254"/>
      <c r="E226" s="254"/>
      <c r="F226" s="255"/>
      <c r="G226" s="254"/>
      <c r="H226" s="255"/>
      <c r="I226" s="254"/>
      <c r="J226" s="255"/>
      <c r="K226" s="254"/>
      <c r="L226" s="254"/>
      <c r="M226" s="254"/>
      <c r="N226" s="254"/>
      <c r="O226" s="254"/>
      <c r="P226" s="178"/>
      <c r="Q226" s="178"/>
      <c r="R226" s="178"/>
      <c r="S226" s="178"/>
      <c r="T226" s="178"/>
      <c r="U226" s="178"/>
      <c r="V226" s="178"/>
      <c r="W226" s="178"/>
      <c r="X226" s="178"/>
      <c r="Y226" s="178"/>
      <c r="Z226" s="178"/>
      <c r="AA226" s="178"/>
      <c r="AB226" s="178"/>
      <c r="AC226" s="626"/>
      <c r="AD226" s="626"/>
      <c r="AE226" s="210"/>
      <c r="AF226" s="210"/>
      <c r="AG226" s="210"/>
      <c r="AH226" s="210"/>
      <c r="AI226" s="210"/>
      <c r="AJ226" s="210"/>
      <c r="AK226" s="210"/>
      <c r="AL226" s="210"/>
      <c r="AM226" s="178"/>
      <c r="AN226" s="178"/>
      <c r="AO226" s="178"/>
      <c r="AP226" s="178"/>
      <c r="AQ226" s="256" t="s">
        <v>415</v>
      </c>
      <c r="AR226" s="178"/>
      <c r="AS226" s="178"/>
      <c r="AT226" s="178"/>
      <c r="AU226" s="178"/>
      <c r="AV226" s="178"/>
      <c r="AW226" s="178"/>
      <c r="AX226" s="178"/>
      <c r="AY226" s="178"/>
      <c r="AZ226" s="178"/>
      <c r="BA226" s="178"/>
      <c r="BB226" s="178"/>
      <c r="BC226" s="178"/>
    </row>
    <row r="227" spans="1:68" ht="21.95" customHeight="1">
      <c r="A227" s="207"/>
      <c r="B227" s="628" t="s">
        <v>416</v>
      </c>
      <c r="C227" s="623"/>
      <c r="D227" s="207"/>
      <c r="E227" s="207"/>
      <c r="F227" s="207"/>
      <c r="G227" s="207"/>
      <c r="H227" s="207"/>
      <c r="I227" s="207"/>
      <c r="J227" s="207"/>
      <c r="K227" s="207"/>
      <c r="L227" s="254"/>
      <c r="M227" s="254"/>
      <c r="N227" s="254"/>
      <c r="O227" s="254"/>
      <c r="P227" s="178"/>
      <c r="Q227" s="178"/>
      <c r="R227" s="178"/>
      <c r="S227" s="178"/>
      <c r="T227" s="178"/>
      <c r="U227" s="178"/>
      <c r="V227" s="178"/>
      <c r="W227" s="178"/>
      <c r="X227" s="178"/>
      <c r="Y227" s="178"/>
      <c r="Z227" s="178"/>
      <c r="AA227" s="178"/>
      <c r="AB227" s="178"/>
      <c r="AC227" s="623"/>
      <c r="AD227" s="623"/>
      <c r="AE227" s="207"/>
      <c r="AF227" s="207"/>
      <c r="AG227" s="207"/>
      <c r="AH227" s="207"/>
      <c r="AI227" s="207"/>
      <c r="AJ227" s="207"/>
      <c r="AK227" s="207"/>
      <c r="AL227" s="207"/>
      <c r="AP227" s="207"/>
      <c r="AQ227" s="257" t="s">
        <v>417</v>
      </c>
      <c r="AR227" s="258"/>
      <c r="AS227" s="258"/>
      <c r="AT227" s="258"/>
      <c r="AU227" s="258" t="s">
        <v>418</v>
      </c>
      <c r="AV227" s="258"/>
      <c r="AW227" s="258"/>
      <c r="AX227" s="259"/>
      <c r="AY227" s="909">
        <f>'入力用　雇用依頼 '!$B$20</f>
        <v>3</v>
      </c>
      <c r="AZ227" s="909"/>
      <c r="BA227" s="909"/>
      <c r="BB227" s="259" t="s">
        <v>393</v>
      </c>
      <c r="BC227" s="260"/>
    </row>
    <row r="228" spans="1:68" ht="21.95" customHeight="1">
      <c r="A228" s="207"/>
      <c r="B228" s="628" t="s">
        <v>419</v>
      </c>
      <c r="C228" s="623"/>
      <c r="D228" s="207"/>
      <c r="E228" s="207"/>
      <c r="F228" s="207"/>
      <c r="G228" s="207"/>
      <c r="H228" s="207"/>
      <c r="I228" s="207"/>
      <c r="J228" s="207"/>
      <c r="K228" s="207"/>
      <c r="L228" s="254"/>
      <c r="M228" s="254"/>
      <c r="N228" s="254"/>
      <c r="O228" s="254"/>
      <c r="P228" s="178"/>
      <c r="Q228" s="178"/>
      <c r="R228" s="178"/>
      <c r="S228" s="178"/>
      <c r="T228" s="178"/>
      <c r="U228" s="178"/>
      <c r="V228" s="178"/>
      <c r="W228" s="178"/>
      <c r="X228" s="178"/>
      <c r="Y228" s="178"/>
      <c r="Z228" s="178"/>
      <c r="AA228" s="178"/>
      <c r="AB228" s="178"/>
      <c r="AC228" s="623"/>
      <c r="AD228" s="623"/>
      <c r="AE228" s="207"/>
      <c r="AF228" s="207"/>
      <c r="AG228" s="207"/>
      <c r="AH228" s="207"/>
      <c r="AI228" s="207"/>
      <c r="AJ228" s="207"/>
      <c r="AK228" s="207"/>
      <c r="AL228" s="207"/>
      <c r="AP228" s="207"/>
      <c r="AQ228" s="261" t="s">
        <v>395</v>
      </c>
      <c r="AR228" s="262"/>
      <c r="AS228" s="262"/>
      <c r="AT228" s="262"/>
      <c r="AU228" s="919" t="str">
        <f>'入力用　雇用依頼 '!$B$21</f>
        <v>週当たり20時間未満</v>
      </c>
      <c r="AV228" s="919"/>
      <c r="AW228" s="919"/>
      <c r="AX228" s="919"/>
      <c r="AY228" s="919"/>
      <c r="AZ228" s="919"/>
      <c r="BA228" s="919"/>
      <c r="BB228" s="919"/>
      <c r="BC228" s="920"/>
    </row>
    <row r="229" spans="1:68" ht="21.95" customHeight="1" thickBot="1">
      <c r="A229" s="207"/>
      <c r="B229" s="628" t="s">
        <v>420</v>
      </c>
      <c r="C229" s="623"/>
      <c r="D229" s="207"/>
      <c r="E229" s="207"/>
      <c r="F229" s="207"/>
      <c r="G229" s="207"/>
      <c r="H229" s="207"/>
      <c r="I229" s="207"/>
      <c r="J229" s="207"/>
      <c r="K229" s="207"/>
      <c r="L229" s="254"/>
      <c r="M229" s="254"/>
      <c r="N229" s="254"/>
      <c r="O229" s="254"/>
      <c r="P229" s="178"/>
      <c r="Q229" s="178"/>
      <c r="R229" s="178"/>
      <c r="S229" s="178"/>
      <c r="T229" s="178"/>
      <c r="U229" s="178"/>
      <c r="V229" s="178"/>
      <c r="W229" s="178"/>
      <c r="X229" s="178"/>
      <c r="Y229" s="178"/>
      <c r="Z229" s="178"/>
      <c r="AA229" s="178"/>
      <c r="AB229" s="178"/>
      <c r="AC229" s="623"/>
      <c r="AD229" s="623"/>
      <c r="AE229" s="207"/>
      <c r="AF229" s="207"/>
      <c r="AG229" s="207"/>
      <c r="AH229" s="207"/>
      <c r="AI229" s="207"/>
      <c r="AJ229" s="207"/>
      <c r="AK229" s="207"/>
      <c r="AL229" s="207"/>
      <c r="AP229" s="207"/>
      <c r="AQ229" s="263" t="s">
        <v>421</v>
      </c>
      <c r="AR229" s="264"/>
      <c r="AS229" s="264"/>
      <c r="AT229" s="264"/>
      <c r="AU229" s="264"/>
      <c r="AV229" s="264"/>
      <c r="AW229" s="264"/>
      <c r="AX229" s="265"/>
      <c r="AY229" s="921">
        <f>'入力用　雇用依頼 '!$C$22</f>
        <v>1050</v>
      </c>
      <c r="AZ229" s="921"/>
      <c r="BA229" s="921"/>
      <c r="BB229" s="265" t="s">
        <v>59</v>
      </c>
      <c r="BC229" s="266"/>
    </row>
    <row r="230" spans="1:68" ht="21.95" customHeight="1">
      <c r="A230" s="207"/>
      <c r="B230" s="630" t="s">
        <v>422</v>
      </c>
      <c r="C230" s="623"/>
      <c r="D230" s="207"/>
      <c r="E230" s="207"/>
      <c r="F230" s="207"/>
      <c r="G230" s="207"/>
      <c r="H230" s="207"/>
      <c r="I230" s="207"/>
      <c r="J230" s="207"/>
      <c r="K230" s="207"/>
      <c r="L230" s="254"/>
      <c r="M230" s="254"/>
      <c r="N230" s="254"/>
      <c r="O230" s="254"/>
      <c r="P230" s="178"/>
      <c r="Q230" s="178"/>
      <c r="R230" s="178"/>
      <c r="S230" s="178"/>
      <c r="T230" s="178"/>
      <c r="U230" s="178"/>
      <c r="V230" s="178"/>
      <c r="W230" s="178"/>
      <c r="X230" s="178"/>
      <c r="Y230" s="178"/>
      <c r="Z230" s="178"/>
      <c r="AA230" s="178"/>
      <c r="AB230" s="178"/>
      <c r="AC230" s="623"/>
      <c r="AD230" s="623"/>
      <c r="AE230" s="207"/>
      <c r="AF230" s="207"/>
      <c r="AG230" s="207"/>
      <c r="AH230" s="207"/>
      <c r="AI230" s="207"/>
      <c r="AJ230" s="207"/>
      <c r="AK230" s="207"/>
      <c r="AL230" s="207"/>
      <c r="AP230" s="207"/>
      <c r="AQ230" s="207"/>
      <c r="AR230" s="207"/>
      <c r="AS230" s="207"/>
      <c r="AT230" s="207"/>
      <c r="AU230" s="207"/>
      <c r="AV230" s="207"/>
      <c r="AW230" s="207"/>
      <c r="AX230" s="207"/>
      <c r="AY230" s="207"/>
      <c r="AZ230" s="207"/>
      <c r="BA230" s="207"/>
      <c r="BB230" s="207"/>
      <c r="BC230" s="207"/>
    </row>
    <row r="231" spans="1:68" ht="23.25" customHeight="1">
      <c r="A231" s="207"/>
      <c r="B231" s="981" t="s">
        <v>381</v>
      </c>
      <c r="C231" s="981"/>
      <c r="D231" s="981"/>
      <c r="E231" s="981"/>
      <c r="F231" s="981"/>
      <c r="G231" s="981"/>
      <c r="H231" s="981"/>
      <c r="I231" s="981"/>
      <c r="J231" s="981"/>
      <c r="K231" s="981"/>
      <c r="L231" s="981"/>
      <c r="M231" s="981"/>
      <c r="N231" s="981"/>
      <c r="O231" s="981"/>
      <c r="P231" s="981"/>
      <c r="Q231" s="981"/>
      <c r="R231" s="981"/>
      <c r="S231" s="981"/>
      <c r="T231" s="981"/>
      <c r="U231" s="981"/>
      <c r="V231" s="981"/>
      <c r="W231" s="981"/>
      <c r="X231" s="981"/>
      <c r="Y231" s="981"/>
      <c r="Z231" s="981"/>
      <c r="AA231" s="981"/>
      <c r="AB231" s="981"/>
      <c r="AC231" s="981"/>
      <c r="AD231" s="981"/>
      <c r="AE231" s="981"/>
      <c r="AF231" s="981"/>
      <c r="AG231" s="981"/>
      <c r="AH231" s="981"/>
      <c r="AI231" s="981"/>
      <c r="AJ231" s="981"/>
      <c r="AK231" s="981"/>
      <c r="AL231" s="981"/>
      <c r="AM231" s="981"/>
      <c r="AN231" s="981"/>
      <c r="AO231" s="981"/>
      <c r="AP231" s="981"/>
      <c r="AQ231" s="981"/>
      <c r="AR231" s="981"/>
      <c r="AS231" s="981"/>
      <c r="AT231" s="981"/>
      <c r="AU231" s="981"/>
      <c r="AV231" s="981"/>
      <c r="AW231" s="981"/>
      <c r="AX231" s="981"/>
      <c r="AY231" s="981"/>
      <c r="AZ231" s="981"/>
      <c r="BA231" s="981"/>
      <c r="BB231" s="981"/>
      <c r="BC231" s="981"/>
    </row>
    <row r="232" spans="1:68" ht="19.5" thickBot="1">
      <c r="A232" s="207"/>
      <c r="B232" s="623"/>
      <c r="C232" s="624"/>
      <c r="D232" s="208"/>
      <c r="E232" s="209"/>
      <c r="F232" s="209"/>
      <c r="G232" s="209"/>
      <c r="H232" s="209"/>
      <c r="I232" s="209"/>
      <c r="J232" s="209"/>
      <c r="K232" s="209"/>
      <c r="L232" s="208"/>
      <c r="M232" s="208"/>
      <c r="N232" s="208"/>
      <c r="O232" s="208"/>
      <c r="P232" s="208"/>
      <c r="Q232" s="208"/>
      <c r="R232" s="208"/>
      <c r="S232" s="208"/>
      <c r="T232" s="208"/>
      <c r="U232" s="208"/>
      <c r="V232" s="208"/>
      <c r="W232" s="208"/>
      <c r="X232" s="208"/>
      <c r="Y232" s="208"/>
      <c r="Z232" s="208"/>
      <c r="AA232" s="208"/>
      <c r="AB232" s="208"/>
      <c r="AC232" s="625"/>
      <c r="AD232" s="624"/>
      <c r="AE232" s="208"/>
      <c r="AF232" s="208"/>
      <c r="AG232" s="208"/>
      <c r="AH232" s="208"/>
      <c r="AI232" s="208"/>
      <c r="AJ232" s="208"/>
      <c r="AK232" s="208"/>
      <c r="AL232" s="208"/>
      <c r="AM232" s="208"/>
      <c r="AN232" s="656"/>
      <c r="AO232" s="208"/>
      <c r="AP232" s="208"/>
      <c r="AQ232" s="984">
        <f>BD1</f>
        <v>2021</v>
      </c>
      <c r="AR232" s="984"/>
      <c r="AS232" s="984"/>
      <c r="AT232" s="984"/>
      <c r="AU232" s="984"/>
      <c r="AV232" s="982" t="s">
        <v>382</v>
      </c>
      <c r="AW232" s="982"/>
      <c r="AX232" s="983">
        <v>7</v>
      </c>
      <c r="AY232" s="983"/>
      <c r="AZ232" s="299"/>
      <c r="BA232" s="300"/>
      <c r="BB232" s="301" t="s">
        <v>383</v>
      </c>
      <c r="BC232" s="301"/>
    </row>
    <row r="233" spans="1:68" s="212" customFormat="1" ht="9" customHeight="1" thickBot="1">
      <c r="B233" s="626"/>
      <c r="C233" s="626"/>
      <c r="D233" s="210"/>
      <c r="E233" s="210"/>
      <c r="F233" s="211"/>
      <c r="G233" s="211"/>
      <c r="H233" s="211"/>
      <c r="I233" s="211"/>
      <c r="J233" s="211"/>
      <c r="K233" s="211"/>
      <c r="L233" s="211"/>
      <c r="M233" s="211"/>
      <c r="N233" s="211"/>
      <c r="O233" s="211"/>
      <c r="P233" s="211"/>
      <c r="Q233" s="211"/>
      <c r="R233" s="211"/>
      <c r="S233" s="211"/>
      <c r="T233" s="211"/>
      <c r="U233" s="211"/>
      <c r="V233" s="211"/>
      <c r="W233" s="211"/>
      <c r="X233" s="211"/>
      <c r="Y233" s="211"/>
      <c r="Z233" s="211"/>
      <c r="AA233" s="211"/>
      <c r="AB233" s="211"/>
      <c r="AC233" s="627"/>
      <c r="AD233" s="627"/>
      <c r="AE233" s="211"/>
      <c r="AF233" s="211"/>
      <c r="BC233" s="210"/>
    </row>
    <row r="234" spans="1:68" s="212" customFormat="1" ht="30" customHeight="1">
      <c r="B234" s="985" t="s">
        <v>384</v>
      </c>
      <c r="C234" s="986"/>
      <c r="D234" s="986"/>
      <c r="E234" s="986"/>
      <c r="F234" s="986"/>
      <c r="G234" s="986"/>
      <c r="H234" s="987"/>
      <c r="I234" s="988" t="str">
        <f>'入力用　雇用依頼 '!O9</f>
        <v>東京都立大学管理部理系管理課</v>
      </c>
      <c r="J234" s="986"/>
      <c r="K234" s="986"/>
      <c r="L234" s="986"/>
      <c r="M234" s="986"/>
      <c r="N234" s="986"/>
      <c r="O234" s="986"/>
      <c r="P234" s="986"/>
      <c r="Q234" s="986"/>
      <c r="R234" s="986"/>
      <c r="S234" s="986"/>
      <c r="T234" s="213"/>
      <c r="U234" s="986" t="s">
        <v>385</v>
      </c>
      <c r="V234" s="986"/>
      <c r="W234" s="986"/>
      <c r="X234" s="986"/>
      <c r="Y234" s="986"/>
      <c r="Z234" s="986"/>
      <c r="AA234" s="986"/>
      <c r="AB234" s="986"/>
      <c r="AC234" s="987"/>
      <c r="AD234" s="989">
        <f>'入力用　雇用依頼 '!$B$15</f>
        <v>0</v>
      </c>
      <c r="AE234" s="990"/>
      <c r="AF234" s="990"/>
      <c r="AG234" s="990"/>
      <c r="AH234" s="990"/>
      <c r="AI234" s="990"/>
      <c r="AJ234" s="990"/>
      <c r="AK234" s="990"/>
      <c r="AL234" s="990"/>
      <c r="AM234" s="990"/>
      <c r="AN234" s="990"/>
      <c r="AO234" s="990"/>
      <c r="AP234" s="990"/>
      <c r="AQ234" s="990"/>
      <c r="AR234" s="990"/>
      <c r="AS234" s="990"/>
      <c r="AT234" s="990"/>
      <c r="AU234" s="990"/>
      <c r="AV234" s="990"/>
      <c r="AW234" s="990"/>
      <c r="AX234" s="990"/>
      <c r="AY234" s="990"/>
      <c r="AZ234" s="990"/>
      <c r="BA234" s="990"/>
      <c r="BB234" s="990"/>
      <c r="BC234" s="991"/>
      <c r="BD234" s="210"/>
      <c r="BE234" s="210"/>
      <c r="BF234" s="210"/>
      <c r="BG234" s="210"/>
      <c r="BH234" s="210"/>
      <c r="BI234" s="210"/>
      <c r="BJ234" s="210"/>
      <c r="BK234" s="210"/>
      <c r="BL234" s="210"/>
      <c r="BM234" s="210"/>
      <c r="BN234" s="210"/>
      <c r="BO234" s="210"/>
      <c r="BP234" s="210"/>
    </row>
    <row r="235" spans="1:68" s="212" customFormat="1" ht="30" customHeight="1">
      <c r="B235" s="992" t="s">
        <v>386</v>
      </c>
      <c r="C235" s="967"/>
      <c r="D235" s="967"/>
      <c r="E235" s="967"/>
      <c r="F235" s="967"/>
      <c r="G235" s="967"/>
      <c r="H235" s="968"/>
      <c r="I235" s="966">
        <f>'入力用　雇用依頼 '!$B$13</f>
        <v>0</v>
      </c>
      <c r="J235" s="967"/>
      <c r="K235" s="967"/>
      <c r="L235" s="967"/>
      <c r="M235" s="967"/>
      <c r="N235" s="967"/>
      <c r="O235" s="967"/>
      <c r="P235" s="967"/>
      <c r="Q235" s="214"/>
      <c r="R235" s="215"/>
      <c r="S235" s="216"/>
      <c r="T235" s="217"/>
      <c r="U235" s="967" t="s">
        <v>388</v>
      </c>
      <c r="V235" s="967"/>
      <c r="W235" s="967"/>
      <c r="X235" s="967"/>
      <c r="Y235" s="967"/>
      <c r="Z235" s="967"/>
      <c r="AA235" s="967"/>
      <c r="AB235" s="967"/>
      <c r="AC235" s="968"/>
      <c r="AD235" s="955">
        <f>'入力用　雇用依頼 '!$C$13</f>
        <v>0</v>
      </c>
      <c r="AE235" s="956"/>
      <c r="AF235" s="956"/>
      <c r="AG235" s="956"/>
      <c r="AH235" s="956"/>
      <c r="AI235" s="956"/>
      <c r="AJ235" s="956"/>
      <c r="AK235" s="956"/>
      <c r="AL235" s="956"/>
      <c r="AM235" s="956"/>
      <c r="AN235" s="956"/>
      <c r="AO235" s="956"/>
      <c r="AP235" s="956"/>
      <c r="AQ235" s="957" t="s">
        <v>390</v>
      </c>
      <c r="AR235" s="958"/>
      <c r="AS235" s="958"/>
      <c r="AT235" s="958"/>
      <c r="AU235" s="958"/>
      <c r="AV235" s="958"/>
      <c r="AW235" s="958"/>
      <c r="AX235" s="958"/>
      <c r="AY235" s="958"/>
      <c r="AZ235" s="958"/>
      <c r="BA235" s="958"/>
      <c r="BB235" s="958"/>
      <c r="BC235" s="959"/>
      <c r="BD235" s="210"/>
      <c r="BE235" s="210"/>
      <c r="BF235" s="210"/>
    </row>
    <row r="236" spans="1:68" s="212" customFormat="1" ht="30" customHeight="1" thickBot="1">
      <c r="B236" s="971" t="s">
        <v>391</v>
      </c>
      <c r="C236" s="972"/>
      <c r="D236" s="972"/>
      <c r="E236" s="972"/>
      <c r="F236" s="972"/>
      <c r="G236" s="972"/>
      <c r="H236" s="973"/>
      <c r="I236" s="974">
        <f>'入力用　雇用依頼 '!$B$14</f>
        <v>0</v>
      </c>
      <c r="J236" s="975"/>
      <c r="K236" s="975"/>
      <c r="L236" s="975"/>
      <c r="M236" s="975"/>
      <c r="N236" s="975"/>
      <c r="O236" s="975"/>
      <c r="P236" s="975"/>
      <c r="Q236" s="975"/>
      <c r="R236" s="975"/>
      <c r="S236" s="975"/>
      <c r="T236" s="975"/>
      <c r="U236" s="975"/>
      <c r="V236" s="975"/>
      <c r="W236" s="975"/>
      <c r="X236" s="975"/>
      <c r="Y236" s="975"/>
      <c r="Z236" s="975"/>
      <c r="AA236" s="975"/>
      <c r="AB236" s="975"/>
      <c r="AC236" s="975"/>
      <c r="AD236" s="975"/>
      <c r="AE236" s="975"/>
      <c r="AF236" s="975"/>
      <c r="AG236" s="975"/>
      <c r="AH236" s="975"/>
      <c r="AI236" s="975"/>
      <c r="AJ236" s="975"/>
      <c r="AK236" s="975"/>
      <c r="AL236" s="975"/>
      <c r="AM236" s="975"/>
      <c r="AN236" s="975"/>
      <c r="AO236" s="975"/>
      <c r="AP236" s="975"/>
      <c r="AQ236" s="975"/>
      <c r="AR236" s="975"/>
      <c r="AS236" s="975"/>
      <c r="AT236" s="975"/>
      <c r="AU236" s="975"/>
      <c r="AV236" s="975"/>
      <c r="AW236" s="975"/>
      <c r="AX236" s="975"/>
      <c r="AY236" s="975"/>
      <c r="AZ236" s="975"/>
      <c r="BA236" s="975"/>
      <c r="BB236" s="975"/>
      <c r="BC236" s="976"/>
      <c r="BD236" s="210"/>
      <c r="BE236" s="210"/>
      <c r="BF236" s="210"/>
    </row>
    <row r="237" spans="1:68" s="212" customFormat="1" ht="5.0999999999999996" customHeight="1" thickBot="1">
      <c r="B237" s="626"/>
      <c r="C237" s="626"/>
      <c r="D237" s="210"/>
      <c r="E237" s="210"/>
      <c r="F237" s="210"/>
      <c r="G237" s="210"/>
      <c r="H237" s="210"/>
      <c r="I237" s="210"/>
      <c r="J237" s="210"/>
      <c r="K237" s="210"/>
      <c r="L237" s="210"/>
      <c r="M237" s="210"/>
      <c r="N237" s="210"/>
      <c r="O237" s="210"/>
      <c r="P237" s="210"/>
      <c r="Q237" s="210"/>
      <c r="R237" s="210"/>
      <c r="S237" s="210"/>
      <c r="T237" s="210"/>
      <c r="U237" s="210"/>
      <c r="V237" s="210"/>
      <c r="W237" s="210"/>
      <c r="X237" s="210"/>
      <c r="Y237" s="210"/>
      <c r="Z237" s="210"/>
      <c r="AA237" s="210"/>
      <c r="AB237" s="210"/>
      <c r="AC237" s="626"/>
      <c r="AD237" s="626"/>
      <c r="AE237" s="210"/>
      <c r="AF237" s="210"/>
      <c r="AG237" s="210"/>
      <c r="AH237" s="210"/>
      <c r="AI237" s="210"/>
      <c r="AJ237" s="210"/>
      <c r="AK237" s="210"/>
      <c r="AL237" s="210"/>
      <c r="AM237" s="210"/>
      <c r="AN237" s="210"/>
      <c r="AO237" s="210"/>
      <c r="AP237" s="210"/>
      <c r="AQ237" s="210"/>
      <c r="AR237" s="210"/>
      <c r="AS237" s="210"/>
      <c r="AT237" s="210"/>
      <c r="AU237" s="210"/>
      <c r="AV237" s="210"/>
      <c r="AW237" s="210"/>
      <c r="AX237" s="210"/>
      <c r="AY237" s="210"/>
      <c r="AZ237" s="210"/>
      <c r="BA237" s="210"/>
      <c r="BB237" s="210"/>
      <c r="BC237" s="210"/>
    </row>
    <row r="238" spans="1:68" ht="21.95" customHeight="1">
      <c r="A238" s="207"/>
      <c r="B238" s="979" t="s">
        <v>393</v>
      </c>
      <c r="C238" s="977" t="s">
        <v>394</v>
      </c>
      <c r="D238" s="879" t="s">
        <v>395</v>
      </c>
      <c r="E238" s="880"/>
      <c r="F238" s="880"/>
      <c r="G238" s="880"/>
      <c r="H238" s="880"/>
      <c r="I238" s="880"/>
      <c r="J238" s="880"/>
      <c r="K238" s="881"/>
      <c r="L238" s="882" t="s">
        <v>396</v>
      </c>
      <c r="M238" s="883"/>
      <c r="N238" s="219" t="s">
        <v>397</v>
      </c>
      <c r="O238" s="884" t="s">
        <v>398</v>
      </c>
      <c r="P238" s="960" t="s">
        <v>399</v>
      </c>
      <c r="Q238" s="961"/>
      <c r="R238" s="961"/>
      <c r="S238" s="961"/>
      <c r="T238" s="961"/>
      <c r="U238" s="961"/>
      <c r="V238" s="961"/>
      <c r="W238" s="961"/>
      <c r="X238" s="961"/>
      <c r="Y238" s="961"/>
      <c r="Z238" s="961"/>
      <c r="AA238" s="961"/>
      <c r="AB238" s="962"/>
      <c r="AC238" s="969" t="s">
        <v>393</v>
      </c>
      <c r="AD238" s="977" t="s">
        <v>394</v>
      </c>
      <c r="AE238" s="879" t="s">
        <v>395</v>
      </c>
      <c r="AF238" s="880"/>
      <c r="AG238" s="880"/>
      <c r="AH238" s="880"/>
      <c r="AI238" s="880"/>
      <c r="AJ238" s="880"/>
      <c r="AK238" s="880"/>
      <c r="AL238" s="881"/>
      <c r="AM238" s="882" t="s">
        <v>396</v>
      </c>
      <c r="AN238" s="883"/>
      <c r="AO238" s="219" t="s">
        <v>397</v>
      </c>
      <c r="AP238" s="884" t="s">
        <v>398</v>
      </c>
      <c r="AQ238" s="993" t="s">
        <v>399</v>
      </c>
      <c r="AR238" s="993"/>
      <c r="AS238" s="993"/>
      <c r="AT238" s="993"/>
      <c r="AU238" s="993"/>
      <c r="AV238" s="993"/>
      <c r="AW238" s="993"/>
      <c r="AX238" s="993"/>
      <c r="AY238" s="993"/>
      <c r="AZ238" s="993"/>
      <c r="BA238" s="993"/>
      <c r="BB238" s="993"/>
      <c r="BC238" s="994"/>
    </row>
    <row r="239" spans="1:68" ht="21.95" customHeight="1">
      <c r="A239" s="207"/>
      <c r="B239" s="980"/>
      <c r="C239" s="978"/>
      <c r="D239" s="952" t="s">
        <v>400</v>
      </c>
      <c r="E239" s="953"/>
      <c r="F239" s="953"/>
      <c r="G239" s="953"/>
      <c r="H239" s="953"/>
      <c r="I239" s="953"/>
      <c r="J239" s="953"/>
      <c r="K239" s="954"/>
      <c r="L239" s="223" t="s">
        <v>401</v>
      </c>
      <c r="M239" s="224" t="s">
        <v>402</v>
      </c>
      <c r="N239" s="225" t="s">
        <v>402</v>
      </c>
      <c r="O239" s="885"/>
      <c r="P239" s="963"/>
      <c r="Q239" s="964"/>
      <c r="R239" s="964"/>
      <c r="S239" s="964"/>
      <c r="T239" s="964"/>
      <c r="U239" s="964"/>
      <c r="V239" s="964"/>
      <c r="W239" s="964"/>
      <c r="X239" s="964"/>
      <c r="Y239" s="964"/>
      <c r="Z239" s="964"/>
      <c r="AA239" s="964"/>
      <c r="AB239" s="965"/>
      <c r="AC239" s="970"/>
      <c r="AD239" s="978"/>
      <c r="AE239" s="952" t="s">
        <v>400</v>
      </c>
      <c r="AF239" s="953"/>
      <c r="AG239" s="953"/>
      <c r="AH239" s="953"/>
      <c r="AI239" s="953"/>
      <c r="AJ239" s="953"/>
      <c r="AK239" s="953"/>
      <c r="AL239" s="954"/>
      <c r="AM239" s="223" t="s">
        <v>401</v>
      </c>
      <c r="AN239" s="224" t="s">
        <v>402</v>
      </c>
      <c r="AO239" s="225" t="s">
        <v>402</v>
      </c>
      <c r="AP239" s="885"/>
      <c r="AQ239" s="995"/>
      <c r="AR239" s="995"/>
      <c r="AS239" s="995"/>
      <c r="AT239" s="995"/>
      <c r="AU239" s="995"/>
      <c r="AV239" s="995"/>
      <c r="AW239" s="995"/>
      <c r="AX239" s="995"/>
      <c r="AY239" s="995"/>
      <c r="AZ239" s="995"/>
      <c r="BA239" s="995"/>
      <c r="BB239" s="995"/>
      <c r="BC239" s="996"/>
    </row>
    <row r="240" spans="1:68" ht="32.1" customHeight="1">
      <c r="A240" s="207"/>
      <c r="B240" s="894">
        <v>1</v>
      </c>
      <c r="C240" s="896">
        <f>'入力用　雇用依頼 '!O19</f>
        <v>44378</v>
      </c>
      <c r="D240" s="226" t="s">
        <v>403</v>
      </c>
      <c r="E240" s="898"/>
      <c r="F240" s="899"/>
      <c r="G240" s="899"/>
      <c r="H240" s="303" t="s">
        <v>404</v>
      </c>
      <c r="I240" s="899"/>
      <c r="J240" s="899"/>
      <c r="K240" s="900"/>
      <c r="L240" s="285" t="str">
        <f>IF(E240="","",I240-E240-(TIME(0,N240,0)))</f>
        <v/>
      </c>
      <c r="M240" s="286" t="str">
        <f>IF(E240="","",IF(MINUTE(I240-E240-TIME(0,N240,0))=0,"00",MINUTE(I240-E240-TIME(0,N240,0))))</f>
        <v/>
      </c>
      <c r="N240" s="279"/>
      <c r="O240" s="946"/>
      <c r="P240" s="903"/>
      <c r="Q240" s="904"/>
      <c r="R240" s="904"/>
      <c r="S240" s="904"/>
      <c r="T240" s="904"/>
      <c r="U240" s="904"/>
      <c r="V240" s="904"/>
      <c r="W240" s="904"/>
      <c r="X240" s="904"/>
      <c r="Y240" s="904"/>
      <c r="Z240" s="904"/>
      <c r="AA240" s="904"/>
      <c r="AB240" s="944"/>
      <c r="AC240" s="950">
        <v>17</v>
      </c>
      <c r="AD240" s="896">
        <f>C270+1</f>
        <v>44394</v>
      </c>
      <c r="AE240" s="226" t="s">
        <v>403</v>
      </c>
      <c r="AF240" s="898"/>
      <c r="AG240" s="899"/>
      <c r="AH240" s="899"/>
      <c r="AI240" s="303" t="s">
        <v>404</v>
      </c>
      <c r="AJ240" s="899"/>
      <c r="AK240" s="899"/>
      <c r="AL240" s="900"/>
      <c r="AM240" s="285" t="str">
        <f>IF(AF240="","",AJ240-AF240-(TIME(0,AO240,0)))</f>
        <v/>
      </c>
      <c r="AN240" s="286" t="str">
        <f>IF(AF240="","",IF(MINUTE(AJ240-AF240-TIME(0,AO240,0))=0,"00",MINUTE(AJ240-AF240-TIME(0,AO240,0))))</f>
        <v/>
      </c>
      <c r="AO240" s="279"/>
      <c r="AP240" s="946"/>
      <c r="AQ240" s="903"/>
      <c r="AR240" s="904"/>
      <c r="AS240" s="904"/>
      <c r="AT240" s="904"/>
      <c r="AU240" s="904"/>
      <c r="AV240" s="904"/>
      <c r="AW240" s="904"/>
      <c r="AX240" s="904"/>
      <c r="AY240" s="904"/>
      <c r="AZ240" s="904"/>
      <c r="BA240" s="904"/>
      <c r="BB240" s="904"/>
      <c r="BC240" s="905"/>
    </row>
    <row r="241" spans="1:55" ht="32.1" customHeight="1">
      <c r="A241" s="207"/>
      <c r="B241" s="949"/>
      <c r="C241" s="914"/>
      <c r="D241" s="234" t="s">
        <v>405</v>
      </c>
      <c r="E241" s="293"/>
      <c r="F241" s="294" t="s">
        <v>38</v>
      </c>
      <c r="G241" s="295"/>
      <c r="H241" s="304" t="s">
        <v>404</v>
      </c>
      <c r="I241" s="295"/>
      <c r="J241" s="294" t="s">
        <v>38</v>
      </c>
      <c r="K241" s="295"/>
      <c r="L241" s="287"/>
      <c r="M241" s="288"/>
      <c r="N241" s="280"/>
      <c r="O241" s="943"/>
      <c r="P241" s="910"/>
      <c r="Q241" s="911"/>
      <c r="R241" s="911"/>
      <c r="S241" s="911"/>
      <c r="T241" s="911"/>
      <c r="U241" s="911"/>
      <c r="V241" s="911"/>
      <c r="W241" s="911"/>
      <c r="X241" s="911"/>
      <c r="Y241" s="911"/>
      <c r="Z241" s="911"/>
      <c r="AA241" s="911"/>
      <c r="AB241" s="945"/>
      <c r="AC241" s="951"/>
      <c r="AD241" s="914"/>
      <c r="AE241" s="234" t="s">
        <v>405</v>
      </c>
      <c r="AF241" s="293"/>
      <c r="AG241" s="294" t="s">
        <v>38</v>
      </c>
      <c r="AH241" s="295"/>
      <c r="AI241" s="304" t="s">
        <v>404</v>
      </c>
      <c r="AJ241" s="295"/>
      <c r="AK241" s="294" t="s">
        <v>38</v>
      </c>
      <c r="AL241" s="295"/>
      <c r="AM241" s="291"/>
      <c r="AN241" s="292"/>
      <c r="AO241" s="280"/>
      <c r="AP241" s="943"/>
      <c r="AQ241" s="910"/>
      <c r="AR241" s="911"/>
      <c r="AS241" s="911"/>
      <c r="AT241" s="911"/>
      <c r="AU241" s="911"/>
      <c r="AV241" s="911"/>
      <c r="AW241" s="911"/>
      <c r="AX241" s="911"/>
      <c r="AY241" s="911"/>
      <c r="AZ241" s="911"/>
      <c r="BA241" s="911"/>
      <c r="BB241" s="911"/>
      <c r="BC241" s="912"/>
    </row>
    <row r="242" spans="1:55" ht="32.1" customHeight="1">
      <c r="A242" s="207"/>
      <c r="B242" s="948">
        <v>2</v>
      </c>
      <c r="C242" s="896">
        <f>C240+1</f>
        <v>44379</v>
      </c>
      <c r="D242" s="226" t="s">
        <v>403</v>
      </c>
      <c r="E242" s="898"/>
      <c r="F242" s="899"/>
      <c r="G242" s="899"/>
      <c r="H242" s="303" t="s">
        <v>404</v>
      </c>
      <c r="I242" s="899"/>
      <c r="J242" s="899"/>
      <c r="K242" s="900"/>
      <c r="L242" s="285" t="str">
        <f>IF(E242="","",I242-E242-(TIME(0,N242,0)))</f>
        <v/>
      </c>
      <c r="M242" s="286" t="str">
        <f>IF(E242="","",IF(MINUTE(I242-E242-TIME(0,N242,0))=0,"00",MINUTE(I242-E242-TIME(0,N242,0))))</f>
        <v/>
      </c>
      <c r="N242" s="279"/>
      <c r="O242" s="901"/>
      <c r="P242" s="903"/>
      <c r="Q242" s="904"/>
      <c r="R242" s="904"/>
      <c r="S242" s="904"/>
      <c r="T242" s="904"/>
      <c r="U242" s="904"/>
      <c r="V242" s="904"/>
      <c r="W242" s="904"/>
      <c r="X242" s="904"/>
      <c r="Y242" s="904"/>
      <c r="Z242" s="904"/>
      <c r="AA242" s="904"/>
      <c r="AB242" s="944"/>
      <c r="AC242" s="947">
        <v>18</v>
      </c>
      <c r="AD242" s="896">
        <f>AD240+1</f>
        <v>44395</v>
      </c>
      <c r="AE242" s="226" t="s">
        <v>403</v>
      </c>
      <c r="AF242" s="898"/>
      <c r="AG242" s="899"/>
      <c r="AH242" s="899"/>
      <c r="AI242" s="303" t="s">
        <v>404</v>
      </c>
      <c r="AJ242" s="899"/>
      <c r="AK242" s="899"/>
      <c r="AL242" s="900"/>
      <c r="AM242" s="285" t="str">
        <f>IF(AF242="","",AJ242-AF242-(TIME(0,AO242,0)))</f>
        <v/>
      </c>
      <c r="AN242" s="286" t="str">
        <f>IF(AF242="","",IF(MINUTE(AJ242-AF242-TIME(0,AO242,0))=0,"00",MINUTE(AJ242-AF242-TIME(0,AO242,0))))</f>
        <v/>
      </c>
      <c r="AO242" s="279"/>
      <c r="AP242" s="886"/>
      <c r="AQ242" s="888"/>
      <c r="AR242" s="889"/>
      <c r="AS242" s="889"/>
      <c r="AT242" s="889"/>
      <c r="AU242" s="889"/>
      <c r="AV242" s="889"/>
      <c r="AW242" s="889"/>
      <c r="AX242" s="889"/>
      <c r="AY242" s="889"/>
      <c r="AZ242" s="889"/>
      <c r="BA242" s="889"/>
      <c r="BB242" s="889"/>
      <c r="BC242" s="890"/>
    </row>
    <row r="243" spans="1:55" ht="32.1" customHeight="1">
      <c r="A243" s="207"/>
      <c r="B243" s="949"/>
      <c r="C243" s="914"/>
      <c r="D243" s="234" t="s">
        <v>405</v>
      </c>
      <c r="E243" s="293"/>
      <c r="F243" s="294" t="s">
        <v>38</v>
      </c>
      <c r="G243" s="295"/>
      <c r="H243" s="304" t="s">
        <v>404</v>
      </c>
      <c r="I243" s="295"/>
      <c r="J243" s="294" t="s">
        <v>38</v>
      </c>
      <c r="K243" s="295"/>
      <c r="L243" s="287"/>
      <c r="M243" s="288"/>
      <c r="N243" s="280"/>
      <c r="O243" s="943"/>
      <c r="P243" s="910"/>
      <c r="Q243" s="911"/>
      <c r="R243" s="911"/>
      <c r="S243" s="911"/>
      <c r="T243" s="911"/>
      <c r="U243" s="911"/>
      <c r="V243" s="911"/>
      <c r="W243" s="911"/>
      <c r="X243" s="911"/>
      <c r="Y243" s="911"/>
      <c r="Z243" s="911"/>
      <c r="AA243" s="911"/>
      <c r="AB243" s="945"/>
      <c r="AC243" s="947"/>
      <c r="AD243" s="914"/>
      <c r="AE243" s="234" t="s">
        <v>405</v>
      </c>
      <c r="AF243" s="293"/>
      <c r="AG243" s="294" t="s">
        <v>38</v>
      </c>
      <c r="AH243" s="295"/>
      <c r="AI243" s="304" t="s">
        <v>404</v>
      </c>
      <c r="AJ243" s="295"/>
      <c r="AK243" s="294" t="s">
        <v>38</v>
      </c>
      <c r="AL243" s="295"/>
      <c r="AM243" s="291"/>
      <c r="AN243" s="292"/>
      <c r="AO243" s="280"/>
      <c r="AP243" s="887"/>
      <c r="AQ243" s="891"/>
      <c r="AR243" s="892"/>
      <c r="AS243" s="892"/>
      <c r="AT243" s="892"/>
      <c r="AU243" s="892"/>
      <c r="AV243" s="892"/>
      <c r="AW243" s="892"/>
      <c r="AX243" s="892"/>
      <c r="AY243" s="892"/>
      <c r="AZ243" s="892"/>
      <c r="BA243" s="892"/>
      <c r="BB243" s="892"/>
      <c r="BC243" s="893"/>
    </row>
    <row r="244" spans="1:55" ht="32.1" customHeight="1">
      <c r="A244" s="207"/>
      <c r="B244" s="894">
        <v>3</v>
      </c>
      <c r="C244" s="896">
        <f>C242+1</f>
        <v>44380</v>
      </c>
      <c r="D244" s="226" t="s">
        <v>403</v>
      </c>
      <c r="E244" s="898"/>
      <c r="F244" s="899"/>
      <c r="G244" s="899"/>
      <c r="H244" s="303" t="s">
        <v>404</v>
      </c>
      <c r="I244" s="899"/>
      <c r="J244" s="899"/>
      <c r="K244" s="900"/>
      <c r="L244" s="285" t="str">
        <f>IF(E244="","",I244-E244-(TIME(0,N244,0)))</f>
        <v/>
      </c>
      <c r="M244" s="286" t="str">
        <f>IF(E244="","",IF(MINUTE(I244-E244-TIME(0,N244,0))=0,"00",MINUTE(I244-E244-TIME(0,N244,0))))</f>
        <v/>
      </c>
      <c r="N244" s="279"/>
      <c r="O244" s="901"/>
      <c r="P244" s="1007"/>
      <c r="Q244" s="1008"/>
      <c r="R244" s="1008"/>
      <c r="S244" s="1008"/>
      <c r="T244" s="1008"/>
      <c r="U244" s="1008"/>
      <c r="V244" s="1008"/>
      <c r="W244" s="1008"/>
      <c r="X244" s="1008"/>
      <c r="Y244" s="1008"/>
      <c r="Z244" s="1008"/>
      <c r="AA244" s="1008"/>
      <c r="AB244" s="1009"/>
      <c r="AC244" s="918">
        <v>19</v>
      </c>
      <c r="AD244" s="896">
        <f>AD242+1</f>
        <v>44396</v>
      </c>
      <c r="AE244" s="226" t="s">
        <v>403</v>
      </c>
      <c r="AF244" s="898"/>
      <c r="AG244" s="899"/>
      <c r="AH244" s="899"/>
      <c r="AI244" s="303" t="s">
        <v>404</v>
      </c>
      <c r="AJ244" s="899"/>
      <c r="AK244" s="899"/>
      <c r="AL244" s="900"/>
      <c r="AM244" s="285" t="str">
        <f>IF(AF244="","",AJ244-AF244-(TIME(0,AO244,0)))</f>
        <v/>
      </c>
      <c r="AN244" s="286" t="str">
        <f>IF(AF244="","",IF(MINUTE(AJ244-AF244-TIME(0,AO244,0))=0,"00",MINUTE(AJ244-AF244-TIME(0,AO244,0))))</f>
        <v/>
      </c>
      <c r="AO244" s="279"/>
      <c r="AP244" s="886"/>
      <c r="AQ244" s="888"/>
      <c r="AR244" s="889"/>
      <c r="AS244" s="889"/>
      <c r="AT244" s="889"/>
      <c r="AU244" s="889"/>
      <c r="AV244" s="889"/>
      <c r="AW244" s="889"/>
      <c r="AX244" s="889"/>
      <c r="AY244" s="889"/>
      <c r="AZ244" s="889"/>
      <c r="BA244" s="889"/>
      <c r="BB244" s="889"/>
      <c r="BC244" s="890"/>
    </row>
    <row r="245" spans="1:55" ht="32.1" customHeight="1">
      <c r="A245" s="207"/>
      <c r="B245" s="894"/>
      <c r="C245" s="914"/>
      <c r="D245" s="234" t="s">
        <v>405</v>
      </c>
      <c r="E245" s="293"/>
      <c r="F245" s="294" t="s">
        <v>38</v>
      </c>
      <c r="G245" s="295"/>
      <c r="H245" s="304" t="s">
        <v>404</v>
      </c>
      <c r="I245" s="295"/>
      <c r="J245" s="294" t="s">
        <v>38</v>
      </c>
      <c r="K245" s="295"/>
      <c r="L245" s="287"/>
      <c r="M245" s="288"/>
      <c r="N245" s="280"/>
      <c r="O245" s="943"/>
      <c r="P245" s="1010"/>
      <c r="Q245" s="1011"/>
      <c r="R245" s="1011"/>
      <c r="S245" s="1011"/>
      <c r="T245" s="1011"/>
      <c r="U245" s="1011"/>
      <c r="V245" s="1011"/>
      <c r="W245" s="1011"/>
      <c r="X245" s="1011"/>
      <c r="Y245" s="1011"/>
      <c r="Z245" s="1011"/>
      <c r="AA245" s="1011"/>
      <c r="AB245" s="1012"/>
      <c r="AC245" s="918"/>
      <c r="AD245" s="914"/>
      <c r="AE245" s="234" t="s">
        <v>405</v>
      </c>
      <c r="AF245" s="293"/>
      <c r="AG245" s="294" t="s">
        <v>38</v>
      </c>
      <c r="AH245" s="295"/>
      <c r="AI245" s="304" t="s">
        <v>404</v>
      </c>
      <c r="AJ245" s="295"/>
      <c r="AK245" s="294" t="s">
        <v>38</v>
      </c>
      <c r="AL245" s="295"/>
      <c r="AM245" s="291"/>
      <c r="AN245" s="292"/>
      <c r="AO245" s="280"/>
      <c r="AP245" s="887"/>
      <c r="AQ245" s="891"/>
      <c r="AR245" s="892"/>
      <c r="AS245" s="892"/>
      <c r="AT245" s="892"/>
      <c r="AU245" s="892"/>
      <c r="AV245" s="892"/>
      <c r="AW245" s="892"/>
      <c r="AX245" s="892"/>
      <c r="AY245" s="892"/>
      <c r="AZ245" s="892"/>
      <c r="BA245" s="892"/>
      <c r="BB245" s="892"/>
      <c r="BC245" s="893"/>
    </row>
    <row r="246" spans="1:55" ht="32.1" customHeight="1">
      <c r="A246" s="207"/>
      <c r="B246" s="913">
        <v>4</v>
      </c>
      <c r="C246" s="896">
        <f>C244+1</f>
        <v>44381</v>
      </c>
      <c r="D246" s="226" t="s">
        <v>403</v>
      </c>
      <c r="E246" s="898"/>
      <c r="F246" s="899"/>
      <c r="G246" s="899"/>
      <c r="H246" s="303" t="s">
        <v>404</v>
      </c>
      <c r="I246" s="899"/>
      <c r="J246" s="899"/>
      <c r="K246" s="900"/>
      <c r="L246" s="285" t="str">
        <f>IF(E246="","",I246-E246-(TIME(0,N246,0)))</f>
        <v/>
      </c>
      <c r="M246" s="286" t="str">
        <f>IF(E246="","",IF(MINUTE(I246-E246-TIME(0,N246,0))=0,"00",MINUTE(I246-E246-TIME(0,N246,0))))</f>
        <v/>
      </c>
      <c r="N246" s="279"/>
      <c r="O246" s="915"/>
      <c r="P246" s="888"/>
      <c r="Q246" s="889"/>
      <c r="R246" s="889"/>
      <c r="S246" s="889"/>
      <c r="T246" s="889"/>
      <c r="U246" s="889"/>
      <c r="V246" s="889"/>
      <c r="W246" s="889"/>
      <c r="X246" s="889"/>
      <c r="Y246" s="889"/>
      <c r="Z246" s="889"/>
      <c r="AA246" s="889"/>
      <c r="AB246" s="916"/>
      <c r="AC246" s="918">
        <v>20</v>
      </c>
      <c r="AD246" s="896">
        <f>AD244+1</f>
        <v>44397</v>
      </c>
      <c r="AE246" s="226" t="s">
        <v>403</v>
      </c>
      <c r="AF246" s="898"/>
      <c r="AG246" s="899"/>
      <c r="AH246" s="899"/>
      <c r="AI246" s="303" t="s">
        <v>404</v>
      </c>
      <c r="AJ246" s="899"/>
      <c r="AK246" s="899"/>
      <c r="AL246" s="900"/>
      <c r="AM246" s="285" t="str">
        <f>IF(AF246="","",AJ246-AF246-(TIME(0,AO246,0)))</f>
        <v/>
      </c>
      <c r="AN246" s="286" t="str">
        <f>IF(AF246="","",IF(MINUTE(AJ246-AF246-TIME(0,AO246,0))=0,"00",MINUTE(AJ246-AF246-TIME(0,AO246,0))))</f>
        <v/>
      </c>
      <c r="AO246" s="279"/>
      <c r="AP246" s="946"/>
      <c r="AQ246" s="903"/>
      <c r="AR246" s="904"/>
      <c r="AS246" s="904"/>
      <c r="AT246" s="904"/>
      <c r="AU246" s="904"/>
      <c r="AV246" s="904"/>
      <c r="AW246" s="904"/>
      <c r="AX246" s="904"/>
      <c r="AY246" s="904"/>
      <c r="AZ246" s="904"/>
      <c r="BA246" s="904"/>
      <c r="BB246" s="904"/>
      <c r="BC246" s="905"/>
    </row>
    <row r="247" spans="1:55" ht="32.1" customHeight="1">
      <c r="A247" s="207"/>
      <c r="B247" s="913"/>
      <c r="C247" s="914"/>
      <c r="D247" s="234" t="s">
        <v>405</v>
      </c>
      <c r="E247" s="293"/>
      <c r="F247" s="294" t="s">
        <v>38</v>
      </c>
      <c r="G247" s="295"/>
      <c r="H247" s="304" t="s">
        <v>404</v>
      </c>
      <c r="I247" s="295"/>
      <c r="J247" s="294" t="s">
        <v>38</v>
      </c>
      <c r="K247" s="295"/>
      <c r="L247" s="287"/>
      <c r="M247" s="288"/>
      <c r="N247" s="280"/>
      <c r="O247" s="887"/>
      <c r="P247" s="891"/>
      <c r="Q247" s="892"/>
      <c r="R247" s="892"/>
      <c r="S247" s="892"/>
      <c r="T247" s="892"/>
      <c r="U247" s="892"/>
      <c r="V247" s="892"/>
      <c r="W247" s="892"/>
      <c r="X247" s="892"/>
      <c r="Y247" s="892"/>
      <c r="Z247" s="892"/>
      <c r="AA247" s="892"/>
      <c r="AB247" s="917"/>
      <c r="AC247" s="918"/>
      <c r="AD247" s="914"/>
      <c r="AE247" s="234" t="s">
        <v>405</v>
      </c>
      <c r="AF247" s="293"/>
      <c r="AG247" s="294" t="s">
        <v>38</v>
      </c>
      <c r="AH247" s="295"/>
      <c r="AI247" s="304" t="s">
        <v>404</v>
      </c>
      <c r="AJ247" s="295"/>
      <c r="AK247" s="294" t="s">
        <v>38</v>
      </c>
      <c r="AL247" s="295"/>
      <c r="AM247" s="291"/>
      <c r="AN247" s="292"/>
      <c r="AO247" s="280"/>
      <c r="AP247" s="943"/>
      <c r="AQ247" s="910"/>
      <c r="AR247" s="911"/>
      <c r="AS247" s="911"/>
      <c r="AT247" s="911"/>
      <c r="AU247" s="911"/>
      <c r="AV247" s="911"/>
      <c r="AW247" s="911"/>
      <c r="AX247" s="911"/>
      <c r="AY247" s="911"/>
      <c r="AZ247" s="911"/>
      <c r="BA247" s="911"/>
      <c r="BB247" s="911"/>
      <c r="BC247" s="912"/>
    </row>
    <row r="248" spans="1:55" ht="32.1" customHeight="1">
      <c r="A248" s="207"/>
      <c r="B248" s="913">
        <v>5</v>
      </c>
      <c r="C248" s="896">
        <f>C246+1</f>
        <v>44382</v>
      </c>
      <c r="D248" s="226" t="s">
        <v>403</v>
      </c>
      <c r="E248" s="898"/>
      <c r="F248" s="899"/>
      <c r="G248" s="899"/>
      <c r="H248" s="303" t="s">
        <v>404</v>
      </c>
      <c r="I248" s="899"/>
      <c r="J248" s="899"/>
      <c r="K248" s="900"/>
      <c r="L248" s="285" t="str">
        <f>IF(E248="","",I248-E248-(TIME(0,N248,0)))</f>
        <v/>
      </c>
      <c r="M248" s="286" t="str">
        <f>IF(E248="","",IF(MINUTE(I248-E248-TIME(0,N248,0))=0,"00",MINUTE(I248-E248-TIME(0,N248,0))))</f>
        <v/>
      </c>
      <c r="N248" s="279"/>
      <c r="O248" s="915"/>
      <c r="P248" s="888"/>
      <c r="Q248" s="889"/>
      <c r="R248" s="889"/>
      <c r="S248" s="889"/>
      <c r="T248" s="889"/>
      <c r="U248" s="889"/>
      <c r="V248" s="889"/>
      <c r="W248" s="889"/>
      <c r="X248" s="889"/>
      <c r="Y248" s="889"/>
      <c r="Z248" s="889"/>
      <c r="AA248" s="889"/>
      <c r="AB248" s="916"/>
      <c r="AC248" s="918">
        <v>21</v>
      </c>
      <c r="AD248" s="896">
        <f>AD246+1</f>
        <v>44398</v>
      </c>
      <c r="AE248" s="226" t="s">
        <v>403</v>
      </c>
      <c r="AF248" s="898"/>
      <c r="AG248" s="899"/>
      <c r="AH248" s="899"/>
      <c r="AI248" s="303" t="s">
        <v>404</v>
      </c>
      <c r="AJ248" s="899"/>
      <c r="AK248" s="899"/>
      <c r="AL248" s="900"/>
      <c r="AM248" s="285" t="str">
        <f>IF(AF248="","",AJ248-AF248-(TIME(0,AO248,0)))</f>
        <v/>
      </c>
      <c r="AN248" s="286" t="str">
        <f>IF(AF248="","",IF(MINUTE(AJ248-AF248-TIME(0,AO248,0))=0,"00",MINUTE(AJ248-AF248-TIME(0,AO248,0))))</f>
        <v/>
      </c>
      <c r="AO248" s="279"/>
      <c r="AP248" s="946"/>
      <c r="AQ248" s="903"/>
      <c r="AR248" s="904"/>
      <c r="AS248" s="904"/>
      <c r="AT248" s="904"/>
      <c r="AU248" s="904"/>
      <c r="AV248" s="904"/>
      <c r="AW248" s="904"/>
      <c r="AX248" s="904"/>
      <c r="AY248" s="904"/>
      <c r="AZ248" s="904"/>
      <c r="BA248" s="904"/>
      <c r="BB248" s="904"/>
      <c r="BC248" s="905"/>
    </row>
    <row r="249" spans="1:55" ht="32.1" customHeight="1">
      <c r="A249" s="207"/>
      <c r="B249" s="913"/>
      <c r="C249" s="914"/>
      <c r="D249" s="234" t="s">
        <v>405</v>
      </c>
      <c r="E249" s="293"/>
      <c r="F249" s="294" t="s">
        <v>38</v>
      </c>
      <c r="G249" s="295"/>
      <c r="H249" s="304" t="s">
        <v>404</v>
      </c>
      <c r="I249" s="295"/>
      <c r="J249" s="294" t="s">
        <v>38</v>
      </c>
      <c r="K249" s="295"/>
      <c r="L249" s="287"/>
      <c r="M249" s="288"/>
      <c r="N249" s="280"/>
      <c r="O249" s="887"/>
      <c r="P249" s="891"/>
      <c r="Q249" s="892"/>
      <c r="R249" s="892"/>
      <c r="S249" s="892"/>
      <c r="T249" s="892"/>
      <c r="U249" s="892"/>
      <c r="V249" s="892"/>
      <c r="W249" s="892"/>
      <c r="X249" s="892"/>
      <c r="Y249" s="892"/>
      <c r="Z249" s="892"/>
      <c r="AA249" s="892"/>
      <c r="AB249" s="917"/>
      <c r="AC249" s="918"/>
      <c r="AD249" s="914"/>
      <c r="AE249" s="234" t="s">
        <v>405</v>
      </c>
      <c r="AF249" s="293"/>
      <c r="AG249" s="294" t="s">
        <v>38</v>
      </c>
      <c r="AH249" s="295"/>
      <c r="AI249" s="304" t="s">
        <v>404</v>
      </c>
      <c r="AJ249" s="295"/>
      <c r="AK249" s="294" t="s">
        <v>38</v>
      </c>
      <c r="AL249" s="295"/>
      <c r="AM249" s="291"/>
      <c r="AN249" s="292"/>
      <c r="AO249" s="280"/>
      <c r="AP249" s="943"/>
      <c r="AQ249" s="910"/>
      <c r="AR249" s="911"/>
      <c r="AS249" s="911"/>
      <c r="AT249" s="911"/>
      <c r="AU249" s="911"/>
      <c r="AV249" s="911"/>
      <c r="AW249" s="911"/>
      <c r="AX249" s="911"/>
      <c r="AY249" s="911"/>
      <c r="AZ249" s="911"/>
      <c r="BA249" s="911"/>
      <c r="BB249" s="911"/>
      <c r="BC249" s="912"/>
    </row>
    <row r="250" spans="1:55" ht="32.1" customHeight="1">
      <c r="A250" s="207"/>
      <c r="B250" s="913">
        <v>6</v>
      </c>
      <c r="C250" s="896">
        <f>C248+1</f>
        <v>44383</v>
      </c>
      <c r="D250" s="226" t="s">
        <v>403</v>
      </c>
      <c r="E250" s="898"/>
      <c r="F250" s="899"/>
      <c r="G250" s="899"/>
      <c r="H250" s="303" t="s">
        <v>404</v>
      </c>
      <c r="I250" s="899"/>
      <c r="J250" s="899"/>
      <c r="K250" s="900"/>
      <c r="L250" s="285" t="str">
        <f>IF(E250="","",I250-E250-(TIME(0,N250,0)))</f>
        <v/>
      </c>
      <c r="M250" s="286" t="str">
        <f>IF(E250="","",IF(MINUTE(I250-E250-TIME(0,N250,0))=0,"00",MINUTE(I250-E250-TIME(0,N250,0))))</f>
        <v/>
      </c>
      <c r="N250" s="279"/>
      <c r="O250" s="915"/>
      <c r="P250" s="888"/>
      <c r="Q250" s="889"/>
      <c r="R250" s="889"/>
      <c r="S250" s="889"/>
      <c r="T250" s="889"/>
      <c r="U250" s="889"/>
      <c r="V250" s="889"/>
      <c r="W250" s="889"/>
      <c r="X250" s="889"/>
      <c r="Y250" s="889"/>
      <c r="Z250" s="889"/>
      <c r="AA250" s="889"/>
      <c r="AB250" s="916"/>
      <c r="AC250" s="918">
        <v>22</v>
      </c>
      <c r="AD250" s="896">
        <f>AD248+1</f>
        <v>44399</v>
      </c>
      <c r="AE250" s="226" t="s">
        <v>403</v>
      </c>
      <c r="AF250" s="898"/>
      <c r="AG250" s="899"/>
      <c r="AH250" s="899"/>
      <c r="AI250" s="303" t="s">
        <v>404</v>
      </c>
      <c r="AJ250" s="899"/>
      <c r="AK250" s="899"/>
      <c r="AL250" s="900"/>
      <c r="AM250" s="285" t="str">
        <f>IF(AF250="","",AJ250-AF250-(TIME(0,AO250,0)))</f>
        <v/>
      </c>
      <c r="AN250" s="286" t="str">
        <f>IF(AF250="","",IF(MINUTE(AJ250-AF250-TIME(0,AO250,0))=0,"00",MINUTE(AJ250-AF250-TIME(0,AO250,0))))</f>
        <v/>
      </c>
      <c r="AO250" s="279"/>
      <c r="AP250" s="946"/>
      <c r="AQ250" s="903"/>
      <c r="AR250" s="904"/>
      <c r="AS250" s="904"/>
      <c r="AT250" s="904"/>
      <c r="AU250" s="904"/>
      <c r="AV250" s="904"/>
      <c r="AW250" s="904"/>
      <c r="AX250" s="904"/>
      <c r="AY250" s="904"/>
      <c r="AZ250" s="904"/>
      <c r="BA250" s="904"/>
      <c r="BB250" s="904"/>
      <c r="BC250" s="905"/>
    </row>
    <row r="251" spans="1:55" ht="32.1" customHeight="1">
      <c r="A251" s="207"/>
      <c r="B251" s="913"/>
      <c r="C251" s="914"/>
      <c r="D251" s="234" t="s">
        <v>405</v>
      </c>
      <c r="E251" s="293"/>
      <c r="F251" s="294" t="s">
        <v>38</v>
      </c>
      <c r="G251" s="295"/>
      <c r="H251" s="304" t="s">
        <v>404</v>
      </c>
      <c r="I251" s="295"/>
      <c r="J251" s="294" t="s">
        <v>38</v>
      </c>
      <c r="K251" s="295"/>
      <c r="L251" s="287"/>
      <c r="M251" s="288"/>
      <c r="N251" s="280"/>
      <c r="O251" s="887"/>
      <c r="P251" s="891"/>
      <c r="Q251" s="892"/>
      <c r="R251" s="892"/>
      <c r="S251" s="892"/>
      <c r="T251" s="892"/>
      <c r="U251" s="892"/>
      <c r="V251" s="892"/>
      <c r="W251" s="892"/>
      <c r="X251" s="892"/>
      <c r="Y251" s="892"/>
      <c r="Z251" s="892"/>
      <c r="AA251" s="892"/>
      <c r="AB251" s="917"/>
      <c r="AC251" s="918"/>
      <c r="AD251" s="914"/>
      <c r="AE251" s="234" t="s">
        <v>405</v>
      </c>
      <c r="AF251" s="293"/>
      <c r="AG251" s="294" t="s">
        <v>38</v>
      </c>
      <c r="AH251" s="295"/>
      <c r="AI251" s="304" t="s">
        <v>404</v>
      </c>
      <c r="AJ251" s="295"/>
      <c r="AK251" s="294" t="s">
        <v>38</v>
      </c>
      <c r="AL251" s="295"/>
      <c r="AM251" s="291"/>
      <c r="AN251" s="292"/>
      <c r="AO251" s="280"/>
      <c r="AP251" s="943"/>
      <c r="AQ251" s="910"/>
      <c r="AR251" s="911"/>
      <c r="AS251" s="911"/>
      <c r="AT251" s="911"/>
      <c r="AU251" s="911"/>
      <c r="AV251" s="911"/>
      <c r="AW251" s="911"/>
      <c r="AX251" s="911"/>
      <c r="AY251" s="911"/>
      <c r="AZ251" s="911"/>
      <c r="BA251" s="911"/>
      <c r="BB251" s="911"/>
      <c r="BC251" s="912"/>
    </row>
    <row r="252" spans="1:55" ht="32.1" customHeight="1">
      <c r="A252" s="207"/>
      <c r="B252" s="913">
        <v>7</v>
      </c>
      <c r="C252" s="896">
        <f>C250+1</f>
        <v>44384</v>
      </c>
      <c r="D252" s="226" t="s">
        <v>403</v>
      </c>
      <c r="E252" s="898"/>
      <c r="F252" s="899"/>
      <c r="G252" s="899"/>
      <c r="H252" s="303" t="s">
        <v>404</v>
      </c>
      <c r="I252" s="899"/>
      <c r="J252" s="899"/>
      <c r="K252" s="900"/>
      <c r="L252" s="285" t="str">
        <f>IF(E252="","",I252-E252-(TIME(0,N252,0)))</f>
        <v/>
      </c>
      <c r="M252" s="286" t="str">
        <f>IF(E252="","",IF(MINUTE(I252-E252-TIME(0,N252,0))=0,"00",MINUTE(I252-E252-TIME(0,N252,0))))</f>
        <v/>
      </c>
      <c r="N252" s="279"/>
      <c r="O252" s="915"/>
      <c r="P252" s="888"/>
      <c r="Q252" s="889"/>
      <c r="R252" s="889"/>
      <c r="S252" s="889"/>
      <c r="T252" s="889"/>
      <c r="U252" s="889"/>
      <c r="V252" s="889"/>
      <c r="W252" s="889"/>
      <c r="X252" s="889"/>
      <c r="Y252" s="889"/>
      <c r="Z252" s="889"/>
      <c r="AA252" s="889"/>
      <c r="AB252" s="916"/>
      <c r="AC252" s="918">
        <v>23</v>
      </c>
      <c r="AD252" s="896">
        <f>AD250+1</f>
        <v>44400</v>
      </c>
      <c r="AE252" s="226" t="s">
        <v>403</v>
      </c>
      <c r="AF252" s="898"/>
      <c r="AG252" s="899"/>
      <c r="AH252" s="899"/>
      <c r="AI252" s="303" t="s">
        <v>404</v>
      </c>
      <c r="AJ252" s="899"/>
      <c r="AK252" s="899"/>
      <c r="AL252" s="900"/>
      <c r="AM252" s="285" t="str">
        <f>IF(AF252="","",AJ252-AF252-(TIME(0,AO252,0)))</f>
        <v/>
      </c>
      <c r="AN252" s="286" t="str">
        <f>IF(AF252="","",IF(MINUTE(AJ252-AF252-TIME(0,AO252,0))=0,"00",MINUTE(AJ252-AF252-TIME(0,AO252,0))))</f>
        <v/>
      </c>
      <c r="AO252" s="279"/>
      <c r="AP252" s="946"/>
      <c r="AQ252" s="903"/>
      <c r="AR252" s="904"/>
      <c r="AS252" s="904"/>
      <c r="AT252" s="904"/>
      <c r="AU252" s="904"/>
      <c r="AV252" s="904"/>
      <c r="AW252" s="904"/>
      <c r="AX252" s="904"/>
      <c r="AY252" s="904"/>
      <c r="AZ252" s="904"/>
      <c r="BA252" s="904"/>
      <c r="BB252" s="904"/>
      <c r="BC252" s="905"/>
    </row>
    <row r="253" spans="1:55" ht="32.1" customHeight="1">
      <c r="A253" s="207"/>
      <c r="B253" s="913"/>
      <c r="C253" s="914"/>
      <c r="D253" s="234" t="s">
        <v>405</v>
      </c>
      <c r="E253" s="293"/>
      <c r="F253" s="294" t="s">
        <v>38</v>
      </c>
      <c r="G253" s="295"/>
      <c r="H253" s="304" t="s">
        <v>404</v>
      </c>
      <c r="I253" s="295"/>
      <c r="J253" s="294" t="s">
        <v>38</v>
      </c>
      <c r="K253" s="295"/>
      <c r="L253" s="287"/>
      <c r="M253" s="288"/>
      <c r="N253" s="280"/>
      <c r="O253" s="887"/>
      <c r="P253" s="891"/>
      <c r="Q253" s="892"/>
      <c r="R253" s="892"/>
      <c r="S253" s="892"/>
      <c r="T253" s="892"/>
      <c r="U253" s="892"/>
      <c r="V253" s="892"/>
      <c r="W253" s="892"/>
      <c r="X253" s="892"/>
      <c r="Y253" s="892"/>
      <c r="Z253" s="892"/>
      <c r="AA253" s="892"/>
      <c r="AB253" s="917"/>
      <c r="AC253" s="918"/>
      <c r="AD253" s="914"/>
      <c r="AE253" s="234" t="s">
        <v>405</v>
      </c>
      <c r="AF253" s="293"/>
      <c r="AG253" s="294" t="s">
        <v>38</v>
      </c>
      <c r="AH253" s="295"/>
      <c r="AI253" s="304" t="s">
        <v>404</v>
      </c>
      <c r="AJ253" s="295"/>
      <c r="AK253" s="294" t="s">
        <v>38</v>
      </c>
      <c r="AL253" s="295"/>
      <c r="AM253" s="291"/>
      <c r="AN253" s="292"/>
      <c r="AO253" s="280"/>
      <c r="AP253" s="943"/>
      <c r="AQ253" s="910"/>
      <c r="AR253" s="911"/>
      <c r="AS253" s="911"/>
      <c r="AT253" s="911"/>
      <c r="AU253" s="911"/>
      <c r="AV253" s="911"/>
      <c r="AW253" s="911"/>
      <c r="AX253" s="911"/>
      <c r="AY253" s="911"/>
      <c r="AZ253" s="911"/>
      <c r="BA253" s="911"/>
      <c r="BB253" s="911"/>
      <c r="BC253" s="912"/>
    </row>
    <row r="254" spans="1:55" ht="32.1" customHeight="1">
      <c r="A254" s="207"/>
      <c r="B254" s="913">
        <v>8</v>
      </c>
      <c r="C254" s="896">
        <f>C252+1</f>
        <v>44385</v>
      </c>
      <c r="D254" s="226" t="s">
        <v>403</v>
      </c>
      <c r="E254" s="898"/>
      <c r="F254" s="899"/>
      <c r="G254" s="899"/>
      <c r="H254" s="303" t="s">
        <v>404</v>
      </c>
      <c r="I254" s="899"/>
      <c r="J254" s="899"/>
      <c r="K254" s="900"/>
      <c r="L254" s="285" t="str">
        <f>IF(E254="","",I254-E254-(TIME(0,N254,0)))</f>
        <v/>
      </c>
      <c r="M254" s="286" t="str">
        <f>IF(E254="","",IF(MINUTE(I254-E254-TIME(0,N254,0))=0,"00",MINUTE(I254-E254-TIME(0,N254,0))))</f>
        <v/>
      </c>
      <c r="N254" s="279"/>
      <c r="O254" s="915"/>
      <c r="P254" s="888"/>
      <c r="Q254" s="889"/>
      <c r="R254" s="889"/>
      <c r="S254" s="889"/>
      <c r="T254" s="889"/>
      <c r="U254" s="889"/>
      <c r="V254" s="889"/>
      <c r="W254" s="889"/>
      <c r="X254" s="889"/>
      <c r="Y254" s="889"/>
      <c r="Z254" s="889"/>
      <c r="AA254" s="889"/>
      <c r="AB254" s="916"/>
      <c r="AC254" s="918">
        <v>24</v>
      </c>
      <c r="AD254" s="896">
        <f>AD252+1</f>
        <v>44401</v>
      </c>
      <c r="AE254" s="226" t="s">
        <v>403</v>
      </c>
      <c r="AF254" s="898"/>
      <c r="AG254" s="899"/>
      <c r="AH254" s="899"/>
      <c r="AI254" s="303" t="s">
        <v>404</v>
      </c>
      <c r="AJ254" s="899"/>
      <c r="AK254" s="899"/>
      <c r="AL254" s="900"/>
      <c r="AM254" s="285" t="str">
        <f>IF(AF254="","",AJ254-AF254-(TIME(0,AO254,0)))</f>
        <v/>
      </c>
      <c r="AN254" s="286" t="str">
        <f>IF(AF254="","",IF(MINUTE(AJ254-AF254-TIME(0,AO254,0))=0,"00",MINUTE(AJ254-AF254-TIME(0,AO254,0))))</f>
        <v/>
      </c>
      <c r="AO254" s="279"/>
      <c r="AP254" s="946"/>
      <c r="AQ254" s="903"/>
      <c r="AR254" s="904"/>
      <c r="AS254" s="904"/>
      <c r="AT254" s="904"/>
      <c r="AU254" s="904"/>
      <c r="AV254" s="904"/>
      <c r="AW254" s="904"/>
      <c r="AX254" s="904"/>
      <c r="AY254" s="904"/>
      <c r="AZ254" s="904"/>
      <c r="BA254" s="904"/>
      <c r="BB254" s="904"/>
      <c r="BC254" s="905"/>
    </row>
    <row r="255" spans="1:55" ht="32.1" customHeight="1">
      <c r="A255" s="207"/>
      <c r="B255" s="913"/>
      <c r="C255" s="914"/>
      <c r="D255" s="234" t="s">
        <v>405</v>
      </c>
      <c r="E255" s="293"/>
      <c r="F255" s="294" t="s">
        <v>38</v>
      </c>
      <c r="G255" s="295"/>
      <c r="H255" s="304" t="s">
        <v>404</v>
      </c>
      <c r="I255" s="295"/>
      <c r="J255" s="294" t="s">
        <v>38</v>
      </c>
      <c r="K255" s="295"/>
      <c r="L255" s="287"/>
      <c r="M255" s="288"/>
      <c r="N255" s="280"/>
      <c r="O255" s="887"/>
      <c r="P255" s="891"/>
      <c r="Q255" s="892"/>
      <c r="R255" s="892"/>
      <c r="S255" s="892"/>
      <c r="T255" s="892"/>
      <c r="U255" s="892"/>
      <c r="V255" s="892"/>
      <c r="W255" s="892"/>
      <c r="X255" s="892"/>
      <c r="Y255" s="892"/>
      <c r="Z255" s="892"/>
      <c r="AA255" s="892"/>
      <c r="AB255" s="917"/>
      <c r="AC255" s="918"/>
      <c r="AD255" s="914"/>
      <c r="AE255" s="234" t="s">
        <v>405</v>
      </c>
      <c r="AF255" s="293"/>
      <c r="AG255" s="294" t="s">
        <v>38</v>
      </c>
      <c r="AH255" s="295"/>
      <c r="AI255" s="304" t="s">
        <v>404</v>
      </c>
      <c r="AJ255" s="295"/>
      <c r="AK255" s="294" t="s">
        <v>38</v>
      </c>
      <c r="AL255" s="295"/>
      <c r="AM255" s="291"/>
      <c r="AN255" s="292"/>
      <c r="AO255" s="280"/>
      <c r="AP255" s="943"/>
      <c r="AQ255" s="910"/>
      <c r="AR255" s="911"/>
      <c r="AS255" s="911"/>
      <c r="AT255" s="911"/>
      <c r="AU255" s="911"/>
      <c r="AV255" s="911"/>
      <c r="AW255" s="911"/>
      <c r="AX255" s="911"/>
      <c r="AY255" s="911"/>
      <c r="AZ255" s="911"/>
      <c r="BA255" s="911"/>
      <c r="BB255" s="911"/>
      <c r="BC255" s="912"/>
    </row>
    <row r="256" spans="1:55" ht="32.1" customHeight="1">
      <c r="A256" s="207"/>
      <c r="B256" s="913">
        <v>9</v>
      </c>
      <c r="C256" s="896">
        <f>C254+1</f>
        <v>44386</v>
      </c>
      <c r="D256" s="226" t="s">
        <v>403</v>
      </c>
      <c r="E256" s="898"/>
      <c r="F256" s="899"/>
      <c r="G256" s="899"/>
      <c r="H256" s="303" t="s">
        <v>404</v>
      </c>
      <c r="I256" s="899"/>
      <c r="J256" s="899"/>
      <c r="K256" s="900"/>
      <c r="L256" s="285" t="str">
        <f>IF(E256="","",I256-E256-(TIME(0,N256,0)))</f>
        <v/>
      </c>
      <c r="M256" s="286" t="str">
        <f>IF(E256="","",IF(MINUTE(I256-E256-TIME(0,N256,0))=0,"00",MINUTE(I256-E256-TIME(0,N256,0))))</f>
        <v/>
      </c>
      <c r="N256" s="279"/>
      <c r="O256" s="915"/>
      <c r="P256" s="888"/>
      <c r="Q256" s="889"/>
      <c r="R256" s="889"/>
      <c r="S256" s="889"/>
      <c r="T256" s="889"/>
      <c r="U256" s="889"/>
      <c r="V256" s="889"/>
      <c r="W256" s="889"/>
      <c r="X256" s="889"/>
      <c r="Y256" s="889"/>
      <c r="Z256" s="889"/>
      <c r="AA256" s="889"/>
      <c r="AB256" s="916"/>
      <c r="AC256" s="918">
        <v>25</v>
      </c>
      <c r="AD256" s="896">
        <f>AD254+1</f>
        <v>44402</v>
      </c>
      <c r="AE256" s="226" t="s">
        <v>403</v>
      </c>
      <c r="AF256" s="898"/>
      <c r="AG256" s="899"/>
      <c r="AH256" s="899"/>
      <c r="AI256" s="303" t="s">
        <v>404</v>
      </c>
      <c r="AJ256" s="899"/>
      <c r="AK256" s="899"/>
      <c r="AL256" s="900"/>
      <c r="AM256" s="285" t="str">
        <f>IF(AF256="","",AJ256-AF256-(TIME(0,AO256,0)))</f>
        <v/>
      </c>
      <c r="AN256" s="286" t="str">
        <f>IF(AF256="","",IF(MINUTE(AJ256-AF256-TIME(0,AO256,0))=0,"00",MINUTE(AJ256-AF256-TIME(0,AO256,0))))</f>
        <v/>
      </c>
      <c r="AO256" s="279"/>
      <c r="AP256" s="886"/>
      <c r="AQ256" s="888"/>
      <c r="AR256" s="889"/>
      <c r="AS256" s="889"/>
      <c r="AT256" s="889"/>
      <c r="AU256" s="889"/>
      <c r="AV256" s="889"/>
      <c r="AW256" s="889"/>
      <c r="AX256" s="889"/>
      <c r="AY256" s="889"/>
      <c r="AZ256" s="889"/>
      <c r="BA256" s="889"/>
      <c r="BB256" s="889"/>
      <c r="BC256" s="890"/>
    </row>
    <row r="257" spans="1:55" ht="32.1" customHeight="1">
      <c r="A257" s="207"/>
      <c r="B257" s="913"/>
      <c r="C257" s="914"/>
      <c r="D257" s="234" t="s">
        <v>405</v>
      </c>
      <c r="E257" s="293"/>
      <c r="F257" s="294" t="s">
        <v>38</v>
      </c>
      <c r="G257" s="295"/>
      <c r="H257" s="304" t="s">
        <v>404</v>
      </c>
      <c r="I257" s="295"/>
      <c r="J257" s="294" t="s">
        <v>38</v>
      </c>
      <c r="K257" s="295"/>
      <c r="L257" s="287"/>
      <c r="M257" s="288"/>
      <c r="N257" s="280"/>
      <c r="O257" s="887"/>
      <c r="P257" s="891"/>
      <c r="Q257" s="892"/>
      <c r="R257" s="892"/>
      <c r="S257" s="892"/>
      <c r="T257" s="892"/>
      <c r="U257" s="892"/>
      <c r="V257" s="892"/>
      <c r="W257" s="892"/>
      <c r="X257" s="892"/>
      <c r="Y257" s="892"/>
      <c r="Z257" s="892"/>
      <c r="AA257" s="892"/>
      <c r="AB257" s="917"/>
      <c r="AC257" s="918"/>
      <c r="AD257" s="914"/>
      <c r="AE257" s="234" t="s">
        <v>405</v>
      </c>
      <c r="AF257" s="293"/>
      <c r="AG257" s="294" t="s">
        <v>38</v>
      </c>
      <c r="AH257" s="295"/>
      <c r="AI257" s="304" t="s">
        <v>404</v>
      </c>
      <c r="AJ257" s="295"/>
      <c r="AK257" s="294" t="s">
        <v>38</v>
      </c>
      <c r="AL257" s="295"/>
      <c r="AM257" s="291"/>
      <c r="AN257" s="292"/>
      <c r="AO257" s="280"/>
      <c r="AP257" s="887"/>
      <c r="AQ257" s="891"/>
      <c r="AR257" s="892"/>
      <c r="AS257" s="892"/>
      <c r="AT257" s="892"/>
      <c r="AU257" s="892"/>
      <c r="AV257" s="892"/>
      <c r="AW257" s="892"/>
      <c r="AX257" s="892"/>
      <c r="AY257" s="892"/>
      <c r="AZ257" s="892"/>
      <c r="BA257" s="892"/>
      <c r="BB257" s="892"/>
      <c r="BC257" s="893"/>
    </row>
    <row r="258" spans="1:55" ht="32.1" customHeight="1">
      <c r="A258" s="207"/>
      <c r="B258" s="913">
        <v>10</v>
      </c>
      <c r="C258" s="896">
        <f>C256+1</f>
        <v>44387</v>
      </c>
      <c r="D258" s="226" t="s">
        <v>403</v>
      </c>
      <c r="E258" s="898"/>
      <c r="F258" s="899"/>
      <c r="G258" s="899"/>
      <c r="H258" s="303" t="s">
        <v>404</v>
      </c>
      <c r="I258" s="899"/>
      <c r="J258" s="899"/>
      <c r="K258" s="900"/>
      <c r="L258" s="285" t="str">
        <f>IF(E258="","",I258-E258-(TIME(0,N258,0)))</f>
        <v/>
      </c>
      <c r="M258" s="286" t="str">
        <f>IF(E258="","",IF(MINUTE(I258-E258-TIME(0,N258,0))=0,"00",MINUTE(I258-E258-TIME(0,N258,0))))</f>
        <v/>
      </c>
      <c r="N258" s="279"/>
      <c r="O258" s="915"/>
      <c r="P258" s="888"/>
      <c r="Q258" s="889"/>
      <c r="R258" s="889"/>
      <c r="S258" s="889"/>
      <c r="T258" s="889"/>
      <c r="U258" s="889"/>
      <c r="V258" s="889"/>
      <c r="W258" s="889"/>
      <c r="X258" s="889"/>
      <c r="Y258" s="889"/>
      <c r="Z258" s="889"/>
      <c r="AA258" s="889"/>
      <c r="AB258" s="916"/>
      <c r="AC258" s="918">
        <v>26</v>
      </c>
      <c r="AD258" s="896">
        <f>AD256+1</f>
        <v>44403</v>
      </c>
      <c r="AE258" s="226" t="s">
        <v>403</v>
      </c>
      <c r="AF258" s="898"/>
      <c r="AG258" s="899"/>
      <c r="AH258" s="899"/>
      <c r="AI258" s="303" t="s">
        <v>404</v>
      </c>
      <c r="AJ258" s="899"/>
      <c r="AK258" s="899"/>
      <c r="AL258" s="900"/>
      <c r="AM258" s="285" t="str">
        <f>IF(AF258="","",AJ258-AF258-(TIME(0,AO258,0)))</f>
        <v/>
      </c>
      <c r="AN258" s="286" t="str">
        <f>IF(AF258="","",IF(MINUTE(AJ258-AF258-TIME(0,AO258,0))=0,"00",MINUTE(AJ258-AF258-TIME(0,AO258,0))))</f>
        <v/>
      </c>
      <c r="AO258" s="279"/>
      <c r="AP258" s="886"/>
      <c r="AQ258" s="888"/>
      <c r="AR258" s="889"/>
      <c r="AS258" s="889"/>
      <c r="AT258" s="889"/>
      <c r="AU258" s="889"/>
      <c r="AV258" s="889"/>
      <c r="AW258" s="889"/>
      <c r="AX258" s="889"/>
      <c r="AY258" s="889"/>
      <c r="AZ258" s="889"/>
      <c r="BA258" s="889"/>
      <c r="BB258" s="889"/>
      <c r="BC258" s="890"/>
    </row>
    <row r="259" spans="1:55" ht="32.1" customHeight="1">
      <c r="A259" s="207"/>
      <c r="B259" s="913"/>
      <c r="C259" s="914"/>
      <c r="D259" s="234" t="s">
        <v>405</v>
      </c>
      <c r="E259" s="293"/>
      <c r="F259" s="294" t="s">
        <v>38</v>
      </c>
      <c r="G259" s="295"/>
      <c r="H259" s="304" t="s">
        <v>404</v>
      </c>
      <c r="I259" s="295"/>
      <c r="J259" s="294" t="s">
        <v>38</v>
      </c>
      <c r="K259" s="295"/>
      <c r="L259" s="287"/>
      <c r="M259" s="288"/>
      <c r="N259" s="280"/>
      <c r="O259" s="887"/>
      <c r="P259" s="891"/>
      <c r="Q259" s="892"/>
      <c r="R259" s="892"/>
      <c r="S259" s="892"/>
      <c r="T259" s="892"/>
      <c r="U259" s="892"/>
      <c r="V259" s="892"/>
      <c r="W259" s="892"/>
      <c r="X259" s="892"/>
      <c r="Y259" s="892"/>
      <c r="Z259" s="892"/>
      <c r="AA259" s="892"/>
      <c r="AB259" s="917"/>
      <c r="AC259" s="918"/>
      <c r="AD259" s="914"/>
      <c r="AE259" s="234" t="s">
        <v>405</v>
      </c>
      <c r="AF259" s="293"/>
      <c r="AG259" s="294" t="s">
        <v>38</v>
      </c>
      <c r="AH259" s="295"/>
      <c r="AI259" s="304" t="s">
        <v>404</v>
      </c>
      <c r="AJ259" s="295"/>
      <c r="AK259" s="294" t="s">
        <v>38</v>
      </c>
      <c r="AL259" s="295"/>
      <c r="AM259" s="291"/>
      <c r="AN259" s="292"/>
      <c r="AO259" s="280"/>
      <c r="AP259" s="887"/>
      <c r="AQ259" s="891"/>
      <c r="AR259" s="892"/>
      <c r="AS259" s="892"/>
      <c r="AT259" s="892"/>
      <c r="AU259" s="892"/>
      <c r="AV259" s="892"/>
      <c r="AW259" s="892"/>
      <c r="AX259" s="892"/>
      <c r="AY259" s="892"/>
      <c r="AZ259" s="892"/>
      <c r="BA259" s="892"/>
      <c r="BB259" s="892"/>
      <c r="BC259" s="893"/>
    </row>
    <row r="260" spans="1:55" ht="32.1" customHeight="1">
      <c r="A260" s="207"/>
      <c r="B260" s="913">
        <v>11</v>
      </c>
      <c r="C260" s="896">
        <f>C258+1</f>
        <v>44388</v>
      </c>
      <c r="D260" s="226" t="s">
        <v>403</v>
      </c>
      <c r="E260" s="898"/>
      <c r="F260" s="899"/>
      <c r="G260" s="899"/>
      <c r="H260" s="303" t="s">
        <v>404</v>
      </c>
      <c r="I260" s="899"/>
      <c r="J260" s="899"/>
      <c r="K260" s="900"/>
      <c r="L260" s="285" t="str">
        <f>IF(E260="","",I260-E260-(TIME(0,N260,0)))</f>
        <v/>
      </c>
      <c r="M260" s="286" t="str">
        <f>IF(E260="","",IF(MINUTE(I260-E260-TIME(0,N260,0))=0,"00",MINUTE(I260-E260-TIME(0,N260,0))))</f>
        <v/>
      </c>
      <c r="N260" s="279"/>
      <c r="O260" s="915"/>
      <c r="P260" s="888"/>
      <c r="Q260" s="889"/>
      <c r="R260" s="889"/>
      <c r="S260" s="889"/>
      <c r="T260" s="889"/>
      <c r="U260" s="889"/>
      <c r="V260" s="889"/>
      <c r="W260" s="889"/>
      <c r="X260" s="889"/>
      <c r="Y260" s="889"/>
      <c r="Z260" s="889"/>
      <c r="AA260" s="889"/>
      <c r="AB260" s="916"/>
      <c r="AC260" s="918">
        <v>27</v>
      </c>
      <c r="AD260" s="896">
        <f>AD258+1</f>
        <v>44404</v>
      </c>
      <c r="AE260" s="226" t="s">
        <v>403</v>
      </c>
      <c r="AF260" s="898"/>
      <c r="AG260" s="899"/>
      <c r="AH260" s="899"/>
      <c r="AI260" s="303" t="s">
        <v>404</v>
      </c>
      <c r="AJ260" s="899"/>
      <c r="AK260" s="899"/>
      <c r="AL260" s="900"/>
      <c r="AM260" s="285" t="str">
        <f>IF(AF260="","",AJ260-AF260-(TIME(0,AO260,0)))</f>
        <v/>
      </c>
      <c r="AN260" s="286" t="str">
        <f>IF(AF260="","",IF(MINUTE(AJ260-AF260-TIME(0,AO260,0))=0,"00",MINUTE(AJ260-AF260-TIME(0,AO260,0))))</f>
        <v/>
      </c>
      <c r="AO260" s="279"/>
      <c r="AP260" s="886"/>
      <c r="AQ260" s="888"/>
      <c r="AR260" s="889"/>
      <c r="AS260" s="889"/>
      <c r="AT260" s="889"/>
      <c r="AU260" s="889"/>
      <c r="AV260" s="889"/>
      <c r="AW260" s="889"/>
      <c r="AX260" s="889"/>
      <c r="AY260" s="889"/>
      <c r="AZ260" s="889"/>
      <c r="BA260" s="889"/>
      <c r="BB260" s="889"/>
      <c r="BC260" s="890"/>
    </row>
    <row r="261" spans="1:55" ht="32.1" customHeight="1">
      <c r="A261" s="207"/>
      <c r="B261" s="913"/>
      <c r="C261" s="914"/>
      <c r="D261" s="234" t="s">
        <v>405</v>
      </c>
      <c r="E261" s="293"/>
      <c r="F261" s="294" t="s">
        <v>38</v>
      </c>
      <c r="G261" s="295"/>
      <c r="H261" s="304" t="s">
        <v>404</v>
      </c>
      <c r="I261" s="295"/>
      <c r="J261" s="294" t="s">
        <v>38</v>
      </c>
      <c r="K261" s="295"/>
      <c r="L261" s="287"/>
      <c r="M261" s="288"/>
      <c r="N261" s="280"/>
      <c r="O261" s="887"/>
      <c r="P261" s="891"/>
      <c r="Q261" s="892"/>
      <c r="R261" s="892"/>
      <c r="S261" s="892"/>
      <c r="T261" s="892"/>
      <c r="U261" s="892"/>
      <c r="V261" s="892"/>
      <c r="W261" s="892"/>
      <c r="X261" s="892"/>
      <c r="Y261" s="892"/>
      <c r="Z261" s="892"/>
      <c r="AA261" s="892"/>
      <c r="AB261" s="917"/>
      <c r="AC261" s="918"/>
      <c r="AD261" s="914"/>
      <c r="AE261" s="234" t="s">
        <v>405</v>
      </c>
      <c r="AF261" s="293"/>
      <c r="AG261" s="294" t="s">
        <v>38</v>
      </c>
      <c r="AH261" s="295"/>
      <c r="AI261" s="304" t="s">
        <v>404</v>
      </c>
      <c r="AJ261" s="295"/>
      <c r="AK261" s="294" t="s">
        <v>38</v>
      </c>
      <c r="AL261" s="295"/>
      <c r="AM261" s="291"/>
      <c r="AN261" s="292"/>
      <c r="AO261" s="280"/>
      <c r="AP261" s="887"/>
      <c r="AQ261" s="891"/>
      <c r="AR261" s="892"/>
      <c r="AS261" s="892"/>
      <c r="AT261" s="892"/>
      <c r="AU261" s="892"/>
      <c r="AV261" s="892"/>
      <c r="AW261" s="892"/>
      <c r="AX261" s="892"/>
      <c r="AY261" s="892"/>
      <c r="AZ261" s="892"/>
      <c r="BA261" s="892"/>
      <c r="BB261" s="892"/>
      <c r="BC261" s="893"/>
    </row>
    <row r="262" spans="1:55" ht="32.1" customHeight="1">
      <c r="A262" s="207"/>
      <c r="B262" s="913">
        <v>12</v>
      </c>
      <c r="C262" s="896">
        <f>C260+1</f>
        <v>44389</v>
      </c>
      <c r="D262" s="226" t="s">
        <v>403</v>
      </c>
      <c r="E262" s="898"/>
      <c r="F262" s="899"/>
      <c r="G262" s="899"/>
      <c r="H262" s="303" t="s">
        <v>404</v>
      </c>
      <c r="I262" s="899"/>
      <c r="J262" s="899"/>
      <c r="K262" s="900"/>
      <c r="L262" s="285" t="str">
        <f>IF(E262="","",I262-E262-(TIME(0,N262,0)))</f>
        <v/>
      </c>
      <c r="M262" s="286" t="str">
        <f>IF(E262="","",IF(MINUTE(I262-E262-TIME(0,N262,0))=0,"00",MINUTE(I262-E262-TIME(0,N262,0))))</f>
        <v/>
      </c>
      <c r="N262" s="279"/>
      <c r="O262" s="915"/>
      <c r="P262" s="888"/>
      <c r="Q262" s="889"/>
      <c r="R262" s="889"/>
      <c r="S262" s="889"/>
      <c r="T262" s="889"/>
      <c r="U262" s="889"/>
      <c r="V262" s="889"/>
      <c r="W262" s="889"/>
      <c r="X262" s="889"/>
      <c r="Y262" s="889"/>
      <c r="Z262" s="889"/>
      <c r="AA262" s="889"/>
      <c r="AB262" s="916"/>
      <c r="AC262" s="918">
        <v>28</v>
      </c>
      <c r="AD262" s="896">
        <f>AD260+1</f>
        <v>44405</v>
      </c>
      <c r="AE262" s="226" t="s">
        <v>403</v>
      </c>
      <c r="AF262" s="898"/>
      <c r="AG262" s="899"/>
      <c r="AH262" s="899"/>
      <c r="AI262" s="303" t="s">
        <v>404</v>
      </c>
      <c r="AJ262" s="899"/>
      <c r="AK262" s="899"/>
      <c r="AL262" s="900"/>
      <c r="AM262" s="285" t="str">
        <f>IF(AF262="","",AJ262-AF262-(TIME(0,AO262,0)))</f>
        <v/>
      </c>
      <c r="AN262" s="286" t="str">
        <f>IF(AF262="","",IF(MINUTE(AJ262-AF262-TIME(0,AO262,0))=0,"00",MINUTE(AJ262-AF262-TIME(0,AO262,0))))</f>
        <v/>
      </c>
      <c r="AO262" s="279"/>
      <c r="AP262" s="886"/>
      <c r="AQ262" s="888"/>
      <c r="AR262" s="889"/>
      <c r="AS262" s="889"/>
      <c r="AT262" s="889"/>
      <c r="AU262" s="889"/>
      <c r="AV262" s="889"/>
      <c r="AW262" s="889"/>
      <c r="AX262" s="889"/>
      <c r="AY262" s="889"/>
      <c r="AZ262" s="889"/>
      <c r="BA262" s="889"/>
      <c r="BB262" s="889"/>
      <c r="BC262" s="890"/>
    </row>
    <row r="263" spans="1:55" ht="32.1" customHeight="1">
      <c r="A263" s="207"/>
      <c r="B263" s="913"/>
      <c r="C263" s="914"/>
      <c r="D263" s="234" t="s">
        <v>405</v>
      </c>
      <c r="E263" s="293"/>
      <c r="F263" s="294" t="s">
        <v>38</v>
      </c>
      <c r="G263" s="295"/>
      <c r="H263" s="304" t="s">
        <v>404</v>
      </c>
      <c r="I263" s="295"/>
      <c r="J263" s="294" t="s">
        <v>38</v>
      </c>
      <c r="K263" s="295"/>
      <c r="L263" s="287"/>
      <c r="M263" s="288"/>
      <c r="N263" s="280"/>
      <c r="O263" s="887"/>
      <c r="P263" s="891"/>
      <c r="Q263" s="892"/>
      <c r="R263" s="892"/>
      <c r="S263" s="892"/>
      <c r="T263" s="892"/>
      <c r="U263" s="892"/>
      <c r="V263" s="892"/>
      <c r="W263" s="892"/>
      <c r="X263" s="892"/>
      <c r="Y263" s="892"/>
      <c r="Z263" s="892"/>
      <c r="AA263" s="892"/>
      <c r="AB263" s="917"/>
      <c r="AC263" s="918"/>
      <c r="AD263" s="914"/>
      <c r="AE263" s="234" t="s">
        <v>405</v>
      </c>
      <c r="AF263" s="293"/>
      <c r="AG263" s="294" t="s">
        <v>38</v>
      </c>
      <c r="AH263" s="295"/>
      <c r="AI263" s="304" t="s">
        <v>404</v>
      </c>
      <c r="AJ263" s="295"/>
      <c r="AK263" s="294" t="s">
        <v>38</v>
      </c>
      <c r="AL263" s="295"/>
      <c r="AM263" s="291"/>
      <c r="AN263" s="292"/>
      <c r="AO263" s="280"/>
      <c r="AP263" s="887"/>
      <c r="AQ263" s="891"/>
      <c r="AR263" s="892"/>
      <c r="AS263" s="892"/>
      <c r="AT263" s="892"/>
      <c r="AU263" s="892"/>
      <c r="AV263" s="892"/>
      <c r="AW263" s="892"/>
      <c r="AX263" s="892"/>
      <c r="AY263" s="892"/>
      <c r="AZ263" s="892"/>
      <c r="BA263" s="892"/>
      <c r="BB263" s="892"/>
      <c r="BC263" s="893"/>
    </row>
    <row r="264" spans="1:55" ht="32.1" customHeight="1">
      <c r="A264" s="207"/>
      <c r="B264" s="913">
        <v>13</v>
      </c>
      <c r="C264" s="896">
        <f>C262+1</f>
        <v>44390</v>
      </c>
      <c r="D264" s="226" t="s">
        <v>403</v>
      </c>
      <c r="E264" s="898"/>
      <c r="F264" s="899"/>
      <c r="G264" s="899"/>
      <c r="H264" s="303" t="s">
        <v>404</v>
      </c>
      <c r="I264" s="899"/>
      <c r="J264" s="899"/>
      <c r="K264" s="900"/>
      <c r="L264" s="285" t="str">
        <f>IF(E264="","",I264-E264-(TIME(0,N264,0)))</f>
        <v/>
      </c>
      <c r="M264" s="286" t="str">
        <f>IF(E264="","",IF(MINUTE(I264-E264-TIME(0,N264,0))=0,"00",MINUTE(I264-E264-TIME(0,N264,0))))</f>
        <v/>
      </c>
      <c r="N264" s="279"/>
      <c r="O264" s="901"/>
      <c r="P264" s="903"/>
      <c r="Q264" s="904"/>
      <c r="R264" s="904"/>
      <c r="S264" s="904"/>
      <c r="T264" s="904"/>
      <c r="U264" s="904"/>
      <c r="V264" s="904"/>
      <c r="W264" s="904"/>
      <c r="X264" s="904"/>
      <c r="Y264" s="904"/>
      <c r="Z264" s="904"/>
      <c r="AA264" s="904"/>
      <c r="AB264" s="944"/>
      <c r="AC264" s="918">
        <v>29</v>
      </c>
      <c r="AD264" s="896">
        <f>AD262+1</f>
        <v>44406</v>
      </c>
      <c r="AE264" s="226" t="s">
        <v>403</v>
      </c>
      <c r="AF264" s="898"/>
      <c r="AG264" s="899"/>
      <c r="AH264" s="899"/>
      <c r="AI264" s="303" t="s">
        <v>404</v>
      </c>
      <c r="AJ264" s="899"/>
      <c r="AK264" s="899"/>
      <c r="AL264" s="900"/>
      <c r="AM264" s="285" t="str">
        <f>IF(AF264="","",AJ264-AF264-(TIME(0,AO264,0)))</f>
        <v/>
      </c>
      <c r="AN264" s="286" t="str">
        <f>IF(AF264="","",IF(MINUTE(AJ264-AF264-TIME(0,AO264,0))=0,"00",MINUTE(AJ264-AF264-TIME(0,AO264,0))))</f>
        <v/>
      </c>
      <c r="AO264" s="279"/>
      <c r="AP264" s="886"/>
      <c r="AQ264" s="888"/>
      <c r="AR264" s="889"/>
      <c r="AS264" s="889"/>
      <c r="AT264" s="889"/>
      <c r="AU264" s="889"/>
      <c r="AV264" s="889"/>
      <c r="AW264" s="889"/>
      <c r="AX264" s="889"/>
      <c r="AY264" s="889"/>
      <c r="AZ264" s="889"/>
      <c r="BA264" s="889"/>
      <c r="BB264" s="889"/>
      <c r="BC264" s="890"/>
    </row>
    <row r="265" spans="1:55" ht="32.1" customHeight="1">
      <c r="A265" s="207"/>
      <c r="B265" s="913"/>
      <c r="C265" s="914"/>
      <c r="D265" s="234" t="s">
        <v>405</v>
      </c>
      <c r="E265" s="293"/>
      <c r="F265" s="294" t="s">
        <v>38</v>
      </c>
      <c r="G265" s="295"/>
      <c r="H265" s="304" t="s">
        <v>404</v>
      </c>
      <c r="I265" s="295"/>
      <c r="J265" s="294" t="s">
        <v>38</v>
      </c>
      <c r="K265" s="295"/>
      <c r="L265" s="287"/>
      <c r="M265" s="288"/>
      <c r="N265" s="280"/>
      <c r="O265" s="943"/>
      <c r="P265" s="910"/>
      <c r="Q265" s="911"/>
      <c r="R265" s="911"/>
      <c r="S265" s="911"/>
      <c r="T265" s="911"/>
      <c r="U265" s="911"/>
      <c r="V265" s="911"/>
      <c r="W265" s="911"/>
      <c r="X265" s="911"/>
      <c r="Y265" s="911"/>
      <c r="Z265" s="911"/>
      <c r="AA265" s="911"/>
      <c r="AB265" s="945"/>
      <c r="AC265" s="918"/>
      <c r="AD265" s="914"/>
      <c r="AE265" s="234" t="s">
        <v>405</v>
      </c>
      <c r="AF265" s="293"/>
      <c r="AG265" s="294" t="s">
        <v>38</v>
      </c>
      <c r="AH265" s="295"/>
      <c r="AI265" s="304" t="s">
        <v>404</v>
      </c>
      <c r="AJ265" s="295"/>
      <c r="AK265" s="294" t="s">
        <v>38</v>
      </c>
      <c r="AL265" s="295"/>
      <c r="AM265" s="291"/>
      <c r="AN265" s="292"/>
      <c r="AO265" s="280"/>
      <c r="AP265" s="887"/>
      <c r="AQ265" s="891"/>
      <c r="AR265" s="892"/>
      <c r="AS265" s="892"/>
      <c r="AT265" s="892"/>
      <c r="AU265" s="892"/>
      <c r="AV265" s="892"/>
      <c r="AW265" s="892"/>
      <c r="AX265" s="892"/>
      <c r="AY265" s="892"/>
      <c r="AZ265" s="892"/>
      <c r="BA265" s="892"/>
      <c r="BB265" s="892"/>
      <c r="BC265" s="893"/>
    </row>
    <row r="266" spans="1:55" ht="32.1" customHeight="1">
      <c r="A266" s="207"/>
      <c r="B266" s="913">
        <v>14</v>
      </c>
      <c r="C266" s="896">
        <f>C264+1</f>
        <v>44391</v>
      </c>
      <c r="D266" s="226" t="s">
        <v>403</v>
      </c>
      <c r="E266" s="898"/>
      <c r="F266" s="899"/>
      <c r="G266" s="899"/>
      <c r="H266" s="303" t="s">
        <v>404</v>
      </c>
      <c r="I266" s="899"/>
      <c r="J266" s="899"/>
      <c r="K266" s="900"/>
      <c r="L266" s="285" t="str">
        <f>IF(E266="","",I266-E266-(TIME(0,N266,0)))</f>
        <v/>
      </c>
      <c r="M266" s="286" t="str">
        <f>IF(E266="","",IF(MINUTE(I266-E266-TIME(0,N266,0))=0,"00",MINUTE(I266-E266-TIME(0,N266,0))))</f>
        <v/>
      </c>
      <c r="N266" s="279"/>
      <c r="O266" s="901"/>
      <c r="P266" s="903"/>
      <c r="Q266" s="904"/>
      <c r="R266" s="904"/>
      <c r="S266" s="904"/>
      <c r="T266" s="904"/>
      <c r="U266" s="904"/>
      <c r="V266" s="904"/>
      <c r="W266" s="904"/>
      <c r="X266" s="904"/>
      <c r="Y266" s="904"/>
      <c r="Z266" s="904"/>
      <c r="AA266" s="904"/>
      <c r="AB266" s="944"/>
      <c r="AC266" s="918">
        <v>30</v>
      </c>
      <c r="AD266" s="896">
        <f>AD264+1</f>
        <v>44407</v>
      </c>
      <c r="AE266" s="226" t="s">
        <v>403</v>
      </c>
      <c r="AF266" s="898"/>
      <c r="AG266" s="899"/>
      <c r="AH266" s="899"/>
      <c r="AI266" s="303" t="s">
        <v>404</v>
      </c>
      <c r="AJ266" s="899"/>
      <c r="AK266" s="899"/>
      <c r="AL266" s="900"/>
      <c r="AM266" s="285" t="str">
        <f>IF(AF266="","",AJ266-AF266-(TIME(0,AO266,0)))</f>
        <v/>
      </c>
      <c r="AN266" s="286" t="str">
        <f>IF(AF266="","",IF(MINUTE(AJ266-AF266-TIME(0,AO266,0))=0,"00",MINUTE(AJ266-AF266-TIME(0,AO266,0))))</f>
        <v/>
      </c>
      <c r="AO266" s="279"/>
      <c r="AP266" s="946"/>
      <c r="AQ266" s="903"/>
      <c r="AR266" s="904"/>
      <c r="AS266" s="904"/>
      <c r="AT266" s="904"/>
      <c r="AU266" s="904"/>
      <c r="AV266" s="904"/>
      <c r="AW266" s="904"/>
      <c r="AX266" s="904"/>
      <c r="AY266" s="904"/>
      <c r="AZ266" s="904"/>
      <c r="BA266" s="904"/>
      <c r="BB266" s="904"/>
      <c r="BC266" s="905"/>
    </row>
    <row r="267" spans="1:55" ht="32.1" customHeight="1">
      <c r="A267" s="207"/>
      <c r="B267" s="913"/>
      <c r="C267" s="914"/>
      <c r="D267" s="234" t="s">
        <v>405</v>
      </c>
      <c r="E267" s="293"/>
      <c r="F267" s="294" t="s">
        <v>38</v>
      </c>
      <c r="G267" s="295"/>
      <c r="H267" s="304" t="s">
        <v>404</v>
      </c>
      <c r="I267" s="295"/>
      <c r="J267" s="294" t="s">
        <v>38</v>
      </c>
      <c r="K267" s="295"/>
      <c r="L267" s="287"/>
      <c r="M267" s="288"/>
      <c r="N267" s="280"/>
      <c r="O267" s="943"/>
      <c r="P267" s="910"/>
      <c r="Q267" s="911"/>
      <c r="R267" s="911"/>
      <c r="S267" s="911"/>
      <c r="T267" s="911"/>
      <c r="U267" s="911"/>
      <c r="V267" s="911"/>
      <c r="W267" s="911"/>
      <c r="X267" s="911"/>
      <c r="Y267" s="911"/>
      <c r="Z267" s="911"/>
      <c r="AA267" s="911"/>
      <c r="AB267" s="945"/>
      <c r="AC267" s="918"/>
      <c r="AD267" s="914"/>
      <c r="AE267" s="234" t="s">
        <v>405</v>
      </c>
      <c r="AF267" s="293"/>
      <c r="AG267" s="294" t="s">
        <v>38</v>
      </c>
      <c r="AH267" s="295"/>
      <c r="AI267" s="304" t="s">
        <v>404</v>
      </c>
      <c r="AJ267" s="295"/>
      <c r="AK267" s="294" t="s">
        <v>38</v>
      </c>
      <c r="AL267" s="295"/>
      <c r="AM267" s="291"/>
      <c r="AN267" s="292"/>
      <c r="AO267" s="280"/>
      <c r="AP267" s="943"/>
      <c r="AQ267" s="910"/>
      <c r="AR267" s="911"/>
      <c r="AS267" s="911"/>
      <c r="AT267" s="911"/>
      <c r="AU267" s="911"/>
      <c r="AV267" s="911"/>
      <c r="AW267" s="911"/>
      <c r="AX267" s="911"/>
      <c r="AY267" s="911"/>
      <c r="AZ267" s="911"/>
      <c r="BA267" s="911"/>
      <c r="BB267" s="911"/>
      <c r="BC267" s="912"/>
    </row>
    <row r="268" spans="1:55" ht="32.1" customHeight="1">
      <c r="A268" s="207"/>
      <c r="B268" s="913">
        <v>15</v>
      </c>
      <c r="C268" s="896">
        <f>C266+1</f>
        <v>44392</v>
      </c>
      <c r="D268" s="226" t="s">
        <v>403</v>
      </c>
      <c r="E268" s="898"/>
      <c r="F268" s="899"/>
      <c r="G268" s="899"/>
      <c r="H268" s="303" t="s">
        <v>404</v>
      </c>
      <c r="I268" s="899"/>
      <c r="J268" s="899"/>
      <c r="K268" s="900"/>
      <c r="L268" s="285" t="str">
        <f>IF(E268="","",I268-E268-(TIME(0,N268,0)))</f>
        <v/>
      </c>
      <c r="M268" s="286" t="str">
        <f>IF(E268="","",IF(MINUTE(I268-E268-TIME(0,N268,0))=0,"00",MINUTE(I268-E268-TIME(0,N268,0))))</f>
        <v/>
      </c>
      <c r="N268" s="279"/>
      <c r="O268" s="901"/>
      <c r="P268" s="903"/>
      <c r="Q268" s="904"/>
      <c r="R268" s="904"/>
      <c r="S268" s="904"/>
      <c r="T268" s="904"/>
      <c r="U268" s="904"/>
      <c r="V268" s="904"/>
      <c r="W268" s="904"/>
      <c r="X268" s="904"/>
      <c r="Y268" s="904"/>
      <c r="Z268" s="904"/>
      <c r="AA268" s="904"/>
      <c r="AB268" s="944"/>
      <c r="AC268" s="947">
        <v>31</v>
      </c>
      <c r="AD268" s="896">
        <f>AD266+1</f>
        <v>44408</v>
      </c>
      <c r="AE268" s="226" t="s">
        <v>403</v>
      </c>
      <c r="AF268" s="898"/>
      <c r="AG268" s="899"/>
      <c r="AH268" s="899"/>
      <c r="AI268" s="303" t="s">
        <v>404</v>
      </c>
      <c r="AJ268" s="899"/>
      <c r="AK268" s="899"/>
      <c r="AL268" s="900"/>
      <c r="AM268" s="285" t="str">
        <f>IF(AF268="","",AJ268-AF268-(TIME(0,AO268,0)))</f>
        <v/>
      </c>
      <c r="AN268" s="286" t="str">
        <f>IF(AF268="","",IF(MINUTE(AJ268-AF268-TIME(0,AO268,0))=0,"00",MINUTE(AJ268-AF268-TIME(0,AO268,0))))</f>
        <v/>
      </c>
      <c r="AO268" s="279"/>
      <c r="AP268" s="946"/>
      <c r="AQ268" s="903"/>
      <c r="AR268" s="904"/>
      <c r="AS268" s="904"/>
      <c r="AT268" s="904"/>
      <c r="AU268" s="904"/>
      <c r="AV268" s="904"/>
      <c r="AW268" s="904"/>
      <c r="AX268" s="904"/>
      <c r="AY268" s="904"/>
      <c r="AZ268" s="904"/>
      <c r="BA268" s="904"/>
      <c r="BB268" s="904"/>
      <c r="BC268" s="905"/>
    </row>
    <row r="269" spans="1:55" ht="32.1" customHeight="1" thickBot="1">
      <c r="A269" s="207"/>
      <c r="B269" s="913"/>
      <c r="C269" s="914"/>
      <c r="D269" s="234" t="s">
        <v>405</v>
      </c>
      <c r="E269" s="293"/>
      <c r="F269" s="294" t="s">
        <v>38</v>
      </c>
      <c r="G269" s="295"/>
      <c r="H269" s="304" t="s">
        <v>404</v>
      </c>
      <c r="I269" s="295"/>
      <c r="J269" s="294" t="s">
        <v>38</v>
      </c>
      <c r="K269" s="295"/>
      <c r="L269" s="287"/>
      <c r="M269" s="288"/>
      <c r="N269" s="280"/>
      <c r="O269" s="943"/>
      <c r="P269" s="910"/>
      <c r="Q269" s="911"/>
      <c r="R269" s="911"/>
      <c r="S269" s="911"/>
      <c r="T269" s="911"/>
      <c r="U269" s="911"/>
      <c r="V269" s="911"/>
      <c r="W269" s="911"/>
      <c r="X269" s="911"/>
      <c r="Y269" s="911"/>
      <c r="Z269" s="911"/>
      <c r="AA269" s="911"/>
      <c r="AB269" s="945"/>
      <c r="AC269" s="947"/>
      <c r="AD269" s="914"/>
      <c r="AE269" s="234" t="s">
        <v>405</v>
      </c>
      <c r="AF269" s="293"/>
      <c r="AG269" s="294" t="s">
        <v>38</v>
      </c>
      <c r="AH269" s="295"/>
      <c r="AI269" s="304" t="s">
        <v>404</v>
      </c>
      <c r="AJ269" s="295"/>
      <c r="AK269" s="294" t="s">
        <v>38</v>
      </c>
      <c r="AL269" s="295"/>
      <c r="AM269" s="291"/>
      <c r="AN269" s="292"/>
      <c r="AO269" s="280"/>
      <c r="AP269" s="902"/>
      <c r="AQ269" s="910"/>
      <c r="AR269" s="911"/>
      <c r="AS269" s="911"/>
      <c r="AT269" s="911"/>
      <c r="AU269" s="911"/>
      <c r="AV269" s="911"/>
      <c r="AW269" s="911"/>
      <c r="AX269" s="911"/>
      <c r="AY269" s="911"/>
      <c r="AZ269" s="911"/>
      <c r="BA269" s="911"/>
      <c r="BB269" s="911"/>
      <c r="BC269" s="912"/>
    </row>
    <row r="270" spans="1:55" ht="32.1" customHeight="1">
      <c r="A270" s="207"/>
      <c r="B270" s="894">
        <v>16</v>
      </c>
      <c r="C270" s="896">
        <f>C268+1</f>
        <v>44393</v>
      </c>
      <c r="D270" s="226" t="s">
        <v>403</v>
      </c>
      <c r="E270" s="898"/>
      <c r="F270" s="899"/>
      <c r="G270" s="899"/>
      <c r="H270" s="303" t="s">
        <v>404</v>
      </c>
      <c r="I270" s="899"/>
      <c r="J270" s="899"/>
      <c r="K270" s="900"/>
      <c r="L270" s="285" t="str">
        <f>IF(E270="","",I270-E270-(TIME(0,N270,0)))</f>
        <v/>
      </c>
      <c r="M270" s="286" t="str">
        <f>IF(E270="","",IF(MINUTE(I270-E270-TIME(0,N270,0))=0,"00",MINUTE(I270-E270-TIME(0,N270,0))))</f>
        <v/>
      </c>
      <c r="N270" s="279"/>
      <c r="O270" s="901"/>
      <c r="P270" s="903"/>
      <c r="Q270" s="904"/>
      <c r="R270" s="904"/>
      <c r="S270" s="904"/>
      <c r="T270" s="904"/>
      <c r="U270" s="904"/>
      <c r="V270" s="904"/>
      <c r="W270" s="904"/>
      <c r="X270" s="904"/>
      <c r="Y270" s="904"/>
      <c r="Z270" s="904"/>
      <c r="AA270" s="904"/>
      <c r="AB270" s="905"/>
      <c r="AC270" s="922" t="s">
        <v>427</v>
      </c>
      <c r="AD270" s="923"/>
      <c r="AE270" s="923"/>
      <c r="AF270" s="923"/>
      <c r="AG270" s="923"/>
      <c r="AH270" s="923"/>
      <c r="AI270" s="923"/>
      <c r="AJ270" s="923"/>
      <c r="AK270" s="926" t="s">
        <v>403</v>
      </c>
      <c r="AL270" s="927"/>
      <c r="AM270" s="928">
        <f>SUM(L240:L271,AM240:AM269)</f>
        <v>0</v>
      </c>
      <c r="AN270" s="929"/>
      <c r="AO270" s="929"/>
      <c r="AP270" s="929"/>
      <c r="AQ270" s="929"/>
      <c r="AR270" s="929"/>
      <c r="AS270" s="930"/>
      <c r="AT270" s="931">
        <f>COUNTA(E240:G271,AF240:AH269)-COUNTIF(E240:G271,":")-COUNTIF(AF240:AH269,":")</f>
        <v>0</v>
      </c>
      <c r="AU270" s="932"/>
      <c r="AV270" s="932"/>
      <c r="AW270" s="933" t="s">
        <v>393</v>
      </c>
      <c r="AX270" s="934"/>
      <c r="AY270" s="935"/>
      <c r="AZ270" s="936"/>
      <c r="BA270" s="937"/>
      <c r="BB270" s="937"/>
      <c r="BC270" s="938"/>
    </row>
    <row r="271" spans="1:55" ht="32.1" customHeight="1" thickBot="1">
      <c r="A271" s="207"/>
      <c r="B271" s="895"/>
      <c r="C271" s="897"/>
      <c r="D271" s="244" t="s">
        <v>405</v>
      </c>
      <c r="E271" s="296"/>
      <c r="F271" s="297" t="s">
        <v>38</v>
      </c>
      <c r="G271" s="298"/>
      <c r="H271" s="305" t="s">
        <v>404</v>
      </c>
      <c r="I271" s="298"/>
      <c r="J271" s="297" t="s">
        <v>38</v>
      </c>
      <c r="K271" s="298"/>
      <c r="L271" s="289"/>
      <c r="M271" s="290"/>
      <c r="N271" s="281"/>
      <c r="O271" s="902"/>
      <c r="P271" s="906"/>
      <c r="Q271" s="907"/>
      <c r="R271" s="907"/>
      <c r="S271" s="907"/>
      <c r="T271" s="907"/>
      <c r="U271" s="907"/>
      <c r="V271" s="907"/>
      <c r="W271" s="907"/>
      <c r="X271" s="907"/>
      <c r="Y271" s="907"/>
      <c r="Z271" s="907"/>
      <c r="AA271" s="907"/>
      <c r="AB271" s="908"/>
      <c r="AC271" s="924"/>
      <c r="AD271" s="925"/>
      <c r="AE271" s="925"/>
      <c r="AF271" s="925"/>
      <c r="AG271" s="925"/>
      <c r="AH271" s="925"/>
      <c r="AI271" s="925"/>
      <c r="AJ271" s="925"/>
      <c r="AK271" s="871" t="s">
        <v>405</v>
      </c>
      <c r="AL271" s="942"/>
      <c r="AM271" s="871"/>
      <c r="AN271" s="872"/>
      <c r="AO271" s="252" t="s">
        <v>401</v>
      </c>
      <c r="AP271" s="253"/>
      <c r="AQ271" s="873" t="s">
        <v>402</v>
      </c>
      <c r="AR271" s="873"/>
      <c r="AS271" s="874"/>
      <c r="AT271" s="875"/>
      <c r="AU271" s="876"/>
      <c r="AV271" s="876"/>
      <c r="AW271" s="876" t="s">
        <v>393</v>
      </c>
      <c r="AX271" s="877"/>
      <c r="AY271" s="878"/>
      <c r="AZ271" s="939"/>
      <c r="BA271" s="940"/>
      <c r="BB271" s="940"/>
      <c r="BC271" s="941"/>
    </row>
    <row r="272" spans="1:55" ht="21.95" customHeight="1" thickBot="1">
      <c r="A272" s="207"/>
      <c r="B272" s="628" t="s">
        <v>414</v>
      </c>
      <c r="C272" s="629"/>
      <c r="D272" s="254"/>
      <c r="E272" s="254"/>
      <c r="F272" s="255"/>
      <c r="G272" s="254"/>
      <c r="H272" s="255"/>
      <c r="I272" s="254"/>
      <c r="J272" s="255"/>
      <c r="K272" s="254"/>
      <c r="L272" s="254"/>
      <c r="M272" s="254"/>
      <c r="N272" s="254"/>
      <c r="O272" s="254"/>
      <c r="P272" s="178"/>
      <c r="Q272" s="178"/>
      <c r="R272" s="178"/>
      <c r="S272" s="178"/>
      <c r="T272" s="178"/>
      <c r="U272" s="178"/>
      <c r="V272" s="178"/>
      <c r="W272" s="178"/>
      <c r="X272" s="178"/>
      <c r="Y272" s="178"/>
      <c r="Z272" s="178"/>
      <c r="AA272" s="178"/>
      <c r="AB272" s="178"/>
      <c r="AC272" s="626"/>
      <c r="AD272" s="626"/>
      <c r="AE272" s="210"/>
      <c r="AF272" s="210"/>
      <c r="AG272" s="210"/>
      <c r="AH272" s="210"/>
      <c r="AI272" s="210"/>
      <c r="AJ272" s="210"/>
      <c r="AK272" s="210"/>
      <c r="AL272" s="210"/>
      <c r="AM272" s="178"/>
      <c r="AN272" s="178"/>
      <c r="AO272" s="178"/>
      <c r="AP272" s="178"/>
      <c r="AQ272" s="256" t="s">
        <v>415</v>
      </c>
      <c r="AR272" s="178"/>
      <c r="AS272" s="178"/>
      <c r="AT272" s="178"/>
      <c r="AU272" s="178"/>
      <c r="AV272" s="178"/>
      <c r="AW272" s="178"/>
      <c r="AX272" s="178"/>
      <c r="AY272" s="178"/>
      <c r="AZ272" s="178"/>
      <c r="BA272" s="178"/>
      <c r="BB272" s="178"/>
      <c r="BC272" s="178"/>
    </row>
    <row r="273" spans="1:68" ht="21.95" customHeight="1">
      <c r="A273" s="207"/>
      <c r="B273" s="628" t="s">
        <v>416</v>
      </c>
      <c r="C273" s="623"/>
      <c r="D273" s="207"/>
      <c r="E273" s="207"/>
      <c r="F273" s="207"/>
      <c r="G273" s="207"/>
      <c r="H273" s="207"/>
      <c r="I273" s="207"/>
      <c r="J273" s="207"/>
      <c r="K273" s="207"/>
      <c r="L273" s="254"/>
      <c r="M273" s="254"/>
      <c r="N273" s="254"/>
      <c r="O273" s="254"/>
      <c r="P273" s="178"/>
      <c r="Q273" s="178"/>
      <c r="R273" s="178"/>
      <c r="S273" s="178"/>
      <c r="T273" s="178"/>
      <c r="U273" s="178"/>
      <c r="V273" s="178"/>
      <c r="W273" s="178"/>
      <c r="X273" s="178"/>
      <c r="Y273" s="178"/>
      <c r="Z273" s="178"/>
      <c r="AA273" s="178"/>
      <c r="AB273" s="178"/>
      <c r="AC273" s="623"/>
      <c r="AD273" s="623"/>
      <c r="AE273" s="207"/>
      <c r="AF273" s="207"/>
      <c r="AG273" s="207"/>
      <c r="AH273" s="207"/>
      <c r="AI273" s="207"/>
      <c r="AJ273" s="207"/>
      <c r="AK273" s="207"/>
      <c r="AL273" s="207"/>
      <c r="AP273" s="207"/>
      <c r="AQ273" s="257" t="s">
        <v>417</v>
      </c>
      <c r="AR273" s="258"/>
      <c r="AS273" s="258"/>
      <c r="AT273" s="258"/>
      <c r="AU273" s="258" t="s">
        <v>418</v>
      </c>
      <c r="AV273" s="258"/>
      <c r="AW273" s="258"/>
      <c r="AX273" s="259"/>
      <c r="AY273" s="909">
        <f>'入力用　雇用依頼 '!$B$20</f>
        <v>3</v>
      </c>
      <c r="AZ273" s="909"/>
      <c r="BA273" s="909"/>
      <c r="BB273" s="259" t="s">
        <v>393</v>
      </c>
      <c r="BC273" s="260"/>
    </row>
    <row r="274" spans="1:68" ht="21.95" customHeight="1">
      <c r="A274" s="207"/>
      <c r="B274" s="628" t="s">
        <v>419</v>
      </c>
      <c r="C274" s="623"/>
      <c r="D274" s="207"/>
      <c r="E274" s="207"/>
      <c r="F274" s="207"/>
      <c r="G274" s="207"/>
      <c r="H274" s="207"/>
      <c r="I274" s="207"/>
      <c r="J274" s="207"/>
      <c r="K274" s="207"/>
      <c r="L274" s="254"/>
      <c r="M274" s="254"/>
      <c r="N274" s="254"/>
      <c r="O274" s="254"/>
      <c r="P274" s="178"/>
      <c r="Q274" s="178"/>
      <c r="R274" s="178"/>
      <c r="S274" s="178"/>
      <c r="T274" s="178"/>
      <c r="U274" s="178"/>
      <c r="V274" s="178"/>
      <c r="W274" s="178"/>
      <c r="X274" s="178"/>
      <c r="Y274" s="178"/>
      <c r="Z274" s="178"/>
      <c r="AA274" s="178"/>
      <c r="AB274" s="178"/>
      <c r="AC274" s="623"/>
      <c r="AD274" s="623"/>
      <c r="AE274" s="207"/>
      <c r="AF274" s="207"/>
      <c r="AG274" s="207"/>
      <c r="AH274" s="207"/>
      <c r="AI274" s="207"/>
      <c r="AJ274" s="207"/>
      <c r="AK274" s="207"/>
      <c r="AL274" s="207"/>
      <c r="AP274" s="207"/>
      <c r="AQ274" s="261" t="s">
        <v>395</v>
      </c>
      <c r="AR274" s="262"/>
      <c r="AS274" s="262"/>
      <c r="AT274" s="262"/>
      <c r="AU274" s="919" t="str">
        <f>'入力用　雇用依頼 '!$B$21</f>
        <v>週当たり20時間未満</v>
      </c>
      <c r="AV274" s="919"/>
      <c r="AW274" s="919"/>
      <c r="AX274" s="919"/>
      <c r="AY274" s="919"/>
      <c r="AZ274" s="919"/>
      <c r="BA274" s="919"/>
      <c r="BB274" s="919"/>
      <c r="BC274" s="920"/>
    </row>
    <row r="275" spans="1:68" ht="21.95" customHeight="1" thickBot="1">
      <c r="A275" s="207"/>
      <c r="B275" s="628" t="s">
        <v>420</v>
      </c>
      <c r="C275" s="623"/>
      <c r="D275" s="207"/>
      <c r="E275" s="207"/>
      <c r="F275" s="207"/>
      <c r="G275" s="207"/>
      <c r="H275" s="207"/>
      <c r="I275" s="207"/>
      <c r="J275" s="207"/>
      <c r="K275" s="207"/>
      <c r="L275" s="254"/>
      <c r="M275" s="254"/>
      <c r="N275" s="254"/>
      <c r="O275" s="254"/>
      <c r="P275" s="178"/>
      <c r="Q275" s="178"/>
      <c r="R275" s="178"/>
      <c r="S275" s="178"/>
      <c r="T275" s="178"/>
      <c r="U275" s="178"/>
      <c r="V275" s="178"/>
      <c r="W275" s="178"/>
      <c r="X275" s="178"/>
      <c r="Y275" s="178"/>
      <c r="Z275" s="178"/>
      <c r="AA275" s="178"/>
      <c r="AB275" s="178"/>
      <c r="AC275" s="623"/>
      <c r="AD275" s="623"/>
      <c r="AE275" s="207"/>
      <c r="AF275" s="207"/>
      <c r="AG275" s="207"/>
      <c r="AH275" s="207"/>
      <c r="AI275" s="207"/>
      <c r="AJ275" s="207"/>
      <c r="AK275" s="207"/>
      <c r="AL275" s="207"/>
      <c r="AP275" s="207"/>
      <c r="AQ275" s="263" t="s">
        <v>421</v>
      </c>
      <c r="AR275" s="264"/>
      <c r="AS275" s="264"/>
      <c r="AT275" s="264"/>
      <c r="AU275" s="264"/>
      <c r="AV275" s="264"/>
      <c r="AW275" s="264"/>
      <c r="AX275" s="265"/>
      <c r="AY275" s="921">
        <f>'入力用　雇用依頼 '!$C$22</f>
        <v>1050</v>
      </c>
      <c r="AZ275" s="921"/>
      <c r="BA275" s="921"/>
      <c r="BB275" s="265" t="s">
        <v>59</v>
      </c>
      <c r="BC275" s="266"/>
    </row>
    <row r="276" spans="1:68" ht="21.95" customHeight="1">
      <c r="A276" s="207"/>
      <c r="B276" s="630" t="s">
        <v>422</v>
      </c>
      <c r="C276" s="623"/>
      <c r="D276" s="207"/>
      <c r="E276" s="207"/>
      <c r="F276" s="207"/>
      <c r="G276" s="207"/>
      <c r="H276" s="207"/>
      <c r="I276" s="207"/>
      <c r="J276" s="207"/>
      <c r="K276" s="207"/>
      <c r="L276" s="254"/>
      <c r="M276" s="254"/>
      <c r="N276" s="254"/>
      <c r="O276" s="254"/>
      <c r="P276" s="178"/>
      <c r="Q276" s="178"/>
      <c r="R276" s="178"/>
      <c r="S276" s="178"/>
      <c r="T276" s="178"/>
      <c r="U276" s="178"/>
      <c r="V276" s="178"/>
      <c r="W276" s="178"/>
      <c r="X276" s="178"/>
      <c r="Y276" s="178"/>
      <c r="Z276" s="178"/>
      <c r="AA276" s="178"/>
      <c r="AB276" s="178"/>
      <c r="AC276" s="623"/>
      <c r="AD276" s="623"/>
      <c r="AE276" s="207"/>
      <c r="AF276" s="207"/>
      <c r="AG276" s="207"/>
      <c r="AH276" s="207"/>
      <c r="AI276" s="207"/>
      <c r="AJ276" s="207"/>
      <c r="AK276" s="207"/>
      <c r="AL276" s="207"/>
      <c r="AP276" s="207"/>
      <c r="AQ276" s="207"/>
      <c r="AR276" s="207"/>
      <c r="AS276" s="207"/>
      <c r="AT276" s="207"/>
      <c r="AU276" s="207"/>
      <c r="AV276" s="207"/>
      <c r="AW276" s="207"/>
      <c r="AX276" s="207"/>
      <c r="AY276" s="207"/>
      <c r="AZ276" s="207"/>
      <c r="BA276" s="207"/>
      <c r="BB276" s="207"/>
      <c r="BC276" s="207"/>
    </row>
    <row r="277" spans="1:68" ht="23.25" customHeight="1">
      <c r="A277" s="207"/>
      <c r="B277" s="981" t="s">
        <v>381</v>
      </c>
      <c r="C277" s="981"/>
      <c r="D277" s="981"/>
      <c r="E277" s="981"/>
      <c r="F277" s="981"/>
      <c r="G277" s="981"/>
      <c r="H277" s="981"/>
      <c r="I277" s="981"/>
      <c r="J277" s="981"/>
      <c r="K277" s="981"/>
      <c r="L277" s="981"/>
      <c r="M277" s="981"/>
      <c r="N277" s="981"/>
      <c r="O277" s="981"/>
      <c r="P277" s="981"/>
      <c r="Q277" s="981"/>
      <c r="R277" s="981"/>
      <c r="S277" s="981"/>
      <c r="T277" s="981"/>
      <c r="U277" s="981"/>
      <c r="V277" s="981"/>
      <c r="W277" s="981"/>
      <c r="X277" s="981"/>
      <c r="Y277" s="981"/>
      <c r="Z277" s="981"/>
      <c r="AA277" s="981"/>
      <c r="AB277" s="981"/>
      <c r="AC277" s="981"/>
      <c r="AD277" s="981"/>
      <c r="AE277" s="981"/>
      <c r="AF277" s="981"/>
      <c r="AG277" s="981"/>
      <c r="AH277" s="981"/>
      <c r="AI277" s="981"/>
      <c r="AJ277" s="981"/>
      <c r="AK277" s="981"/>
      <c r="AL277" s="981"/>
      <c r="AM277" s="981"/>
      <c r="AN277" s="981"/>
      <c r="AO277" s="981"/>
      <c r="AP277" s="981"/>
      <c r="AQ277" s="981"/>
      <c r="AR277" s="981"/>
      <c r="AS277" s="981"/>
      <c r="AT277" s="981"/>
      <c r="AU277" s="981"/>
      <c r="AV277" s="981"/>
      <c r="AW277" s="981"/>
      <c r="AX277" s="981"/>
      <c r="AY277" s="981"/>
      <c r="AZ277" s="981"/>
      <c r="BA277" s="981"/>
      <c r="BB277" s="981"/>
      <c r="BC277" s="981"/>
    </row>
    <row r="278" spans="1:68" ht="19.5" thickBot="1">
      <c r="A278" s="207"/>
      <c r="B278" s="623"/>
      <c r="C278" s="624"/>
      <c r="D278" s="208"/>
      <c r="E278" s="209"/>
      <c r="F278" s="209"/>
      <c r="G278" s="209"/>
      <c r="H278" s="209"/>
      <c r="I278" s="209"/>
      <c r="J278" s="209"/>
      <c r="K278" s="209"/>
      <c r="L278" s="208"/>
      <c r="M278" s="208"/>
      <c r="N278" s="208"/>
      <c r="O278" s="208"/>
      <c r="P278" s="208"/>
      <c r="Q278" s="208"/>
      <c r="R278" s="208"/>
      <c r="S278" s="208"/>
      <c r="T278" s="208"/>
      <c r="U278" s="208"/>
      <c r="V278" s="208"/>
      <c r="W278" s="208"/>
      <c r="X278" s="208"/>
      <c r="Y278" s="208"/>
      <c r="Z278" s="208"/>
      <c r="AA278" s="208"/>
      <c r="AB278" s="208"/>
      <c r="AC278" s="625"/>
      <c r="AD278" s="624"/>
      <c r="AE278" s="208"/>
      <c r="AF278" s="208"/>
      <c r="AG278" s="208"/>
      <c r="AH278" s="208"/>
      <c r="AI278" s="208"/>
      <c r="AJ278" s="208"/>
      <c r="AK278" s="208"/>
      <c r="AL278" s="208"/>
      <c r="AM278" s="208"/>
      <c r="AN278" s="208"/>
      <c r="AO278" s="208"/>
      <c r="AP278" s="208"/>
      <c r="AQ278" s="984">
        <f>BD1</f>
        <v>2021</v>
      </c>
      <c r="AR278" s="984"/>
      <c r="AS278" s="984"/>
      <c r="AT278" s="984"/>
      <c r="AU278" s="984"/>
      <c r="AV278" s="982" t="s">
        <v>382</v>
      </c>
      <c r="AW278" s="982"/>
      <c r="AX278" s="983">
        <v>8</v>
      </c>
      <c r="AY278" s="983"/>
      <c r="AZ278" s="299"/>
      <c r="BA278" s="300"/>
      <c r="BB278" s="301" t="s">
        <v>383</v>
      </c>
      <c r="BC278" s="301"/>
    </row>
    <row r="279" spans="1:68" s="212" customFormat="1" ht="9" customHeight="1" thickBot="1">
      <c r="B279" s="626"/>
      <c r="C279" s="626"/>
      <c r="D279" s="210"/>
      <c r="E279" s="210"/>
      <c r="F279" s="211"/>
      <c r="G279" s="211"/>
      <c r="H279" s="211"/>
      <c r="I279" s="211"/>
      <c r="J279" s="211"/>
      <c r="K279" s="211"/>
      <c r="L279" s="211"/>
      <c r="M279" s="211"/>
      <c r="N279" s="211"/>
      <c r="O279" s="211"/>
      <c r="P279" s="211"/>
      <c r="Q279" s="211"/>
      <c r="R279" s="211"/>
      <c r="S279" s="211"/>
      <c r="T279" s="211"/>
      <c r="U279" s="211"/>
      <c r="V279" s="211"/>
      <c r="W279" s="211"/>
      <c r="X279" s="211"/>
      <c r="Y279" s="211"/>
      <c r="Z279" s="211"/>
      <c r="AA279" s="211"/>
      <c r="AB279" s="211"/>
      <c r="AC279" s="627"/>
      <c r="AD279" s="627"/>
      <c r="AE279" s="211"/>
      <c r="AF279" s="211"/>
      <c r="BC279" s="210"/>
    </row>
    <row r="280" spans="1:68" s="212" customFormat="1" ht="30" customHeight="1">
      <c r="B280" s="985" t="s">
        <v>384</v>
      </c>
      <c r="C280" s="986"/>
      <c r="D280" s="986"/>
      <c r="E280" s="986"/>
      <c r="F280" s="986"/>
      <c r="G280" s="986"/>
      <c r="H280" s="987"/>
      <c r="I280" s="988" t="str">
        <f>'入力用　雇用依頼 '!O9</f>
        <v>東京都立大学管理部理系管理課</v>
      </c>
      <c r="J280" s="986"/>
      <c r="K280" s="986"/>
      <c r="L280" s="986"/>
      <c r="M280" s="986"/>
      <c r="N280" s="986"/>
      <c r="O280" s="986"/>
      <c r="P280" s="986"/>
      <c r="Q280" s="986"/>
      <c r="R280" s="986"/>
      <c r="S280" s="986"/>
      <c r="T280" s="213"/>
      <c r="U280" s="986" t="s">
        <v>385</v>
      </c>
      <c r="V280" s="986"/>
      <c r="W280" s="986"/>
      <c r="X280" s="986"/>
      <c r="Y280" s="986"/>
      <c r="Z280" s="986"/>
      <c r="AA280" s="986"/>
      <c r="AB280" s="986"/>
      <c r="AC280" s="987"/>
      <c r="AD280" s="989">
        <f>'入力用　雇用依頼 '!$B$15</f>
        <v>0</v>
      </c>
      <c r="AE280" s="990"/>
      <c r="AF280" s="990"/>
      <c r="AG280" s="990"/>
      <c r="AH280" s="990"/>
      <c r="AI280" s="990"/>
      <c r="AJ280" s="990"/>
      <c r="AK280" s="990"/>
      <c r="AL280" s="990"/>
      <c r="AM280" s="990"/>
      <c r="AN280" s="990"/>
      <c r="AO280" s="990"/>
      <c r="AP280" s="990"/>
      <c r="AQ280" s="990"/>
      <c r="AR280" s="990"/>
      <c r="AS280" s="990"/>
      <c r="AT280" s="990"/>
      <c r="AU280" s="990"/>
      <c r="AV280" s="990"/>
      <c r="AW280" s="990"/>
      <c r="AX280" s="990"/>
      <c r="AY280" s="990"/>
      <c r="AZ280" s="990"/>
      <c r="BA280" s="990"/>
      <c r="BB280" s="990"/>
      <c r="BC280" s="991"/>
      <c r="BD280" s="210"/>
      <c r="BE280" s="210"/>
      <c r="BF280" s="210"/>
      <c r="BG280" s="210"/>
      <c r="BH280" s="210"/>
      <c r="BI280" s="210"/>
      <c r="BJ280" s="210"/>
      <c r="BK280" s="210"/>
      <c r="BL280" s="210"/>
      <c r="BM280" s="210"/>
      <c r="BN280" s="210"/>
      <c r="BO280" s="210"/>
      <c r="BP280" s="210"/>
    </row>
    <row r="281" spans="1:68" s="212" customFormat="1" ht="30" customHeight="1">
      <c r="B281" s="992" t="s">
        <v>386</v>
      </c>
      <c r="C281" s="967"/>
      <c r="D281" s="967"/>
      <c r="E281" s="967"/>
      <c r="F281" s="967"/>
      <c r="G281" s="967"/>
      <c r="H281" s="968"/>
      <c r="I281" s="966">
        <f>'入力用　雇用依頼 '!$B$13</f>
        <v>0</v>
      </c>
      <c r="J281" s="967"/>
      <c r="K281" s="967"/>
      <c r="L281" s="967"/>
      <c r="M281" s="967"/>
      <c r="N281" s="967"/>
      <c r="O281" s="967"/>
      <c r="P281" s="967"/>
      <c r="Q281" s="214"/>
      <c r="R281" s="215"/>
      <c r="S281" s="216"/>
      <c r="T281" s="217"/>
      <c r="U281" s="967" t="s">
        <v>388</v>
      </c>
      <c r="V281" s="967"/>
      <c r="W281" s="967"/>
      <c r="X281" s="967"/>
      <c r="Y281" s="967"/>
      <c r="Z281" s="967"/>
      <c r="AA281" s="967"/>
      <c r="AB281" s="967"/>
      <c r="AC281" s="968"/>
      <c r="AD281" s="955">
        <f>'入力用　雇用依頼 '!$C$13</f>
        <v>0</v>
      </c>
      <c r="AE281" s="956"/>
      <c r="AF281" s="956"/>
      <c r="AG281" s="956"/>
      <c r="AH281" s="956"/>
      <c r="AI281" s="956"/>
      <c r="AJ281" s="956"/>
      <c r="AK281" s="956"/>
      <c r="AL281" s="956"/>
      <c r="AM281" s="956"/>
      <c r="AN281" s="956"/>
      <c r="AO281" s="956"/>
      <c r="AP281" s="956"/>
      <c r="AQ281" s="957" t="s">
        <v>390</v>
      </c>
      <c r="AR281" s="958"/>
      <c r="AS281" s="958"/>
      <c r="AT281" s="958"/>
      <c r="AU281" s="958"/>
      <c r="AV281" s="958"/>
      <c r="AW281" s="958"/>
      <c r="AX281" s="958"/>
      <c r="AY281" s="958"/>
      <c r="AZ281" s="958"/>
      <c r="BA281" s="958"/>
      <c r="BB281" s="958"/>
      <c r="BC281" s="959"/>
      <c r="BD281" s="210"/>
      <c r="BE281" s="210"/>
      <c r="BF281" s="210"/>
    </row>
    <row r="282" spans="1:68" s="212" customFormat="1" ht="30" customHeight="1" thickBot="1">
      <c r="B282" s="971" t="s">
        <v>391</v>
      </c>
      <c r="C282" s="972"/>
      <c r="D282" s="972"/>
      <c r="E282" s="972"/>
      <c r="F282" s="972"/>
      <c r="G282" s="972"/>
      <c r="H282" s="973"/>
      <c r="I282" s="974">
        <f>'入力用　雇用依頼 '!$B$14</f>
        <v>0</v>
      </c>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5"/>
      <c r="AJ282" s="975"/>
      <c r="AK282" s="975"/>
      <c r="AL282" s="975"/>
      <c r="AM282" s="975"/>
      <c r="AN282" s="975"/>
      <c r="AO282" s="975"/>
      <c r="AP282" s="975"/>
      <c r="AQ282" s="975"/>
      <c r="AR282" s="975"/>
      <c r="AS282" s="975"/>
      <c r="AT282" s="975"/>
      <c r="AU282" s="975"/>
      <c r="AV282" s="975"/>
      <c r="AW282" s="975"/>
      <c r="AX282" s="975"/>
      <c r="AY282" s="975"/>
      <c r="AZ282" s="975"/>
      <c r="BA282" s="975"/>
      <c r="BB282" s="975"/>
      <c r="BC282" s="976"/>
      <c r="BD282" s="210"/>
      <c r="BE282" s="210"/>
      <c r="BF282" s="210"/>
    </row>
    <row r="283" spans="1:68" s="212" customFormat="1" ht="5.0999999999999996" customHeight="1" thickBot="1">
      <c r="B283" s="626"/>
      <c r="C283" s="626"/>
      <c r="D283" s="210"/>
      <c r="E283" s="210"/>
      <c r="F283" s="210"/>
      <c r="G283" s="210"/>
      <c r="H283" s="210"/>
      <c r="I283" s="210"/>
      <c r="J283" s="210"/>
      <c r="K283" s="210"/>
      <c r="L283" s="210"/>
      <c r="M283" s="210"/>
      <c r="N283" s="210"/>
      <c r="O283" s="210"/>
      <c r="P283" s="210"/>
      <c r="Q283" s="210"/>
      <c r="R283" s="210"/>
      <c r="S283" s="210"/>
      <c r="T283" s="210"/>
      <c r="U283" s="210"/>
      <c r="V283" s="210"/>
      <c r="W283" s="210"/>
      <c r="X283" s="210"/>
      <c r="Y283" s="210"/>
      <c r="Z283" s="210"/>
      <c r="AA283" s="210"/>
      <c r="AB283" s="210"/>
      <c r="AC283" s="626"/>
      <c r="AD283" s="626"/>
      <c r="AE283" s="210"/>
      <c r="AF283" s="210"/>
      <c r="AG283" s="210"/>
      <c r="AH283" s="210"/>
      <c r="AI283" s="210"/>
      <c r="AJ283" s="210"/>
      <c r="AK283" s="210"/>
      <c r="AL283" s="210"/>
      <c r="AM283" s="210"/>
      <c r="AN283" s="210"/>
      <c r="AO283" s="210"/>
      <c r="AP283" s="210"/>
      <c r="AQ283" s="210"/>
      <c r="AR283" s="210"/>
      <c r="AS283" s="210"/>
      <c r="AT283" s="210"/>
      <c r="AU283" s="210"/>
      <c r="AV283" s="210"/>
      <c r="AW283" s="210"/>
      <c r="AX283" s="210"/>
      <c r="AY283" s="210"/>
      <c r="AZ283" s="210"/>
      <c r="BA283" s="210"/>
      <c r="BB283" s="210"/>
      <c r="BC283" s="210"/>
    </row>
    <row r="284" spans="1:68" ht="21.95" customHeight="1">
      <c r="A284" s="207"/>
      <c r="B284" s="979" t="s">
        <v>393</v>
      </c>
      <c r="C284" s="977" t="s">
        <v>394</v>
      </c>
      <c r="D284" s="879" t="s">
        <v>395</v>
      </c>
      <c r="E284" s="880"/>
      <c r="F284" s="880"/>
      <c r="G284" s="880"/>
      <c r="H284" s="880"/>
      <c r="I284" s="880"/>
      <c r="J284" s="880"/>
      <c r="K284" s="881"/>
      <c r="L284" s="882" t="s">
        <v>396</v>
      </c>
      <c r="M284" s="883"/>
      <c r="N284" s="219" t="s">
        <v>397</v>
      </c>
      <c r="O284" s="884" t="s">
        <v>398</v>
      </c>
      <c r="P284" s="960" t="s">
        <v>399</v>
      </c>
      <c r="Q284" s="961"/>
      <c r="R284" s="961"/>
      <c r="S284" s="961"/>
      <c r="T284" s="961"/>
      <c r="U284" s="961"/>
      <c r="V284" s="961"/>
      <c r="W284" s="961"/>
      <c r="X284" s="961"/>
      <c r="Y284" s="961"/>
      <c r="Z284" s="961"/>
      <c r="AA284" s="961"/>
      <c r="AB284" s="962"/>
      <c r="AC284" s="969" t="s">
        <v>393</v>
      </c>
      <c r="AD284" s="977" t="s">
        <v>394</v>
      </c>
      <c r="AE284" s="879" t="s">
        <v>395</v>
      </c>
      <c r="AF284" s="880"/>
      <c r="AG284" s="880"/>
      <c r="AH284" s="880"/>
      <c r="AI284" s="880"/>
      <c r="AJ284" s="880"/>
      <c r="AK284" s="880"/>
      <c r="AL284" s="881"/>
      <c r="AM284" s="882" t="s">
        <v>396</v>
      </c>
      <c r="AN284" s="883"/>
      <c r="AO284" s="219" t="s">
        <v>397</v>
      </c>
      <c r="AP284" s="884" t="s">
        <v>398</v>
      </c>
      <c r="AQ284" s="993" t="s">
        <v>399</v>
      </c>
      <c r="AR284" s="993"/>
      <c r="AS284" s="993"/>
      <c r="AT284" s="993"/>
      <c r="AU284" s="993"/>
      <c r="AV284" s="993"/>
      <c r="AW284" s="993"/>
      <c r="AX284" s="993"/>
      <c r="AY284" s="993"/>
      <c r="AZ284" s="993"/>
      <c r="BA284" s="993"/>
      <c r="BB284" s="993"/>
      <c r="BC284" s="994"/>
    </row>
    <row r="285" spans="1:68" ht="21.95" customHeight="1">
      <c r="A285" s="207"/>
      <c r="B285" s="980"/>
      <c r="C285" s="978"/>
      <c r="D285" s="952" t="s">
        <v>400</v>
      </c>
      <c r="E285" s="953"/>
      <c r="F285" s="953"/>
      <c r="G285" s="953"/>
      <c r="H285" s="953"/>
      <c r="I285" s="953"/>
      <c r="J285" s="953"/>
      <c r="K285" s="954"/>
      <c r="L285" s="223" t="s">
        <v>401</v>
      </c>
      <c r="M285" s="224" t="s">
        <v>402</v>
      </c>
      <c r="N285" s="306" t="s">
        <v>402</v>
      </c>
      <c r="O285" s="885"/>
      <c r="P285" s="963"/>
      <c r="Q285" s="964"/>
      <c r="R285" s="964"/>
      <c r="S285" s="964"/>
      <c r="T285" s="964"/>
      <c r="U285" s="964"/>
      <c r="V285" s="964"/>
      <c r="W285" s="964"/>
      <c r="X285" s="964"/>
      <c r="Y285" s="964"/>
      <c r="Z285" s="964"/>
      <c r="AA285" s="964"/>
      <c r="AB285" s="965"/>
      <c r="AC285" s="970"/>
      <c r="AD285" s="978"/>
      <c r="AE285" s="952" t="s">
        <v>400</v>
      </c>
      <c r="AF285" s="953"/>
      <c r="AG285" s="953"/>
      <c r="AH285" s="953"/>
      <c r="AI285" s="953"/>
      <c r="AJ285" s="953"/>
      <c r="AK285" s="953"/>
      <c r="AL285" s="954"/>
      <c r="AM285" s="225" t="s">
        <v>401</v>
      </c>
      <c r="AN285" s="225" t="s">
        <v>402</v>
      </c>
      <c r="AO285" s="225" t="s">
        <v>402</v>
      </c>
      <c r="AP285" s="885"/>
      <c r="AQ285" s="995"/>
      <c r="AR285" s="995"/>
      <c r="AS285" s="995"/>
      <c r="AT285" s="995"/>
      <c r="AU285" s="995"/>
      <c r="AV285" s="995"/>
      <c r="AW285" s="995"/>
      <c r="AX285" s="995"/>
      <c r="AY285" s="995"/>
      <c r="AZ285" s="995"/>
      <c r="BA285" s="995"/>
      <c r="BB285" s="995"/>
      <c r="BC285" s="996"/>
    </row>
    <row r="286" spans="1:68" ht="32.1" customHeight="1">
      <c r="A286" s="207"/>
      <c r="B286" s="913">
        <v>1</v>
      </c>
      <c r="C286" s="896">
        <f>'入力用　雇用依頼 '!O20</f>
        <v>44409</v>
      </c>
      <c r="D286" s="226" t="s">
        <v>403</v>
      </c>
      <c r="E286" s="898"/>
      <c r="F286" s="899"/>
      <c r="G286" s="899"/>
      <c r="H286" s="303" t="s">
        <v>404</v>
      </c>
      <c r="I286" s="899"/>
      <c r="J286" s="899"/>
      <c r="K286" s="900"/>
      <c r="L286" s="285" t="str">
        <f>IF(E286="","",I286-E286-(TIME(0,N286,0)))</f>
        <v/>
      </c>
      <c r="M286" s="286" t="str">
        <f>IF(E286="","",IF(MINUTE(I286-E286-TIME(0,N286,0))=0,"00",MINUTE(I286-E286-TIME(0,N286,0))))</f>
        <v/>
      </c>
      <c r="N286" s="279"/>
      <c r="O286" s="946"/>
      <c r="P286" s="903"/>
      <c r="Q286" s="904"/>
      <c r="R286" s="904"/>
      <c r="S286" s="904"/>
      <c r="T286" s="904"/>
      <c r="U286" s="904"/>
      <c r="V286" s="904"/>
      <c r="W286" s="904"/>
      <c r="X286" s="904"/>
      <c r="Y286" s="904"/>
      <c r="Z286" s="904"/>
      <c r="AA286" s="904"/>
      <c r="AB286" s="944"/>
      <c r="AC286" s="950">
        <v>17</v>
      </c>
      <c r="AD286" s="896">
        <f>C316+1</f>
        <v>44425</v>
      </c>
      <c r="AE286" s="226" t="s">
        <v>403</v>
      </c>
      <c r="AF286" s="898"/>
      <c r="AG286" s="899"/>
      <c r="AH286" s="899"/>
      <c r="AI286" s="303" t="s">
        <v>404</v>
      </c>
      <c r="AJ286" s="899"/>
      <c r="AK286" s="899"/>
      <c r="AL286" s="900"/>
      <c r="AM286" s="285" t="str">
        <f>IF(AF286="","",AJ286-AF286-(TIME(0,AO286,0)))</f>
        <v/>
      </c>
      <c r="AN286" s="286" t="str">
        <f>IF(AF286="","",IF(MINUTE(AJ286-AF286-TIME(0,AO286,0))=0,"00",MINUTE(AJ286-AF286-TIME(0,AO286,0))))</f>
        <v/>
      </c>
      <c r="AO286" s="279"/>
      <c r="AP286" s="946"/>
      <c r="AQ286" s="903"/>
      <c r="AR286" s="904"/>
      <c r="AS286" s="904"/>
      <c r="AT286" s="904"/>
      <c r="AU286" s="904"/>
      <c r="AV286" s="904"/>
      <c r="AW286" s="904"/>
      <c r="AX286" s="904"/>
      <c r="AY286" s="904"/>
      <c r="AZ286" s="904"/>
      <c r="BA286" s="904"/>
      <c r="BB286" s="904"/>
      <c r="BC286" s="905"/>
    </row>
    <row r="287" spans="1:68" ht="32.1" customHeight="1">
      <c r="A287" s="207"/>
      <c r="B287" s="913"/>
      <c r="C287" s="914"/>
      <c r="D287" s="234" t="s">
        <v>405</v>
      </c>
      <c r="E287" s="293"/>
      <c r="F287" s="294" t="s">
        <v>38</v>
      </c>
      <c r="G287" s="295"/>
      <c r="H287" s="304" t="s">
        <v>404</v>
      </c>
      <c r="I287" s="295"/>
      <c r="J287" s="294" t="s">
        <v>38</v>
      </c>
      <c r="K287" s="295"/>
      <c r="L287" s="287"/>
      <c r="M287" s="288"/>
      <c r="N287" s="280"/>
      <c r="O287" s="943"/>
      <c r="P287" s="910"/>
      <c r="Q287" s="911"/>
      <c r="R287" s="911"/>
      <c r="S287" s="911"/>
      <c r="T287" s="911"/>
      <c r="U287" s="911"/>
      <c r="V287" s="911"/>
      <c r="W287" s="911"/>
      <c r="X287" s="911"/>
      <c r="Y287" s="911"/>
      <c r="Z287" s="911"/>
      <c r="AA287" s="911"/>
      <c r="AB287" s="945"/>
      <c r="AC287" s="951"/>
      <c r="AD287" s="914"/>
      <c r="AE287" s="234" t="s">
        <v>405</v>
      </c>
      <c r="AF287" s="293"/>
      <c r="AG287" s="294" t="s">
        <v>38</v>
      </c>
      <c r="AH287" s="295"/>
      <c r="AI287" s="304" t="s">
        <v>404</v>
      </c>
      <c r="AJ287" s="295"/>
      <c r="AK287" s="294" t="s">
        <v>38</v>
      </c>
      <c r="AL287" s="295"/>
      <c r="AM287" s="291"/>
      <c r="AN287" s="292"/>
      <c r="AO287" s="280"/>
      <c r="AP287" s="943"/>
      <c r="AQ287" s="910"/>
      <c r="AR287" s="911"/>
      <c r="AS287" s="911"/>
      <c r="AT287" s="911"/>
      <c r="AU287" s="911"/>
      <c r="AV287" s="911"/>
      <c r="AW287" s="911"/>
      <c r="AX287" s="911"/>
      <c r="AY287" s="911"/>
      <c r="AZ287" s="911"/>
      <c r="BA287" s="911"/>
      <c r="BB287" s="911"/>
      <c r="BC287" s="912"/>
    </row>
    <row r="288" spans="1:68" ht="32.1" customHeight="1">
      <c r="A288" s="207"/>
      <c r="B288" s="913">
        <v>2</v>
      </c>
      <c r="C288" s="896">
        <f>C286+1</f>
        <v>44410</v>
      </c>
      <c r="D288" s="226" t="s">
        <v>403</v>
      </c>
      <c r="E288" s="898"/>
      <c r="F288" s="899"/>
      <c r="G288" s="899"/>
      <c r="H288" s="303" t="s">
        <v>404</v>
      </c>
      <c r="I288" s="899"/>
      <c r="J288" s="899"/>
      <c r="K288" s="900"/>
      <c r="L288" s="285" t="str">
        <f>IF(E288="","",I288-E288-(TIME(0,N288,0)))</f>
        <v/>
      </c>
      <c r="M288" s="286" t="str">
        <f>IF(E288="","",IF(MINUTE(I288-E288-TIME(0,N288,0))=0,"00",MINUTE(I288-E288-TIME(0,N288,0))))</f>
        <v/>
      </c>
      <c r="N288" s="279"/>
      <c r="O288" s="901"/>
      <c r="P288" s="903"/>
      <c r="Q288" s="904"/>
      <c r="R288" s="904"/>
      <c r="S288" s="904"/>
      <c r="T288" s="904"/>
      <c r="U288" s="904"/>
      <c r="V288" s="904"/>
      <c r="W288" s="904"/>
      <c r="X288" s="904"/>
      <c r="Y288" s="904"/>
      <c r="Z288" s="904"/>
      <c r="AA288" s="904"/>
      <c r="AB288" s="944"/>
      <c r="AC288" s="947">
        <v>18</v>
      </c>
      <c r="AD288" s="896">
        <f>AD286+1</f>
        <v>44426</v>
      </c>
      <c r="AE288" s="226" t="s">
        <v>403</v>
      </c>
      <c r="AF288" s="898"/>
      <c r="AG288" s="899"/>
      <c r="AH288" s="899"/>
      <c r="AI288" s="303" t="s">
        <v>404</v>
      </c>
      <c r="AJ288" s="899"/>
      <c r="AK288" s="899"/>
      <c r="AL288" s="900"/>
      <c r="AM288" s="285" t="str">
        <f>IF(AF288="","",AJ288-AF288-(TIME(0,AO288,0)))</f>
        <v/>
      </c>
      <c r="AN288" s="286" t="str">
        <f>IF(AF288="","",IF(MINUTE(AJ288-AF288-TIME(0,AO288,0))=0,"00",MINUTE(AJ288-AF288-TIME(0,AO288,0))))</f>
        <v/>
      </c>
      <c r="AO288" s="279"/>
      <c r="AP288" s="886"/>
      <c r="AQ288" s="888"/>
      <c r="AR288" s="889"/>
      <c r="AS288" s="889"/>
      <c r="AT288" s="889"/>
      <c r="AU288" s="889"/>
      <c r="AV288" s="889"/>
      <c r="AW288" s="889"/>
      <c r="AX288" s="889"/>
      <c r="AY288" s="889"/>
      <c r="AZ288" s="889"/>
      <c r="BA288" s="889"/>
      <c r="BB288" s="889"/>
      <c r="BC288" s="890"/>
    </row>
    <row r="289" spans="1:55" ht="32.1" customHeight="1">
      <c r="A289" s="207"/>
      <c r="B289" s="913"/>
      <c r="C289" s="914"/>
      <c r="D289" s="234" t="s">
        <v>405</v>
      </c>
      <c r="E289" s="293"/>
      <c r="F289" s="294" t="s">
        <v>38</v>
      </c>
      <c r="G289" s="295"/>
      <c r="H289" s="304" t="s">
        <v>404</v>
      </c>
      <c r="I289" s="295"/>
      <c r="J289" s="294" t="s">
        <v>38</v>
      </c>
      <c r="K289" s="295"/>
      <c r="L289" s="287"/>
      <c r="M289" s="288"/>
      <c r="N289" s="280"/>
      <c r="O289" s="943"/>
      <c r="P289" s="910"/>
      <c r="Q289" s="911"/>
      <c r="R289" s="911"/>
      <c r="S289" s="911"/>
      <c r="T289" s="911"/>
      <c r="U289" s="911"/>
      <c r="V289" s="911"/>
      <c r="W289" s="911"/>
      <c r="X289" s="911"/>
      <c r="Y289" s="911"/>
      <c r="Z289" s="911"/>
      <c r="AA289" s="911"/>
      <c r="AB289" s="945"/>
      <c r="AC289" s="947"/>
      <c r="AD289" s="914"/>
      <c r="AE289" s="234" t="s">
        <v>405</v>
      </c>
      <c r="AF289" s="293"/>
      <c r="AG289" s="294" t="s">
        <v>38</v>
      </c>
      <c r="AH289" s="295"/>
      <c r="AI289" s="304" t="s">
        <v>404</v>
      </c>
      <c r="AJ289" s="295"/>
      <c r="AK289" s="294" t="s">
        <v>38</v>
      </c>
      <c r="AL289" s="295"/>
      <c r="AM289" s="291"/>
      <c r="AN289" s="292"/>
      <c r="AO289" s="280"/>
      <c r="AP289" s="887"/>
      <c r="AQ289" s="891"/>
      <c r="AR289" s="892"/>
      <c r="AS289" s="892"/>
      <c r="AT289" s="892"/>
      <c r="AU289" s="892"/>
      <c r="AV289" s="892"/>
      <c r="AW289" s="892"/>
      <c r="AX289" s="892"/>
      <c r="AY289" s="892"/>
      <c r="AZ289" s="892"/>
      <c r="BA289" s="892"/>
      <c r="BB289" s="892"/>
      <c r="BC289" s="893"/>
    </row>
    <row r="290" spans="1:55" ht="32.1" customHeight="1">
      <c r="A290" s="207"/>
      <c r="B290" s="894">
        <v>3</v>
      </c>
      <c r="C290" s="896">
        <f>C288+1</f>
        <v>44411</v>
      </c>
      <c r="D290" s="226" t="s">
        <v>403</v>
      </c>
      <c r="E290" s="898"/>
      <c r="F290" s="899"/>
      <c r="G290" s="899"/>
      <c r="H290" s="303" t="s">
        <v>404</v>
      </c>
      <c r="I290" s="899"/>
      <c r="J290" s="899"/>
      <c r="K290" s="900"/>
      <c r="L290" s="285" t="str">
        <f>IF(E290="","",I290-E290-(TIME(0,N290,0)))</f>
        <v/>
      </c>
      <c r="M290" s="286" t="str">
        <f>IF(E290="","",IF(MINUTE(I290-E290-TIME(0,N290,0))=0,"00",MINUTE(I290-E290-TIME(0,N290,0))))</f>
        <v/>
      </c>
      <c r="N290" s="279"/>
      <c r="O290" s="901"/>
      <c r="P290" s="903"/>
      <c r="Q290" s="904"/>
      <c r="R290" s="904"/>
      <c r="S290" s="904"/>
      <c r="T290" s="904"/>
      <c r="U290" s="904"/>
      <c r="V290" s="904"/>
      <c r="W290" s="904"/>
      <c r="X290" s="904"/>
      <c r="Y290" s="904"/>
      <c r="Z290" s="904"/>
      <c r="AA290" s="904"/>
      <c r="AB290" s="944"/>
      <c r="AC290" s="918">
        <v>19</v>
      </c>
      <c r="AD290" s="896">
        <f>AD288+1</f>
        <v>44427</v>
      </c>
      <c r="AE290" s="226" t="s">
        <v>403</v>
      </c>
      <c r="AF290" s="898"/>
      <c r="AG290" s="899"/>
      <c r="AH290" s="899"/>
      <c r="AI290" s="303" t="s">
        <v>404</v>
      </c>
      <c r="AJ290" s="899"/>
      <c r="AK290" s="899"/>
      <c r="AL290" s="900"/>
      <c r="AM290" s="285" t="str">
        <f>IF(AF290="","",AJ290-AF290-(TIME(0,AO290,0)))</f>
        <v/>
      </c>
      <c r="AN290" s="286" t="str">
        <f>IF(AF290="","",IF(MINUTE(AJ290-AF290-TIME(0,AO290,0))=0,"00",MINUTE(AJ290-AF290-TIME(0,AO290,0))))</f>
        <v/>
      </c>
      <c r="AO290" s="279"/>
      <c r="AP290" s="886"/>
      <c r="AQ290" s="888"/>
      <c r="AR290" s="889"/>
      <c r="AS290" s="889"/>
      <c r="AT290" s="889"/>
      <c r="AU290" s="889"/>
      <c r="AV290" s="889"/>
      <c r="AW290" s="889"/>
      <c r="AX290" s="889"/>
      <c r="AY290" s="889"/>
      <c r="AZ290" s="889"/>
      <c r="BA290" s="889"/>
      <c r="BB290" s="889"/>
      <c r="BC290" s="890"/>
    </row>
    <row r="291" spans="1:55" ht="32.1" customHeight="1">
      <c r="A291" s="207"/>
      <c r="B291" s="894"/>
      <c r="C291" s="914"/>
      <c r="D291" s="234" t="s">
        <v>405</v>
      </c>
      <c r="E291" s="293"/>
      <c r="F291" s="294" t="s">
        <v>38</v>
      </c>
      <c r="G291" s="295"/>
      <c r="H291" s="304" t="s">
        <v>404</v>
      </c>
      <c r="I291" s="295"/>
      <c r="J291" s="294" t="s">
        <v>38</v>
      </c>
      <c r="K291" s="295"/>
      <c r="L291" s="287"/>
      <c r="M291" s="288"/>
      <c r="N291" s="280"/>
      <c r="O291" s="943"/>
      <c r="P291" s="910"/>
      <c r="Q291" s="911"/>
      <c r="R291" s="911"/>
      <c r="S291" s="911"/>
      <c r="T291" s="911"/>
      <c r="U291" s="911"/>
      <c r="V291" s="911"/>
      <c r="W291" s="911"/>
      <c r="X291" s="911"/>
      <c r="Y291" s="911"/>
      <c r="Z291" s="911"/>
      <c r="AA291" s="911"/>
      <c r="AB291" s="945"/>
      <c r="AC291" s="918"/>
      <c r="AD291" s="914"/>
      <c r="AE291" s="234" t="s">
        <v>405</v>
      </c>
      <c r="AF291" s="293"/>
      <c r="AG291" s="294" t="s">
        <v>38</v>
      </c>
      <c r="AH291" s="295"/>
      <c r="AI291" s="304" t="s">
        <v>404</v>
      </c>
      <c r="AJ291" s="295"/>
      <c r="AK291" s="294" t="s">
        <v>38</v>
      </c>
      <c r="AL291" s="295"/>
      <c r="AM291" s="291"/>
      <c r="AN291" s="292"/>
      <c r="AO291" s="280"/>
      <c r="AP291" s="887"/>
      <c r="AQ291" s="891"/>
      <c r="AR291" s="892"/>
      <c r="AS291" s="892"/>
      <c r="AT291" s="892"/>
      <c r="AU291" s="892"/>
      <c r="AV291" s="892"/>
      <c r="AW291" s="892"/>
      <c r="AX291" s="892"/>
      <c r="AY291" s="892"/>
      <c r="AZ291" s="892"/>
      <c r="BA291" s="892"/>
      <c r="BB291" s="892"/>
      <c r="BC291" s="893"/>
    </row>
    <row r="292" spans="1:55" ht="32.1" customHeight="1">
      <c r="A292" s="207"/>
      <c r="B292" s="913">
        <v>4</v>
      </c>
      <c r="C292" s="896">
        <f>C290+1</f>
        <v>44412</v>
      </c>
      <c r="D292" s="226" t="s">
        <v>403</v>
      </c>
      <c r="E292" s="898"/>
      <c r="F292" s="899"/>
      <c r="G292" s="899"/>
      <c r="H292" s="303" t="s">
        <v>404</v>
      </c>
      <c r="I292" s="899"/>
      <c r="J292" s="899"/>
      <c r="K292" s="900"/>
      <c r="L292" s="285" t="str">
        <f>IF(E292="","",I292-E292-(TIME(0,N292,0)))</f>
        <v/>
      </c>
      <c r="M292" s="286" t="str">
        <f>IF(E292="","",IF(MINUTE(I292-E292-TIME(0,N292,0))=0,"00",MINUTE(I292-E292-TIME(0,N292,0))))</f>
        <v/>
      </c>
      <c r="N292" s="279"/>
      <c r="O292" s="915"/>
      <c r="P292" s="888"/>
      <c r="Q292" s="889"/>
      <c r="R292" s="889"/>
      <c r="S292" s="889"/>
      <c r="T292" s="889"/>
      <c r="U292" s="889"/>
      <c r="V292" s="889"/>
      <c r="W292" s="889"/>
      <c r="X292" s="889"/>
      <c r="Y292" s="889"/>
      <c r="Z292" s="889"/>
      <c r="AA292" s="889"/>
      <c r="AB292" s="916"/>
      <c r="AC292" s="918">
        <v>20</v>
      </c>
      <c r="AD292" s="896">
        <f>AD290+1</f>
        <v>44428</v>
      </c>
      <c r="AE292" s="226" t="s">
        <v>403</v>
      </c>
      <c r="AF292" s="898"/>
      <c r="AG292" s="899"/>
      <c r="AH292" s="899"/>
      <c r="AI292" s="303" t="s">
        <v>404</v>
      </c>
      <c r="AJ292" s="899"/>
      <c r="AK292" s="899"/>
      <c r="AL292" s="900"/>
      <c r="AM292" s="285" t="str">
        <f>IF(AF292="","",AJ292-AF292-(TIME(0,AO292,0)))</f>
        <v/>
      </c>
      <c r="AN292" s="286" t="str">
        <f>IF(AF292="","",IF(MINUTE(AJ292-AF292-TIME(0,AO292,0))=0,"00",MINUTE(AJ292-AF292-TIME(0,AO292,0))))</f>
        <v/>
      </c>
      <c r="AO292" s="279"/>
      <c r="AP292" s="946"/>
      <c r="AQ292" s="903"/>
      <c r="AR292" s="904"/>
      <c r="AS292" s="904"/>
      <c r="AT292" s="904"/>
      <c r="AU292" s="904"/>
      <c r="AV292" s="904"/>
      <c r="AW292" s="904"/>
      <c r="AX292" s="904"/>
      <c r="AY292" s="904"/>
      <c r="AZ292" s="904"/>
      <c r="BA292" s="904"/>
      <c r="BB292" s="904"/>
      <c r="BC292" s="905"/>
    </row>
    <row r="293" spans="1:55" ht="32.1" customHeight="1">
      <c r="A293" s="207"/>
      <c r="B293" s="913"/>
      <c r="C293" s="914"/>
      <c r="D293" s="234" t="s">
        <v>405</v>
      </c>
      <c r="E293" s="293"/>
      <c r="F293" s="294" t="s">
        <v>38</v>
      </c>
      <c r="G293" s="295"/>
      <c r="H293" s="304" t="s">
        <v>404</v>
      </c>
      <c r="I293" s="295"/>
      <c r="J293" s="294" t="s">
        <v>38</v>
      </c>
      <c r="K293" s="295"/>
      <c r="L293" s="287"/>
      <c r="M293" s="288"/>
      <c r="N293" s="280"/>
      <c r="O293" s="887"/>
      <c r="P293" s="891"/>
      <c r="Q293" s="892"/>
      <c r="R293" s="892"/>
      <c r="S293" s="892"/>
      <c r="T293" s="892"/>
      <c r="U293" s="892"/>
      <c r="V293" s="892"/>
      <c r="W293" s="892"/>
      <c r="X293" s="892"/>
      <c r="Y293" s="892"/>
      <c r="Z293" s="892"/>
      <c r="AA293" s="892"/>
      <c r="AB293" s="917"/>
      <c r="AC293" s="918"/>
      <c r="AD293" s="914"/>
      <c r="AE293" s="234" t="s">
        <v>405</v>
      </c>
      <c r="AF293" s="293"/>
      <c r="AG293" s="294" t="s">
        <v>38</v>
      </c>
      <c r="AH293" s="295"/>
      <c r="AI293" s="304" t="s">
        <v>404</v>
      </c>
      <c r="AJ293" s="295"/>
      <c r="AK293" s="294" t="s">
        <v>38</v>
      </c>
      <c r="AL293" s="295"/>
      <c r="AM293" s="291"/>
      <c r="AN293" s="292"/>
      <c r="AO293" s="280"/>
      <c r="AP293" s="943"/>
      <c r="AQ293" s="910"/>
      <c r="AR293" s="911"/>
      <c r="AS293" s="911"/>
      <c r="AT293" s="911"/>
      <c r="AU293" s="911"/>
      <c r="AV293" s="911"/>
      <c r="AW293" s="911"/>
      <c r="AX293" s="911"/>
      <c r="AY293" s="911"/>
      <c r="AZ293" s="911"/>
      <c r="BA293" s="911"/>
      <c r="BB293" s="911"/>
      <c r="BC293" s="912"/>
    </row>
    <row r="294" spans="1:55" ht="32.1" customHeight="1">
      <c r="A294" s="207"/>
      <c r="B294" s="913">
        <v>5</v>
      </c>
      <c r="C294" s="896">
        <f>C292+1</f>
        <v>44413</v>
      </c>
      <c r="D294" s="226" t="s">
        <v>403</v>
      </c>
      <c r="E294" s="898"/>
      <c r="F294" s="899"/>
      <c r="G294" s="899"/>
      <c r="H294" s="303" t="s">
        <v>404</v>
      </c>
      <c r="I294" s="899"/>
      <c r="J294" s="899"/>
      <c r="K294" s="900"/>
      <c r="L294" s="285" t="str">
        <f>IF(E294="","",I294-E294-(TIME(0,N294,0)))</f>
        <v/>
      </c>
      <c r="M294" s="286" t="str">
        <f>IF(E294="","",IF(MINUTE(I294-E294-TIME(0,N294,0))=0,"00",MINUTE(I294-E294-TIME(0,N294,0))))</f>
        <v/>
      </c>
      <c r="N294" s="279"/>
      <c r="O294" s="915"/>
      <c r="P294" s="888"/>
      <c r="Q294" s="889"/>
      <c r="R294" s="889"/>
      <c r="S294" s="889"/>
      <c r="T294" s="889"/>
      <c r="U294" s="889"/>
      <c r="V294" s="889"/>
      <c r="W294" s="889"/>
      <c r="X294" s="889"/>
      <c r="Y294" s="889"/>
      <c r="Z294" s="889"/>
      <c r="AA294" s="889"/>
      <c r="AB294" s="916"/>
      <c r="AC294" s="918">
        <v>21</v>
      </c>
      <c r="AD294" s="896">
        <f>AD292+1</f>
        <v>44429</v>
      </c>
      <c r="AE294" s="226" t="s">
        <v>403</v>
      </c>
      <c r="AF294" s="898"/>
      <c r="AG294" s="899"/>
      <c r="AH294" s="899"/>
      <c r="AI294" s="303" t="s">
        <v>404</v>
      </c>
      <c r="AJ294" s="899"/>
      <c r="AK294" s="899"/>
      <c r="AL294" s="900"/>
      <c r="AM294" s="285" t="str">
        <f>IF(AF294="","",AJ294-AF294-(TIME(0,AO294,0)))</f>
        <v/>
      </c>
      <c r="AN294" s="286" t="str">
        <f>IF(AF294="","",IF(MINUTE(AJ294-AF294-TIME(0,AO294,0))=0,"00",MINUTE(AJ294-AF294-TIME(0,AO294,0))))</f>
        <v/>
      </c>
      <c r="AO294" s="279"/>
      <c r="AP294" s="946"/>
      <c r="AQ294" s="903"/>
      <c r="AR294" s="904"/>
      <c r="AS294" s="904"/>
      <c r="AT294" s="904"/>
      <c r="AU294" s="904"/>
      <c r="AV294" s="904"/>
      <c r="AW294" s="904"/>
      <c r="AX294" s="904"/>
      <c r="AY294" s="904"/>
      <c r="AZ294" s="904"/>
      <c r="BA294" s="904"/>
      <c r="BB294" s="904"/>
      <c r="BC294" s="905"/>
    </row>
    <row r="295" spans="1:55" ht="32.1" customHeight="1">
      <c r="A295" s="207"/>
      <c r="B295" s="913"/>
      <c r="C295" s="914"/>
      <c r="D295" s="234" t="s">
        <v>405</v>
      </c>
      <c r="E295" s="293"/>
      <c r="F295" s="294" t="s">
        <v>38</v>
      </c>
      <c r="G295" s="295"/>
      <c r="H295" s="304" t="s">
        <v>404</v>
      </c>
      <c r="I295" s="295"/>
      <c r="J295" s="294" t="s">
        <v>38</v>
      </c>
      <c r="K295" s="295"/>
      <c r="L295" s="287"/>
      <c r="M295" s="288"/>
      <c r="N295" s="280"/>
      <c r="O295" s="887"/>
      <c r="P295" s="891"/>
      <c r="Q295" s="892"/>
      <c r="R295" s="892"/>
      <c r="S295" s="892"/>
      <c r="T295" s="892"/>
      <c r="U295" s="892"/>
      <c r="V295" s="892"/>
      <c r="W295" s="892"/>
      <c r="X295" s="892"/>
      <c r="Y295" s="892"/>
      <c r="Z295" s="892"/>
      <c r="AA295" s="892"/>
      <c r="AB295" s="917"/>
      <c r="AC295" s="918"/>
      <c r="AD295" s="914"/>
      <c r="AE295" s="234" t="s">
        <v>405</v>
      </c>
      <c r="AF295" s="293"/>
      <c r="AG295" s="294" t="s">
        <v>38</v>
      </c>
      <c r="AH295" s="295"/>
      <c r="AI295" s="304" t="s">
        <v>404</v>
      </c>
      <c r="AJ295" s="295"/>
      <c r="AK295" s="294" t="s">
        <v>38</v>
      </c>
      <c r="AL295" s="295"/>
      <c r="AM295" s="291"/>
      <c r="AN295" s="292"/>
      <c r="AO295" s="280"/>
      <c r="AP295" s="943"/>
      <c r="AQ295" s="910"/>
      <c r="AR295" s="911"/>
      <c r="AS295" s="911"/>
      <c r="AT295" s="911"/>
      <c r="AU295" s="911"/>
      <c r="AV295" s="911"/>
      <c r="AW295" s="911"/>
      <c r="AX295" s="911"/>
      <c r="AY295" s="911"/>
      <c r="AZ295" s="911"/>
      <c r="BA295" s="911"/>
      <c r="BB295" s="911"/>
      <c r="BC295" s="912"/>
    </row>
    <row r="296" spans="1:55" ht="32.1" customHeight="1">
      <c r="A296" s="207"/>
      <c r="B296" s="913">
        <v>6</v>
      </c>
      <c r="C296" s="896">
        <f>C294+1</f>
        <v>44414</v>
      </c>
      <c r="D296" s="226" t="s">
        <v>403</v>
      </c>
      <c r="E296" s="898"/>
      <c r="F296" s="899"/>
      <c r="G296" s="899"/>
      <c r="H296" s="303" t="s">
        <v>404</v>
      </c>
      <c r="I296" s="899"/>
      <c r="J296" s="899"/>
      <c r="K296" s="900"/>
      <c r="L296" s="285" t="str">
        <f>IF(E296="","",I296-E296-(TIME(0,N296,0)))</f>
        <v/>
      </c>
      <c r="M296" s="286" t="str">
        <f>IF(E296="","",IF(MINUTE(I296-E296-TIME(0,N296,0))=0,"00",MINUTE(I296-E296-TIME(0,N296,0))))</f>
        <v/>
      </c>
      <c r="N296" s="279"/>
      <c r="O296" s="915"/>
      <c r="P296" s="888"/>
      <c r="Q296" s="889"/>
      <c r="R296" s="889"/>
      <c r="S296" s="889"/>
      <c r="T296" s="889"/>
      <c r="U296" s="889"/>
      <c r="V296" s="889"/>
      <c r="W296" s="889"/>
      <c r="X296" s="889"/>
      <c r="Y296" s="889"/>
      <c r="Z296" s="889"/>
      <c r="AA296" s="889"/>
      <c r="AB296" s="916"/>
      <c r="AC296" s="918">
        <v>22</v>
      </c>
      <c r="AD296" s="896">
        <f>AD294+1</f>
        <v>44430</v>
      </c>
      <c r="AE296" s="226" t="s">
        <v>403</v>
      </c>
      <c r="AF296" s="898"/>
      <c r="AG296" s="899"/>
      <c r="AH296" s="899"/>
      <c r="AI296" s="303" t="s">
        <v>404</v>
      </c>
      <c r="AJ296" s="899"/>
      <c r="AK296" s="899"/>
      <c r="AL296" s="900"/>
      <c r="AM296" s="285" t="str">
        <f>IF(AF296="","",AJ296-AF296-(TIME(0,AO296,0)))</f>
        <v/>
      </c>
      <c r="AN296" s="286" t="str">
        <f>IF(AF296="","",IF(MINUTE(AJ296-AF296-TIME(0,AO296,0))=0,"00",MINUTE(AJ296-AF296-TIME(0,AO296,0))))</f>
        <v/>
      </c>
      <c r="AO296" s="279"/>
      <c r="AP296" s="946"/>
      <c r="AQ296" s="903"/>
      <c r="AR296" s="904"/>
      <c r="AS296" s="904"/>
      <c r="AT296" s="904"/>
      <c r="AU296" s="904"/>
      <c r="AV296" s="904"/>
      <c r="AW296" s="904"/>
      <c r="AX296" s="904"/>
      <c r="AY296" s="904"/>
      <c r="AZ296" s="904"/>
      <c r="BA296" s="904"/>
      <c r="BB296" s="904"/>
      <c r="BC296" s="905"/>
    </row>
    <row r="297" spans="1:55" ht="32.1" customHeight="1">
      <c r="A297" s="207"/>
      <c r="B297" s="913"/>
      <c r="C297" s="914"/>
      <c r="D297" s="234" t="s">
        <v>405</v>
      </c>
      <c r="E297" s="293"/>
      <c r="F297" s="294" t="s">
        <v>38</v>
      </c>
      <c r="G297" s="295"/>
      <c r="H297" s="304" t="s">
        <v>404</v>
      </c>
      <c r="I297" s="295"/>
      <c r="J297" s="294" t="s">
        <v>38</v>
      </c>
      <c r="K297" s="295"/>
      <c r="L297" s="287"/>
      <c r="M297" s="288"/>
      <c r="N297" s="280"/>
      <c r="O297" s="887"/>
      <c r="P297" s="891"/>
      <c r="Q297" s="892"/>
      <c r="R297" s="892"/>
      <c r="S297" s="892"/>
      <c r="T297" s="892"/>
      <c r="U297" s="892"/>
      <c r="V297" s="892"/>
      <c r="W297" s="892"/>
      <c r="X297" s="892"/>
      <c r="Y297" s="892"/>
      <c r="Z297" s="892"/>
      <c r="AA297" s="892"/>
      <c r="AB297" s="917"/>
      <c r="AC297" s="918"/>
      <c r="AD297" s="914"/>
      <c r="AE297" s="234" t="s">
        <v>405</v>
      </c>
      <c r="AF297" s="293"/>
      <c r="AG297" s="294" t="s">
        <v>38</v>
      </c>
      <c r="AH297" s="295"/>
      <c r="AI297" s="304" t="s">
        <v>404</v>
      </c>
      <c r="AJ297" s="295"/>
      <c r="AK297" s="294" t="s">
        <v>38</v>
      </c>
      <c r="AL297" s="295"/>
      <c r="AM297" s="291"/>
      <c r="AN297" s="292"/>
      <c r="AO297" s="280"/>
      <c r="AP297" s="943"/>
      <c r="AQ297" s="910"/>
      <c r="AR297" s="911"/>
      <c r="AS297" s="911"/>
      <c r="AT297" s="911"/>
      <c r="AU297" s="911"/>
      <c r="AV297" s="911"/>
      <c r="AW297" s="911"/>
      <c r="AX297" s="911"/>
      <c r="AY297" s="911"/>
      <c r="AZ297" s="911"/>
      <c r="BA297" s="911"/>
      <c r="BB297" s="911"/>
      <c r="BC297" s="912"/>
    </row>
    <row r="298" spans="1:55" ht="32.1" customHeight="1">
      <c r="A298" s="207"/>
      <c r="B298" s="913">
        <v>7</v>
      </c>
      <c r="C298" s="896">
        <f>C296+1</f>
        <v>44415</v>
      </c>
      <c r="D298" s="226" t="s">
        <v>403</v>
      </c>
      <c r="E298" s="898"/>
      <c r="F298" s="899"/>
      <c r="G298" s="899"/>
      <c r="H298" s="303" t="s">
        <v>404</v>
      </c>
      <c r="I298" s="899"/>
      <c r="J298" s="899"/>
      <c r="K298" s="900"/>
      <c r="L298" s="285" t="str">
        <f>IF(E298="","",I298-E298-(TIME(0,N298,0)))</f>
        <v/>
      </c>
      <c r="M298" s="286" t="str">
        <f>IF(E298="","",IF(MINUTE(I298-E298-TIME(0,N298,0))=0,"00",MINUTE(I298-E298-TIME(0,N298,0))))</f>
        <v/>
      </c>
      <c r="N298" s="279"/>
      <c r="O298" s="915"/>
      <c r="P298" s="888"/>
      <c r="Q298" s="889"/>
      <c r="R298" s="889"/>
      <c r="S298" s="889"/>
      <c r="T298" s="889"/>
      <c r="U298" s="889"/>
      <c r="V298" s="889"/>
      <c r="W298" s="889"/>
      <c r="X298" s="889"/>
      <c r="Y298" s="889"/>
      <c r="Z298" s="889"/>
      <c r="AA298" s="889"/>
      <c r="AB298" s="916"/>
      <c r="AC298" s="918">
        <v>23</v>
      </c>
      <c r="AD298" s="896">
        <f>AD296+1</f>
        <v>44431</v>
      </c>
      <c r="AE298" s="226" t="s">
        <v>403</v>
      </c>
      <c r="AF298" s="898"/>
      <c r="AG298" s="899"/>
      <c r="AH298" s="899"/>
      <c r="AI298" s="303" t="s">
        <v>404</v>
      </c>
      <c r="AJ298" s="899"/>
      <c r="AK298" s="899"/>
      <c r="AL298" s="900"/>
      <c r="AM298" s="285" t="str">
        <f>IF(AF298="","",AJ298-AF298-(TIME(0,AO298,0)))</f>
        <v/>
      </c>
      <c r="AN298" s="286" t="str">
        <f>IF(AF298="","",IF(MINUTE(AJ298-AF298-TIME(0,AO298,0))=0,"00",MINUTE(AJ298-AF298-TIME(0,AO298,0))))</f>
        <v/>
      </c>
      <c r="AO298" s="279"/>
      <c r="AP298" s="946"/>
      <c r="AQ298" s="903"/>
      <c r="AR298" s="904"/>
      <c r="AS298" s="904"/>
      <c r="AT298" s="904"/>
      <c r="AU298" s="904"/>
      <c r="AV298" s="904"/>
      <c r="AW298" s="904"/>
      <c r="AX298" s="904"/>
      <c r="AY298" s="904"/>
      <c r="AZ298" s="904"/>
      <c r="BA298" s="904"/>
      <c r="BB298" s="904"/>
      <c r="BC298" s="905"/>
    </row>
    <row r="299" spans="1:55" ht="32.1" customHeight="1">
      <c r="A299" s="207"/>
      <c r="B299" s="913"/>
      <c r="C299" s="914"/>
      <c r="D299" s="234" t="s">
        <v>405</v>
      </c>
      <c r="E299" s="293"/>
      <c r="F299" s="294" t="s">
        <v>38</v>
      </c>
      <c r="G299" s="295"/>
      <c r="H299" s="304" t="s">
        <v>404</v>
      </c>
      <c r="I299" s="295"/>
      <c r="J299" s="294" t="s">
        <v>38</v>
      </c>
      <c r="K299" s="295"/>
      <c r="L299" s="287"/>
      <c r="M299" s="288"/>
      <c r="N299" s="280"/>
      <c r="O299" s="887"/>
      <c r="P299" s="891"/>
      <c r="Q299" s="892"/>
      <c r="R299" s="892"/>
      <c r="S299" s="892"/>
      <c r="T299" s="892"/>
      <c r="U299" s="892"/>
      <c r="V299" s="892"/>
      <c r="W299" s="892"/>
      <c r="X299" s="892"/>
      <c r="Y299" s="892"/>
      <c r="Z299" s="892"/>
      <c r="AA299" s="892"/>
      <c r="AB299" s="917"/>
      <c r="AC299" s="918"/>
      <c r="AD299" s="914"/>
      <c r="AE299" s="234" t="s">
        <v>405</v>
      </c>
      <c r="AF299" s="293"/>
      <c r="AG299" s="294" t="s">
        <v>38</v>
      </c>
      <c r="AH299" s="295"/>
      <c r="AI299" s="304" t="s">
        <v>404</v>
      </c>
      <c r="AJ299" s="295"/>
      <c r="AK299" s="294" t="s">
        <v>38</v>
      </c>
      <c r="AL299" s="295"/>
      <c r="AM299" s="291"/>
      <c r="AN299" s="292"/>
      <c r="AO299" s="280"/>
      <c r="AP299" s="943"/>
      <c r="AQ299" s="910"/>
      <c r="AR299" s="911"/>
      <c r="AS299" s="911"/>
      <c r="AT299" s="911"/>
      <c r="AU299" s="911"/>
      <c r="AV299" s="911"/>
      <c r="AW299" s="911"/>
      <c r="AX299" s="911"/>
      <c r="AY299" s="911"/>
      <c r="AZ299" s="911"/>
      <c r="BA299" s="911"/>
      <c r="BB299" s="911"/>
      <c r="BC299" s="912"/>
    </row>
    <row r="300" spans="1:55" ht="32.1" customHeight="1">
      <c r="A300" s="207"/>
      <c r="B300" s="913">
        <v>8</v>
      </c>
      <c r="C300" s="896">
        <f>C298+1</f>
        <v>44416</v>
      </c>
      <c r="D300" s="226" t="s">
        <v>403</v>
      </c>
      <c r="E300" s="898"/>
      <c r="F300" s="899"/>
      <c r="G300" s="899"/>
      <c r="H300" s="303" t="s">
        <v>404</v>
      </c>
      <c r="I300" s="899"/>
      <c r="J300" s="899"/>
      <c r="K300" s="900"/>
      <c r="L300" s="285" t="str">
        <f>IF(E300="","",I300-E300-(TIME(0,N300,0)))</f>
        <v/>
      </c>
      <c r="M300" s="286" t="str">
        <f>IF(E300="","",IF(MINUTE(I300-E300-TIME(0,N300,0))=0,"00",MINUTE(I300-E300-TIME(0,N300,0))))</f>
        <v/>
      </c>
      <c r="N300" s="279"/>
      <c r="O300" s="915"/>
      <c r="P300" s="888"/>
      <c r="Q300" s="889"/>
      <c r="R300" s="889"/>
      <c r="S300" s="889"/>
      <c r="T300" s="889"/>
      <c r="U300" s="889"/>
      <c r="V300" s="889"/>
      <c r="W300" s="889"/>
      <c r="X300" s="889"/>
      <c r="Y300" s="889"/>
      <c r="Z300" s="889"/>
      <c r="AA300" s="889"/>
      <c r="AB300" s="916"/>
      <c r="AC300" s="918">
        <v>24</v>
      </c>
      <c r="AD300" s="896">
        <f>AD298+1</f>
        <v>44432</v>
      </c>
      <c r="AE300" s="226" t="s">
        <v>403</v>
      </c>
      <c r="AF300" s="898"/>
      <c r="AG300" s="899"/>
      <c r="AH300" s="899"/>
      <c r="AI300" s="303" t="s">
        <v>404</v>
      </c>
      <c r="AJ300" s="899"/>
      <c r="AK300" s="899"/>
      <c r="AL300" s="900"/>
      <c r="AM300" s="285" t="str">
        <f>IF(AF300="","",AJ300-AF300-(TIME(0,AO300,0)))</f>
        <v/>
      </c>
      <c r="AN300" s="286" t="str">
        <f>IF(AF300="","",IF(MINUTE(AJ300-AF300-TIME(0,AO300,0))=0,"00",MINUTE(AJ300-AF300-TIME(0,AO300,0))))</f>
        <v/>
      </c>
      <c r="AO300" s="279"/>
      <c r="AP300" s="946"/>
      <c r="AQ300" s="903"/>
      <c r="AR300" s="904"/>
      <c r="AS300" s="904"/>
      <c r="AT300" s="904"/>
      <c r="AU300" s="904"/>
      <c r="AV300" s="904"/>
      <c r="AW300" s="904"/>
      <c r="AX300" s="904"/>
      <c r="AY300" s="904"/>
      <c r="AZ300" s="904"/>
      <c r="BA300" s="904"/>
      <c r="BB300" s="904"/>
      <c r="BC300" s="905"/>
    </row>
    <row r="301" spans="1:55" ht="32.1" customHeight="1">
      <c r="A301" s="207"/>
      <c r="B301" s="913"/>
      <c r="C301" s="914"/>
      <c r="D301" s="234" t="s">
        <v>405</v>
      </c>
      <c r="E301" s="293"/>
      <c r="F301" s="294" t="s">
        <v>38</v>
      </c>
      <c r="G301" s="295"/>
      <c r="H301" s="304" t="s">
        <v>404</v>
      </c>
      <c r="I301" s="295"/>
      <c r="J301" s="294" t="s">
        <v>38</v>
      </c>
      <c r="K301" s="295"/>
      <c r="L301" s="287"/>
      <c r="M301" s="288"/>
      <c r="N301" s="280"/>
      <c r="O301" s="887"/>
      <c r="P301" s="891"/>
      <c r="Q301" s="892"/>
      <c r="R301" s="892"/>
      <c r="S301" s="892"/>
      <c r="T301" s="892"/>
      <c r="U301" s="892"/>
      <c r="V301" s="892"/>
      <c r="W301" s="892"/>
      <c r="X301" s="892"/>
      <c r="Y301" s="892"/>
      <c r="Z301" s="892"/>
      <c r="AA301" s="892"/>
      <c r="AB301" s="917"/>
      <c r="AC301" s="918"/>
      <c r="AD301" s="914"/>
      <c r="AE301" s="234" t="s">
        <v>405</v>
      </c>
      <c r="AF301" s="293"/>
      <c r="AG301" s="294" t="s">
        <v>38</v>
      </c>
      <c r="AH301" s="295"/>
      <c r="AI301" s="304" t="s">
        <v>404</v>
      </c>
      <c r="AJ301" s="295"/>
      <c r="AK301" s="294" t="s">
        <v>38</v>
      </c>
      <c r="AL301" s="295"/>
      <c r="AM301" s="291"/>
      <c r="AN301" s="292"/>
      <c r="AO301" s="280"/>
      <c r="AP301" s="943"/>
      <c r="AQ301" s="910"/>
      <c r="AR301" s="911"/>
      <c r="AS301" s="911"/>
      <c r="AT301" s="911"/>
      <c r="AU301" s="911"/>
      <c r="AV301" s="911"/>
      <c r="AW301" s="911"/>
      <c r="AX301" s="911"/>
      <c r="AY301" s="911"/>
      <c r="AZ301" s="911"/>
      <c r="BA301" s="911"/>
      <c r="BB301" s="911"/>
      <c r="BC301" s="912"/>
    </row>
    <row r="302" spans="1:55" ht="32.1" customHeight="1">
      <c r="A302" s="207"/>
      <c r="B302" s="913">
        <v>9</v>
      </c>
      <c r="C302" s="896">
        <f>C300+1</f>
        <v>44417</v>
      </c>
      <c r="D302" s="226" t="s">
        <v>403</v>
      </c>
      <c r="E302" s="898"/>
      <c r="F302" s="899"/>
      <c r="G302" s="899"/>
      <c r="H302" s="303" t="s">
        <v>404</v>
      </c>
      <c r="I302" s="899"/>
      <c r="J302" s="899"/>
      <c r="K302" s="900"/>
      <c r="L302" s="285" t="str">
        <f>IF(E302="","",I302-E302-(TIME(0,N302,0)))</f>
        <v/>
      </c>
      <c r="M302" s="286" t="str">
        <f>IF(E302="","",IF(MINUTE(I302-E302-TIME(0,N302,0))=0,"00",MINUTE(I302-E302-TIME(0,N302,0))))</f>
        <v/>
      </c>
      <c r="N302" s="279"/>
      <c r="O302" s="915"/>
      <c r="P302" s="888"/>
      <c r="Q302" s="889"/>
      <c r="R302" s="889"/>
      <c r="S302" s="889"/>
      <c r="T302" s="889"/>
      <c r="U302" s="889"/>
      <c r="V302" s="889"/>
      <c r="W302" s="889"/>
      <c r="X302" s="889"/>
      <c r="Y302" s="889"/>
      <c r="Z302" s="889"/>
      <c r="AA302" s="889"/>
      <c r="AB302" s="916"/>
      <c r="AC302" s="918">
        <v>25</v>
      </c>
      <c r="AD302" s="896">
        <f>AD300+1</f>
        <v>44433</v>
      </c>
      <c r="AE302" s="226" t="s">
        <v>403</v>
      </c>
      <c r="AF302" s="898"/>
      <c r="AG302" s="899"/>
      <c r="AH302" s="899"/>
      <c r="AI302" s="303" t="s">
        <v>404</v>
      </c>
      <c r="AJ302" s="899"/>
      <c r="AK302" s="899"/>
      <c r="AL302" s="900"/>
      <c r="AM302" s="285" t="str">
        <f>IF(AF302="","",AJ302-AF302-(TIME(0,AO302,0)))</f>
        <v/>
      </c>
      <c r="AN302" s="286" t="str">
        <f>IF(AF302="","",IF(MINUTE(AJ302-AF302-TIME(0,AO302,0))=0,"00",MINUTE(AJ302-AF302-TIME(0,AO302,0))))</f>
        <v/>
      </c>
      <c r="AO302" s="279"/>
      <c r="AP302" s="886"/>
      <c r="AQ302" s="888"/>
      <c r="AR302" s="889"/>
      <c r="AS302" s="889"/>
      <c r="AT302" s="889"/>
      <c r="AU302" s="889"/>
      <c r="AV302" s="889"/>
      <c r="AW302" s="889"/>
      <c r="AX302" s="889"/>
      <c r="AY302" s="889"/>
      <c r="AZ302" s="889"/>
      <c r="BA302" s="889"/>
      <c r="BB302" s="889"/>
      <c r="BC302" s="890"/>
    </row>
    <row r="303" spans="1:55" ht="32.1" customHeight="1">
      <c r="A303" s="207"/>
      <c r="B303" s="913"/>
      <c r="C303" s="914"/>
      <c r="D303" s="234" t="s">
        <v>405</v>
      </c>
      <c r="E303" s="293"/>
      <c r="F303" s="294" t="s">
        <v>38</v>
      </c>
      <c r="G303" s="295"/>
      <c r="H303" s="304" t="s">
        <v>404</v>
      </c>
      <c r="I303" s="295"/>
      <c r="J303" s="294" t="s">
        <v>38</v>
      </c>
      <c r="K303" s="295"/>
      <c r="L303" s="287"/>
      <c r="M303" s="288"/>
      <c r="N303" s="280"/>
      <c r="O303" s="887"/>
      <c r="P303" s="891"/>
      <c r="Q303" s="892"/>
      <c r="R303" s="892"/>
      <c r="S303" s="892"/>
      <c r="T303" s="892"/>
      <c r="U303" s="892"/>
      <c r="V303" s="892"/>
      <c r="W303" s="892"/>
      <c r="X303" s="892"/>
      <c r="Y303" s="892"/>
      <c r="Z303" s="892"/>
      <c r="AA303" s="892"/>
      <c r="AB303" s="917"/>
      <c r="AC303" s="918"/>
      <c r="AD303" s="914"/>
      <c r="AE303" s="234" t="s">
        <v>405</v>
      </c>
      <c r="AF303" s="293"/>
      <c r="AG303" s="294" t="s">
        <v>38</v>
      </c>
      <c r="AH303" s="295"/>
      <c r="AI303" s="304" t="s">
        <v>404</v>
      </c>
      <c r="AJ303" s="295"/>
      <c r="AK303" s="294" t="s">
        <v>38</v>
      </c>
      <c r="AL303" s="295"/>
      <c r="AM303" s="291"/>
      <c r="AN303" s="292"/>
      <c r="AO303" s="280"/>
      <c r="AP303" s="887"/>
      <c r="AQ303" s="891"/>
      <c r="AR303" s="892"/>
      <c r="AS303" s="892"/>
      <c r="AT303" s="892"/>
      <c r="AU303" s="892"/>
      <c r="AV303" s="892"/>
      <c r="AW303" s="892"/>
      <c r="AX303" s="892"/>
      <c r="AY303" s="892"/>
      <c r="AZ303" s="892"/>
      <c r="BA303" s="892"/>
      <c r="BB303" s="892"/>
      <c r="BC303" s="893"/>
    </row>
    <row r="304" spans="1:55" ht="32.1" customHeight="1">
      <c r="A304" s="207"/>
      <c r="B304" s="913">
        <v>10</v>
      </c>
      <c r="C304" s="896">
        <f>C302+1</f>
        <v>44418</v>
      </c>
      <c r="D304" s="226" t="s">
        <v>403</v>
      </c>
      <c r="E304" s="898"/>
      <c r="F304" s="899"/>
      <c r="G304" s="899"/>
      <c r="H304" s="303" t="s">
        <v>404</v>
      </c>
      <c r="I304" s="899"/>
      <c r="J304" s="899"/>
      <c r="K304" s="900"/>
      <c r="L304" s="285" t="str">
        <f>IF(E304="","",I304-E304-(TIME(0,N304,0)))</f>
        <v/>
      </c>
      <c r="M304" s="286" t="str">
        <f>IF(E304="","",IF(MINUTE(I304-E304-TIME(0,N304,0))=0,"00",MINUTE(I304-E304-TIME(0,N304,0))))</f>
        <v/>
      </c>
      <c r="N304" s="279"/>
      <c r="O304" s="915"/>
      <c r="P304" s="888"/>
      <c r="Q304" s="889"/>
      <c r="R304" s="889"/>
      <c r="S304" s="889"/>
      <c r="T304" s="889"/>
      <c r="U304" s="889"/>
      <c r="V304" s="889"/>
      <c r="W304" s="889"/>
      <c r="X304" s="889"/>
      <c r="Y304" s="889"/>
      <c r="Z304" s="889"/>
      <c r="AA304" s="889"/>
      <c r="AB304" s="916"/>
      <c r="AC304" s="918">
        <v>26</v>
      </c>
      <c r="AD304" s="896">
        <f>AD302+1</f>
        <v>44434</v>
      </c>
      <c r="AE304" s="226" t="s">
        <v>403</v>
      </c>
      <c r="AF304" s="898"/>
      <c r="AG304" s="899"/>
      <c r="AH304" s="899"/>
      <c r="AI304" s="303" t="s">
        <v>404</v>
      </c>
      <c r="AJ304" s="899"/>
      <c r="AK304" s="899"/>
      <c r="AL304" s="900"/>
      <c r="AM304" s="285" t="str">
        <f>IF(AF304="","",AJ304-AF304-(TIME(0,AO304,0)))</f>
        <v/>
      </c>
      <c r="AN304" s="286" t="str">
        <f>IF(AF304="","",IF(MINUTE(AJ304-AF304-TIME(0,AO304,0))=0,"00",MINUTE(AJ304-AF304-TIME(0,AO304,0))))</f>
        <v/>
      </c>
      <c r="AO304" s="279"/>
      <c r="AP304" s="886"/>
      <c r="AQ304" s="888"/>
      <c r="AR304" s="889"/>
      <c r="AS304" s="889"/>
      <c r="AT304" s="889"/>
      <c r="AU304" s="889"/>
      <c r="AV304" s="889"/>
      <c r="AW304" s="889"/>
      <c r="AX304" s="889"/>
      <c r="AY304" s="889"/>
      <c r="AZ304" s="889"/>
      <c r="BA304" s="889"/>
      <c r="BB304" s="889"/>
      <c r="BC304" s="890"/>
    </row>
    <row r="305" spans="1:55" ht="32.1" customHeight="1">
      <c r="A305" s="207"/>
      <c r="B305" s="913"/>
      <c r="C305" s="914"/>
      <c r="D305" s="234" t="s">
        <v>405</v>
      </c>
      <c r="E305" s="293"/>
      <c r="F305" s="294" t="s">
        <v>38</v>
      </c>
      <c r="G305" s="295"/>
      <c r="H305" s="304" t="s">
        <v>404</v>
      </c>
      <c r="I305" s="295"/>
      <c r="J305" s="294" t="s">
        <v>38</v>
      </c>
      <c r="K305" s="295"/>
      <c r="L305" s="287"/>
      <c r="M305" s="288"/>
      <c r="N305" s="280"/>
      <c r="O305" s="887"/>
      <c r="P305" s="891"/>
      <c r="Q305" s="892"/>
      <c r="R305" s="892"/>
      <c r="S305" s="892"/>
      <c r="T305" s="892"/>
      <c r="U305" s="892"/>
      <c r="V305" s="892"/>
      <c r="W305" s="892"/>
      <c r="X305" s="892"/>
      <c r="Y305" s="892"/>
      <c r="Z305" s="892"/>
      <c r="AA305" s="892"/>
      <c r="AB305" s="917"/>
      <c r="AC305" s="918"/>
      <c r="AD305" s="914"/>
      <c r="AE305" s="234" t="s">
        <v>405</v>
      </c>
      <c r="AF305" s="293"/>
      <c r="AG305" s="294" t="s">
        <v>38</v>
      </c>
      <c r="AH305" s="295"/>
      <c r="AI305" s="304" t="s">
        <v>404</v>
      </c>
      <c r="AJ305" s="295"/>
      <c r="AK305" s="294" t="s">
        <v>38</v>
      </c>
      <c r="AL305" s="295"/>
      <c r="AM305" s="291"/>
      <c r="AN305" s="292"/>
      <c r="AO305" s="280"/>
      <c r="AP305" s="887"/>
      <c r="AQ305" s="891"/>
      <c r="AR305" s="892"/>
      <c r="AS305" s="892"/>
      <c r="AT305" s="892"/>
      <c r="AU305" s="892"/>
      <c r="AV305" s="892"/>
      <c r="AW305" s="892"/>
      <c r="AX305" s="892"/>
      <c r="AY305" s="892"/>
      <c r="AZ305" s="892"/>
      <c r="BA305" s="892"/>
      <c r="BB305" s="892"/>
      <c r="BC305" s="893"/>
    </row>
    <row r="306" spans="1:55" ht="32.1" customHeight="1">
      <c r="A306" s="207"/>
      <c r="B306" s="913">
        <v>11</v>
      </c>
      <c r="C306" s="896">
        <f>C304+1</f>
        <v>44419</v>
      </c>
      <c r="D306" s="226" t="s">
        <v>403</v>
      </c>
      <c r="E306" s="898"/>
      <c r="F306" s="899"/>
      <c r="G306" s="899"/>
      <c r="H306" s="303" t="s">
        <v>404</v>
      </c>
      <c r="I306" s="899"/>
      <c r="J306" s="899"/>
      <c r="K306" s="900"/>
      <c r="L306" s="285" t="str">
        <f>IF(E306="","",I306-E306-(TIME(0,N306,0)))</f>
        <v/>
      </c>
      <c r="M306" s="286" t="str">
        <f>IF(E306="","",IF(MINUTE(I306-E306-TIME(0,N306,0))=0,"00",MINUTE(I306-E306-TIME(0,N306,0))))</f>
        <v/>
      </c>
      <c r="N306" s="279"/>
      <c r="O306" s="915"/>
      <c r="P306" s="888"/>
      <c r="Q306" s="889"/>
      <c r="R306" s="889"/>
      <c r="S306" s="889"/>
      <c r="T306" s="889"/>
      <c r="U306" s="889"/>
      <c r="V306" s="889"/>
      <c r="W306" s="889"/>
      <c r="X306" s="889"/>
      <c r="Y306" s="889"/>
      <c r="Z306" s="889"/>
      <c r="AA306" s="889"/>
      <c r="AB306" s="916"/>
      <c r="AC306" s="918">
        <v>27</v>
      </c>
      <c r="AD306" s="896">
        <f>AD304+1</f>
        <v>44435</v>
      </c>
      <c r="AE306" s="226" t="s">
        <v>403</v>
      </c>
      <c r="AF306" s="898"/>
      <c r="AG306" s="899"/>
      <c r="AH306" s="899"/>
      <c r="AI306" s="303" t="s">
        <v>404</v>
      </c>
      <c r="AJ306" s="899"/>
      <c r="AK306" s="899"/>
      <c r="AL306" s="900"/>
      <c r="AM306" s="285" t="str">
        <f>IF(AF306="","",AJ306-AF306-(TIME(0,AO306,0)))</f>
        <v/>
      </c>
      <c r="AN306" s="286" t="str">
        <f>IF(AF306="","",IF(MINUTE(AJ306-AF306-TIME(0,AO306,0))=0,"00",MINUTE(AJ306-AF306-TIME(0,AO306,0))))</f>
        <v/>
      </c>
      <c r="AO306" s="279"/>
      <c r="AP306" s="886"/>
      <c r="AQ306" s="888"/>
      <c r="AR306" s="889"/>
      <c r="AS306" s="889"/>
      <c r="AT306" s="889"/>
      <c r="AU306" s="889"/>
      <c r="AV306" s="889"/>
      <c r="AW306" s="889"/>
      <c r="AX306" s="889"/>
      <c r="AY306" s="889"/>
      <c r="AZ306" s="889"/>
      <c r="BA306" s="889"/>
      <c r="BB306" s="889"/>
      <c r="BC306" s="890"/>
    </row>
    <row r="307" spans="1:55" ht="32.1" customHeight="1">
      <c r="A307" s="207"/>
      <c r="B307" s="913"/>
      <c r="C307" s="914"/>
      <c r="D307" s="234" t="s">
        <v>405</v>
      </c>
      <c r="E307" s="293"/>
      <c r="F307" s="294" t="s">
        <v>38</v>
      </c>
      <c r="G307" s="295"/>
      <c r="H307" s="304" t="s">
        <v>404</v>
      </c>
      <c r="I307" s="295"/>
      <c r="J307" s="294" t="s">
        <v>38</v>
      </c>
      <c r="K307" s="295"/>
      <c r="L307" s="287"/>
      <c r="M307" s="288"/>
      <c r="N307" s="280"/>
      <c r="O307" s="887"/>
      <c r="P307" s="891"/>
      <c r="Q307" s="892"/>
      <c r="R307" s="892"/>
      <c r="S307" s="892"/>
      <c r="T307" s="892"/>
      <c r="U307" s="892"/>
      <c r="V307" s="892"/>
      <c r="W307" s="892"/>
      <c r="X307" s="892"/>
      <c r="Y307" s="892"/>
      <c r="Z307" s="892"/>
      <c r="AA307" s="892"/>
      <c r="AB307" s="917"/>
      <c r="AC307" s="918"/>
      <c r="AD307" s="914"/>
      <c r="AE307" s="234" t="s">
        <v>405</v>
      </c>
      <c r="AF307" s="293"/>
      <c r="AG307" s="294" t="s">
        <v>38</v>
      </c>
      <c r="AH307" s="295"/>
      <c r="AI307" s="304" t="s">
        <v>404</v>
      </c>
      <c r="AJ307" s="295"/>
      <c r="AK307" s="294" t="s">
        <v>38</v>
      </c>
      <c r="AL307" s="295"/>
      <c r="AM307" s="291"/>
      <c r="AN307" s="292"/>
      <c r="AO307" s="280"/>
      <c r="AP307" s="887"/>
      <c r="AQ307" s="891"/>
      <c r="AR307" s="892"/>
      <c r="AS307" s="892"/>
      <c r="AT307" s="892"/>
      <c r="AU307" s="892"/>
      <c r="AV307" s="892"/>
      <c r="AW307" s="892"/>
      <c r="AX307" s="892"/>
      <c r="AY307" s="892"/>
      <c r="AZ307" s="892"/>
      <c r="BA307" s="892"/>
      <c r="BB307" s="892"/>
      <c r="BC307" s="893"/>
    </row>
    <row r="308" spans="1:55" ht="32.1" customHeight="1">
      <c r="A308" s="207"/>
      <c r="B308" s="913">
        <v>12</v>
      </c>
      <c r="C308" s="896">
        <f>C306+1</f>
        <v>44420</v>
      </c>
      <c r="D308" s="226" t="s">
        <v>403</v>
      </c>
      <c r="E308" s="898"/>
      <c r="F308" s="899"/>
      <c r="G308" s="899"/>
      <c r="H308" s="303" t="s">
        <v>404</v>
      </c>
      <c r="I308" s="899"/>
      <c r="J308" s="899"/>
      <c r="K308" s="900"/>
      <c r="L308" s="285" t="str">
        <f>IF(E308="","",I308-E308-(TIME(0,N308,0)))</f>
        <v/>
      </c>
      <c r="M308" s="286" t="str">
        <f>IF(E308="","",IF(MINUTE(I308-E308-TIME(0,N308,0))=0,"00",MINUTE(I308-E308-TIME(0,N308,0))))</f>
        <v/>
      </c>
      <c r="N308" s="279"/>
      <c r="O308" s="915"/>
      <c r="P308" s="888"/>
      <c r="Q308" s="889"/>
      <c r="R308" s="889"/>
      <c r="S308" s="889"/>
      <c r="T308" s="889"/>
      <c r="U308" s="889"/>
      <c r="V308" s="889"/>
      <c r="W308" s="889"/>
      <c r="X308" s="889"/>
      <c r="Y308" s="889"/>
      <c r="Z308" s="889"/>
      <c r="AA308" s="889"/>
      <c r="AB308" s="916"/>
      <c r="AC308" s="918">
        <v>28</v>
      </c>
      <c r="AD308" s="896">
        <f>AD306+1</f>
        <v>44436</v>
      </c>
      <c r="AE308" s="226" t="s">
        <v>403</v>
      </c>
      <c r="AF308" s="898"/>
      <c r="AG308" s="899"/>
      <c r="AH308" s="899"/>
      <c r="AI308" s="303" t="s">
        <v>404</v>
      </c>
      <c r="AJ308" s="899"/>
      <c r="AK308" s="899"/>
      <c r="AL308" s="900"/>
      <c r="AM308" s="285" t="str">
        <f>IF(AF308="","",AJ308-AF308-(TIME(0,AO308,0)))</f>
        <v/>
      </c>
      <c r="AN308" s="286" t="str">
        <f>IF(AF308="","",IF(MINUTE(AJ308-AF308-TIME(0,AO308,0))=0,"00",MINUTE(AJ308-AF308-TIME(0,AO308,0))))</f>
        <v/>
      </c>
      <c r="AO308" s="279"/>
      <c r="AP308" s="886"/>
      <c r="AQ308" s="888"/>
      <c r="AR308" s="889"/>
      <c r="AS308" s="889"/>
      <c r="AT308" s="889"/>
      <c r="AU308" s="889"/>
      <c r="AV308" s="889"/>
      <c r="AW308" s="889"/>
      <c r="AX308" s="889"/>
      <c r="AY308" s="889"/>
      <c r="AZ308" s="889"/>
      <c r="BA308" s="889"/>
      <c r="BB308" s="889"/>
      <c r="BC308" s="890"/>
    </row>
    <row r="309" spans="1:55" ht="32.1" customHeight="1">
      <c r="A309" s="207"/>
      <c r="B309" s="913"/>
      <c r="C309" s="914"/>
      <c r="D309" s="234" t="s">
        <v>405</v>
      </c>
      <c r="E309" s="293"/>
      <c r="F309" s="294" t="s">
        <v>38</v>
      </c>
      <c r="G309" s="295"/>
      <c r="H309" s="304" t="s">
        <v>404</v>
      </c>
      <c r="I309" s="295"/>
      <c r="J309" s="294" t="s">
        <v>38</v>
      </c>
      <c r="K309" s="295"/>
      <c r="L309" s="287"/>
      <c r="M309" s="288"/>
      <c r="N309" s="280"/>
      <c r="O309" s="887"/>
      <c r="P309" s="891"/>
      <c r="Q309" s="892"/>
      <c r="R309" s="892"/>
      <c r="S309" s="892"/>
      <c r="T309" s="892"/>
      <c r="U309" s="892"/>
      <c r="V309" s="892"/>
      <c r="W309" s="892"/>
      <c r="X309" s="892"/>
      <c r="Y309" s="892"/>
      <c r="Z309" s="892"/>
      <c r="AA309" s="892"/>
      <c r="AB309" s="917"/>
      <c r="AC309" s="918"/>
      <c r="AD309" s="914"/>
      <c r="AE309" s="234" t="s">
        <v>405</v>
      </c>
      <c r="AF309" s="293"/>
      <c r="AG309" s="294" t="s">
        <v>38</v>
      </c>
      <c r="AH309" s="295"/>
      <c r="AI309" s="304" t="s">
        <v>404</v>
      </c>
      <c r="AJ309" s="295"/>
      <c r="AK309" s="294" t="s">
        <v>38</v>
      </c>
      <c r="AL309" s="295"/>
      <c r="AM309" s="291"/>
      <c r="AN309" s="292"/>
      <c r="AO309" s="280"/>
      <c r="AP309" s="887"/>
      <c r="AQ309" s="891"/>
      <c r="AR309" s="892"/>
      <c r="AS309" s="892"/>
      <c r="AT309" s="892"/>
      <c r="AU309" s="892"/>
      <c r="AV309" s="892"/>
      <c r="AW309" s="892"/>
      <c r="AX309" s="892"/>
      <c r="AY309" s="892"/>
      <c r="AZ309" s="892"/>
      <c r="BA309" s="892"/>
      <c r="BB309" s="892"/>
      <c r="BC309" s="893"/>
    </row>
    <row r="310" spans="1:55" ht="32.1" customHeight="1">
      <c r="A310" s="207"/>
      <c r="B310" s="913">
        <v>13</v>
      </c>
      <c r="C310" s="896">
        <f>C308+1</f>
        <v>44421</v>
      </c>
      <c r="D310" s="226" t="s">
        <v>403</v>
      </c>
      <c r="E310" s="898"/>
      <c r="F310" s="899"/>
      <c r="G310" s="899"/>
      <c r="H310" s="303" t="s">
        <v>404</v>
      </c>
      <c r="I310" s="899"/>
      <c r="J310" s="899"/>
      <c r="K310" s="900"/>
      <c r="L310" s="285" t="str">
        <f>IF(E310="","",I310-E310-(TIME(0,N310,0)))</f>
        <v/>
      </c>
      <c r="M310" s="286" t="str">
        <f>IF(E310="","",IF(MINUTE(I310-E310-TIME(0,N310,0))=0,"00",MINUTE(I310-E310-TIME(0,N310,0))))</f>
        <v/>
      </c>
      <c r="N310" s="279"/>
      <c r="O310" s="901"/>
      <c r="P310" s="903"/>
      <c r="Q310" s="904"/>
      <c r="R310" s="904"/>
      <c r="S310" s="904"/>
      <c r="T310" s="904"/>
      <c r="U310" s="904"/>
      <c r="V310" s="904"/>
      <c r="W310" s="904"/>
      <c r="X310" s="904"/>
      <c r="Y310" s="904"/>
      <c r="Z310" s="904"/>
      <c r="AA310" s="904"/>
      <c r="AB310" s="944"/>
      <c r="AC310" s="918">
        <v>29</v>
      </c>
      <c r="AD310" s="896">
        <f>AD308+1</f>
        <v>44437</v>
      </c>
      <c r="AE310" s="226" t="s">
        <v>403</v>
      </c>
      <c r="AF310" s="898"/>
      <c r="AG310" s="899"/>
      <c r="AH310" s="899"/>
      <c r="AI310" s="303" t="s">
        <v>404</v>
      </c>
      <c r="AJ310" s="899"/>
      <c r="AK310" s="899"/>
      <c r="AL310" s="900"/>
      <c r="AM310" s="285" t="str">
        <f>IF(AF310="","",AJ310-AF310-(TIME(0,AO310,0)))</f>
        <v/>
      </c>
      <c r="AN310" s="286" t="str">
        <f>IF(AF310="","",IF(MINUTE(AJ310-AF310-TIME(0,AO310,0))=0,"00",MINUTE(AJ310-AF310-TIME(0,AO310,0))))</f>
        <v/>
      </c>
      <c r="AO310" s="279"/>
      <c r="AP310" s="886"/>
      <c r="AQ310" s="888"/>
      <c r="AR310" s="889"/>
      <c r="AS310" s="889"/>
      <c r="AT310" s="889"/>
      <c r="AU310" s="889"/>
      <c r="AV310" s="889"/>
      <c r="AW310" s="889"/>
      <c r="AX310" s="889"/>
      <c r="AY310" s="889"/>
      <c r="AZ310" s="889"/>
      <c r="BA310" s="889"/>
      <c r="BB310" s="889"/>
      <c r="BC310" s="890"/>
    </row>
    <row r="311" spans="1:55" ht="32.1" customHeight="1">
      <c r="A311" s="207"/>
      <c r="B311" s="913"/>
      <c r="C311" s="914"/>
      <c r="D311" s="234" t="s">
        <v>405</v>
      </c>
      <c r="E311" s="293"/>
      <c r="F311" s="294" t="s">
        <v>38</v>
      </c>
      <c r="G311" s="295"/>
      <c r="H311" s="304" t="s">
        <v>404</v>
      </c>
      <c r="I311" s="295"/>
      <c r="J311" s="294" t="s">
        <v>38</v>
      </c>
      <c r="K311" s="295"/>
      <c r="L311" s="287"/>
      <c r="M311" s="288"/>
      <c r="N311" s="280"/>
      <c r="O311" s="943"/>
      <c r="P311" s="910"/>
      <c r="Q311" s="911"/>
      <c r="R311" s="911"/>
      <c r="S311" s="911"/>
      <c r="T311" s="911"/>
      <c r="U311" s="911"/>
      <c r="V311" s="911"/>
      <c r="W311" s="911"/>
      <c r="X311" s="911"/>
      <c r="Y311" s="911"/>
      <c r="Z311" s="911"/>
      <c r="AA311" s="911"/>
      <c r="AB311" s="945"/>
      <c r="AC311" s="918"/>
      <c r="AD311" s="914"/>
      <c r="AE311" s="234" t="s">
        <v>405</v>
      </c>
      <c r="AF311" s="293"/>
      <c r="AG311" s="294" t="s">
        <v>38</v>
      </c>
      <c r="AH311" s="295"/>
      <c r="AI311" s="304" t="s">
        <v>404</v>
      </c>
      <c r="AJ311" s="295"/>
      <c r="AK311" s="294" t="s">
        <v>38</v>
      </c>
      <c r="AL311" s="295"/>
      <c r="AM311" s="291"/>
      <c r="AN311" s="292"/>
      <c r="AO311" s="280"/>
      <c r="AP311" s="887"/>
      <c r="AQ311" s="891"/>
      <c r="AR311" s="892"/>
      <c r="AS311" s="892"/>
      <c r="AT311" s="892"/>
      <c r="AU311" s="892"/>
      <c r="AV311" s="892"/>
      <c r="AW311" s="892"/>
      <c r="AX311" s="892"/>
      <c r="AY311" s="892"/>
      <c r="AZ311" s="892"/>
      <c r="BA311" s="892"/>
      <c r="BB311" s="892"/>
      <c r="BC311" s="893"/>
    </row>
    <row r="312" spans="1:55" ht="32.1" customHeight="1">
      <c r="A312" s="207"/>
      <c r="B312" s="913">
        <v>14</v>
      </c>
      <c r="C312" s="896">
        <f>C310+1</f>
        <v>44422</v>
      </c>
      <c r="D312" s="226" t="s">
        <v>403</v>
      </c>
      <c r="E312" s="898"/>
      <c r="F312" s="899"/>
      <c r="G312" s="899"/>
      <c r="H312" s="303" t="s">
        <v>404</v>
      </c>
      <c r="I312" s="899"/>
      <c r="J312" s="899"/>
      <c r="K312" s="900"/>
      <c r="L312" s="285" t="str">
        <f>IF(E312="","",I312-E312-(TIME(0,N312,0)))</f>
        <v/>
      </c>
      <c r="M312" s="286" t="str">
        <f>IF(E312="","",IF(MINUTE(I312-E312-TIME(0,N312,0))=0,"00",MINUTE(I312-E312-TIME(0,N312,0))))</f>
        <v/>
      </c>
      <c r="N312" s="279"/>
      <c r="O312" s="901"/>
      <c r="P312" s="903"/>
      <c r="Q312" s="904"/>
      <c r="R312" s="904"/>
      <c r="S312" s="904"/>
      <c r="T312" s="904"/>
      <c r="U312" s="904"/>
      <c r="V312" s="904"/>
      <c r="W312" s="904"/>
      <c r="X312" s="904"/>
      <c r="Y312" s="904"/>
      <c r="Z312" s="904"/>
      <c r="AA312" s="904"/>
      <c r="AB312" s="944"/>
      <c r="AC312" s="918">
        <v>30</v>
      </c>
      <c r="AD312" s="896">
        <f>AD310+1</f>
        <v>44438</v>
      </c>
      <c r="AE312" s="226" t="s">
        <v>403</v>
      </c>
      <c r="AF312" s="898"/>
      <c r="AG312" s="899"/>
      <c r="AH312" s="899"/>
      <c r="AI312" s="303" t="s">
        <v>404</v>
      </c>
      <c r="AJ312" s="899"/>
      <c r="AK312" s="899"/>
      <c r="AL312" s="900"/>
      <c r="AM312" s="285" t="str">
        <f>IF(AF312="","",AJ312-AF312-(TIME(0,AO312,0)))</f>
        <v/>
      </c>
      <c r="AN312" s="286" t="str">
        <f>IF(AF312="","",IF(MINUTE(AJ312-AF312-TIME(0,AO312,0))=0,"00",MINUTE(AJ312-AF312-TIME(0,AO312,0))))</f>
        <v/>
      </c>
      <c r="AO312" s="279"/>
      <c r="AP312" s="946"/>
      <c r="AQ312" s="903"/>
      <c r="AR312" s="904"/>
      <c r="AS312" s="904"/>
      <c r="AT312" s="904"/>
      <c r="AU312" s="904"/>
      <c r="AV312" s="904"/>
      <c r="AW312" s="904"/>
      <c r="AX312" s="904"/>
      <c r="AY312" s="904"/>
      <c r="AZ312" s="904"/>
      <c r="BA312" s="904"/>
      <c r="BB312" s="904"/>
      <c r="BC312" s="905"/>
    </row>
    <row r="313" spans="1:55" ht="32.1" customHeight="1">
      <c r="A313" s="207"/>
      <c r="B313" s="913"/>
      <c r="C313" s="914"/>
      <c r="D313" s="234" t="s">
        <v>405</v>
      </c>
      <c r="E313" s="293"/>
      <c r="F313" s="294" t="s">
        <v>38</v>
      </c>
      <c r="G313" s="295"/>
      <c r="H313" s="304" t="s">
        <v>404</v>
      </c>
      <c r="I313" s="295"/>
      <c r="J313" s="294" t="s">
        <v>38</v>
      </c>
      <c r="K313" s="295"/>
      <c r="L313" s="287"/>
      <c r="M313" s="288"/>
      <c r="N313" s="280"/>
      <c r="O313" s="943"/>
      <c r="P313" s="910"/>
      <c r="Q313" s="911"/>
      <c r="R313" s="911"/>
      <c r="S313" s="911"/>
      <c r="T313" s="911"/>
      <c r="U313" s="911"/>
      <c r="V313" s="911"/>
      <c r="W313" s="911"/>
      <c r="X313" s="911"/>
      <c r="Y313" s="911"/>
      <c r="Z313" s="911"/>
      <c r="AA313" s="911"/>
      <c r="AB313" s="945"/>
      <c r="AC313" s="918"/>
      <c r="AD313" s="914"/>
      <c r="AE313" s="234" t="s">
        <v>405</v>
      </c>
      <c r="AF313" s="293"/>
      <c r="AG313" s="294" t="s">
        <v>38</v>
      </c>
      <c r="AH313" s="295"/>
      <c r="AI313" s="304" t="s">
        <v>404</v>
      </c>
      <c r="AJ313" s="295"/>
      <c r="AK313" s="294" t="s">
        <v>38</v>
      </c>
      <c r="AL313" s="295"/>
      <c r="AM313" s="291"/>
      <c r="AN313" s="292"/>
      <c r="AO313" s="280"/>
      <c r="AP313" s="943"/>
      <c r="AQ313" s="910"/>
      <c r="AR313" s="911"/>
      <c r="AS313" s="911"/>
      <c r="AT313" s="911"/>
      <c r="AU313" s="911"/>
      <c r="AV313" s="911"/>
      <c r="AW313" s="911"/>
      <c r="AX313" s="911"/>
      <c r="AY313" s="911"/>
      <c r="AZ313" s="911"/>
      <c r="BA313" s="911"/>
      <c r="BB313" s="911"/>
      <c r="BC313" s="912"/>
    </row>
    <row r="314" spans="1:55" ht="32.1" customHeight="1">
      <c r="A314" s="207"/>
      <c r="B314" s="913">
        <v>15</v>
      </c>
      <c r="C314" s="896">
        <f>C312+1</f>
        <v>44423</v>
      </c>
      <c r="D314" s="226" t="s">
        <v>403</v>
      </c>
      <c r="E314" s="898"/>
      <c r="F314" s="899"/>
      <c r="G314" s="899"/>
      <c r="H314" s="303" t="s">
        <v>404</v>
      </c>
      <c r="I314" s="899"/>
      <c r="J314" s="899"/>
      <c r="K314" s="900"/>
      <c r="L314" s="285" t="str">
        <f>IF(E314="","",I314-E314-(TIME(0,N314,0)))</f>
        <v/>
      </c>
      <c r="M314" s="286" t="str">
        <f>IF(E314="","",IF(MINUTE(I314-E314-TIME(0,N314,0))=0,"00",MINUTE(I314-E314-TIME(0,N314,0))))</f>
        <v/>
      </c>
      <c r="N314" s="279"/>
      <c r="O314" s="901"/>
      <c r="P314" s="903"/>
      <c r="Q314" s="904"/>
      <c r="R314" s="904"/>
      <c r="S314" s="904"/>
      <c r="T314" s="904"/>
      <c r="U314" s="904"/>
      <c r="V314" s="904"/>
      <c r="W314" s="904"/>
      <c r="X314" s="904"/>
      <c r="Y314" s="904"/>
      <c r="Z314" s="904"/>
      <c r="AA314" s="904"/>
      <c r="AB314" s="944"/>
      <c r="AC314" s="947">
        <v>31</v>
      </c>
      <c r="AD314" s="896">
        <f>AD312+1</f>
        <v>44439</v>
      </c>
      <c r="AE314" s="226" t="s">
        <v>403</v>
      </c>
      <c r="AF314" s="898"/>
      <c r="AG314" s="899"/>
      <c r="AH314" s="899"/>
      <c r="AI314" s="303" t="s">
        <v>404</v>
      </c>
      <c r="AJ314" s="899"/>
      <c r="AK314" s="899"/>
      <c r="AL314" s="900"/>
      <c r="AM314" s="285" t="str">
        <f>IF(AF314="","",AJ314-AF314-(TIME(0,AO314,0)))</f>
        <v/>
      </c>
      <c r="AN314" s="286" t="str">
        <f>IF(AF314="","",IF(MINUTE(AJ314-AF314-TIME(0,AO314,0))=0,"00",MINUTE(AJ314-AF314-TIME(0,AO314,0))))</f>
        <v/>
      </c>
      <c r="AO314" s="279"/>
      <c r="AP314" s="946"/>
      <c r="AQ314" s="903"/>
      <c r="AR314" s="904"/>
      <c r="AS314" s="904"/>
      <c r="AT314" s="904"/>
      <c r="AU314" s="904"/>
      <c r="AV314" s="904"/>
      <c r="AW314" s="904"/>
      <c r="AX314" s="904"/>
      <c r="AY314" s="904"/>
      <c r="AZ314" s="904"/>
      <c r="BA314" s="904"/>
      <c r="BB314" s="904"/>
      <c r="BC314" s="905"/>
    </row>
    <row r="315" spans="1:55" ht="32.1" customHeight="1" thickBot="1">
      <c r="A315" s="207"/>
      <c r="B315" s="913"/>
      <c r="C315" s="914"/>
      <c r="D315" s="234" t="s">
        <v>405</v>
      </c>
      <c r="E315" s="293"/>
      <c r="F315" s="294" t="s">
        <v>38</v>
      </c>
      <c r="G315" s="295"/>
      <c r="H315" s="304" t="s">
        <v>404</v>
      </c>
      <c r="I315" s="295"/>
      <c r="J315" s="294" t="s">
        <v>38</v>
      </c>
      <c r="K315" s="295"/>
      <c r="L315" s="287"/>
      <c r="M315" s="288"/>
      <c r="N315" s="280"/>
      <c r="O315" s="943"/>
      <c r="P315" s="910"/>
      <c r="Q315" s="911"/>
      <c r="R315" s="911"/>
      <c r="S315" s="911"/>
      <c r="T315" s="911"/>
      <c r="U315" s="911"/>
      <c r="V315" s="911"/>
      <c r="W315" s="911"/>
      <c r="X315" s="911"/>
      <c r="Y315" s="911"/>
      <c r="Z315" s="911"/>
      <c r="AA315" s="911"/>
      <c r="AB315" s="945"/>
      <c r="AC315" s="947"/>
      <c r="AD315" s="914"/>
      <c r="AE315" s="234" t="s">
        <v>405</v>
      </c>
      <c r="AF315" s="293"/>
      <c r="AG315" s="294" t="s">
        <v>38</v>
      </c>
      <c r="AH315" s="295"/>
      <c r="AI315" s="304" t="s">
        <v>404</v>
      </c>
      <c r="AJ315" s="295"/>
      <c r="AK315" s="294" t="s">
        <v>38</v>
      </c>
      <c r="AL315" s="295"/>
      <c r="AM315" s="291"/>
      <c r="AN315" s="292"/>
      <c r="AO315" s="280"/>
      <c r="AP315" s="902"/>
      <c r="AQ315" s="910"/>
      <c r="AR315" s="911"/>
      <c r="AS315" s="911"/>
      <c r="AT315" s="911"/>
      <c r="AU315" s="911"/>
      <c r="AV315" s="911"/>
      <c r="AW315" s="911"/>
      <c r="AX315" s="911"/>
      <c r="AY315" s="911"/>
      <c r="AZ315" s="911"/>
      <c r="BA315" s="911"/>
      <c r="BB315" s="911"/>
      <c r="BC315" s="912"/>
    </row>
    <row r="316" spans="1:55" ht="32.1" customHeight="1">
      <c r="A316" s="207"/>
      <c r="B316" s="894">
        <v>16</v>
      </c>
      <c r="C316" s="896">
        <f>C314+1</f>
        <v>44424</v>
      </c>
      <c r="D316" s="226" t="s">
        <v>403</v>
      </c>
      <c r="E316" s="898"/>
      <c r="F316" s="899"/>
      <c r="G316" s="899"/>
      <c r="H316" s="303" t="s">
        <v>404</v>
      </c>
      <c r="I316" s="899"/>
      <c r="J316" s="899"/>
      <c r="K316" s="900"/>
      <c r="L316" s="285" t="str">
        <f>IF(E316="","",I316-E316-(TIME(0,N316,0)))</f>
        <v/>
      </c>
      <c r="M316" s="286" t="str">
        <f>IF(E316="","",IF(MINUTE(I316-E316-TIME(0,N316,0))=0,"00",MINUTE(I316-E316-TIME(0,N316,0))))</f>
        <v/>
      </c>
      <c r="N316" s="279"/>
      <c r="O316" s="901"/>
      <c r="P316" s="903"/>
      <c r="Q316" s="904"/>
      <c r="R316" s="904"/>
      <c r="S316" s="904"/>
      <c r="T316" s="904"/>
      <c r="U316" s="904"/>
      <c r="V316" s="904"/>
      <c r="W316" s="904"/>
      <c r="X316" s="904"/>
      <c r="Y316" s="904"/>
      <c r="Z316" s="904"/>
      <c r="AA316" s="904"/>
      <c r="AB316" s="905"/>
      <c r="AC316" s="922" t="s">
        <v>427</v>
      </c>
      <c r="AD316" s="923"/>
      <c r="AE316" s="923"/>
      <c r="AF316" s="923"/>
      <c r="AG316" s="923"/>
      <c r="AH316" s="923"/>
      <c r="AI316" s="923"/>
      <c r="AJ316" s="923"/>
      <c r="AK316" s="926" t="s">
        <v>403</v>
      </c>
      <c r="AL316" s="927"/>
      <c r="AM316" s="928">
        <f>SUM(L286:L317,AM286:AM315)</f>
        <v>0</v>
      </c>
      <c r="AN316" s="929"/>
      <c r="AO316" s="929"/>
      <c r="AP316" s="929"/>
      <c r="AQ316" s="929"/>
      <c r="AR316" s="929"/>
      <c r="AS316" s="930"/>
      <c r="AT316" s="931">
        <f>COUNTA(E286:G317,AF286:AH315)-COUNTIF(E286:G317,":")-COUNTIF(AF286:AH315,":")</f>
        <v>0</v>
      </c>
      <c r="AU316" s="932"/>
      <c r="AV316" s="932"/>
      <c r="AW316" s="933" t="s">
        <v>393</v>
      </c>
      <c r="AX316" s="934"/>
      <c r="AY316" s="935"/>
      <c r="AZ316" s="936"/>
      <c r="BA316" s="937"/>
      <c r="BB316" s="937"/>
      <c r="BC316" s="938"/>
    </row>
    <row r="317" spans="1:55" ht="32.1" customHeight="1" thickBot="1">
      <c r="A317" s="207"/>
      <c r="B317" s="895"/>
      <c r="C317" s="897"/>
      <c r="D317" s="244" t="s">
        <v>405</v>
      </c>
      <c r="E317" s="296"/>
      <c r="F317" s="297" t="s">
        <v>38</v>
      </c>
      <c r="G317" s="298"/>
      <c r="H317" s="305" t="s">
        <v>404</v>
      </c>
      <c r="I317" s="298"/>
      <c r="J317" s="297" t="s">
        <v>38</v>
      </c>
      <c r="K317" s="298"/>
      <c r="L317" s="289"/>
      <c r="M317" s="290"/>
      <c r="N317" s="281"/>
      <c r="O317" s="902"/>
      <c r="P317" s="906"/>
      <c r="Q317" s="907"/>
      <c r="R317" s="907"/>
      <c r="S317" s="907"/>
      <c r="T317" s="907"/>
      <c r="U317" s="907"/>
      <c r="V317" s="907"/>
      <c r="W317" s="907"/>
      <c r="X317" s="907"/>
      <c r="Y317" s="907"/>
      <c r="Z317" s="907"/>
      <c r="AA317" s="907"/>
      <c r="AB317" s="908"/>
      <c r="AC317" s="924"/>
      <c r="AD317" s="925"/>
      <c r="AE317" s="925"/>
      <c r="AF317" s="925"/>
      <c r="AG317" s="925"/>
      <c r="AH317" s="925"/>
      <c r="AI317" s="925"/>
      <c r="AJ317" s="925"/>
      <c r="AK317" s="871" t="s">
        <v>405</v>
      </c>
      <c r="AL317" s="942"/>
      <c r="AM317" s="871"/>
      <c r="AN317" s="872"/>
      <c r="AO317" s="252" t="s">
        <v>401</v>
      </c>
      <c r="AP317" s="253"/>
      <c r="AQ317" s="873" t="s">
        <v>402</v>
      </c>
      <c r="AR317" s="873"/>
      <c r="AS317" s="874"/>
      <c r="AT317" s="875"/>
      <c r="AU317" s="876"/>
      <c r="AV317" s="876"/>
      <c r="AW317" s="876" t="s">
        <v>393</v>
      </c>
      <c r="AX317" s="877"/>
      <c r="AY317" s="878"/>
      <c r="AZ317" s="939"/>
      <c r="BA317" s="940"/>
      <c r="BB317" s="940"/>
      <c r="BC317" s="941"/>
    </row>
    <row r="318" spans="1:55" ht="21.95" customHeight="1" thickBot="1">
      <c r="A318" s="207"/>
      <c r="B318" s="628" t="s">
        <v>414</v>
      </c>
      <c r="C318" s="629"/>
      <c r="D318" s="254"/>
      <c r="E318" s="254"/>
      <c r="F318" s="255"/>
      <c r="G318" s="254"/>
      <c r="H318" s="255"/>
      <c r="I318" s="254"/>
      <c r="J318" s="255"/>
      <c r="K318" s="254"/>
      <c r="L318" s="254"/>
      <c r="M318" s="254"/>
      <c r="N318" s="254"/>
      <c r="O318" s="254"/>
      <c r="P318" s="178"/>
      <c r="Q318" s="178"/>
      <c r="R318" s="178"/>
      <c r="S318" s="178"/>
      <c r="T318" s="178"/>
      <c r="U318" s="178"/>
      <c r="V318" s="178"/>
      <c r="W318" s="178"/>
      <c r="X318" s="178"/>
      <c r="Y318" s="178"/>
      <c r="Z318" s="178"/>
      <c r="AA318" s="178"/>
      <c r="AB318" s="178"/>
      <c r="AC318" s="626"/>
      <c r="AD318" s="626"/>
      <c r="AE318" s="210"/>
      <c r="AF318" s="210"/>
      <c r="AG318" s="210"/>
      <c r="AH318" s="210"/>
      <c r="AI318" s="210"/>
      <c r="AJ318" s="210"/>
      <c r="AK318" s="210"/>
      <c r="AL318" s="210"/>
      <c r="AM318" s="178"/>
      <c r="AN318" s="178"/>
      <c r="AO318" s="178"/>
      <c r="AP318" s="178"/>
      <c r="AQ318" s="256" t="s">
        <v>415</v>
      </c>
      <c r="AR318" s="178"/>
      <c r="AS318" s="178"/>
      <c r="AT318" s="178"/>
      <c r="AU318" s="178"/>
      <c r="AV318" s="178"/>
      <c r="AW318" s="178"/>
      <c r="AX318" s="178"/>
      <c r="AY318" s="178"/>
      <c r="AZ318" s="178"/>
      <c r="BA318" s="178"/>
      <c r="BB318" s="178"/>
      <c r="BC318" s="178"/>
    </row>
    <row r="319" spans="1:55" ht="21.95" customHeight="1">
      <c r="A319" s="207"/>
      <c r="B319" s="628" t="s">
        <v>416</v>
      </c>
      <c r="C319" s="623"/>
      <c r="D319" s="207"/>
      <c r="E319" s="207"/>
      <c r="F319" s="207"/>
      <c r="G319" s="207"/>
      <c r="H319" s="207"/>
      <c r="I319" s="207"/>
      <c r="J319" s="207"/>
      <c r="K319" s="207"/>
      <c r="L319" s="254"/>
      <c r="M319" s="254"/>
      <c r="N319" s="254"/>
      <c r="O319" s="254"/>
      <c r="P319" s="178"/>
      <c r="Q319" s="178"/>
      <c r="R319" s="178"/>
      <c r="S319" s="178"/>
      <c r="T319" s="178"/>
      <c r="U319" s="178"/>
      <c r="V319" s="178"/>
      <c r="W319" s="178"/>
      <c r="X319" s="178"/>
      <c r="Y319" s="178"/>
      <c r="Z319" s="178"/>
      <c r="AA319" s="178"/>
      <c r="AB319" s="178"/>
      <c r="AC319" s="623"/>
      <c r="AD319" s="623"/>
      <c r="AE319" s="207"/>
      <c r="AF319" s="207"/>
      <c r="AG319" s="207"/>
      <c r="AH319" s="207"/>
      <c r="AI319" s="207"/>
      <c r="AJ319" s="207"/>
      <c r="AK319" s="207"/>
      <c r="AL319" s="207"/>
      <c r="AP319" s="207"/>
      <c r="AQ319" s="257" t="s">
        <v>417</v>
      </c>
      <c r="AR319" s="258"/>
      <c r="AS319" s="258"/>
      <c r="AT319" s="258"/>
      <c r="AU319" s="258" t="s">
        <v>418</v>
      </c>
      <c r="AV319" s="258"/>
      <c r="AW319" s="258"/>
      <c r="AX319" s="259"/>
      <c r="AY319" s="909">
        <f>'入力用　雇用依頼 '!$B$20</f>
        <v>3</v>
      </c>
      <c r="AZ319" s="909"/>
      <c r="BA319" s="909"/>
      <c r="BB319" s="259" t="s">
        <v>393</v>
      </c>
      <c r="BC319" s="260"/>
    </row>
    <row r="320" spans="1:55" ht="21.95" customHeight="1">
      <c r="A320" s="207"/>
      <c r="B320" s="628" t="s">
        <v>419</v>
      </c>
      <c r="C320" s="623"/>
      <c r="D320" s="207"/>
      <c r="E320" s="207"/>
      <c r="F320" s="207"/>
      <c r="G320" s="207"/>
      <c r="H320" s="207"/>
      <c r="I320" s="207"/>
      <c r="J320" s="207"/>
      <c r="K320" s="207"/>
      <c r="L320" s="254"/>
      <c r="M320" s="254"/>
      <c r="N320" s="254"/>
      <c r="O320" s="254"/>
      <c r="P320" s="178"/>
      <c r="Q320" s="178"/>
      <c r="R320" s="178"/>
      <c r="S320" s="178"/>
      <c r="T320" s="178"/>
      <c r="U320" s="178"/>
      <c r="V320" s="178"/>
      <c r="W320" s="178"/>
      <c r="X320" s="178"/>
      <c r="Y320" s="178"/>
      <c r="Z320" s="178"/>
      <c r="AA320" s="178"/>
      <c r="AB320" s="178"/>
      <c r="AC320" s="623"/>
      <c r="AD320" s="623"/>
      <c r="AE320" s="207"/>
      <c r="AF320" s="207"/>
      <c r="AG320" s="207"/>
      <c r="AH320" s="207"/>
      <c r="AI320" s="207"/>
      <c r="AJ320" s="207"/>
      <c r="AK320" s="207"/>
      <c r="AL320" s="207"/>
      <c r="AP320" s="207"/>
      <c r="AQ320" s="261" t="s">
        <v>395</v>
      </c>
      <c r="AR320" s="262"/>
      <c r="AS320" s="262"/>
      <c r="AT320" s="262"/>
      <c r="AU320" s="919" t="str">
        <f>'入力用　雇用依頼 '!$B$21</f>
        <v>週当たり20時間未満</v>
      </c>
      <c r="AV320" s="919"/>
      <c r="AW320" s="919"/>
      <c r="AX320" s="919"/>
      <c r="AY320" s="919"/>
      <c r="AZ320" s="919"/>
      <c r="BA320" s="919"/>
      <c r="BB320" s="919"/>
      <c r="BC320" s="920"/>
    </row>
    <row r="321" spans="1:68" ht="21.95" customHeight="1" thickBot="1">
      <c r="A321" s="207"/>
      <c r="B321" s="628" t="s">
        <v>420</v>
      </c>
      <c r="C321" s="623"/>
      <c r="D321" s="207"/>
      <c r="E321" s="207"/>
      <c r="F321" s="207"/>
      <c r="G321" s="207"/>
      <c r="H321" s="207"/>
      <c r="I321" s="207"/>
      <c r="J321" s="207"/>
      <c r="K321" s="207"/>
      <c r="L321" s="254"/>
      <c r="M321" s="254"/>
      <c r="N321" s="254"/>
      <c r="O321" s="254"/>
      <c r="P321" s="178"/>
      <c r="Q321" s="178"/>
      <c r="R321" s="178"/>
      <c r="S321" s="178"/>
      <c r="T321" s="178"/>
      <c r="U321" s="178"/>
      <c r="V321" s="178"/>
      <c r="W321" s="178"/>
      <c r="X321" s="178"/>
      <c r="Y321" s="178"/>
      <c r="Z321" s="178"/>
      <c r="AA321" s="178"/>
      <c r="AB321" s="178"/>
      <c r="AC321" s="623"/>
      <c r="AD321" s="623"/>
      <c r="AE321" s="207"/>
      <c r="AF321" s="207"/>
      <c r="AG321" s="207"/>
      <c r="AH321" s="207"/>
      <c r="AI321" s="207"/>
      <c r="AJ321" s="207"/>
      <c r="AK321" s="207"/>
      <c r="AL321" s="207"/>
      <c r="AP321" s="207"/>
      <c r="AQ321" s="263" t="s">
        <v>421</v>
      </c>
      <c r="AR321" s="264"/>
      <c r="AS321" s="264"/>
      <c r="AT321" s="264"/>
      <c r="AU321" s="264"/>
      <c r="AV321" s="264"/>
      <c r="AW321" s="264"/>
      <c r="AX321" s="265"/>
      <c r="AY321" s="921">
        <f>'入力用　雇用依頼 '!$C$22</f>
        <v>1050</v>
      </c>
      <c r="AZ321" s="921"/>
      <c r="BA321" s="921"/>
      <c r="BB321" s="265" t="s">
        <v>59</v>
      </c>
      <c r="BC321" s="266"/>
    </row>
    <row r="322" spans="1:68" ht="21.95" customHeight="1">
      <c r="A322" s="207"/>
      <c r="B322" s="630" t="s">
        <v>422</v>
      </c>
      <c r="C322" s="623"/>
      <c r="D322" s="207"/>
      <c r="E322" s="207"/>
      <c r="F322" s="207"/>
      <c r="G322" s="207"/>
      <c r="H322" s="207"/>
      <c r="I322" s="207"/>
      <c r="J322" s="207"/>
      <c r="K322" s="207"/>
      <c r="L322" s="254"/>
      <c r="M322" s="254"/>
      <c r="N322" s="254"/>
      <c r="O322" s="254"/>
      <c r="P322" s="178"/>
      <c r="Q322" s="178"/>
      <c r="R322" s="178"/>
      <c r="S322" s="178"/>
      <c r="T322" s="178"/>
      <c r="U322" s="178"/>
      <c r="V322" s="178"/>
      <c r="W322" s="178"/>
      <c r="X322" s="178"/>
      <c r="Y322" s="178"/>
      <c r="Z322" s="178"/>
      <c r="AA322" s="178"/>
      <c r="AB322" s="178"/>
      <c r="AC322" s="623"/>
      <c r="AD322" s="623"/>
      <c r="AE322" s="207"/>
      <c r="AF322" s="207"/>
      <c r="AG322" s="207"/>
      <c r="AH322" s="207"/>
      <c r="AI322" s="207"/>
      <c r="AJ322" s="207"/>
      <c r="AK322" s="207"/>
      <c r="AL322" s="207"/>
      <c r="AP322" s="207"/>
      <c r="AQ322" s="207"/>
      <c r="AR322" s="207"/>
      <c r="AS322" s="207"/>
      <c r="AT322" s="207"/>
      <c r="AU322" s="207"/>
      <c r="AV322" s="207"/>
      <c r="AW322" s="207"/>
      <c r="AX322" s="207"/>
      <c r="AY322" s="207"/>
      <c r="AZ322" s="207"/>
      <c r="BA322" s="207"/>
      <c r="BB322" s="207"/>
      <c r="BC322" s="207"/>
    </row>
    <row r="323" spans="1:68" ht="23.25" customHeight="1">
      <c r="A323" s="207"/>
      <c r="B323" s="981" t="s">
        <v>381</v>
      </c>
      <c r="C323" s="981"/>
      <c r="D323" s="981"/>
      <c r="E323" s="981"/>
      <c r="F323" s="981"/>
      <c r="G323" s="981"/>
      <c r="H323" s="981"/>
      <c r="I323" s="981"/>
      <c r="J323" s="981"/>
      <c r="K323" s="981"/>
      <c r="L323" s="981"/>
      <c r="M323" s="981"/>
      <c r="N323" s="981"/>
      <c r="O323" s="981"/>
      <c r="P323" s="981"/>
      <c r="Q323" s="981"/>
      <c r="R323" s="981"/>
      <c r="S323" s="981"/>
      <c r="T323" s="981"/>
      <c r="U323" s="981"/>
      <c r="V323" s="981"/>
      <c r="W323" s="981"/>
      <c r="X323" s="981"/>
      <c r="Y323" s="981"/>
      <c r="Z323" s="981"/>
      <c r="AA323" s="981"/>
      <c r="AB323" s="981"/>
      <c r="AC323" s="981"/>
      <c r="AD323" s="981"/>
      <c r="AE323" s="981"/>
      <c r="AF323" s="981"/>
      <c r="AG323" s="981"/>
      <c r="AH323" s="981"/>
      <c r="AI323" s="981"/>
      <c r="AJ323" s="981"/>
      <c r="AK323" s="981"/>
      <c r="AL323" s="981"/>
      <c r="AM323" s="981"/>
      <c r="AN323" s="981"/>
      <c r="AO323" s="981"/>
      <c r="AP323" s="981"/>
      <c r="AQ323" s="981"/>
      <c r="AR323" s="981"/>
      <c r="AS323" s="981"/>
      <c r="AT323" s="981"/>
      <c r="AU323" s="981"/>
      <c r="AV323" s="981"/>
      <c r="AW323" s="981"/>
      <c r="AX323" s="981"/>
      <c r="AY323" s="981"/>
      <c r="AZ323" s="981"/>
      <c r="BA323" s="981"/>
      <c r="BB323" s="981"/>
      <c r="BC323" s="981"/>
    </row>
    <row r="324" spans="1:68" ht="19.5" thickBot="1">
      <c r="A324" s="207"/>
      <c r="B324" s="623"/>
      <c r="C324" s="624"/>
      <c r="D324" s="208"/>
      <c r="E324" s="209"/>
      <c r="F324" s="209"/>
      <c r="G324" s="209"/>
      <c r="H324" s="209"/>
      <c r="I324" s="209"/>
      <c r="J324" s="209"/>
      <c r="K324" s="209"/>
      <c r="L324" s="208"/>
      <c r="M324" s="208"/>
      <c r="N324" s="208"/>
      <c r="O324" s="208"/>
      <c r="P324" s="208"/>
      <c r="Q324" s="208"/>
      <c r="R324" s="208"/>
      <c r="S324" s="208"/>
      <c r="T324" s="208"/>
      <c r="U324" s="208"/>
      <c r="V324" s="208"/>
      <c r="W324" s="208"/>
      <c r="X324" s="208"/>
      <c r="Y324" s="208"/>
      <c r="Z324" s="208"/>
      <c r="AA324" s="208"/>
      <c r="AB324" s="208"/>
      <c r="AC324" s="625"/>
      <c r="AD324" s="624"/>
      <c r="AE324" s="208"/>
      <c r="AF324" s="208"/>
      <c r="AG324" s="208"/>
      <c r="AH324" s="208"/>
      <c r="AI324" s="208"/>
      <c r="AJ324" s="208"/>
      <c r="AK324" s="208"/>
      <c r="AL324" s="208"/>
      <c r="AM324" s="208"/>
      <c r="AN324" s="208"/>
      <c r="AO324" s="208"/>
      <c r="AP324" s="208"/>
      <c r="AQ324" s="984">
        <f>BD1</f>
        <v>2021</v>
      </c>
      <c r="AR324" s="984"/>
      <c r="AS324" s="984"/>
      <c r="AT324" s="984"/>
      <c r="AU324" s="984"/>
      <c r="AV324" s="982" t="s">
        <v>382</v>
      </c>
      <c r="AW324" s="982"/>
      <c r="AX324" s="983">
        <v>9</v>
      </c>
      <c r="AY324" s="983"/>
      <c r="AZ324" s="299"/>
      <c r="BA324" s="300"/>
      <c r="BB324" s="301" t="s">
        <v>383</v>
      </c>
      <c r="BC324" s="301"/>
    </row>
    <row r="325" spans="1:68" s="212" customFormat="1" ht="9" customHeight="1" thickBot="1">
      <c r="B325" s="626"/>
      <c r="C325" s="626"/>
      <c r="D325" s="210"/>
      <c r="E325" s="210"/>
      <c r="F325" s="211"/>
      <c r="G325" s="211"/>
      <c r="H325" s="211"/>
      <c r="I325" s="211"/>
      <c r="J325" s="211"/>
      <c r="K325" s="211"/>
      <c r="L325" s="211"/>
      <c r="M325" s="211"/>
      <c r="N325" s="211"/>
      <c r="O325" s="211"/>
      <c r="P325" s="211"/>
      <c r="Q325" s="211"/>
      <c r="R325" s="211"/>
      <c r="S325" s="211"/>
      <c r="T325" s="211"/>
      <c r="U325" s="211"/>
      <c r="V325" s="211"/>
      <c r="W325" s="211"/>
      <c r="X325" s="211"/>
      <c r="Y325" s="211"/>
      <c r="Z325" s="211"/>
      <c r="AA325" s="211"/>
      <c r="AB325" s="211"/>
      <c r="AC325" s="627"/>
      <c r="AD325" s="627"/>
      <c r="AE325" s="211"/>
      <c r="AF325" s="211"/>
      <c r="BC325" s="210"/>
    </row>
    <row r="326" spans="1:68" s="212" customFormat="1" ht="30" customHeight="1">
      <c r="B326" s="985" t="s">
        <v>384</v>
      </c>
      <c r="C326" s="986"/>
      <c r="D326" s="986"/>
      <c r="E326" s="986"/>
      <c r="F326" s="986"/>
      <c r="G326" s="986"/>
      <c r="H326" s="987"/>
      <c r="I326" s="988" t="str">
        <f>'入力用　雇用依頼 '!O9</f>
        <v>東京都立大学管理部理系管理課</v>
      </c>
      <c r="J326" s="986"/>
      <c r="K326" s="986"/>
      <c r="L326" s="986"/>
      <c r="M326" s="986"/>
      <c r="N326" s="986"/>
      <c r="O326" s="986"/>
      <c r="P326" s="986"/>
      <c r="Q326" s="986"/>
      <c r="R326" s="986"/>
      <c r="S326" s="986"/>
      <c r="T326" s="213"/>
      <c r="U326" s="986" t="s">
        <v>385</v>
      </c>
      <c r="V326" s="986"/>
      <c r="W326" s="986"/>
      <c r="X326" s="986"/>
      <c r="Y326" s="986"/>
      <c r="Z326" s="986"/>
      <c r="AA326" s="986"/>
      <c r="AB326" s="986"/>
      <c r="AC326" s="987"/>
      <c r="AD326" s="989">
        <f>'入力用　雇用依頼 '!$B$15</f>
        <v>0</v>
      </c>
      <c r="AE326" s="990"/>
      <c r="AF326" s="990"/>
      <c r="AG326" s="990"/>
      <c r="AH326" s="990"/>
      <c r="AI326" s="990"/>
      <c r="AJ326" s="990"/>
      <c r="AK326" s="990"/>
      <c r="AL326" s="990"/>
      <c r="AM326" s="990"/>
      <c r="AN326" s="990"/>
      <c r="AO326" s="990"/>
      <c r="AP326" s="990"/>
      <c r="AQ326" s="990"/>
      <c r="AR326" s="990"/>
      <c r="AS326" s="990"/>
      <c r="AT326" s="990"/>
      <c r="AU326" s="990"/>
      <c r="AV326" s="990"/>
      <c r="AW326" s="990"/>
      <c r="AX326" s="990"/>
      <c r="AY326" s="990"/>
      <c r="AZ326" s="990"/>
      <c r="BA326" s="990"/>
      <c r="BB326" s="990"/>
      <c r="BC326" s="991"/>
      <c r="BD326" s="210"/>
      <c r="BE326" s="210"/>
      <c r="BF326" s="210"/>
      <c r="BG326" s="210"/>
      <c r="BH326" s="210"/>
      <c r="BI326" s="210"/>
      <c r="BJ326" s="210"/>
      <c r="BK326" s="210"/>
      <c r="BL326" s="210"/>
      <c r="BM326" s="210"/>
      <c r="BN326" s="210"/>
      <c r="BO326" s="210"/>
      <c r="BP326" s="210"/>
    </row>
    <row r="327" spans="1:68" s="212" customFormat="1" ht="30" customHeight="1">
      <c r="B327" s="992" t="s">
        <v>386</v>
      </c>
      <c r="C327" s="967"/>
      <c r="D327" s="967"/>
      <c r="E327" s="967"/>
      <c r="F327" s="967"/>
      <c r="G327" s="967"/>
      <c r="H327" s="968"/>
      <c r="I327" s="966">
        <f>'入力用　雇用依頼 '!$B$13</f>
        <v>0</v>
      </c>
      <c r="J327" s="967"/>
      <c r="K327" s="967"/>
      <c r="L327" s="967"/>
      <c r="M327" s="967"/>
      <c r="N327" s="967"/>
      <c r="O327" s="967"/>
      <c r="P327" s="967"/>
      <c r="Q327" s="214"/>
      <c r="R327" s="215"/>
      <c r="S327" s="216"/>
      <c r="T327" s="217"/>
      <c r="U327" s="967" t="s">
        <v>388</v>
      </c>
      <c r="V327" s="967"/>
      <c r="W327" s="967"/>
      <c r="X327" s="967"/>
      <c r="Y327" s="967"/>
      <c r="Z327" s="967"/>
      <c r="AA327" s="967"/>
      <c r="AB327" s="967"/>
      <c r="AC327" s="968"/>
      <c r="AD327" s="955">
        <f>'入力用　雇用依頼 '!$C$13</f>
        <v>0</v>
      </c>
      <c r="AE327" s="956"/>
      <c r="AF327" s="956"/>
      <c r="AG327" s="956"/>
      <c r="AH327" s="956"/>
      <c r="AI327" s="956"/>
      <c r="AJ327" s="956"/>
      <c r="AK327" s="956"/>
      <c r="AL327" s="956"/>
      <c r="AM327" s="956"/>
      <c r="AN327" s="956"/>
      <c r="AO327" s="956"/>
      <c r="AP327" s="956"/>
      <c r="AQ327" s="957" t="s">
        <v>390</v>
      </c>
      <c r="AR327" s="958"/>
      <c r="AS327" s="958"/>
      <c r="AT327" s="958"/>
      <c r="AU327" s="958"/>
      <c r="AV327" s="958"/>
      <c r="AW327" s="958"/>
      <c r="AX327" s="958"/>
      <c r="AY327" s="958"/>
      <c r="AZ327" s="958"/>
      <c r="BA327" s="958"/>
      <c r="BB327" s="958"/>
      <c r="BC327" s="959"/>
      <c r="BD327" s="210"/>
      <c r="BE327" s="210"/>
      <c r="BF327" s="210"/>
    </row>
    <row r="328" spans="1:68" s="212" customFormat="1" ht="30" customHeight="1" thickBot="1">
      <c r="B328" s="971" t="s">
        <v>391</v>
      </c>
      <c r="C328" s="972"/>
      <c r="D328" s="972"/>
      <c r="E328" s="972"/>
      <c r="F328" s="972"/>
      <c r="G328" s="972"/>
      <c r="H328" s="973"/>
      <c r="I328" s="974">
        <f>'入力用　雇用依頼 '!$B$14</f>
        <v>0</v>
      </c>
      <c r="J328" s="975"/>
      <c r="K328" s="975"/>
      <c r="L328" s="975"/>
      <c r="M328" s="975"/>
      <c r="N328" s="975"/>
      <c r="O328" s="975"/>
      <c r="P328" s="975"/>
      <c r="Q328" s="975"/>
      <c r="R328" s="975"/>
      <c r="S328" s="975"/>
      <c r="T328" s="975"/>
      <c r="U328" s="975"/>
      <c r="V328" s="975"/>
      <c r="W328" s="975"/>
      <c r="X328" s="975"/>
      <c r="Y328" s="975"/>
      <c r="Z328" s="975"/>
      <c r="AA328" s="975"/>
      <c r="AB328" s="975"/>
      <c r="AC328" s="975"/>
      <c r="AD328" s="975"/>
      <c r="AE328" s="975"/>
      <c r="AF328" s="975"/>
      <c r="AG328" s="975"/>
      <c r="AH328" s="975"/>
      <c r="AI328" s="975"/>
      <c r="AJ328" s="975"/>
      <c r="AK328" s="975"/>
      <c r="AL328" s="975"/>
      <c r="AM328" s="975"/>
      <c r="AN328" s="975"/>
      <c r="AO328" s="975"/>
      <c r="AP328" s="975"/>
      <c r="AQ328" s="975"/>
      <c r="AR328" s="975"/>
      <c r="AS328" s="975"/>
      <c r="AT328" s="975"/>
      <c r="AU328" s="975"/>
      <c r="AV328" s="975"/>
      <c r="AW328" s="975"/>
      <c r="AX328" s="975"/>
      <c r="AY328" s="975"/>
      <c r="AZ328" s="975"/>
      <c r="BA328" s="975"/>
      <c r="BB328" s="975"/>
      <c r="BC328" s="976"/>
      <c r="BD328" s="210"/>
      <c r="BE328" s="210"/>
      <c r="BF328" s="210"/>
    </row>
    <row r="329" spans="1:68" s="212" customFormat="1" ht="5.0999999999999996" customHeight="1" thickBot="1">
      <c r="B329" s="626"/>
      <c r="C329" s="626"/>
      <c r="D329" s="210"/>
      <c r="E329" s="210"/>
      <c r="F329" s="210"/>
      <c r="G329" s="210"/>
      <c r="H329" s="210"/>
      <c r="I329" s="210"/>
      <c r="J329" s="210"/>
      <c r="K329" s="210"/>
      <c r="L329" s="210"/>
      <c r="M329" s="210"/>
      <c r="N329" s="210"/>
      <c r="O329" s="210"/>
      <c r="P329" s="210"/>
      <c r="Q329" s="210"/>
      <c r="R329" s="210"/>
      <c r="S329" s="210"/>
      <c r="T329" s="210"/>
      <c r="U329" s="210"/>
      <c r="V329" s="210"/>
      <c r="W329" s="210"/>
      <c r="X329" s="210"/>
      <c r="Y329" s="210"/>
      <c r="Z329" s="210"/>
      <c r="AA329" s="210"/>
      <c r="AB329" s="210"/>
      <c r="AC329" s="626"/>
      <c r="AD329" s="626"/>
      <c r="AE329" s="210"/>
      <c r="AF329" s="210"/>
      <c r="AG329" s="210"/>
      <c r="AH329" s="210"/>
      <c r="AI329" s="210"/>
      <c r="AJ329" s="210"/>
      <c r="AK329" s="210"/>
      <c r="AL329" s="210"/>
      <c r="AM329" s="210"/>
      <c r="AN329" s="210"/>
      <c r="AO329" s="210"/>
      <c r="AP329" s="210"/>
      <c r="AQ329" s="210"/>
      <c r="AR329" s="210"/>
      <c r="AS329" s="210"/>
      <c r="AT329" s="210"/>
      <c r="AU329" s="210"/>
      <c r="AV329" s="210"/>
      <c r="AW329" s="210"/>
      <c r="AX329" s="210"/>
      <c r="AY329" s="210"/>
      <c r="AZ329" s="210"/>
      <c r="BA329" s="210"/>
      <c r="BB329" s="210"/>
      <c r="BC329" s="210"/>
    </row>
    <row r="330" spans="1:68" ht="21.95" customHeight="1">
      <c r="A330" s="207"/>
      <c r="B330" s="979" t="s">
        <v>393</v>
      </c>
      <c r="C330" s="977" t="s">
        <v>394</v>
      </c>
      <c r="D330" s="879" t="s">
        <v>395</v>
      </c>
      <c r="E330" s="880"/>
      <c r="F330" s="880"/>
      <c r="G330" s="880"/>
      <c r="H330" s="880"/>
      <c r="I330" s="880"/>
      <c r="J330" s="880"/>
      <c r="K330" s="881"/>
      <c r="L330" s="882" t="s">
        <v>396</v>
      </c>
      <c r="M330" s="883"/>
      <c r="N330" s="219" t="s">
        <v>397</v>
      </c>
      <c r="O330" s="884" t="s">
        <v>398</v>
      </c>
      <c r="P330" s="960" t="s">
        <v>399</v>
      </c>
      <c r="Q330" s="961"/>
      <c r="R330" s="961"/>
      <c r="S330" s="961"/>
      <c r="T330" s="961"/>
      <c r="U330" s="961"/>
      <c r="V330" s="961"/>
      <c r="W330" s="961"/>
      <c r="X330" s="961"/>
      <c r="Y330" s="961"/>
      <c r="Z330" s="961"/>
      <c r="AA330" s="961"/>
      <c r="AB330" s="962"/>
      <c r="AC330" s="969" t="s">
        <v>393</v>
      </c>
      <c r="AD330" s="977" t="s">
        <v>394</v>
      </c>
      <c r="AE330" s="879" t="s">
        <v>395</v>
      </c>
      <c r="AF330" s="880"/>
      <c r="AG330" s="880"/>
      <c r="AH330" s="880"/>
      <c r="AI330" s="880"/>
      <c r="AJ330" s="880"/>
      <c r="AK330" s="880"/>
      <c r="AL330" s="881"/>
      <c r="AM330" s="882" t="s">
        <v>396</v>
      </c>
      <c r="AN330" s="883"/>
      <c r="AO330" s="219" t="s">
        <v>397</v>
      </c>
      <c r="AP330" s="884" t="s">
        <v>398</v>
      </c>
      <c r="AQ330" s="993" t="s">
        <v>399</v>
      </c>
      <c r="AR330" s="993"/>
      <c r="AS330" s="993"/>
      <c r="AT330" s="993"/>
      <c r="AU330" s="993"/>
      <c r="AV330" s="993"/>
      <c r="AW330" s="993"/>
      <c r="AX330" s="993"/>
      <c r="AY330" s="993"/>
      <c r="AZ330" s="993"/>
      <c r="BA330" s="993"/>
      <c r="BB330" s="993"/>
      <c r="BC330" s="994"/>
    </row>
    <row r="331" spans="1:68" ht="21.95" customHeight="1">
      <c r="A331" s="207"/>
      <c r="B331" s="980"/>
      <c r="C331" s="978"/>
      <c r="D331" s="952" t="s">
        <v>400</v>
      </c>
      <c r="E331" s="953"/>
      <c r="F331" s="953"/>
      <c r="G331" s="953"/>
      <c r="H331" s="953"/>
      <c r="I331" s="953"/>
      <c r="J331" s="953"/>
      <c r="K331" s="954"/>
      <c r="L331" s="223" t="s">
        <v>401</v>
      </c>
      <c r="M331" s="224" t="s">
        <v>402</v>
      </c>
      <c r="N331" s="225" t="s">
        <v>402</v>
      </c>
      <c r="O331" s="885"/>
      <c r="P331" s="963"/>
      <c r="Q331" s="964"/>
      <c r="R331" s="964"/>
      <c r="S331" s="964"/>
      <c r="T331" s="964"/>
      <c r="U331" s="964"/>
      <c r="V331" s="964"/>
      <c r="W331" s="964"/>
      <c r="X331" s="964"/>
      <c r="Y331" s="964"/>
      <c r="Z331" s="964"/>
      <c r="AA331" s="964"/>
      <c r="AB331" s="965"/>
      <c r="AC331" s="970"/>
      <c r="AD331" s="978"/>
      <c r="AE331" s="952" t="s">
        <v>400</v>
      </c>
      <c r="AF331" s="953"/>
      <c r="AG331" s="953"/>
      <c r="AH331" s="953"/>
      <c r="AI331" s="953"/>
      <c r="AJ331" s="953"/>
      <c r="AK331" s="953"/>
      <c r="AL331" s="954"/>
      <c r="AM331" s="223" t="s">
        <v>401</v>
      </c>
      <c r="AN331" s="224" t="s">
        <v>402</v>
      </c>
      <c r="AO331" s="225" t="s">
        <v>402</v>
      </c>
      <c r="AP331" s="885"/>
      <c r="AQ331" s="995"/>
      <c r="AR331" s="995"/>
      <c r="AS331" s="995"/>
      <c r="AT331" s="995"/>
      <c r="AU331" s="995"/>
      <c r="AV331" s="995"/>
      <c r="AW331" s="995"/>
      <c r="AX331" s="995"/>
      <c r="AY331" s="995"/>
      <c r="AZ331" s="995"/>
      <c r="BA331" s="995"/>
      <c r="BB331" s="995"/>
      <c r="BC331" s="996"/>
    </row>
    <row r="332" spans="1:68" ht="32.1" customHeight="1">
      <c r="A332" s="207"/>
      <c r="B332" s="894">
        <v>1</v>
      </c>
      <c r="C332" s="896">
        <f>'入力用　雇用依頼 '!O21</f>
        <v>44440</v>
      </c>
      <c r="D332" s="226" t="s">
        <v>403</v>
      </c>
      <c r="E332" s="898"/>
      <c r="F332" s="899"/>
      <c r="G332" s="899"/>
      <c r="H332" s="303" t="s">
        <v>404</v>
      </c>
      <c r="I332" s="899"/>
      <c r="J332" s="899"/>
      <c r="K332" s="900"/>
      <c r="L332" s="285" t="str">
        <f>IF(E332="","",I332-E332-(TIME(0,N332,0)))</f>
        <v/>
      </c>
      <c r="M332" s="286" t="str">
        <f>IF(E332="","",IF(MINUTE(I332-E332-TIME(0,N332,0))=0,"00",MINUTE(I332-E332-TIME(0,N332,0))))</f>
        <v/>
      </c>
      <c r="N332" s="279"/>
      <c r="O332" s="946"/>
      <c r="P332" s="903"/>
      <c r="Q332" s="904"/>
      <c r="R332" s="904"/>
      <c r="S332" s="904"/>
      <c r="T332" s="904"/>
      <c r="U332" s="904"/>
      <c r="V332" s="904"/>
      <c r="W332" s="904"/>
      <c r="X332" s="904"/>
      <c r="Y332" s="904"/>
      <c r="Z332" s="904"/>
      <c r="AA332" s="904"/>
      <c r="AB332" s="944"/>
      <c r="AC332" s="950">
        <v>17</v>
      </c>
      <c r="AD332" s="896">
        <f>C362+1</f>
        <v>44456</v>
      </c>
      <c r="AE332" s="226" t="s">
        <v>403</v>
      </c>
      <c r="AF332" s="898"/>
      <c r="AG332" s="899"/>
      <c r="AH332" s="899"/>
      <c r="AI332" s="303" t="s">
        <v>404</v>
      </c>
      <c r="AJ332" s="899"/>
      <c r="AK332" s="899"/>
      <c r="AL332" s="900"/>
      <c r="AM332" s="285" t="str">
        <f>IF(AF332="","",AJ332-AF332-(TIME(0,AO332,0)))</f>
        <v/>
      </c>
      <c r="AN332" s="286" t="str">
        <f>IF(AF332="","",IF(MINUTE(AJ332-AF332-TIME(0,AO332,0))=0,"00",MINUTE(AJ332-AF332-TIME(0,AO332,0))))</f>
        <v/>
      </c>
      <c r="AO332" s="279"/>
      <c r="AP332" s="946"/>
      <c r="AQ332" s="903"/>
      <c r="AR332" s="904"/>
      <c r="AS332" s="904"/>
      <c r="AT332" s="904"/>
      <c r="AU332" s="904"/>
      <c r="AV332" s="904"/>
      <c r="AW332" s="904"/>
      <c r="AX332" s="904"/>
      <c r="AY332" s="904"/>
      <c r="AZ332" s="904"/>
      <c r="BA332" s="904"/>
      <c r="BB332" s="904"/>
      <c r="BC332" s="905"/>
    </row>
    <row r="333" spans="1:68" ht="32.1" customHeight="1">
      <c r="A333" s="207"/>
      <c r="B333" s="949"/>
      <c r="C333" s="914"/>
      <c r="D333" s="234" t="s">
        <v>405</v>
      </c>
      <c r="E333" s="293"/>
      <c r="F333" s="294" t="s">
        <v>38</v>
      </c>
      <c r="G333" s="295"/>
      <c r="H333" s="304" t="s">
        <v>404</v>
      </c>
      <c r="I333" s="295"/>
      <c r="J333" s="294" t="s">
        <v>38</v>
      </c>
      <c r="K333" s="295"/>
      <c r="L333" s="287"/>
      <c r="M333" s="288"/>
      <c r="N333" s="280"/>
      <c r="O333" s="943"/>
      <c r="P333" s="910"/>
      <c r="Q333" s="911"/>
      <c r="R333" s="911"/>
      <c r="S333" s="911"/>
      <c r="T333" s="911"/>
      <c r="U333" s="911"/>
      <c r="V333" s="911"/>
      <c r="W333" s="911"/>
      <c r="X333" s="911"/>
      <c r="Y333" s="911"/>
      <c r="Z333" s="911"/>
      <c r="AA333" s="911"/>
      <c r="AB333" s="945"/>
      <c r="AC333" s="951"/>
      <c r="AD333" s="997"/>
      <c r="AE333" s="234" t="s">
        <v>405</v>
      </c>
      <c r="AF333" s="293"/>
      <c r="AG333" s="294" t="s">
        <v>38</v>
      </c>
      <c r="AH333" s="295"/>
      <c r="AI333" s="304" t="s">
        <v>404</v>
      </c>
      <c r="AJ333" s="295"/>
      <c r="AK333" s="294" t="s">
        <v>38</v>
      </c>
      <c r="AL333" s="295"/>
      <c r="AM333" s="291"/>
      <c r="AN333" s="292"/>
      <c r="AO333" s="280"/>
      <c r="AP333" s="943"/>
      <c r="AQ333" s="910"/>
      <c r="AR333" s="911"/>
      <c r="AS333" s="911"/>
      <c r="AT333" s="911"/>
      <c r="AU333" s="911"/>
      <c r="AV333" s="911"/>
      <c r="AW333" s="911"/>
      <c r="AX333" s="911"/>
      <c r="AY333" s="911"/>
      <c r="AZ333" s="911"/>
      <c r="BA333" s="911"/>
      <c r="BB333" s="911"/>
      <c r="BC333" s="912"/>
    </row>
    <row r="334" spans="1:68" ht="32.1" customHeight="1">
      <c r="A334" s="207"/>
      <c r="B334" s="948">
        <v>2</v>
      </c>
      <c r="C334" s="896">
        <f>C332+1</f>
        <v>44441</v>
      </c>
      <c r="D334" s="226" t="s">
        <v>403</v>
      </c>
      <c r="E334" s="898"/>
      <c r="F334" s="899"/>
      <c r="G334" s="899"/>
      <c r="H334" s="303" t="s">
        <v>404</v>
      </c>
      <c r="I334" s="899"/>
      <c r="J334" s="899"/>
      <c r="K334" s="900"/>
      <c r="L334" s="285" t="str">
        <f>IF(E334="","",I334-E334-(TIME(0,N334,0)))</f>
        <v/>
      </c>
      <c r="M334" s="286" t="str">
        <f>IF(E334="","",IF(MINUTE(I334-E334-TIME(0,N334,0))=0,"00",MINUTE(I334-E334-TIME(0,N334,0))))</f>
        <v/>
      </c>
      <c r="N334" s="279"/>
      <c r="O334" s="901"/>
      <c r="P334" s="903"/>
      <c r="Q334" s="904"/>
      <c r="R334" s="904"/>
      <c r="S334" s="904"/>
      <c r="T334" s="904"/>
      <c r="U334" s="904"/>
      <c r="V334" s="904"/>
      <c r="W334" s="904"/>
      <c r="X334" s="904"/>
      <c r="Y334" s="904"/>
      <c r="Z334" s="904"/>
      <c r="AA334" s="904"/>
      <c r="AB334" s="944"/>
      <c r="AC334" s="947">
        <v>18</v>
      </c>
      <c r="AD334" s="896">
        <f>AD332+1</f>
        <v>44457</v>
      </c>
      <c r="AE334" s="226" t="s">
        <v>403</v>
      </c>
      <c r="AF334" s="898"/>
      <c r="AG334" s="899"/>
      <c r="AH334" s="899"/>
      <c r="AI334" s="303" t="s">
        <v>404</v>
      </c>
      <c r="AJ334" s="899"/>
      <c r="AK334" s="899"/>
      <c r="AL334" s="900"/>
      <c r="AM334" s="285" t="str">
        <f>IF(AF334="","",AJ334-AF334-(TIME(0,AO334,0)))</f>
        <v/>
      </c>
      <c r="AN334" s="286" t="str">
        <f>IF(AF334="","",IF(MINUTE(AJ334-AF334-TIME(0,AO334,0))=0,"00",MINUTE(AJ334-AF334-TIME(0,AO334,0))))</f>
        <v/>
      </c>
      <c r="AO334" s="279"/>
      <c r="AP334" s="886"/>
      <c r="AQ334" s="888"/>
      <c r="AR334" s="889"/>
      <c r="AS334" s="889"/>
      <c r="AT334" s="889"/>
      <c r="AU334" s="889"/>
      <c r="AV334" s="889"/>
      <c r="AW334" s="889"/>
      <c r="AX334" s="889"/>
      <c r="AY334" s="889"/>
      <c r="AZ334" s="889"/>
      <c r="BA334" s="889"/>
      <c r="BB334" s="889"/>
      <c r="BC334" s="890"/>
    </row>
    <row r="335" spans="1:68" ht="32.1" customHeight="1">
      <c r="A335" s="207"/>
      <c r="B335" s="949"/>
      <c r="C335" s="914"/>
      <c r="D335" s="234" t="s">
        <v>405</v>
      </c>
      <c r="E335" s="293"/>
      <c r="F335" s="294" t="s">
        <v>38</v>
      </c>
      <c r="G335" s="295"/>
      <c r="H335" s="304" t="s">
        <v>404</v>
      </c>
      <c r="I335" s="295"/>
      <c r="J335" s="294" t="s">
        <v>38</v>
      </c>
      <c r="K335" s="295"/>
      <c r="L335" s="287"/>
      <c r="M335" s="288"/>
      <c r="N335" s="280"/>
      <c r="O335" s="943"/>
      <c r="P335" s="910"/>
      <c r="Q335" s="911"/>
      <c r="R335" s="911"/>
      <c r="S335" s="911"/>
      <c r="T335" s="911"/>
      <c r="U335" s="911"/>
      <c r="V335" s="911"/>
      <c r="W335" s="911"/>
      <c r="X335" s="911"/>
      <c r="Y335" s="911"/>
      <c r="Z335" s="911"/>
      <c r="AA335" s="911"/>
      <c r="AB335" s="945"/>
      <c r="AC335" s="947"/>
      <c r="AD335" s="914"/>
      <c r="AE335" s="234" t="s">
        <v>405</v>
      </c>
      <c r="AF335" s="293"/>
      <c r="AG335" s="294" t="s">
        <v>38</v>
      </c>
      <c r="AH335" s="295"/>
      <c r="AI335" s="304" t="s">
        <v>404</v>
      </c>
      <c r="AJ335" s="295"/>
      <c r="AK335" s="294" t="s">
        <v>38</v>
      </c>
      <c r="AL335" s="295"/>
      <c r="AM335" s="291"/>
      <c r="AN335" s="292"/>
      <c r="AO335" s="280"/>
      <c r="AP335" s="887"/>
      <c r="AQ335" s="891"/>
      <c r="AR335" s="892"/>
      <c r="AS335" s="892"/>
      <c r="AT335" s="892"/>
      <c r="AU335" s="892"/>
      <c r="AV335" s="892"/>
      <c r="AW335" s="892"/>
      <c r="AX335" s="892"/>
      <c r="AY335" s="892"/>
      <c r="AZ335" s="892"/>
      <c r="BA335" s="892"/>
      <c r="BB335" s="892"/>
      <c r="BC335" s="893"/>
    </row>
    <row r="336" spans="1:68" ht="32.1" customHeight="1">
      <c r="A336" s="207"/>
      <c r="B336" s="894">
        <v>3</v>
      </c>
      <c r="C336" s="896">
        <f>C334+1</f>
        <v>44442</v>
      </c>
      <c r="D336" s="226" t="s">
        <v>403</v>
      </c>
      <c r="E336" s="898"/>
      <c r="F336" s="899"/>
      <c r="G336" s="899"/>
      <c r="H336" s="303" t="s">
        <v>404</v>
      </c>
      <c r="I336" s="899"/>
      <c r="J336" s="899"/>
      <c r="K336" s="900"/>
      <c r="L336" s="285" t="str">
        <f>IF(E336="","",I336-E336-(TIME(0,N336,0)))</f>
        <v/>
      </c>
      <c r="M336" s="286" t="str">
        <f>IF(E336="","",IF(MINUTE(I336-E336-TIME(0,N336,0))=0,"00",MINUTE(I336-E336-TIME(0,N336,0))))</f>
        <v/>
      </c>
      <c r="N336" s="279"/>
      <c r="O336" s="901"/>
      <c r="P336" s="903"/>
      <c r="Q336" s="904"/>
      <c r="R336" s="904"/>
      <c r="S336" s="904"/>
      <c r="T336" s="904"/>
      <c r="U336" s="904"/>
      <c r="V336" s="904"/>
      <c r="W336" s="904"/>
      <c r="X336" s="904"/>
      <c r="Y336" s="904"/>
      <c r="Z336" s="904"/>
      <c r="AA336" s="904"/>
      <c r="AB336" s="944"/>
      <c r="AC336" s="918">
        <v>19</v>
      </c>
      <c r="AD336" s="896">
        <f>AD334+1</f>
        <v>44458</v>
      </c>
      <c r="AE336" s="226" t="s">
        <v>403</v>
      </c>
      <c r="AF336" s="898"/>
      <c r="AG336" s="899"/>
      <c r="AH336" s="899"/>
      <c r="AI336" s="303" t="s">
        <v>404</v>
      </c>
      <c r="AJ336" s="899"/>
      <c r="AK336" s="899"/>
      <c r="AL336" s="900"/>
      <c r="AM336" s="285" t="str">
        <f>IF(AF336="","",AJ336-AF336-(TIME(0,AO336,0)))</f>
        <v/>
      </c>
      <c r="AN336" s="286" t="str">
        <f>IF(AF336="","",IF(MINUTE(AJ336-AF336-TIME(0,AO336,0))=0,"00",MINUTE(AJ336-AF336-TIME(0,AO336,0))))</f>
        <v/>
      </c>
      <c r="AO336" s="279"/>
      <c r="AP336" s="886"/>
      <c r="AQ336" s="888"/>
      <c r="AR336" s="889"/>
      <c r="AS336" s="889"/>
      <c r="AT336" s="889"/>
      <c r="AU336" s="889"/>
      <c r="AV336" s="889"/>
      <c r="AW336" s="889"/>
      <c r="AX336" s="889"/>
      <c r="AY336" s="889"/>
      <c r="AZ336" s="889"/>
      <c r="BA336" s="889"/>
      <c r="BB336" s="889"/>
      <c r="BC336" s="890"/>
    </row>
    <row r="337" spans="1:55" ht="32.1" customHeight="1">
      <c r="A337" s="207"/>
      <c r="B337" s="894"/>
      <c r="C337" s="914"/>
      <c r="D337" s="234" t="s">
        <v>405</v>
      </c>
      <c r="E337" s="293"/>
      <c r="F337" s="294" t="s">
        <v>38</v>
      </c>
      <c r="G337" s="295"/>
      <c r="H337" s="304" t="s">
        <v>404</v>
      </c>
      <c r="I337" s="295"/>
      <c r="J337" s="294" t="s">
        <v>38</v>
      </c>
      <c r="K337" s="295"/>
      <c r="L337" s="287"/>
      <c r="M337" s="288"/>
      <c r="N337" s="280"/>
      <c r="O337" s="943"/>
      <c r="P337" s="910"/>
      <c r="Q337" s="911"/>
      <c r="R337" s="911"/>
      <c r="S337" s="911"/>
      <c r="T337" s="911"/>
      <c r="U337" s="911"/>
      <c r="V337" s="911"/>
      <c r="W337" s="911"/>
      <c r="X337" s="911"/>
      <c r="Y337" s="911"/>
      <c r="Z337" s="911"/>
      <c r="AA337" s="911"/>
      <c r="AB337" s="945"/>
      <c r="AC337" s="918"/>
      <c r="AD337" s="914"/>
      <c r="AE337" s="234" t="s">
        <v>405</v>
      </c>
      <c r="AF337" s="293"/>
      <c r="AG337" s="294" t="s">
        <v>38</v>
      </c>
      <c r="AH337" s="295"/>
      <c r="AI337" s="304" t="s">
        <v>404</v>
      </c>
      <c r="AJ337" s="295"/>
      <c r="AK337" s="294" t="s">
        <v>38</v>
      </c>
      <c r="AL337" s="295"/>
      <c r="AM337" s="291"/>
      <c r="AN337" s="292"/>
      <c r="AO337" s="280"/>
      <c r="AP337" s="887"/>
      <c r="AQ337" s="891"/>
      <c r="AR337" s="892"/>
      <c r="AS337" s="892"/>
      <c r="AT337" s="892"/>
      <c r="AU337" s="892"/>
      <c r="AV337" s="892"/>
      <c r="AW337" s="892"/>
      <c r="AX337" s="892"/>
      <c r="AY337" s="892"/>
      <c r="AZ337" s="892"/>
      <c r="BA337" s="892"/>
      <c r="BB337" s="892"/>
      <c r="BC337" s="893"/>
    </row>
    <row r="338" spans="1:55" ht="32.1" customHeight="1">
      <c r="A338" s="207"/>
      <c r="B338" s="913">
        <v>4</v>
      </c>
      <c r="C338" s="896">
        <f>C336+1</f>
        <v>44443</v>
      </c>
      <c r="D338" s="226" t="s">
        <v>403</v>
      </c>
      <c r="E338" s="898"/>
      <c r="F338" s="899"/>
      <c r="G338" s="899"/>
      <c r="H338" s="303" t="s">
        <v>404</v>
      </c>
      <c r="I338" s="899"/>
      <c r="J338" s="899"/>
      <c r="K338" s="900"/>
      <c r="L338" s="285" t="str">
        <f>IF(E338="","",I338-E338-(TIME(0,N338,0)))</f>
        <v/>
      </c>
      <c r="M338" s="286" t="str">
        <f>IF(E338="","",IF(MINUTE(I338-E338-TIME(0,N338,0))=0,"00",MINUTE(I338-E338-TIME(0,N338,0))))</f>
        <v/>
      </c>
      <c r="N338" s="279"/>
      <c r="O338" s="915"/>
      <c r="P338" s="888"/>
      <c r="Q338" s="889"/>
      <c r="R338" s="889"/>
      <c r="S338" s="889"/>
      <c r="T338" s="889"/>
      <c r="U338" s="889"/>
      <c r="V338" s="889"/>
      <c r="W338" s="889"/>
      <c r="X338" s="889"/>
      <c r="Y338" s="889"/>
      <c r="Z338" s="889"/>
      <c r="AA338" s="889"/>
      <c r="AB338" s="916"/>
      <c r="AC338" s="918">
        <v>20</v>
      </c>
      <c r="AD338" s="896">
        <f>AD336+1</f>
        <v>44459</v>
      </c>
      <c r="AE338" s="226" t="s">
        <v>403</v>
      </c>
      <c r="AF338" s="898"/>
      <c r="AG338" s="899"/>
      <c r="AH338" s="899"/>
      <c r="AI338" s="303" t="s">
        <v>404</v>
      </c>
      <c r="AJ338" s="899"/>
      <c r="AK338" s="899"/>
      <c r="AL338" s="900"/>
      <c r="AM338" s="285" t="str">
        <f>IF(AF338="","",AJ338-AF338-(TIME(0,AO338,0)))</f>
        <v/>
      </c>
      <c r="AN338" s="286" t="str">
        <f>IF(AF338="","",IF(MINUTE(AJ338-AF338-TIME(0,AO338,0))=0,"00",MINUTE(AJ338-AF338-TIME(0,AO338,0))))</f>
        <v/>
      </c>
      <c r="AO338" s="279"/>
      <c r="AP338" s="946"/>
      <c r="AQ338" s="903"/>
      <c r="AR338" s="904"/>
      <c r="AS338" s="904"/>
      <c r="AT338" s="904"/>
      <c r="AU338" s="904"/>
      <c r="AV338" s="904"/>
      <c r="AW338" s="904"/>
      <c r="AX338" s="904"/>
      <c r="AY338" s="904"/>
      <c r="AZ338" s="904"/>
      <c r="BA338" s="904"/>
      <c r="BB338" s="904"/>
      <c r="BC338" s="905"/>
    </row>
    <row r="339" spans="1:55" ht="32.1" customHeight="1">
      <c r="A339" s="207"/>
      <c r="B339" s="913"/>
      <c r="C339" s="914"/>
      <c r="D339" s="234" t="s">
        <v>405</v>
      </c>
      <c r="E339" s="293"/>
      <c r="F339" s="294" t="s">
        <v>38</v>
      </c>
      <c r="G339" s="295"/>
      <c r="H339" s="304" t="s">
        <v>404</v>
      </c>
      <c r="I339" s="295"/>
      <c r="J339" s="294" t="s">
        <v>38</v>
      </c>
      <c r="K339" s="295"/>
      <c r="L339" s="287"/>
      <c r="M339" s="288"/>
      <c r="N339" s="280"/>
      <c r="O339" s="887"/>
      <c r="P339" s="891"/>
      <c r="Q339" s="892"/>
      <c r="R339" s="892"/>
      <c r="S339" s="892"/>
      <c r="T339" s="892"/>
      <c r="U339" s="892"/>
      <c r="V339" s="892"/>
      <c r="W339" s="892"/>
      <c r="X339" s="892"/>
      <c r="Y339" s="892"/>
      <c r="Z339" s="892"/>
      <c r="AA339" s="892"/>
      <c r="AB339" s="917"/>
      <c r="AC339" s="918"/>
      <c r="AD339" s="914"/>
      <c r="AE339" s="234" t="s">
        <v>405</v>
      </c>
      <c r="AF339" s="293"/>
      <c r="AG339" s="294" t="s">
        <v>38</v>
      </c>
      <c r="AH339" s="295"/>
      <c r="AI339" s="304" t="s">
        <v>404</v>
      </c>
      <c r="AJ339" s="295"/>
      <c r="AK339" s="294" t="s">
        <v>38</v>
      </c>
      <c r="AL339" s="295"/>
      <c r="AM339" s="291"/>
      <c r="AN339" s="292"/>
      <c r="AO339" s="280"/>
      <c r="AP339" s="943"/>
      <c r="AQ339" s="910"/>
      <c r="AR339" s="911"/>
      <c r="AS339" s="911"/>
      <c r="AT339" s="911"/>
      <c r="AU339" s="911"/>
      <c r="AV339" s="911"/>
      <c r="AW339" s="911"/>
      <c r="AX339" s="911"/>
      <c r="AY339" s="911"/>
      <c r="AZ339" s="911"/>
      <c r="BA339" s="911"/>
      <c r="BB339" s="911"/>
      <c r="BC339" s="912"/>
    </row>
    <row r="340" spans="1:55" ht="32.1" customHeight="1">
      <c r="A340" s="207"/>
      <c r="B340" s="913">
        <v>5</v>
      </c>
      <c r="C340" s="896">
        <f>C338+1</f>
        <v>44444</v>
      </c>
      <c r="D340" s="226" t="s">
        <v>403</v>
      </c>
      <c r="E340" s="898"/>
      <c r="F340" s="899"/>
      <c r="G340" s="899"/>
      <c r="H340" s="303" t="s">
        <v>404</v>
      </c>
      <c r="I340" s="899"/>
      <c r="J340" s="899"/>
      <c r="K340" s="900"/>
      <c r="L340" s="285" t="str">
        <f>IF(E340="","",I340-E340-(TIME(0,N340,0)))</f>
        <v/>
      </c>
      <c r="M340" s="286" t="str">
        <f>IF(E340="","",IF(MINUTE(I340-E340-TIME(0,N340,0))=0,"00",MINUTE(I340-E340-TIME(0,N340,0))))</f>
        <v/>
      </c>
      <c r="N340" s="279"/>
      <c r="O340" s="915"/>
      <c r="P340" s="888"/>
      <c r="Q340" s="889"/>
      <c r="R340" s="889"/>
      <c r="S340" s="889"/>
      <c r="T340" s="889"/>
      <c r="U340" s="889"/>
      <c r="V340" s="889"/>
      <c r="W340" s="889"/>
      <c r="X340" s="889"/>
      <c r="Y340" s="889"/>
      <c r="Z340" s="889"/>
      <c r="AA340" s="889"/>
      <c r="AB340" s="916"/>
      <c r="AC340" s="918">
        <v>21</v>
      </c>
      <c r="AD340" s="896">
        <f>AD338+1</f>
        <v>44460</v>
      </c>
      <c r="AE340" s="658" t="s">
        <v>403</v>
      </c>
      <c r="AF340" s="898"/>
      <c r="AG340" s="899"/>
      <c r="AH340" s="899"/>
      <c r="AI340" s="303" t="s">
        <v>404</v>
      </c>
      <c r="AJ340" s="899"/>
      <c r="AK340" s="899"/>
      <c r="AL340" s="900"/>
      <c r="AM340" s="285" t="str">
        <f>IF(AF340="","",AJ340-AF340-(TIME(0,AO340,0)))</f>
        <v/>
      </c>
      <c r="AN340" s="286" t="str">
        <f>IF(AF340="","",IF(MINUTE(AJ340-AF340-TIME(0,AO340,0))=0,"00",MINUTE(AJ340-AF340-TIME(0,AO340,0))))</f>
        <v/>
      </c>
      <c r="AO340" s="279"/>
      <c r="AP340" s="946"/>
      <c r="AQ340" s="903"/>
      <c r="AR340" s="904"/>
      <c r="AS340" s="904"/>
      <c r="AT340" s="904"/>
      <c r="AU340" s="904"/>
      <c r="AV340" s="904"/>
      <c r="AW340" s="904"/>
      <c r="AX340" s="904"/>
      <c r="AY340" s="904"/>
      <c r="AZ340" s="904"/>
      <c r="BA340" s="904"/>
      <c r="BB340" s="904"/>
      <c r="BC340" s="905"/>
    </row>
    <row r="341" spans="1:55" ht="32.1" customHeight="1">
      <c r="A341" s="207"/>
      <c r="B341" s="913"/>
      <c r="C341" s="914"/>
      <c r="D341" s="234" t="s">
        <v>405</v>
      </c>
      <c r="E341" s="293"/>
      <c r="F341" s="294" t="s">
        <v>38</v>
      </c>
      <c r="G341" s="295"/>
      <c r="H341" s="304" t="s">
        <v>404</v>
      </c>
      <c r="I341" s="295"/>
      <c r="J341" s="294" t="s">
        <v>38</v>
      </c>
      <c r="K341" s="295"/>
      <c r="L341" s="287"/>
      <c r="M341" s="288"/>
      <c r="N341" s="280"/>
      <c r="O341" s="887"/>
      <c r="P341" s="891"/>
      <c r="Q341" s="892"/>
      <c r="R341" s="892"/>
      <c r="S341" s="892"/>
      <c r="T341" s="892"/>
      <c r="U341" s="892"/>
      <c r="V341" s="892"/>
      <c r="W341" s="892"/>
      <c r="X341" s="892"/>
      <c r="Y341" s="892"/>
      <c r="Z341" s="892"/>
      <c r="AA341" s="892"/>
      <c r="AB341" s="917"/>
      <c r="AC341" s="918"/>
      <c r="AD341" s="914"/>
      <c r="AE341" s="659" t="s">
        <v>405</v>
      </c>
      <c r="AF341" s="293"/>
      <c r="AG341" s="294" t="s">
        <v>38</v>
      </c>
      <c r="AH341" s="295"/>
      <c r="AI341" s="304" t="s">
        <v>404</v>
      </c>
      <c r="AJ341" s="295"/>
      <c r="AK341" s="294" t="s">
        <v>38</v>
      </c>
      <c r="AL341" s="295"/>
      <c r="AM341" s="291"/>
      <c r="AN341" s="292"/>
      <c r="AO341" s="280"/>
      <c r="AP341" s="943"/>
      <c r="AQ341" s="910"/>
      <c r="AR341" s="911"/>
      <c r="AS341" s="911"/>
      <c r="AT341" s="911"/>
      <c r="AU341" s="911"/>
      <c r="AV341" s="911"/>
      <c r="AW341" s="911"/>
      <c r="AX341" s="911"/>
      <c r="AY341" s="911"/>
      <c r="AZ341" s="911"/>
      <c r="BA341" s="911"/>
      <c r="BB341" s="911"/>
      <c r="BC341" s="912"/>
    </row>
    <row r="342" spans="1:55" ht="32.1" customHeight="1">
      <c r="A342" s="207"/>
      <c r="B342" s="913">
        <v>6</v>
      </c>
      <c r="C342" s="896">
        <f>C340+1</f>
        <v>44445</v>
      </c>
      <c r="D342" s="226" t="s">
        <v>403</v>
      </c>
      <c r="E342" s="898"/>
      <c r="F342" s="899"/>
      <c r="G342" s="899"/>
      <c r="H342" s="303" t="s">
        <v>404</v>
      </c>
      <c r="I342" s="899"/>
      <c r="J342" s="899"/>
      <c r="K342" s="900"/>
      <c r="L342" s="285" t="str">
        <f>IF(E342="","",I342-E342-(TIME(0,N342,0)))</f>
        <v/>
      </c>
      <c r="M342" s="286" t="str">
        <f>IF(E342="","",IF(MINUTE(I342-E342-TIME(0,N342,0))=0,"00",MINUTE(I342-E342-TIME(0,N342,0))))</f>
        <v/>
      </c>
      <c r="N342" s="279"/>
      <c r="O342" s="915"/>
      <c r="P342" s="888"/>
      <c r="Q342" s="889"/>
      <c r="R342" s="889"/>
      <c r="S342" s="889"/>
      <c r="T342" s="889"/>
      <c r="U342" s="889"/>
      <c r="V342" s="889"/>
      <c r="W342" s="889"/>
      <c r="X342" s="889"/>
      <c r="Y342" s="889"/>
      <c r="Z342" s="889"/>
      <c r="AA342" s="889"/>
      <c r="AB342" s="916"/>
      <c r="AC342" s="918">
        <v>22</v>
      </c>
      <c r="AD342" s="896">
        <f>AD340+1</f>
        <v>44461</v>
      </c>
      <c r="AE342" s="658" t="s">
        <v>403</v>
      </c>
      <c r="AF342" s="898"/>
      <c r="AG342" s="899"/>
      <c r="AH342" s="899"/>
      <c r="AI342" s="303" t="s">
        <v>404</v>
      </c>
      <c r="AJ342" s="899"/>
      <c r="AK342" s="899"/>
      <c r="AL342" s="900"/>
      <c r="AM342" s="285" t="str">
        <f>IF(AF342="","",AJ342-AF342-(TIME(0,AO342,0)))</f>
        <v/>
      </c>
      <c r="AN342" s="286" t="str">
        <f>IF(AF342="","",IF(MINUTE(AJ342-AF342-TIME(0,AO342,0))=0,"00",MINUTE(AJ342-AF342-TIME(0,AO342,0))))</f>
        <v/>
      </c>
      <c r="AO342" s="279"/>
      <c r="AP342" s="946"/>
      <c r="AQ342" s="903"/>
      <c r="AR342" s="904"/>
      <c r="AS342" s="904"/>
      <c r="AT342" s="904"/>
      <c r="AU342" s="904"/>
      <c r="AV342" s="904"/>
      <c r="AW342" s="904"/>
      <c r="AX342" s="904"/>
      <c r="AY342" s="904"/>
      <c r="AZ342" s="904"/>
      <c r="BA342" s="904"/>
      <c r="BB342" s="904"/>
      <c r="BC342" s="905"/>
    </row>
    <row r="343" spans="1:55" ht="32.1" customHeight="1">
      <c r="A343" s="207"/>
      <c r="B343" s="913"/>
      <c r="C343" s="914"/>
      <c r="D343" s="234" t="s">
        <v>405</v>
      </c>
      <c r="E343" s="293"/>
      <c r="F343" s="294" t="s">
        <v>38</v>
      </c>
      <c r="G343" s="295"/>
      <c r="H343" s="304" t="s">
        <v>404</v>
      </c>
      <c r="I343" s="295"/>
      <c r="J343" s="294" t="s">
        <v>38</v>
      </c>
      <c r="K343" s="295"/>
      <c r="L343" s="287"/>
      <c r="M343" s="288"/>
      <c r="N343" s="280"/>
      <c r="O343" s="887"/>
      <c r="P343" s="891"/>
      <c r="Q343" s="892"/>
      <c r="R343" s="892"/>
      <c r="S343" s="892"/>
      <c r="T343" s="892"/>
      <c r="U343" s="892"/>
      <c r="V343" s="892"/>
      <c r="W343" s="892"/>
      <c r="X343" s="892"/>
      <c r="Y343" s="892"/>
      <c r="Z343" s="892"/>
      <c r="AA343" s="892"/>
      <c r="AB343" s="917"/>
      <c r="AC343" s="918"/>
      <c r="AD343" s="914"/>
      <c r="AE343" s="659" t="s">
        <v>405</v>
      </c>
      <c r="AF343" s="293"/>
      <c r="AG343" s="294" t="s">
        <v>38</v>
      </c>
      <c r="AH343" s="295"/>
      <c r="AI343" s="304" t="s">
        <v>404</v>
      </c>
      <c r="AJ343" s="295"/>
      <c r="AK343" s="294" t="s">
        <v>38</v>
      </c>
      <c r="AL343" s="295"/>
      <c r="AM343" s="291"/>
      <c r="AN343" s="292"/>
      <c r="AO343" s="280"/>
      <c r="AP343" s="943"/>
      <c r="AQ343" s="910"/>
      <c r="AR343" s="911"/>
      <c r="AS343" s="911"/>
      <c r="AT343" s="911"/>
      <c r="AU343" s="911"/>
      <c r="AV343" s="911"/>
      <c r="AW343" s="911"/>
      <c r="AX343" s="911"/>
      <c r="AY343" s="911"/>
      <c r="AZ343" s="911"/>
      <c r="BA343" s="911"/>
      <c r="BB343" s="911"/>
      <c r="BC343" s="912"/>
    </row>
    <row r="344" spans="1:55" ht="32.1" customHeight="1">
      <c r="A344" s="207"/>
      <c r="B344" s="913">
        <v>7</v>
      </c>
      <c r="C344" s="896">
        <f>C342+1</f>
        <v>44446</v>
      </c>
      <c r="D344" s="226" t="s">
        <v>403</v>
      </c>
      <c r="E344" s="898"/>
      <c r="F344" s="899"/>
      <c r="G344" s="899"/>
      <c r="H344" s="303" t="s">
        <v>404</v>
      </c>
      <c r="I344" s="899"/>
      <c r="J344" s="899"/>
      <c r="K344" s="900"/>
      <c r="L344" s="285" t="str">
        <f>IF(E344="","",I344-E344-(TIME(0,N344,0)))</f>
        <v/>
      </c>
      <c r="M344" s="286" t="str">
        <f>IF(E344="","",IF(MINUTE(I344-E344-TIME(0,N344,0))=0,"00",MINUTE(I344-E344-TIME(0,N344,0))))</f>
        <v/>
      </c>
      <c r="N344" s="279"/>
      <c r="O344" s="915"/>
      <c r="P344" s="888"/>
      <c r="Q344" s="889"/>
      <c r="R344" s="889"/>
      <c r="S344" s="889"/>
      <c r="T344" s="889"/>
      <c r="U344" s="889"/>
      <c r="V344" s="889"/>
      <c r="W344" s="889"/>
      <c r="X344" s="889"/>
      <c r="Y344" s="889"/>
      <c r="Z344" s="889"/>
      <c r="AA344" s="889"/>
      <c r="AB344" s="916"/>
      <c r="AC344" s="918">
        <v>23</v>
      </c>
      <c r="AD344" s="896">
        <f>AD342+1</f>
        <v>44462</v>
      </c>
      <c r="AE344" s="658" t="s">
        <v>403</v>
      </c>
      <c r="AF344" s="898"/>
      <c r="AG344" s="899"/>
      <c r="AH344" s="899"/>
      <c r="AI344" s="303" t="s">
        <v>404</v>
      </c>
      <c r="AJ344" s="899"/>
      <c r="AK344" s="899"/>
      <c r="AL344" s="900"/>
      <c r="AM344" s="285" t="str">
        <f>IF(AF344="","",AJ344-AF344-(TIME(0,AO344,0)))</f>
        <v/>
      </c>
      <c r="AN344" s="286" t="str">
        <f>IF(AF344="","",IF(MINUTE(AJ344-AF344-TIME(0,AO344,0))=0,"00",MINUTE(AJ344-AF344-TIME(0,AO344,0))))</f>
        <v/>
      </c>
      <c r="AO344" s="279"/>
      <c r="AP344" s="946"/>
      <c r="AQ344" s="903"/>
      <c r="AR344" s="904"/>
      <c r="AS344" s="904"/>
      <c r="AT344" s="904"/>
      <c r="AU344" s="904"/>
      <c r="AV344" s="904"/>
      <c r="AW344" s="904"/>
      <c r="AX344" s="904"/>
      <c r="AY344" s="904"/>
      <c r="AZ344" s="904"/>
      <c r="BA344" s="904"/>
      <c r="BB344" s="904"/>
      <c r="BC344" s="905"/>
    </row>
    <row r="345" spans="1:55" ht="32.1" customHeight="1">
      <c r="A345" s="207"/>
      <c r="B345" s="913"/>
      <c r="C345" s="914"/>
      <c r="D345" s="234" t="s">
        <v>405</v>
      </c>
      <c r="E345" s="293"/>
      <c r="F345" s="294" t="s">
        <v>38</v>
      </c>
      <c r="G345" s="295"/>
      <c r="H345" s="304" t="s">
        <v>404</v>
      </c>
      <c r="I345" s="295"/>
      <c r="J345" s="294" t="s">
        <v>38</v>
      </c>
      <c r="K345" s="295"/>
      <c r="L345" s="287"/>
      <c r="M345" s="288"/>
      <c r="N345" s="280"/>
      <c r="O345" s="887"/>
      <c r="P345" s="891"/>
      <c r="Q345" s="892"/>
      <c r="R345" s="892"/>
      <c r="S345" s="892"/>
      <c r="T345" s="892"/>
      <c r="U345" s="892"/>
      <c r="V345" s="892"/>
      <c r="W345" s="892"/>
      <c r="X345" s="892"/>
      <c r="Y345" s="892"/>
      <c r="Z345" s="892"/>
      <c r="AA345" s="892"/>
      <c r="AB345" s="917"/>
      <c r="AC345" s="918"/>
      <c r="AD345" s="914"/>
      <c r="AE345" s="659" t="s">
        <v>405</v>
      </c>
      <c r="AF345" s="293"/>
      <c r="AG345" s="294" t="s">
        <v>38</v>
      </c>
      <c r="AH345" s="295"/>
      <c r="AI345" s="304" t="s">
        <v>404</v>
      </c>
      <c r="AJ345" s="295"/>
      <c r="AK345" s="294" t="s">
        <v>38</v>
      </c>
      <c r="AL345" s="295"/>
      <c r="AM345" s="291"/>
      <c r="AN345" s="292"/>
      <c r="AO345" s="280"/>
      <c r="AP345" s="943"/>
      <c r="AQ345" s="910"/>
      <c r="AR345" s="911"/>
      <c r="AS345" s="911"/>
      <c r="AT345" s="911"/>
      <c r="AU345" s="911"/>
      <c r="AV345" s="911"/>
      <c r="AW345" s="911"/>
      <c r="AX345" s="911"/>
      <c r="AY345" s="911"/>
      <c r="AZ345" s="911"/>
      <c r="BA345" s="911"/>
      <c r="BB345" s="911"/>
      <c r="BC345" s="912"/>
    </row>
    <row r="346" spans="1:55" ht="32.1" customHeight="1">
      <c r="A346" s="207"/>
      <c r="B346" s="913">
        <v>8</v>
      </c>
      <c r="C346" s="896">
        <f>C344+1</f>
        <v>44447</v>
      </c>
      <c r="D346" s="226" t="s">
        <v>403</v>
      </c>
      <c r="E346" s="898"/>
      <c r="F346" s="899"/>
      <c r="G346" s="899"/>
      <c r="H346" s="303" t="s">
        <v>404</v>
      </c>
      <c r="I346" s="899"/>
      <c r="J346" s="899"/>
      <c r="K346" s="900"/>
      <c r="L346" s="285" t="str">
        <f>IF(E346="","",I346-E346-(TIME(0,N346,0)))</f>
        <v/>
      </c>
      <c r="M346" s="286" t="str">
        <f>IF(E346="","",IF(MINUTE(I346-E346-TIME(0,N346,0))=0,"00",MINUTE(I346-E346-TIME(0,N346,0))))</f>
        <v/>
      </c>
      <c r="N346" s="279"/>
      <c r="O346" s="915"/>
      <c r="P346" s="888"/>
      <c r="Q346" s="889"/>
      <c r="R346" s="889"/>
      <c r="S346" s="889"/>
      <c r="T346" s="889"/>
      <c r="U346" s="889"/>
      <c r="V346" s="889"/>
      <c r="W346" s="889"/>
      <c r="X346" s="889"/>
      <c r="Y346" s="889"/>
      <c r="Z346" s="889"/>
      <c r="AA346" s="889"/>
      <c r="AB346" s="916"/>
      <c r="AC346" s="918">
        <v>24</v>
      </c>
      <c r="AD346" s="896">
        <f>AD344+1</f>
        <v>44463</v>
      </c>
      <c r="AE346" s="658" t="s">
        <v>403</v>
      </c>
      <c r="AF346" s="898"/>
      <c r="AG346" s="899"/>
      <c r="AH346" s="899"/>
      <c r="AI346" s="303" t="s">
        <v>404</v>
      </c>
      <c r="AJ346" s="899"/>
      <c r="AK346" s="899"/>
      <c r="AL346" s="900"/>
      <c r="AM346" s="285" t="str">
        <f>IF(AF346="","",AJ346-AF346-(TIME(0,AO346,0)))</f>
        <v/>
      </c>
      <c r="AN346" s="286" t="str">
        <f>IF(AF346="","",IF(MINUTE(AJ346-AF346-TIME(0,AO346,0))=0,"00",MINUTE(AJ346-AF346-TIME(0,AO346,0))))</f>
        <v/>
      </c>
      <c r="AO346" s="279"/>
      <c r="AP346" s="946"/>
      <c r="AQ346" s="903"/>
      <c r="AR346" s="904"/>
      <c r="AS346" s="904"/>
      <c r="AT346" s="904"/>
      <c r="AU346" s="904"/>
      <c r="AV346" s="904"/>
      <c r="AW346" s="904"/>
      <c r="AX346" s="904"/>
      <c r="AY346" s="904"/>
      <c r="AZ346" s="904"/>
      <c r="BA346" s="904"/>
      <c r="BB346" s="904"/>
      <c r="BC346" s="905"/>
    </row>
    <row r="347" spans="1:55" ht="32.1" customHeight="1">
      <c r="A347" s="207"/>
      <c r="B347" s="913"/>
      <c r="C347" s="914"/>
      <c r="D347" s="234" t="s">
        <v>405</v>
      </c>
      <c r="E347" s="293"/>
      <c r="F347" s="294" t="s">
        <v>38</v>
      </c>
      <c r="G347" s="295"/>
      <c r="H347" s="304" t="s">
        <v>404</v>
      </c>
      <c r="I347" s="295"/>
      <c r="J347" s="294" t="s">
        <v>38</v>
      </c>
      <c r="K347" s="295"/>
      <c r="L347" s="287"/>
      <c r="M347" s="288"/>
      <c r="N347" s="280"/>
      <c r="O347" s="887"/>
      <c r="P347" s="891"/>
      <c r="Q347" s="892"/>
      <c r="R347" s="892"/>
      <c r="S347" s="892"/>
      <c r="T347" s="892"/>
      <c r="U347" s="892"/>
      <c r="V347" s="892"/>
      <c r="W347" s="892"/>
      <c r="X347" s="892"/>
      <c r="Y347" s="892"/>
      <c r="Z347" s="892"/>
      <c r="AA347" s="892"/>
      <c r="AB347" s="917"/>
      <c r="AC347" s="918"/>
      <c r="AD347" s="914"/>
      <c r="AE347" s="659" t="s">
        <v>405</v>
      </c>
      <c r="AF347" s="293"/>
      <c r="AG347" s="294" t="s">
        <v>38</v>
      </c>
      <c r="AH347" s="295"/>
      <c r="AI347" s="304" t="s">
        <v>404</v>
      </c>
      <c r="AJ347" s="295"/>
      <c r="AK347" s="294" t="s">
        <v>38</v>
      </c>
      <c r="AL347" s="295"/>
      <c r="AM347" s="291"/>
      <c r="AN347" s="292"/>
      <c r="AO347" s="280"/>
      <c r="AP347" s="943"/>
      <c r="AQ347" s="910"/>
      <c r="AR347" s="911"/>
      <c r="AS347" s="911"/>
      <c r="AT347" s="911"/>
      <c r="AU347" s="911"/>
      <c r="AV347" s="911"/>
      <c r="AW347" s="911"/>
      <c r="AX347" s="911"/>
      <c r="AY347" s="911"/>
      <c r="AZ347" s="911"/>
      <c r="BA347" s="911"/>
      <c r="BB347" s="911"/>
      <c r="BC347" s="912"/>
    </row>
    <row r="348" spans="1:55" ht="32.1" customHeight="1">
      <c r="A348" s="207"/>
      <c r="B348" s="913">
        <v>9</v>
      </c>
      <c r="C348" s="896">
        <f>C346+1</f>
        <v>44448</v>
      </c>
      <c r="D348" s="226" t="s">
        <v>403</v>
      </c>
      <c r="E348" s="898"/>
      <c r="F348" s="899"/>
      <c r="G348" s="899"/>
      <c r="H348" s="303" t="s">
        <v>404</v>
      </c>
      <c r="I348" s="899"/>
      <c r="J348" s="899"/>
      <c r="K348" s="900"/>
      <c r="L348" s="285" t="str">
        <f>IF(E348="","",I348-E348-(TIME(0,N348,0)))</f>
        <v/>
      </c>
      <c r="M348" s="286" t="str">
        <f>IF(E348="","",IF(MINUTE(I348-E348-TIME(0,N348,0))=0,"00",MINUTE(I348-E348-TIME(0,N348,0))))</f>
        <v/>
      </c>
      <c r="N348" s="279"/>
      <c r="O348" s="915"/>
      <c r="P348" s="888"/>
      <c r="Q348" s="889"/>
      <c r="R348" s="889"/>
      <c r="S348" s="889"/>
      <c r="T348" s="889"/>
      <c r="U348" s="889"/>
      <c r="V348" s="889"/>
      <c r="W348" s="889"/>
      <c r="X348" s="889"/>
      <c r="Y348" s="889"/>
      <c r="Z348" s="889"/>
      <c r="AA348" s="889"/>
      <c r="AB348" s="916"/>
      <c r="AC348" s="918">
        <v>25</v>
      </c>
      <c r="AD348" s="896">
        <f>AD346+1</f>
        <v>44464</v>
      </c>
      <c r="AE348" s="658" t="s">
        <v>403</v>
      </c>
      <c r="AF348" s="898"/>
      <c r="AG348" s="899"/>
      <c r="AH348" s="899"/>
      <c r="AI348" s="303" t="s">
        <v>404</v>
      </c>
      <c r="AJ348" s="899"/>
      <c r="AK348" s="899"/>
      <c r="AL348" s="900"/>
      <c r="AM348" s="285" t="str">
        <f>IF(AF348="","",AJ348-AF348-(TIME(0,AO348,0)))</f>
        <v/>
      </c>
      <c r="AN348" s="286" t="str">
        <f>IF(AF348="","",IF(MINUTE(AJ348-AF348-TIME(0,AO348,0))=0,"00",MINUTE(AJ348-AF348-TIME(0,AO348,0))))</f>
        <v/>
      </c>
      <c r="AO348" s="279"/>
      <c r="AP348" s="886"/>
      <c r="AQ348" s="888"/>
      <c r="AR348" s="889"/>
      <c r="AS348" s="889"/>
      <c r="AT348" s="889"/>
      <c r="AU348" s="889"/>
      <c r="AV348" s="889"/>
      <c r="AW348" s="889"/>
      <c r="AX348" s="889"/>
      <c r="AY348" s="889"/>
      <c r="AZ348" s="889"/>
      <c r="BA348" s="889"/>
      <c r="BB348" s="889"/>
      <c r="BC348" s="890"/>
    </row>
    <row r="349" spans="1:55" ht="32.1" customHeight="1">
      <c r="A349" s="207"/>
      <c r="B349" s="913"/>
      <c r="C349" s="914"/>
      <c r="D349" s="234" t="s">
        <v>405</v>
      </c>
      <c r="E349" s="293"/>
      <c r="F349" s="294" t="s">
        <v>38</v>
      </c>
      <c r="G349" s="295"/>
      <c r="H349" s="304" t="s">
        <v>404</v>
      </c>
      <c r="I349" s="295"/>
      <c r="J349" s="294" t="s">
        <v>38</v>
      </c>
      <c r="K349" s="295"/>
      <c r="L349" s="287"/>
      <c r="M349" s="288"/>
      <c r="N349" s="280"/>
      <c r="O349" s="887"/>
      <c r="P349" s="891"/>
      <c r="Q349" s="892"/>
      <c r="R349" s="892"/>
      <c r="S349" s="892"/>
      <c r="T349" s="892"/>
      <c r="U349" s="892"/>
      <c r="V349" s="892"/>
      <c r="W349" s="892"/>
      <c r="X349" s="892"/>
      <c r="Y349" s="892"/>
      <c r="Z349" s="892"/>
      <c r="AA349" s="892"/>
      <c r="AB349" s="917"/>
      <c r="AC349" s="918"/>
      <c r="AD349" s="914"/>
      <c r="AE349" s="659" t="s">
        <v>405</v>
      </c>
      <c r="AF349" s="293"/>
      <c r="AG349" s="294" t="s">
        <v>38</v>
      </c>
      <c r="AH349" s="295"/>
      <c r="AI349" s="304" t="s">
        <v>404</v>
      </c>
      <c r="AJ349" s="295"/>
      <c r="AK349" s="294" t="s">
        <v>38</v>
      </c>
      <c r="AL349" s="295"/>
      <c r="AM349" s="291"/>
      <c r="AN349" s="292"/>
      <c r="AO349" s="280"/>
      <c r="AP349" s="887"/>
      <c r="AQ349" s="891"/>
      <c r="AR349" s="892"/>
      <c r="AS349" s="892"/>
      <c r="AT349" s="892"/>
      <c r="AU349" s="892"/>
      <c r="AV349" s="892"/>
      <c r="AW349" s="892"/>
      <c r="AX349" s="892"/>
      <c r="AY349" s="892"/>
      <c r="AZ349" s="892"/>
      <c r="BA349" s="892"/>
      <c r="BB349" s="892"/>
      <c r="BC349" s="893"/>
    </row>
    <row r="350" spans="1:55" ht="32.1" customHeight="1">
      <c r="A350" s="207"/>
      <c r="B350" s="913">
        <v>10</v>
      </c>
      <c r="C350" s="896">
        <f>C348+1</f>
        <v>44449</v>
      </c>
      <c r="D350" s="226" t="s">
        <v>403</v>
      </c>
      <c r="E350" s="898"/>
      <c r="F350" s="899"/>
      <c r="G350" s="899"/>
      <c r="H350" s="303" t="s">
        <v>404</v>
      </c>
      <c r="I350" s="899"/>
      <c r="J350" s="899"/>
      <c r="K350" s="900"/>
      <c r="L350" s="285" t="str">
        <f>IF(E350="","",I350-E350-(TIME(0,N350,0)))</f>
        <v/>
      </c>
      <c r="M350" s="286" t="str">
        <f>IF(E350="","",IF(MINUTE(I350-E350-TIME(0,N350,0))=0,"00",MINUTE(I350-E350-TIME(0,N350,0))))</f>
        <v/>
      </c>
      <c r="N350" s="279"/>
      <c r="O350" s="915"/>
      <c r="P350" s="888"/>
      <c r="Q350" s="889"/>
      <c r="R350" s="889"/>
      <c r="S350" s="889"/>
      <c r="T350" s="889"/>
      <c r="U350" s="889"/>
      <c r="V350" s="889"/>
      <c r="W350" s="889"/>
      <c r="X350" s="889"/>
      <c r="Y350" s="889"/>
      <c r="Z350" s="889"/>
      <c r="AA350" s="889"/>
      <c r="AB350" s="916"/>
      <c r="AC350" s="918">
        <v>26</v>
      </c>
      <c r="AD350" s="896">
        <f>AD348+1</f>
        <v>44465</v>
      </c>
      <c r="AE350" s="658" t="s">
        <v>403</v>
      </c>
      <c r="AF350" s="898"/>
      <c r="AG350" s="899"/>
      <c r="AH350" s="899"/>
      <c r="AI350" s="303" t="s">
        <v>404</v>
      </c>
      <c r="AJ350" s="899"/>
      <c r="AK350" s="899"/>
      <c r="AL350" s="900"/>
      <c r="AM350" s="285" t="str">
        <f>IF(AF350="","",AJ350-AF350-(TIME(0,AO350,0)))</f>
        <v/>
      </c>
      <c r="AN350" s="286" t="str">
        <f>IF(AF350="","",IF(MINUTE(AJ350-AF350-TIME(0,AO350,0))=0,"00",MINUTE(AJ350-AF350-TIME(0,AO350,0))))</f>
        <v/>
      </c>
      <c r="AO350" s="279"/>
      <c r="AP350" s="886"/>
      <c r="AQ350" s="888"/>
      <c r="AR350" s="889"/>
      <c r="AS350" s="889"/>
      <c r="AT350" s="889"/>
      <c r="AU350" s="889"/>
      <c r="AV350" s="889"/>
      <c r="AW350" s="889"/>
      <c r="AX350" s="889"/>
      <c r="AY350" s="889"/>
      <c r="AZ350" s="889"/>
      <c r="BA350" s="889"/>
      <c r="BB350" s="889"/>
      <c r="BC350" s="890"/>
    </row>
    <row r="351" spans="1:55" ht="32.1" customHeight="1">
      <c r="A351" s="207"/>
      <c r="B351" s="913"/>
      <c r="C351" s="914"/>
      <c r="D351" s="234" t="s">
        <v>405</v>
      </c>
      <c r="E351" s="293"/>
      <c r="F351" s="294" t="s">
        <v>38</v>
      </c>
      <c r="G351" s="295"/>
      <c r="H351" s="304" t="s">
        <v>404</v>
      </c>
      <c r="I351" s="295"/>
      <c r="J351" s="294" t="s">
        <v>38</v>
      </c>
      <c r="K351" s="295"/>
      <c r="L351" s="287"/>
      <c r="M351" s="288"/>
      <c r="N351" s="280"/>
      <c r="O351" s="887"/>
      <c r="P351" s="891"/>
      <c r="Q351" s="892"/>
      <c r="R351" s="892"/>
      <c r="S351" s="892"/>
      <c r="T351" s="892"/>
      <c r="U351" s="892"/>
      <c r="V351" s="892"/>
      <c r="W351" s="892"/>
      <c r="X351" s="892"/>
      <c r="Y351" s="892"/>
      <c r="Z351" s="892"/>
      <c r="AA351" s="892"/>
      <c r="AB351" s="917"/>
      <c r="AC351" s="918"/>
      <c r="AD351" s="914"/>
      <c r="AE351" s="659" t="s">
        <v>405</v>
      </c>
      <c r="AF351" s="293"/>
      <c r="AG351" s="294" t="s">
        <v>38</v>
      </c>
      <c r="AH351" s="295"/>
      <c r="AI351" s="304" t="s">
        <v>404</v>
      </c>
      <c r="AJ351" s="295"/>
      <c r="AK351" s="294" t="s">
        <v>38</v>
      </c>
      <c r="AL351" s="295"/>
      <c r="AM351" s="291"/>
      <c r="AN351" s="292"/>
      <c r="AO351" s="280"/>
      <c r="AP351" s="887"/>
      <c r="AQ351" s="891"/>
      <c r="AR351" s="892"/>
      <c r="AS351" s="892"/>
      <c r="AT351" s="892"/>
      <c r="AU351" s="892"/>
      <c r="AV351" s="892"/>
      <c r="AW351" s="892"/>
      <c r="AX351" s="892"/>
      <c r="AY351" s="892"/>
      <c r="AZ351" s="892"/>
      <c r="BA351" s="892"/>
      <c r="BB351" s="892"/>
      <c r="BC351" s="893"/>
    </row>
    <row r="352" spans="1:55" ht="32.1" customHeight="1">
      <c r="A352" s="207"/>
      <c r="B352" s="913">
        <v>11</v>
      </c>
      <c r="C352" s="896">
        <f>C350+1</f>
        <v>44450</v>
      </c>
      <c r="D352" s="226" t="s">
        <v>403</v>
      </c>
      <c r="E352" s="898"/>
      <c r="F352" s="899"/>
      <c r="G352" s="899"/>
      <c r="H352" s="303" t="s">
        <v>404</v>
      </c>
      <c r="I352" s="899"/>
      <c r="J352" s="899"/>
      <c r="K352" s="900"/>
      <c r="L352" s="285" t="str">
        <f>IF(E352="","",I352-E352-(TIME(0,N352,0)))</f>
        <v/>
      </c>
      <c r="M352" s="286" t="str">
        <f>IF(E352="","",IF(MINUTE(I352-E352-TIME(0,N352,0))=0,"00",MINUTE(I352-E352-TIME(0,N352,0))))</f>
        <v/>
      </c>
      <c r="N352" s="279"/>
      <c r="O352" s="915"/>
      <c r="P352" s="888"/>
      <c r="Q352" s="889"/>
      <c r="R352" s="889"/>
      <c r="S352" s="889"/>
      <c r="T352" s="889"/>
      <c r="U352" s="889"/>
      <c r="V352" s="889"/>
      <c r="W352" s="889"/>
      <c r="X352" s="889"/>
      <c r="Y352" s="889"/>
      <c r="Z352" s="889"/>
      <c r="AA352" s="889"/>
      <c r="AB352" s="916"/>
      <c r="AC352" s="918">
        <v>27</v>
      </c>
      <c r="AD352" s="896">
        <f>AD350+1</f>
        <v>44466</v>
      </c>
      <c r="AE352" s="658" t="s">
        <v>403</v>
      </c>
      <c r="AF352" s="898"/>
      <c r="AG352" s="899"/>
      <c r="AH352" s="899"/>
      <c r="AI352" s="303" t="s">
        <v>404</v>
      </c>
      <c r="AJ352" s="899"/>
      <c r="AK352" s="899"/>
      <c r="AL352" s="900"/>
      <c r="AM352" s="285" t="str">
        <f>IF(AF352="","",AJ352-AF352-(TIME(0,AO352,0)))</f>
        <v/>
      </c>
      <c r="AN352" s="286" t="str">
        <f>IF(AF352="","",IF(MINUTE(AJ352-AF352-TIME(0,AO352,0))=0,"00",MINUTE(AJ352-AF352-TIME(0,AO352,0))))</f>
        <v/>
      </c>
      <c r="AO352" s="279"/>
      <c r="AP352" s="886"/>
      <c r="AQ352" s="888"/>
      <c r="AR352" s="889"/>
      <c r="AS352" s="889"/>
      <c r="AT352" s="889"/>
      <c r="AU352" s="889"/>
      <c r="AV352" s="889"/>
      <c r="AW352" s="889"/>
      <c r="AX352" s="889"/>
      <c r="AY352" s="889"/>
      <c r="AZ352" s="889"/>
      <c r="BA352" s="889"/>
      <c r="BB352" s="889"/>
      <c r="BC352" s="890"/>
    </row>
    <row r="353" spans="1:55" ht="32.1" customHeight="1">
      <c r="A353" s="207"/>
      <c r="B353" s="913"/>
      <c r="C353" s="914"/>
      <c r="D353" s="234" t="s">
        <v>405</v>
      </c>
      <c r="E353" s="293"/>
      <c r="F353" s="294" t="s">
        <v>38</v>
      </c>
      <c r="G353" s="295"/>
      <c r="H353" s="304" t="s">
        <v>404</v>
      </c>
      <c r="I353" s="295"/>
      <c r="J353" s="294" t="s">
        <v>38</v>
      </c>
      <c r="K353" s="295"/>
      <c r="L353" s="287"/>
      <c r="M353" s="288"/>
      <c r="N353" s="280"/>
      <c r="O353" s="887"/>
      <c r="P353" s="891"/>
      <c r="Q353" s="892"/>
      <c r="R353" s="892"/>
      <c r="S353" s="892"/>
      <c r="T353" s="892"/>
      <c r="U353" s="892"/>
      <c r="V353" s="892"/>
      <c r="W353" s="892"/>
      <c r="X353" s="892"/>
      <c r="Y353" s="892"/>
      <c r="Z353" s="892"/>
      <c r="AA353" s="892"/>
      <c r="AB353" s="917"/>
      <c r="AC353" s="918"/>
      <c r="AD353" s="914"/>
      <c r="AE353" s="659" t="s">
        <v>405</v>
      </c>
      <c r="AF353" s="293"/>
      <c r="AG353" s="294" t="s">
        <v>38</v>
      </c>
      <c r="AH353" s="295"/>
      <c r="AI353" s="304" t="s">
        <v>404</v>
      </c>
      <c r="AJ353" s="295"/>
      <c r="AK353" s="294" t="s">
        <v>38</v>
      </c>
      <c r="AL353" s="295"/>
      <c r="AM353" s="291"/>
      <c r="AN353" s="292"/>
      <c r="AO353" s="280"/>
      <c r="AP353" s="887"/>
      <c r="AQ353" s="891"/>
      <c r="AR353" s="892"/>
      <c r="AS353" s="892"/>
      <c r="AT353" s="892"/>
      <c r="AU353" s="892"/>
      <c r="AV353" s="892"/>
      <c r="AW353" s="892"/>
      <c r="AX353" s="892"/>
      <c r="AY353" s="892"/>
      <c r="AZ353" s="892"/>
      <c r="BA353" s="892"/>
      <c r="BB353" s="892"/>
      <c r="BC353" s="893"/>
    </row>
    <row r="354" spans="1:55" ht="32.1" customHeight="1">
      <c r="A354" s="207"/>
      <c r="B354" s="913">
        <v>12</v>
      </c>
      <c r="C354" s="896">
        <f>C352+1</f>
        <v>44451</v>
      </c>
      <c r="D354" s="226" t="s">
        <v>403</v>
      </c>
      <c r="E354" s="898"/>
      <c r="F354" s="899"/>
      <c r="G354" s="899"/>
      <c r="H354" s="303" t="s">
        <v>404</v>
      </c>
      <c r="I354" s="899"/>
      <c r="J354" s="899"/>
      <c r="K354" s="900"/>
      <c r="L354" s="285" t="str">
        <f>IF(E354="","",I354-E354-(TIME(0,N354,0)))</f>
        <v/>
      </c>
      <c r="M354" s="286" t="str">
        <f>IF(E354="","",IF(MINUTE(I354-E354-TIME(0,N354,0))=0,"00",MINUTE(I354-E354-TIME(0,N354,0))))</f>
        <v/>
      </c>
      <c r="N354" s="279"/>
      <c r="O354" s="915"/>
      <c r="P354" s="888"/>
      <c r="Q354" s="889"/>
      <c r="R354" s="889"/>
      <c r="S354" s="889"/>
      <c r="T354" s="889"/>
      <c r="U354" s="889"/>
      <c r="V354" s="889"/>
      <c r="W354" s="889"/>
      <c r="X354" s="889"/>
      <c r="Y354" s="889"/>
      <c r="Z354" s="889"/>
      <c r="AA354" s="889"/>
      <c r="AB354" s="916"/>
      <c r="AC354" s="918">
        <v>28</v>
      </c>
      <c r="AD354" s="896">
        <f>AD352+1</f>
        <v>44467</v>
      </c>
      <c r="AE354" s="658" t="s">
        <v>403</v>
      </c>
      <c r="AF354" s="898"/>
      <c r="AG354" s="899"/>
      <c r="AH354" s="899"/>
      <c r="AI354" s="303" t="s">
        <v>404</v>
      </c>
      <c r="AJ354" s="899"/>
      <c r="AK354" s="899"/>
      <c r="AL354" s="900"/>
      <c r="AM354" s="285" t="str">
        <f>IF(AF354="","",AJ354-AF354-(TIME(0,AO354,0)))</f>
        <v/>
      </c>
      <c r="AN354" s="286" t="str">
        <f>IF(AF354="","",IF(MINUTE(AJ354-AF354-TIME(0,AO354,0))=0,"00",MINUTE(AJ354-AF354-TIME(0,AO354,0))))</f>
        <v/>
      </c>
      <c r="AO354" s="279"/>
      <c r="AP354" s="886"/>
      <c r="AQ354" s="888"/>
      <c r="AR354" s="889"/>
      <c r="AS354" s="889"/>
      <c r="AT354" s="889"/>
      <c r="AU354" s="889"/>
      <c r="AV354" s="889"/>
      <c r="AW354" s="889"/>
      <c r="AX354" s="889"/>
      <c r="AY354" s="889"/>
      <c r="AZ354" s="889"/>
      <c r="BA354" s="889"/>
      <c r="BB354" s="889"/>
      <c r="BC354" s="890"/>
    </row>
    <row r="355" spans="1:55" ht="32.1" customHeight="1">
      <c r="A355" s="207"/>
      <c r="B355" s="913"/>
      <c r="C355" s="914"/>
      <c r="D355" s="234" t="s">
        <v>405</v>
      </c>
      <c r="E355" s="293"/>
      <c r="F355" s="294" t="s">
        <v>38</v>
      </c>
      <c r="G355" s="295"/>
      <c r="H355" s="304" t="s">
        <v>404</v>
      </c>
      <c r="I355" s="295"/>
      <c r="J355" s="294" t="s">
        <v>38</v>
      </c>
      <c r="K355" s="295"/>
      <c r="L355" s="287"/>
      <c r="M355" s="288"/>
      <c r="N355" s="280"/>
      <c r="O355" s="887"/>
      <c r="P355" s="891"/>
      <c r="Q355" s="892"/>
      <c r="R355" s="892"/>
      <c r="S355" s="892"/>
      <c r="T355" s="892"/>
      <c r="U355" s="892"/>
      <c r="V355" s="892"/>
      <c r="W355" s="892"/>
      <c r="X355" s="892"/>
      <c r="Y355" s="892"/>
      <c r="Z355" s="892"/>
      <c r="AA355" s="892"/>
      <c r="AB355" s="917"/>
      <c r="AC355" s="918"/>
      <c r="AD355" s="914"/>
      <c r="AE355" s="659" t="s">
        <v>405</v>
      </c>
      <c r="AF355" s="293"/>
      <c r="AG355" s="294" t="s">
        <v>38</v>
      </c>
      <c r="AH355" s="295"/>
      <c r="AI355" s="304" t="s">
        <v>404</v>
      </c>
      <c r="AJ355" s="295"/>
      <c r="AK355" s="294" t="s">
        <v>38</v>
      </c>
      <c r="AL355" s="295"/>
      <c r="AM355" s="291"/>
      <c r="AN355" s="292"/>
      <c r="AO355" s="280"/>
      <c r="AP355" s="887"/>
      <c r="AQ355" s="891"/>
      <c r="AR355" s="892"/>
      <c r="AS355" s="892"/>
      <c r="AT355" s="892"/>
      <c r="AU355" s="892"/>
      <c r="AV355" s="892"/>
      <c r="AW355" s="892"/>
      <c r="AX355" s="892"/>
      <c r="AY355" s="892"/>
      <c r="AZ355" s="892"/>
      <c r="BA355" s="892"/>
      <c r="BB355" s="892"/>
      <c r="BC355" s="893"/>
    </row>
    <row r="356" spans="1:55" ht="32.1" customHeight="1">
      <c r="A356" s="207"/>
      <c r="B356" s="913">
        <v>13</v>
      </c>
      <c r="C356" s="896">
        <f>C354+1</f>
        <v>44452</v>
      </c>
      <c r="D356" s="226" t="s">
        <v>403</v>
      </c>
      <c r="E356" s="898"/>
      <c r="F356" s="899"/>
      <c r="G356" s="899"/>
      <c r="H356" s="303" t="s">
        <v>404</v>
      </c>
      <c r="I356" s="899"/>
      <c r="J356" s="899"/>
      <c r="K356" s="900"/>
      <c r="L356" s="285" t="str">
        <f>IF(E356="","",I356-E356-(TIME(0,N356,0)))</f>
        <v/>
      </c>
      <c r="M356" s="286" t="str">
        <f>IF(E356="","",IF(MINUTE(I356-E356-TIME(0,N356,0))=0,"00",MINUTE(I356-E356-TIME(0,N356,0))))</f>
        <v/>
      </c>
      <c r="N356" s="279"/>
      <c r="O356" s="901"/>
      <c r="P356" s="903"/>
      <c r="Q356" s="904"/>
      <c r="R356" s="904"/>
      <c r="S356" s="904"/>
      <c r="T356" s="904"/>
      <c r="U356" s="904"/>
      <c r="V356" s="904"/>
      <c r="W356" s="904"/>
      <c r="X356" s="904"/>
      <c r="Y356" s="904"/>
      <c r="Z356" s="904"/>
      <c r="AA356" s="904"/>
      <c r="AB356" s="944"/>
      <c r="AC356" s="918">
        <v>29</v>
      </c>
      <c r="AD356" s="896">
        <f>AD354+1</f>
        <v>44468</v>
      </c>
      <c r="AE356" s="658" t="s">
        <v>403</v>
      </c>
      <c r="AF356" s="898"/>
      <c r="AG356" s="899"/>
      <c r="AH356" s="899"/>
      <c r="AI356" s="303" t="s">
        <v>404</v>
      </c>
      <c r="AJ356" s="899"/>
      <c r="AK356" s="899"/>
      <c r="AL356" s="900"/>
      <c r="AM356" s="285" t="str">
        <f>IF(AF356="","",AJ356-AF356-(TIME(0,AO356,0)))</f>
        <v/>
      </c>
      <c r="AN356" s="286" t="str">
        <f>IF(AF356="","",IF(MINUTE(AJ356-AF356-TIME(0,AO356,0))=0,"00",MINUTE(AJ356-AF356-TIME(0,AO356,0))))</f>
        <v/>
      </c>
      <c r="AO356" s="279"/>
      <c r="AP356" s="886"/>
      <c r="AQ356" s="888"/>
      <c r="AR356" s="889"/>
      <c r="AS356" s="889"/>
      <c r="AT356" s="889"/>
      <c r="AU356" s="889"/>
      <c r="AV356" s="889"/>
      <c r="AW356" s="889"/>
      <c r="AX356" s="889"/>
      <c r="AY356" s="889"/>
      <c r="AZ356" s="889"/>
      <c r="BA356" s="889"/>
      <c r="BB356" s="889"/>
      <c r="BC356" s="890"/>
    </row>
    <row r="357" spans="1:55" ht="32.1" customHeight="1">
      <c r="A357" s="207"/>
      <c r="B357" s="913"/>
      <c r="C357" s="914"/>
      <c r="D357" s="234" t="s">
        <v>405</v>
      </c>
      <c r="E357" s="293"/>
      <c r="F357" s="294" t="s">
        <v>38</v>
      </c>
      <c r="G357" s="295"/>
      <c r="H357" s="304" t="s">
        <v>404</v>
      </c>
      <c r="I357" s="295"/>
      <c r="J357" s="294" t="s">
        <v>38</v>
      </c>
      <c r="K357" s="295"/>
      <c r="L357" s="287"/>
      <c r="M357" s="288"/>
      <c r="N357" s="280"/>
      <c r="O357" s="943"/>
      <c r="P357" s="910"/>
      <c r="Q357" s="911"/>
      <c r="R357" s="911"/>
      <c r="S357" s="911"/>
      <c r="T357" s="911"/>
      <c r="U357" s="911"/>
      <c r="V357" s="911"/>
      <c r="W357" s="911"/>
      <c r="X357" s="911"/>
      <c r="Y357" s="911"/>
      <c r="Z357" s="911"/>
      <c r="AA357" s="911"/>
      <c r="AB357" s="945"/>
      <c r="AC357" s="918"/>
      <c r="AD357" s="914"/>
      <c r="AE357" s="659" t="s">
        <v>405</v>
      </c>
      <c r="AF357" s="293"/>
      <c r="AG357" s="294" t="s">
        <v>38</v>
      </c>
      <c r="AH357" s="295"/>
      <c r="AI357" s="304" t="s">
        <v>404</v>
      </c>
      <c r="AJ357" s="295"/>
      <c r="AK357" s="294" t="s">
        <v>38</v>
      </c>
      <c r="AL357" s="295"/>
      <c r="AM357" s="291"/>
      <c r="AN357" s="292"/>
      <c r="AO357" s="280"/>
      <c r="AP357" s="887"/>
      <c r="AQ357" s="891"/>
      <c r="AR357" s="892"/>
      <c r="AS357" s="892"/>
      <c r="AT357" s="892"/>
      <c r="AU357" s="892"/>
      <c r="AV357" s="892"/>
      <c r="AW357" s="892"/>
      <c r="AX357" s="892"/>
      <c r="AY357" s="892"/>
      <c r="AZ357" s="892"/>
      <c r="BA357" s="892"/>
      <c r="BB357" s="892"/>
      <c r="BC357" s="893"/>
    </row>
    <row r="358" spans="1:55" ht="32.1" customHeight="1">
      <c r="A358" s="207"/>
      <c r="B358" s="913">
        <v>14</v>
      </c>
      <c r="C358" s="896">
        <f>C356+1</f>
        <v>44453</v>
      </c>
      <c r="D358" s="226" t="s">
        <v>403</v>
      </c>
      <c r="E358" s="898"/>
      <c r="F358" s="899"/>
      <c r="G358" s="899"/>
      <c r="H358" s="303" t="s">
        <v>404</v>
      </c>
      <c r="I358" s="899"/>
      <c r="J358" s="899"/>
      <c r="K358" s="900"/>
      <c r="L358" s="285" t="str">
        <f>IF(E358="","",I358-E358-(TIME(0,N358,0)))</f>
        <v/>
      </c>
      <c r="M358" s="286" t="str">
        <f>IF(E358="","",IF(MINUTE(I358-E358-TIME(0,N358,0))=0,"00",MINUTE(I358-E358-TIME(0,N358,0))))</f>
        <v/>
      </c>
      <c r="N358" s="279"/>
      <c r="O358" s="901"/>
      <c r="P358" s="903"/>
      <c r="Q358" s="904"/>
      <c r="R358" s="904"/>
      <c r="S358" s="904"/>
      <c r="T358" s="904"/>
      <c r="U358" s="904"/>
      <c r="V358" s="904"/>
      <c r="W358" s="904"/>
      <c r="X358" s="904"/>
      <c r="Y358" s="904"/>
      <c r="Z358" s="904"/>
      <c r="AA358" s="904"/>
      <c r="AB358" s="944"/>
      <c r="AC358" s="918">
        <v>30</v>
      </c>
      <c r="AD358" s="896">
        <f>AD356+1</f>
        <v>44469</v>
      </c>
      <c r="AE358" s="226" t="s">
        <v>403</v>
      </c>
      <c r="AF358" s="898"/>
      <c r="AG358" s="899"/>
      <c r="AH358" s="899"/>
      <c r="AI358" s="303" t="s">
        <v>404</v>
      </c>
      <c r="AJ358" s="899"/>
      <c r="AK358" s="899"/>
      <c r="AL358" s="900"/>
      <c r="AM358" s="285" t="str">
        <f>IF(AF358="","",AJ358-AF358-(TIME(0,AO358,0)))</f>
        <v/>
      </c>
      <c r="AN358" s="286" t="str">
        <f>IF(AF358="","",IF(MINUTE(AJ358-AF358-TIME(0,AO358,0))=0,"00",MINUTE(AJ358-AF358-TIME(0,AO358,0))))</f>
        <v/>
      </c>
      <c r="AO358" s="279"/>
      <c r="AP358" s="946"/>
      <c r="AQ358" s="903"/>
      <c r="AR358" s="904"/>
      <c r="AS358" s="904"/>
      <c r="AT358" s="904"/>
      <c r="AU358" s="904"/>
      <c r="AV358" s="904"/>
      <c r="AW358" s="904"/>
      <c r="AX358" s="904"/>
      <c r="AY358" s="904"/>
      <c r="AZ358" s="904"/>
      <c r="BA358" s="904"/>
      <c r="BB358" s="904"/>
      <c r="BC358" s="905"/>
    </row>
    <row r="359" spans="1:55" ht="32.1" customHeight="1">
      <c r="A359" s="207"/>
      <c r="B359" s="913"/>
      <c r="C359" s="914"/>
      <c r="D359" s="234" t="s">
        <v>405</v>
      </c>
      <c r="E359" s="293"/>
      <c r="F359" s="294" t="s">
        <v>38</v>
      </c>
      <c r="G359" s="295"/>
      <c r="H359" s="304" t="s">
        <v>404</v>
      </c>
      <c r="I359" s="295"/>
      <c r="J359" s="294" t="s">
        <v>38</v>
      </c>
      <c r="K359" s="295"/>
      <c r="L359" s="287"/>
      <c r="M359" s="288"/>
      <c r="N359" s="280"/>
      <c r="O359" s="943"/>
      <c r="P359" s="910"/>
      <c r="Q359" s="911"/>
      <c r="R359" s="911"/>
      <c r="S359" s="911"/>
      <c r="T359" s="911"/>
      <c r="U359" s="911"/>
      <c r="V359" s="911"/>
      <c r="W359" s="911"/>
      <c r="X359" s="911"/>
      <c r="Y359" s="911"/>
      <c r="Z359" s="911"/>
      <c r="AA359" s="911"/>
      <c r="AB359" s="945"/>
      <c r="AC359" s="918"/>
      <c r="AD359" s="914"/>
      <c r="AE359" s="234" t="s">
        <v>405</v>
      </c>
      <c r="AF359" s="293"/>
      <c r="AG359" s="294" t="s">
        <v>38</v>
      </c>
      <c r="AH359" s="295"/>
      <c r="AI359" s="304" t="s">
        <v>404</v>
      </c>
      <c r="AJ359" s="295"/>
      <c r="AK359" s="294" t="s">
        <v>38</v>
      </c>
      <c r="AL359" s="295"/>
      <c r="AM359" s="291"/>
      <c r="AN359" s="292"/>
      <c r="AO359" s="280"/>
      <c r="AP359" s="943"/>
      <c r="AQ359" s="910"/>
      <c r="AR359" s="911"/>
      <c r="AS359" s="911"/>
      <c r="AT359" s="911"/>
      <c r="AU359" s="911"/>
      <c r="AV359" s="911"/>
      <c r="AW359" s="911"/>
      <c r="AX359" s="911"/>
      <c r="AY359" s="911"/>
      <c r="AZ359" s="911"/>
      <c r="BA359" s="911"/>
      <c r="BB359" s="911"/>
      <c r="BC359" s="912"/>
    </row>
    <row r="360" spans="1:55" ht="32.1" customHeight="1">
      <c r="A360" s="207"/>
      <c r="B360" s="913">
        <v>15</v>
      </c>
      <c r="C360" s="896">
        <f>C358+1</f>
        <v>44454</v>
      </c>
      <c r="D360" s="226" t="s">
        <v>403</v>
      </c>
      <c r="E360" s="898"/>
      <c r="F360" s="899"/>
      <c r="G360" s="899"/>
      <c r="H360" s="303" t="s">
        <v>404</v>
      </c>
      <c r="I360" s="899"/>
      <c r="J360" s="899"/>
      <c r="K360" s="900"/>
      <c r="L360" s="285" t="str">
        <f>IF(E360="","",I360-E360-(TIME(0,N360,0)))</f>
        <v/>
      </c>
      <c r="M360" s="286" t="str">
        <f>IF(E360="","",IF(MINUTE(I360-E360-TIME(0,N360,0))=0,"00",MINUTE(I360-E360-TIME(0,N360,0))))</f>
        <v/>
      </c>
      <c r="N360" s="279"/>
      <c r="O360" s="901"/>
      <c r="P360" s="903"/>
      <c r="Q360" s="904"/>
      <c r="R360" s="904"/>
      <c r="S360" s="904"/>
      <c r="T360" s="904"/>
      <c r="U360" s="904"/>
      <c r="V360" s="904"/>
      <c r="W360" s="904"/>
      <c r="X360" s="904"/>
      <c r="Y360" s="904"/>
      <c r="Z360" s="904"/>
      <c r="AA360" s="904"/>
      <c r="AB360" s="944"/>
      <c r="AC360" s="947"/>
      <c r="AD360" s="915"/>
      <c r="AE360" s="226" t="s">
        <v>403</v>
      </c>
      <c r="AF360" s="898"/>
      <c r="AG360" s="899"/>
      <c r="AH360" s="899"/>
      <c r="AI360" s="303" t="s">
        <v>404</v>
      </c>
      <c r="AJ360" s="899"/>
      <c r="AK360" s="899"/>
      <c r="AL360" s="900"/>
      <c r="AM360" s="285" t="str">
        <f>IF(AF360="","",AJ360-AF360-(TIME(0,AO360,0)))</f>
        <v/>
      </c>
      <c r="AN360" s="286" t="str">
        <f>IF(AF360="","",IF(MINUTE(AJ360-AF360-TIME(0,AO360,0))=0,"00",MINUTE(AJ360-AF360-TIME(0,AO360,0))))</f>
        <v/>
      </c>
      <c r="AO360" s="279"/>
      <c r="AP360" s="946"/>
      <c r="AQ360" s="903"/>
      <c r="AR360" s="904"/>
      <c r="AS360" s="904"/>
      <c r="AT360" s="904"/>
      <c r="AU360" s="904"/>
      <c r="AV360" s="904"/>
      <c r="AW360" s="904"/>
      <c r="AX360" s="904"/>
      <c r="AY360" s="904"/>
      <c r="AZ360" s="904"/>
      <c r="BA360" s="904"/>
      <c r="BB360" s="904"/>
      <c r="BC360" s="905"/>
    </row>
    <row r="361" spans="1:55" ht="32.1" customHeight="1" thickBot="1">
      <c r="A361" s="207"/>
      <c r="B361" s="913"/>
      <c r="C361" s="914"/>
      <c r="D361" s="234" t="s">
        <v>405</v>
      </c>
      <c r="E361" s="293"/>
      <c r="F361" s="294" t="s">
        <v>38</v>
      </c>
      <c r="G361" s="295"/>
      <c r="H361" s="304" t="s">
        <v>404</v>
      </c>
      <c r="I361" s="295"/>
      <c r="J361" s="294" t="s">
        <v>38</v>
      </c>
      <c r="K361" s="295"/>
      <c r="L361" s="287"/>
      <c r="M361" s="288"/>
      <c r="N361" s="280"/>
      <c r="O361" s="943"/>
      <c r="P361" s="910"/>
      <c r="Q361" s="911"/>
      <c r="R361" s="911"/>
      <c r="S361" s="911"/>
      <c r="T361" s="911"/>
      <c r="U361" s="911"/>
      <c r="V361" s="911"/>
      <c r="W361" s="911"/>
      <c r="X361" s="911"/>
      <c r="Y361" s="911"/>
      <c r="Z361" s="911"/>
      <c r="AA361" s="911"/>
      <c r="AB361" s="945"/>
      <c r="AC361" s="947"/>
      <c r="AD361" s="887"/>
      <c r="AE361" s="234" t="s">
        <v>405</v>
      </c>
      <c r="AF361" s="293"/>
      <c r="AG361" s="294" t="s">
        <v>38</v>
      </c>
      <c r="AH361" s="295"/>
      <c r="AI361" s="304" t="s">
        <v>404</v>
      </c>
      <c r="AJ361" s="295"/>
      <c r="AK361" s="294" t="s">
        <v>38</v>
      </c>
      <c r="AL361" s="295"/>
      <c r="AM361" s="291"/>
      <c r="AN361" s="292"/>
      <c r="AO361" s="280"/>
      <c r="AP361" s="902"/>
      <c r="AQ361" s="910"/>
      <c r="AR361" s="911"/>
      <c r="AS361" s="911"/>
      <c r="AT361" s="911"/>
      <c r="AU361" s="911"/>
      <c r="AV361" s="911"/>
      <c r="AW361" s="911"/>
      <c r="AX361" s="911"/>
      <c r="AY361" s="911"/>
      <c r="AZ361" s="911"/>
      <c r="BA361" s="911"/>
      <c r="BB361" s="911"/>
      <c r="BC361" s="912"/>
    </row>
    <row r="362" spans="1:55" ht="32.1" customHeight="1">
      <c r="A362" s="207"/>
      <c r="B362" s="894">
        <v>16</v>
      </c>
      <c r="C362" s="896">
        <f>C360+1</f>
        <v>44455</v>
      </c>
      <c r="D362" s="226" t="s">
        <v>403</v>
      </c>
      <c r="E362" s="898"/>
      <c r="F362" s="899"/>
      <c r="G362" s="899"/>
      <c r="H362" s="303" t="s">
        <v>404</v>
      </c>
      <c r="I362" s="899"/>
      <c r="J362" s="899"/>
      <c r="K362" s="900"/>
      <c r="L362" s="285" t="str">
        <f>IF(E362="","",I362-E362-(TIME(0,N362,0)))</f>
        <v/>
      </c>
      <c r="M362" s="286" t="str">
        <f>IF(E362="","",IF(MINUTE(I362-E362-TIME(0,N362,0))=0,"00",MINUTE(I362-E362-TIME(0,N362,0))))</f>
        <v/>
      </c>
      <c r="N362" s="279"/>
      <c r="O362" s="901"/>
      <c r="P362" s="903"/>
      <c r="Q362" s="904"/>
      <c r="R362" s="904"/>
      <c r="S362" s="904"/>
      <c r="T362" s="904"/>
      <c r="U362" s="904"/>
      <c r="V362" s="904"/>
      <c r="W362" s="904"/>
      <c r="X362" s="904"/>
      <c r="Y362" s="904"/>
      <c r="Z362" s="904"/>
      <c r="AA362" s="904"/>
      <c r="AB362" s="905"/>
      <c r="AC362" s="922" t="s">
        <v>427</v>
      </c>
      <c r="AD362" s="923"/>
      <c r="AE362" s="923"/>
      <c r="AF362" s="923"/>
      <c r="AG362" s="923"/>
      <c r="AH362" s="923"/>
      <c r="AI362" s="923"/>
      <c r="AJ362" s="923"/>
      <c r="AK362" s="926" t="s">
        <v>403</v>
      </c>
      <c r="AL362" s="927"/>
      <c r="AM362" s="928">
        <f>SUM(L332:L363,AM332:AM361)</f>
        <v>0</v>
      </c>
      <c r="AN362" s="929"/>
      <c r="AO362" s="929"/>
      <c r="AP362" s="929"/>
      <c r="AQ362" s="929"/>
      <c r="AR362" s="929"/>
      <c r="AS362" s="930"/>
      <c r="AT362" s="931">
        <f>COUNTA(E332:G363,AF332:AH361)-COUNTIF(E332:G363,":")-COUNTIF(AF332:AH361,":")</f>
        <v>0</v>
      </c>
      <c r="AU362" s="932"/>
      <c r="AV362" s="932"/>
      <c r="AW362" s="933" t="s">
        <v>393</v>
      </c>
      <c r="AX362" s="934"/>
      <c r="AY362" s="935"/>
      <c r="AZ362" s="936"/>
      <c r="BA362" s="937"/>
      <c r="BB362" s="937"/>
      <c r="BC362" s="938"/>
    </row>
    <row r="363" spans="1:55" ht="32.1" customHeight="1" thickBot="1">
      <c r="A363" s="207"/>
      <c r="B363" s="895"/>
      <c r="C363" s="897"/>
      <c r="D363" s="244" t="s">
        <v>405</v>
      </c>
      <c r="E363" s="296"/>
      <c r="F363" s="297" t="s">
        <v>38</v>
      </c>
      <c r="G363" s="298"/>
      <c r="H363" s="305" t="s">
        <v>404</v>
      </c>
      <c r="I363" s="298"/>
      <c r="J363" s="297" t="s">
        <v>38</v>
      </c>
      <c r="K363" s="298"/>
      <c r="L363" s="289"/>
      <c r="M363" s="290"/>
      <c r="N363" s="281"/>
      <c r="O363" s="902"/>
      <c r="P363" s="906"/>
      <c r="Q363" s="907"/>
      <c r="R363" s="907"/>
      <c r="S363" s="907"/>
      <c r="T363" s="907"/>
      <c r="U363" s="907"/>
      <c r="V363" s="907"/>
      <c r="W363" s="907"/>
      <c r="X363" s="907"/>
      <c r="Y363" s="907"/>
      <c r="Z363" s="907"/>
      <c r="AA363" s="907"/>
      <c r="AB363" s="908"/>
      <c r="AC363" s="924"/>
      <c r="AD363" s="925"/>
      <c r="AE363" s="925"/>
      <c r="AF363" s="925"/>
      <c r="AG363" s="925"/>
      <c r="AH363" s="925"/>
      <c r="AI363" s="925"/>
      <c r="AJ363" s="925"/>
      <c r="AK363" s="871" t="s">
        <v>405</v>
      </c>
      <c r="AL363" s="942"/>
      <c r="AM363" s="871"/>
      <c r="AN363" s="872"/>
      <c r="AO363" s="252" t="s">
        <v>401</v>
      </c>
      <c r="AP363" s="253"/>
      <c r="AQ363" s="873" t="s">
        <v>402</v>
      </c>
      <c r="AR363" s="873"/>
      <c r="AS363" s="874"/>
      <c r="AT363" s="875"/>
      <c r="AU363" s="876"/>
      <c r="AV363" s="876"/>
      <c r="AW363" s="876" t="s">
        <v>393</v>
      </c>
      <c r="AX363" s="877"/>
      <c r="AY363" s="878"/>
      <c r="AZ363" s="939"/>
      <c r="BA363" s="940"/>
      <c r="BB363" s="940"/>
      <c r="BC363" s="941"/>
    </row>
    <row r="364" spans="1:55" ht="21.95" customHeight="1" thickBot="1">
      <c r="A364" s="207"/>
      <c r="B364" s="628" t="s">
        <v>414</v>
      </c>
      <c r="C364" s="629"/>
      <c r="D364" s="254"/>
      <c r="E364" s="254"/>
      <c r="F364" s="255"/>
      <c r="G364" s="254"/>
      <c r="H364" s="255"/>
      <c r="I364" s="254"/>
      <c r="J364" s="255"/>
      <c r="K364" s="254"/>
      <c r="L364" s="254"/>
      <c r="M364" s="254"/>
      <c r="N364" s="254"/>
      <c r="O364" s="254"/>
      <c r="P364" s="178"/>
      <c r="Q364" s="178"/>
      <c r="R364" s="178"/>
      <c r="S364" s="178"/>
      <c r="T364" s="178"/>
      <c r="U364" s="178"/>
      <c r="V364" s="178"/>
      <c r="W364" s="178"/>
      <c r="X364" s="178"/>
      <c r="Y364" s="178"/>
      <c r="Z364" s="178"/>
      <c r="AA364" s="178"/>
      <c r="AB364" s="178"/>
      <c r="AC364" s="626"/>
      <c r="AD364" s="626"/>
      <c r="AE364" s="210"/>
      <c r="AF364" s="210"/>
      <c r="AG364" s="210"/>
      <c r="AH364" s="210"/>
      <c r="AI364" s="210"/>
      <c r="AJ364" s="210"/>
      <c r="AK364" s="210"/>
      <c r="AL364" s="210"/>
      <c r="AM364" s="178"/>
      <c r="AN364" s="178"/>
      <c r="AO364" s="178"/>
      <c r="AP364" s="178"/>
      <c r="AQ364" s="256" t="s">
        <v>415</v>
      </c>
      <c r="AR364" s="178"/>
      <c r="AS364" s="178"/>
      <c r="AT364" s="178"/>
      <c r="AU364" s="178"/>
      <c r="AV364" s="178"/>
      <c r="AW364" s="178"/>
      <c r="AX364" s="178"/>
      <c r="AY364" s="178"/>
      <c r="AZ364" s="178"/>
      <c r="BA364" s="178"/>
      <c r="BB364" s="178"/>
      <c r="BC364" s="178"/>
    </row>
    <row r="365" spans="1:55" ht="21.95" customHeight="1">
      <c r="A365" s="207"/>
      <c r="B365" s="628" t="s">
        <v>416</v>
      </c>
      <c r="C365" s="623"/>
      <c r="D365" s="207"/>
      <c r="E365" s="207"/>
      <c r="F365" s="207"/>
      <c r="G365" s="207"/>
      <c r="H365" s="207"/>
      <c r="I365" s="207"/>
      <c r="J365" s="207"/>
      <c r="K365" s="207"/>
      <c r="L365" s="254"/>
      <c r="M365" s="254"/>
      <c r="N365" s="254"/>
      <c r="O365" s="254"/>
      <c r="P365" s="178"/>
      <c r="Q365" s="178"/>
      <c r="R365" s="178"/>
      <c r="S365" s="178"/>
      <c r="T365" s="178"/>
      <c r="U365" s="178"/>
      <c r="V365" s="178"/>
      <c r="W365" s="178"/>
      <c r="X365" s="178"/>
      <c r="Y365" s="178"/>
      <c r="Z365" s="178"/>
      <c r="AA365" s="178"/>
      <c r="AB365" s="178"/>
      <c r="AC365" s="623"/>
      <c r="AD365" s="623"/>
      <c r="AE365" s="207"/>
      <c r="AF365" s="207"/>
      <c r="AG365" s="207"/>
      <c r="AH365" s="207"/>
      <c r="AI365" s="207"/>
      <c r="AJ365" s="207"/>
      <c r="AK365" s="207"/>
      <c r="AL365" s="207"/>
      <c r="AP365" s="207"/>
      <c r="AQ365" s="257" t="s">
        <v>417</v>
      </c>
      <c r="AR365" s="258"/>
      <c r="AS365" s="258"/>
      <c r="AT365" s="258"/>
      <c r="AU365" s="258" t="s">
        <v>418</v>
      </c>
      <c r="AV365" s="258"/>
      <c r="AW365" s="258"/>
      <c r="AX365" s="259"/>
      <c r="AY365" s="909">
        <f>'入力用　雇用依頼 '!$B$20</f>
        <v>3</v>
      </c>
      <c r="AZ365" s="909"/>
      <c r="BA365" s="909"/>
      <c r="BB365" s="259" t="s">
        <v>393</v>
      </c>
      <c r="BC365" s="260"/>
    </row>
    <row r="366" spans="1:55" ht="21.95" customHeight="1">
      <c r="A366" s="207"/>
      <c r="B366" s="628" t="s">
        <v>419</v>
      </c>
      <c r="C366" s="623"/>
      <c r="D366" s="207"/>
      <c r="E366" s="207"/>
      <c r="F366" s="207"/>
      <c r="G366" s="207"/>
      <c r="H366" s="207"/>
      <c r="I366" s="207"/>
      <c r="J366" s="207"/>
      <c r="K366" s="207"/>
      <c r="L366" s="254"/>
      <c r="M366" s="254"/>
      <c r="N366" s="254"/>
      <c r="O366" s="254"/>
      <c r="P366" s="178"/>
      <c r="Q366" s="178"/>
      <c r="R366" s="178"/>
      <c r="S366" s="178"/>
      <c r="T366" s="178"/>
      <c r="U366" s="178"/>
      <c r="V366" s="178"/>
      <c r="W366" s="178"/>
      <c r="X366" s="178"/>
      <c r="Y366" s="178"/>
      <c r="Z366" s="178"/>
      <c r="AA366" s="178"/>
      <c r="AB366" s="178"/>
      <c r="AC366" s="623"/>
      <c r="AD366" s="623"/>
      <c r="AE366" s="207"/>
      <c r="AF366" s="207"/>
      <c r="AG366" s="207"/>
      <c r="AH366" s="207"/>
      <c r="AI366" s="207"/>
      <c r="AJ366" s="207"/>
      <c r="AK366" s="207"/>
      <c r="AL366" s="207"/>
      <c r="AP366" s="207"/>
      <c r="AQ366" s="261" t="s">
        <v>395</v>
      </c>
      <c r="AR366" s="262"/>
      <c r="AS366" s="262"/>
      <c r="AT366" s="262"/>
      <c r="AU366" s="919" t="str">
        <f>'入力用　雇用依頼 '!$B$21</f>
        <v>週当たり20時間未満</v>
      </c>
      <c r="AV366" s="919"/>
      <c r="AW366" s="919"/>
      <c r="AX366" s="919"/>
      <c r="AY366" s="919"/>
      <c r="AZ366" s="919"/>
      <c r="BA366" s="919"/>
      <c r="BB366" s="919"/>
      <c r="BC366" s="920"/>
    </row>
    <row r="367" spans="1:55" ht="21.95" customHeight="1" thickBot="1">
      <c r="A367" s="207"/>
      <c r="B367" s="628" t="s">
        <v>420</v>
      </c>
      <c r="C367" s="623"/>
      <c r="D367" s="207"/>
      <c r="E367" s="207"/>
      <c r="F367" s="207"/>
      <c r="G367" s="207"/>
      <c r="H367" s="207"/>
      <c r="I367" s="207"/>
      <c r="J367" s="207"/>
      <c r="K367" s="207"/>
      <c r="L367" s="254"/>
      <c r="M367" s="254"/>
      <c r="N367" s="254"/>
      <c r="O367" s="254"/>
      <c r="P367" s="178"/>
      <c r="Q367" s="178"/>
      <c r="R367" s="178"/>
      <c r="S367" s="178"/>
      <c r="T367" s="178"/>
      <c r="U367" s="178"/>
      <c r="V367" s="178"/>
      <c r="W367" s="178"/>
      <c r="X367" s="178"/>
      <c r="Y367" s="178"/>
      <c r="Z367" s="178"/>
      <c r="AA367" s="178"/>
      <c r="AB367" s="178"/>
      <c r="AC367" s="623"/>
      <c r="AD367" s="623"/>
      <c r="AE367" s="207"/>
      <c r="AF367" s="207"/>
      <c r="AG367" s="207"/>
      <c r="AH367" s="207"/>
      <c r="AI367" s="207"/>
      <c r="AJ367" s="207"/>
      <c r="AK367" s="207"/>
      <c r="AL367" s="207"/>
      <c r="AP367" s="207"/>
      <c r="AQ367" s="263" t="s">
        <v>421</v>
      </c>
      <c r="AR367" s="264"/>
      <c r="AS367" s="264"/>
      <c r="AT367" s="264"/>
      <c r="AU367" s="264"/>
      <c r="AV367" s="264"/>
      <c r="AW367" s="264"/>
      <c r="AX367" s="265"/>
      <c r="AY367" s="921">
        <f>'入力用　雇用依頼 '!$C$22</f>
        <v>1050</v>
      </c>
      <c r="AZ367" s="921"/>
      <c r="BA367" s="921"/>
      <c r="BB367" s="265" t="s">
        <v>59</v>
      </c>
      <c r="BC367" s="266"/>
    </row>
    <row r="368" spans="1:55" ht="21.95" customHeight="1">
      <c r="A368" s="207"/>
      <c r="B368" s="630" t="s">
        <v>422</v>
      </c>
      <c r="C368" s="623"/>
      <c r="D368" s="207"/>
      <c r="E368" s="207"/>
      <c r="F368" s="207"/>
      <c r="G368" s="207"/>
      <c r="H368" s="207"/>
      <c r="I368" s="207"/>
      <c r="J368" s="207"/>
      <c r="K368" s="207"/>
      <c r="L368" s="254"/>
      <c r="M368" s="254"/>
      <c r="N368" s="254"/>
      <c r="O368" s="254"/>
      <c r="P368" s="178"/>
      <c r="Q368" s="178"/>
      <c r="R368" s="178"/>
      <c r="S368" s="178"/>
      <c r="T368" s="178"/>
      <c r="U368" s="178"/>
      <c r="V368" s="178"/>
      <c r="W368" s="178"/>
      <c r="X368" s="178"/>
      <c r="Y368" s="178"/>
      <c r="Z368" s="178"/>
      <c r="AA368" s="178"/>
      <c r="AB368" s="178"/>
      <c r="AC368" s="623"/>
      <c r="AD368" s="623"/>
      <c r="AE368" s="207"/>
      <c r="AF368" s="207"/>
      <c r="AG368" s="207"/>
      <c r="AH368" s="207"/>
      <c r="AI368" s="207"/>
      <c r="AJ368" s="207"/>
      <c r="AK368" s="207"/>
      <c r="AL368" s="207"/>
      <c r="AP368" s="207"/>
      <c r="AQ368" s="207"/>
      <c r="AR368" s="207"/>
      <c r="AS368" s="207"/>
      <c r="AT368" s="207"/>
      <c r="AU368" s="207"/>
      <c r="AV368" s="207"/>
      <c r="AW368" s="207"/>
      <c r="AX368" s="207"/>
      <c r="AY368" s="207"/>
      <c r="AZ368" s="207"/>
      <c r="BA368" s="207"/>
      <c r="BB368" s="207"/>
      <c r="BC368" s="207"/>
    </row>
    <row r="369" spans="1:68" ht="23.25" customHeight="1">
      <c r="A369" s="207"/>
      <c r="B369" s="981" t="s">
        <v>381</v>
      </c>
      <c r="C369" s="981"/>
      <c r="D369" s="981"/>
      <c r="E369" s="981"/>
      <c r="F369" s="981"/>
      <c r="G369" s="981"/>
      <c r="H369" s="981"/>
      <c r="I369" s="981"/>
      <c r="J369" s="981"/>
      <c r="K369" s="981"/>
      <c r="L369" s="981"/>
      <c r="M369" s="981"/>
      <c r="N369" s="981"/>
      <c r="O369" s="981"/>
      <c r="P369" s="981"/>
      <c r="Q369" s="981"/>
      <c r="R369" s="981"/>
      <c r="S369" s="981"/>
      <c r="T369" s="981"/>
      <c r="U369" s="981"/>
      <c r="V369" s="981"/>
      <c r="W369" s="981"/>
      <c r="X369" s="981"/>
      <c r="Y369" s="981"/>
      <c r="Z369" s="981"/>
      <c r="AA369" s="981"/>
      <c r="AB369" s="981"/>
      <c r="AC369" s="981"/>
      <c r="AD369" s="981"/>
      <c r="AE369" s="981"/>
      <c r="AF369" s="981"/>
      <c r="AG369" s="981"/>
      <c r="AH369" s="981"/>
      <c r="AI369" s="981"/>
      <c r="AJ369" s="981"/>
      <c r="AK369" s="981"/>
      <c r="AL369" s="981"/>
      <c r="AM369" s="981"/>
      <c r="AN369" s="981"/>
      <c r="AO369" s="981"/>
      <c r="AP369" s="981"/>
      <c r="AQ369" s="981"/>
      <c r="AR369" s="981"/>
      <c r="AS369" s="981"/>
      <c r="AT369" s="981"/>
      <c r="AU369" s="981"/>
      <c r="AV369" s="981"/>
      <c r="AW369" s="981"/>
      <c r="AX369" s="981"/>
      <c r="AY369" s="981"/>
      <c r="AZ369" s="981"/>
      <c r="BA369" s="981"/>
      <c r="BB369" s="981"/>
      <c r="BC369" s="981"/>
    </row>
    <row r="370" spans="1:68" ht="19.5" thickBot="1">
      <c r="A370" s="207"/>
      <c r="B370" s="623"/>
      <c r="C370" s="624"/>
      <c r="D370" s="208"/>
      <c r="E370" s="209"/>
      <c r="F370" s="209"/>
      <c r="G370" s="209"/>
      <c r="H370" s="209"/>
      <c r="I370" s="209"/>
      <c r="J370" s="209"/>
      <c r="K370" s="209"/>
      <c r="L370" s="208"/>
      <c r="M370" s="208"/>
      <c r="N370" s="208"/>
      <c r="O370" s="208"/>
      <c r="P370" s="208"/>
      <c r="Q370" s="208"/>
      <c r="R370" s="208"/>
      <c r="S370" s="208"/>
      <c r="T370" s="208"/>
      <c r="U370" s="208"/>
      <c r="V370" s="208"/>
      <c r="W370" s="208"/>
      <c r="X370" s="208"/>
      <c r="Y370" s="208"/>
      <c r="Z370" s="208"/>
      <c r="AA370" s="208"/>
      <c r="AB370" s="208"/>
      <c r="AC370" s="625"/>
      <c r="AD370" s="624"/>
      <c r="AE370" s="208"/>
      <c r="AF370" s="208"/>
      <c r="AG370" s="208"/>
      <c r="AH370" s="208"/>
      <c r="AI370" s="208"/>
      <c r="AJ370" s="208"/>
      <c r="AK370" s="208"/>
      <c r="AL370" s="208"/>
      <c r="AM370" s="208"/>
      <c r="AN370" s="208"/>
      <c r="AO370" s="208"/>
      <c r="AP370" s="208"/>
      <c r="AQ370" s="984">
        <f>BD1</f>
        <v>2021</v>
      </c>
      <c r="AR370" s="984"/>
      <c r="AS370" s="984"/>
      <c r="AT370" s="984"/>
      <c r="AU370" s="984"/>
      <c r="AV370" s="982" t="s">
        <v>382</v>
      </c>
      <c r="AW370" s="982"/>
      <c r="AX370" s="1004">
        <v>10</v>
      </c>
      <c r="AY370" s="1004"/>
      <c r="AZ370" s="299"/>
      <c r="BA370" s="300"/>
      <c r="BB370" s="301" t="s">
        <v>383</v>
      </c>
      <c r="BC370" s="301"/>
    </row>
    <row r="371" spans="1:68" s="212" customFormat="1" ht="9" customHeight="1" thickBot="1">
      <c r="B371" s="626"/>
      <c r="C371" s="626"/>
      <c r="D371" s="210"/>
      <c r="E371" s="210"/>
      <c r="F371" s="211"/>
      <c r="G371" s="211"/>
      <c r="H371" s="211"/>
      <c r="I371" s="211"/>
      <c r="J371" s="211"/>
      <c r="K371" s="211"/>
      <c r="L371" s="211"/>
      <c r="M371" s="211"/>
      <c r="N371" s="211"/>
      <c r="O371" s="211"/>
      <c r="P371" s="211"/>
      <c r="Q371" s="211"/>
      <c r="R371" s="211"/>
      <c r="S371" s="211"/>
      <c r="T371" s="211"/>
      <c r="U371" s="211"/>
      <c r="V371" s="211"/>
      <c r="W371" s="211"/>
      <c r="X371" s="211"/>
      <c r="Y371" s="211"/>
      <c r="Z371" s="211"/>
      <c r="AA371" s="211"/>
      <c r="AB371" s="211"/>
      <c r="AC371" s="627"/>
      <c r="AD371" s="627"/>
      <c r="AE371" s="211"/>
      <c r="AF371" s="211"/>
      <c r="BC371" s="210"/>
    </row>
    <row r="372" spans="1:68" s="212" customFormat="1" ht="30" customHeight="1">
      <c r="B372" s="985" t="s">
        <v>384</v>
      </c>
      <c r="C372" s="986"/>
      <c r="D372" s="986"/>
      <c r="E372" s="986"/>
      <c r="F372" s="986"/>
      <c r="G372" s="986"/>
      <c r="H372" s="987"/>
      <c r="I372" s="988" t="str">
        <f>'入力用　雇用依頼 '!O9</f>
        <v>東京都立大学管理部理系管理課</v>
      </c>
      <c r="J372" s="986"/>
      <c r="K372" s="986"/>
      <c r="L372" s="986"/>
      <c r="M372" s="986"/>
      <c r="N372" s="986"/>
      <c r="O372" s="986"/>
      <c r="P372" s="986"/>
      <c r="Q372" s="986"/>
      <c r="R372" s="986"/>
      <c r="S372" s="986"/>
      <c r="T372" s="213"/>
      <c r="U372" s="986" t="s">
        <v>385</v>
      </c>
      <c r="V372" s="986"/>
      <c r="W372" s="986"/>
      <c r="X372" s="986"/>
      <c r="Y372" s="986"/>
      <c r="Z372" s="986"/>
      <c r="AA372" s="986"/>
      <c r="AB372" s="986"/>
      <c r="AC372" s="987"/>
      <c r="AD372" s="989">
        <f>'入力用　雇用依頼 '!$B$15</f>
        <v>0</v>
      </c>
      <c r="AE372" s="990"/>
      <c r="AF372" s="990"/>
      <c r="AG372" s="990"/>
      <c r="AH372" s="990"/>
      <c r="AI372" s="990"/>
      <c r="AJ372" s="990"/>
      <c r="AK372" s="990"/>
      <c r="AL372" s="990"/>
      <c r="AM372" s="990"/>
      <c r="AN372" s="990"/>
      <c r="AO372" s="990"/>
      <c r="AP372" s="990"/>
      <c r="AQ372" s="990"/>
      <c r="AR372" s="990"/>
      <c r="AS372" s="990"/>
      <c r="AT372" s="990"/>
      <c r="AU372" s="990"/>
      <c r="AV372" s="990"/>
      <c r="AW372" s="990"/>
      <c r="AX372" s="990"/>
      <c r="AY372" s="990"/>
      <c r="AZ372" s="990"/>
      <c r="BA372" s="990"/>
      <c r="BB372" s="990"/>
      <c r="BC372" s="991"/>
      <c r="BD372" s="210"/>
      <c r="BE372" s="210"/>
      <c r="BF372" s="210"/>
      <c r="BG372" s="210"/>
      <c r="BH372" s="210"/>
      <c r="BI372" s="210"/>
      <c r="BJ372" s="210"/>
      <c r="BK372" s="210"/>
      <c r="BL372" s="210"/>
      <c r="BM372" s="210"/>
      <c r="BN372" s="210"/>
      <c r="BO372" s="210"/>
      <c r="BP372" s="210"/>
    </row>
    <row r="373" spans="1:68" s="212" customFormat="1" ht="30" customHeight="1">
      <c r="B373" s="992" t="s">
        <v>386</v>
      </c>
      <c r="C373" s="967"/>
      <c r="D373" s="967"/>
      <c r="E373" s="967"/>
      <c r="F373" s="967"/>
      <c r="G373" s="967"/>
      <c r="H373" s="968"/>
      <c r="I373" s="966">
        <f>'入力用　雇用依頼 '!$B$13</f>
        <v>0</v>
      </c>
      <c r="J373" s="967"/>
      <c r="K373" s="967"/>
      <c r="L373" s="967"/>
      <c r="M373" s="967"/>
      <c r="N373" s="967"/>
      <c r="O373" s="967"/>
      <c r="P373" s="967"/>
      <c r="Q373" s="282"/>
      <c r="R373" s="283"/>
      <c r="S373" s="284"/>
      <c r="T373" s="217"/>
      <c r="U373" s="967" t="s">
        <v>388</v>
      </c>
      <c r="V373" s="967"/>
      <c r="W373" s="967"/>
      <c r="X373" s="967"/>
      <c r="Y373" s="967"/>
      <c r="Z373" s="967"/>
      <c r="AA373" s="967"/>
      <c r="AB373" s="967"/>
      <c r="AC373" s="968"/>
      <c r="AD373" s="955">
        <f>'入力用　雇用依頼 '!$C$13</f>
        <v>0</v>
      </c>
      <c r="AE373" s="956"/>
      <c r="AF373" s="956"/>
      <c r="AG373" s="956"/>
      <c r="AH373" s="956"/>
      <c r="AI373" s="956"/>
      <c r="AJ373" s="956"/>
      <c r="AK373" s="956"/>
      <c r="AL373" s="956"/>
      <c r="AM373" s="956"/>
      <c r="AN373" s="956"/>
      <c r="AO373" s="956"/>
      <c r="AP373" s="956"/>
      <c r="AQ373" s="957" t="s">
        <v>390</v>
      </c>
      <c r="AR373" s="958"/>
      <c r="AS373" s="958"/>
      <c r="AT373" s="958"/>
      <c r="AU373" s="958"/>
      <c r="AV373" s="958"/>
      <c r="AW373" s="958"/>
      <c r="AX373" s="958"/>
      <c r="AY373" s="958"/>
      <c r="AZ373" s="958"/>
      <c r="BA373" s="958"/>
      <c r="BB373" s="958"/>
      <c r="BC373" s="959"/>
      <c r="BD373" s="210"/>
      <c r="BE373" s="210"/>
      <c r="BF373" s="210"/>
    </row>
    <row r="374" spans="1:68" s="212" customFormat="1" ht="30" customHeight="1" thickBot="1">
      <c r="B374" s="971" t="s">
        <v>391</v>
      </c>
      <c r="C374" s="972"/>
      <c r="D374" s="972"/>
      <c r="E374" s="972"/>
      <c r="F374" s="972"/>
      <c r="G374" s="972"/>
      <c r="H374" s="973"/>
      <c r="I374" s="974">
        <f>'入力用　雇用依頼 '!$B$14</f>
        <v>0</v>
      </c>
      <c r="J374" s="975"/>
      <c r="K374" s="975"/>
      <c r="L374" s="975"/>
      <c r="M374" s="975"/>
      <c r="N374" s="975"/>
      <c r="O374" s="975"/>
      <c r="P374" s="975"/>
      <c r="Q374" s="975"/>
      <c r="R374" s="975"/>
      <c r="S374" s="975"/>
      <c r="T374" s="975"/>
      <c r="U374" s="975"/>
      <c r="V374" s="975"/>
      <c r="W374" s="975"/>
      <c r="X374" s="975"/>
      <c r="Y374" s="975"/>
      <c r="Z374" s="975"/>
      <c r="AA374" s="975"/>
      <c r="AB374" s="975"/>
      <c r="AC374" s="975"/>
      <c r="AD374" s="975"/>
      <c r="AE374" s="975"/>
      <c r="AF374" s="975"/>
      <c r="AG374" s="975"/>
      <c r="AH374" s="975"/>
      <c r="AI374" s="975"/>
      <c r="AJ374" s="975"/>
      <c r="AK374" s="975"/>
      <c r="AL374" s="975"/>
      <c r="AM374" s="975"/>
      <c r="AN374" s="975"/>
      <c r="AO374" s="975"/>
      <c r="AP374" s="975"/>
      <c r="AQ374" s="975"/>
      <c r="AR374" s="975"/>
      <c r="AS374" s="975"/>
      <c r="AT374" s="975"/>
      <c r="AU374" s="975"/>
      <c r="AV374" s="975"/>
      <c r="AW374" s="975"/>
      <c r="AX374" s="975"/>
      <c r="AY374" s="975"/>
      <c r="AZ374" s="975"/>
      <c r="BA374" s="975"/>
      <c r="BB374" s="975"/>
      <c r="BC374" s="976"/>
      <c r="BD374" s="210"/>
      <c r="BE374" s="210"/>
      <c r="BF374" s="210"/>
    </row>
    <row r="375" spans="1:68" s="212" customFormat="1" ht="5.0999999999999996" customHeight="1" thickBot="1">
      <c r="B375" s="626"/>
      <c r="C375" s="626"/>
      <c r="D375" s="210"/>
      <c r="E375" s="210"/>
      <c r="F375" s="210"/>
      <c r="G375" s="210"/>
      <c r="H375" s="210"/>
      <c r="I375" s="210"/>
      <c r="J375" s="210"/>
      <c r="K375" s="210"/>
      <c r="L375" s="210"/>
      <c r="M375" s="210"/>
      <c r="N375" s="210"/>
      <c r="O375" s="210"/>
      <c r="P375" s="210"/>
      <c r="Q375" s="210"/>
      <c r="R375" s="210"/>
      <c r="S375" s="210"/>
      <c r="T375" s="210"/>
      <c r="U375" s="210"/>
      <c r="V375" s="210"/>
      <c r="W375" s="210"/>
      <c r="X375" s="210"/>
      <c r="Y375" s="210"/>
      <c r="Z375" s="210"/>
      <c r="AA375" s="210"/>
      <c r="AB375" s="210"/>
      <c r="AC375" s="626"/>
      <c r="AD375" s="626"/>
      <c r="AE375" s="210"/>
      <c r="AF375" s="210"/>
      <c r="AG375" s="210"/>
      <c r="AH375" s="210"/>
      <c r="AI375" s="210"/>
      <c r="AJ375" s="210"/>
      <c r="AK375" s="210"/>
      <c r="AL375" s="210"/>
      <c r="AM375" s="210"/>
      <c r="AN375" s="210"/>
      <c r="AO375" s="210"/>
      <c r="AP375" s="210"/>
      <c r="AQ375" s="210"/>
      <c r="AR375" s="210"/>
      <c r="AS375" s="210"/>
      <c r="AT375" s="210"/>
      <c r="AU375" s="210"/>
      <c r="AV375" s="210"/>
      <c r="AW375" s="210"/>
      <c r="AX375" s="210"/>
      <c r="AY375" s="210"/>
      <c r="AZ375" s="210"/>
      <c r="BA375" s="210"/>
      <c r="BB375" s="210"/>
      <c r="BC375" s="210"/>
    </row>
    <row r="376" spans="1:68" ht="21.95" customHeight="1">
      <c r="A376" s="207"/>
      <c r="B376" s="979" t="s">
        <v>393</v>
      </c>
      <c r="C376" s="977" t="s">
        <v>394</v>
      </c>
      <c r="D376" s="879" t="s">
        <v>395</v>
      </c>
      <c r="E376" s="880"/>
      <c r="F376" s="880"/>
      <c r="G376" s="880"/>
      <c r="H376" s="880"/>
      <c r="I376" s="880"/>
      <c r="J376" s="880"/>
      <c r="K376" s="881"/>
      <c r="L376" s="882" t="s">
        <v>396</v>
      </c>
      <c r="M376" s="883"/>
      <c r="N376" s="219" t="s">
        <v>397</v>
      </c>
      <c r="O376" s="884" t="s">
        <v>398</v>
      </c>
      <c r="P376" s="960" t="s">
        <v>399</v>
      </c>
      <c r="Q376" s="961"/>
      <c r="R376" s="961"/>
      <c r="S376" s="961"/>
      <c r="T376" s="961"/>
      <c r="U376" s="961"/>
      <c r="V376" s="961"/>
      <c r="W376" s="961"/>
      <c r="X376" s="961"/>
      <c r="Y376" s="961"/>
      <c r="Z376" s="961"/>
      <c r="AA376" s="961"/>
      <c r="AB376" s="962"/>
      <c r="AC376" s="969" t="s">
        <v>393</v>
      </c>
      <c r="AD376" s="977" t="s">
        <v>394</v>
      </c>
      <c r="AE376" s="879" t="s">
        <v>395</v>
      </c>
      <c r="AF376" s="880"/>
      <c r="AG376" s="880"/>
      <c r="AH376" s="880"/>
      <c r="AI376" s="880"/>
      <c r="AJ376" s="880"/>
      <c r="AK376" s="880"/>
      <c r="AL376" s="881"/>
      <c r="AM376" s="882" t="s">
        <v>396</v>
      </c>
      <c r="AN376" s="883"/>
      <c r="AO376" s="219" t="s">
        <v>397</v>
      </c>
      <c r="AP376" s="884" t="s">
        <v>398</v>
      </c>
      <c r="AQ376" s="993" t="s">
        <v>399</v>
      </c>
      <c r="AR376" s="993"/>
      <c r="AS376" s="993"/>
      <c r="AT376" s="993"/>
      <c r="AU376" s="993"/>
      <c r="AV376" s="993"/>
      <c r="AW376" s="993"/>
      <c r="AX376" s="993"/>
      <c r="AY376" s="993"/>
      <c r="AZ376" s="993"/>
      <c r="BA376" s="993"/>
      <c r="BB376" s="993"/>
      <c r="BC376" s="994"/>
    </row>
    <row r="377" spans="1:68" ht="21.95" customHeight="1">
      <c r="A377" s="207"/>
      <c r="B377" s="980"/>
      <c r="C377" s="978"/>
      <c r="D377" s="952" t="s">
        <v>400</v>
      </c>
      <c r="E377" s="953"/>
      <c r="F377" s="953"/>
      <c r="G377" s="953"/>
      <c r="H377" s="953"/>
      <c r="I377" s="953"/>
      <c r="J377" s="953"/>
      <c r="K377" s="954"/>
      <c r="L377" s="223" t="s">
        <v>401</v>
      </c>
      <c r="M377" s="224" t="s">
        <v>402</v>
      </c>
      <c r="N377" s="225" t="s">
        <v>402</v>
      </c>
      <c r="O377" s="885"/>
      <c r="P377" s="963"/>
      <c r="Q377" s="964"/>
      <c r="R377" s="964"/>
      <c r="S377" s="964"/>
      <c r="T377" s="964"/>
      <c r="U377" s="964"/>
      <c r="V377" s="964"/>
      <c r="W377" s="964"/>
      <c r="X377" s="964"/>
      <c r="Y377" s="964"/>
      <c r="Z377" s="964"/>
      <c r="AA377" s="964"/>
      <c r="AB377" s="965"/>
      <c r="AC377" s="970"/>
      <c r="AD377" s="978"/>
      <c r="AE377" s="952" t="s">
        <v>400</v>
      </c>
      <c r="AF377" s="953"/>
      <c r="AG377" s="953"/>
      <c r="AH377" s="953"/>
      <c r="AI377" s="953"/>
      <c r="AJ377" s="953"/>
      <c r="AK377" s="953"/>
      <c r="AL377" s="954"/>
      <c r="AM377" s="223" t="s">
        <v>401</v>
      </c>
      <c r="AN377" s="224" t="s">
        <v>402</v>
      </c>
      <c r="AO377" s="225" t="s">
        <v>402</v>
      </c>
      <c r="AP377" s="885"/>
      <c r="AQ377" s="995"/>
      <c r="AR377" s="995"/>
      <c r="AS377" s="995"/>
      <c r="AT377" s="995"/>
      <c r="AU377" s="995"/>
      <c r="AV377" s="995"/>
      <c r="AW377" s="995"/>
      <c r="AX377" s="995"/>
      <c r="AY377" s="995"/>
      <c r="AZ377" s="995"/>
      <c r="BA377" s="995"/>
      <c r="BB377" s="995"/>
      <c r="BC377" s="996"/>
    </row>
    <row r="378" spans="1:68" ht="32.1" customHeight="1">
      <c r="A378" s="207"/>
      <c r="B378" s="894">
        <v>1</v>
      </c>
      <c r="C378" s="896">
        <f>'入力用　雇用依頼 '!O22</f>
        <v>44470</v>
      </c>
      <c r="D378" s="226" t="s">
        <v>403</v>
      </c>
      <c r="E378" s="898"/>
      <c r="F378" s="899"/>
      <c r="G378" s="899"/>
      <c r="H378" s="303" t="s">
        <v>404</v>
      </c>
      <c r="I378" s="899"/>
      <c r="J378" s="899"/>
      <c r="K378" s="900"/>
      <c r="L378" s="285" t="str">
        <f>IF(E378="","",I378-E378-(TIME(0,N378,0)))</f>
        <v/>
      </c>
      <c r="M378" s="286" t="str">
        <f>IF(E378="","",IF(MINUTE(I378-E378-TIME(0,N378,0))=0,"00",MINUTE(I378-E378-TIME(0,N378,0))))</f>
        <v/>
      </c>
      <c r="N378" s="279"/>
      <c r="O378" s="946"/>
      <c r="P378" s="903"/>
      <c r="Q378" s="904"/>
      <c r="R378" s="904"/>
      <c r="S378" s="904"/>
      <c r="T378" s="904"/>
      <c r="U378" s="904"/>
      <c r="V378" s="904"/>
      <c r="W378" s="904"/>
      <c r="X378" s="904"/>
      <c r="Y378" s="904"/>
      <c r="Z378" s="904"/>
      <c r="AA378" s="904"/>
      <c r="AB378" s="944"/>
      <c r="AC378" s="950">
        <v>17</v>
      </c>
      <c r="AD378" s="896">
        <f>C408+1</f>
        <v>44486</v>
      </c>
      <c r="AE378" s="226" t="s">
        <v>403</v>
      </c>
      <c r="AF378" s="898"/>
      <c r="AG378" s="899"/>
      <c r="AH378" s="899"/>
      <c r="AI378" s="303" t="s">
        <v>404</v>
      </c>
      <c r="AJ378" s="899"/>
      <c r="AK378" s="899"/>
      <c r="AL378" s="900"/>
      <c r="AM378" s="285" t="str">
        <f>IF(AF378="","",AJ378-AF378-(TIME(0,AO378,0)))</f>
        <v/>
      </c>
      <c r="AN378" s="286" t="str">
        <f>IF(AF378="","",IF(MINUTE(AJ378-AF378-TIME(0,AO378,0))=0,"00",MINUTE(AJ378-AF378-TIME(0,AO378,0))))</f>
        <v/>
      </c>
      <c r="AO378" s="279"/>
      <c r="AP378" s="946"/>
      <c r="AQ378" s="903"/>
      <c r="AR378" s="904"/>
      <c r="AS378" s="904"/>
      <c r="AT378" s="904"/>
      <c r="AU378" s="904"/>
      <c r="AV378" s="904"/>
      <c r="AW378" s="904"/>
      <c r="AX378" s="904"/>
      <c r="AY378" s="904"/>
      <c r="AZ378" s="904"/>
      <c r="BA378" s="904"/>
      <c r="BB378" s="904"/>
      <c r="BC378" s="905"/>
    </row>
    <row r="379" spans="1:68" ht="32.1" customHeight="1">
      <c r="A379" s="207"/>
      <c r="B379" s="949"/>
      <c r="C379" s="914"/>
      <c r="D379" s="234" t="s">
        <v>405</v>
      </c>
      <c r="E379" s="293"/>
      <c r="F379" s="294" t="s">
        <v>38</v>
      </c>
      <c r="G379" s="295"/>
      <c r="H379" s="304" t="s">
        <v>404</v>
      </c>
      <c r="I379" s="295"/>
      <c r="J379" s="294" t="s">
        <v>38</v>
      </c>
      <c r="K379" s="295"/>
      <c r="L379" s="287"/>
      <c r="M379" s="288"/>
      <c r="N379" s="280"/>
      <c r="O379" s="943"/>
      <c r="P379" s="910"/>
      <c r="Q379" s="911"/>
      <c r="R379" s="911"/>
      <c r="S379" s="911"/>
      <c r="T379" s="911"/>
      <c r="U379" s="911"/>
      <c r="V379" s="911"/>
      <c r="W379" s="911"/>
      <c r="X379" s="911"/>
      <c r="Y379" s="911"/>
      <c r="Z379" s="911"/>
      <c r="AA379" s="911"/>
      <c r="AB379" s="945"/>
      <c r="AC379" s="951"/>
      <c r="AD379" s="914"/>
      <c r="AE379" s="234" t="s">
        <v>405</v>
      </c>
      <c r="AF379" s="293"/>
      <c r="AG379" s="294" t="s">
        <v>38</v>
      </c>
      <c r="AH379" s="295"/>
      <c r="AI379" s="304" t="s">
        <v>404</v>
      </c>
      <c r="AJ379" s="295"/>
      <c r="AK379" s="294" t="s">
        <v>38</v>
      </c>
      <c r="AL379" s="295"/>
      <c r="AM379" s="291"/>
      <c r="AN379" s="292"/>
      <c r="AO379" s="280"/>
      <c r="AP379" s="943"/>
      <c r="AQ379" s="910"/>
      <c r="AR379" s="911"/>
      <c r="AS379" s="911"/>
      <c r="AT379" s="911"/>
      <c r="AU379" s="911"/>
      <c r="AV379" s="911"/>
      <c r="AW379" s="911"/>
      <c r="AX379" s="911"/>
      <c r="AY379" s="911"/>
      <c r="AZ379" s="911"/>
      <c r="BA379" s="911"/>
      <c r="BB379" s="911"/>
      <c r="BC379" s="912"/>
    </row>
    <row r="380" spans="1:68" ht="32.1" customHeight="1">
      <c r="A380" s="207"/>
      <c r="B380" s="948">
        <v>2</v>
      </c>
      <c r="C380" s="896">
        <f>C378+1</f>
        <v>44471</v>
      </c>
      <c r="D380" s="226" t="s">
        <v>403</v>
      </c>
      <c r="E380" s="898"/>
      <c r="F380" s="899"/>
      <c r="G380" s="899"/>
      <c r="H380" s="303" t="s">
        <v>404</v>
      </c>
      <c r="I380" s="899"/>
      <c r="J380" s="899"/>
      <c r="K380" s="900"/>
      <c r="L380" s="285" t="str">
        <f>IF(E380="","",I380-E380-(TIME(0,N380,0)))</f>
        <v/>
      </c>
      <c r="M380" s="286" t="str">
        <f>IF(E380="","",IF(MINUTE(I380-E380-TIME(0,N380,0))=0,"00",MINUTE(I380-E380-TIME(0,N380,0))))</f>
        <v/>
      </c>
      <c r="N380" s="279"/>
      <c r="O380" s="901"/>
      <c r="P380" s="903"/>
      <c r="Q380" s="904"/>
      <c r="R380" s="904"/>
      <c r="S380" s="904"/>
      <c r="T380" s="904"/>
      <c r="U380" s="904"/>
      <c r="V380" s="904"/>
      <c r="W380" s="904"/>
      <c r="X380" s="904"/>
      <c r="Y380" s="904"/>
      <c r="Z380" s="904"/>
      <c r="AA380" s="904"/>
      <c r="AB380" s="944"/>
      <c r="AC380" s="947">
        <v>18</v>
      </c>
      <c r="AD380" s="896">
        <f>AD378+1</f>
        <v>44487</v>
      </c>
      <c r="AE380" s="226" t="s">
        <v>403</v>
      </c>
      <c r="AF380" s="898"/>
      <c r="AG380" s="899"/>
      <c r="AH380" s="899"/>
      <c r="AI380" s="303" t="s">
        <v>404</v>
      </c>
      <c r="AJ380" s="899"/>
      <c r="AK380" s="899"/>
      <c r="AL380" s="900"/>
      <c r="AM380" s="285" t="str">
        <f>IF(AF380="","",AJ380-AF380-(TIME(0,AO380,0)))</f>
        <v/>
      </c>
      <c r="AN380" s="286" t="str">
        <f>IF(AF380="","",IF(MINUTE(AJ380-AF380-TIME(0,AO380,0))=0,"00",MINUTE(AJ380-AF380-TIME(0,AO380,0))))</f>
        <v/>
      </c>
      <c r="AO380" s="279"/>
      <c r="AP380" s="886"/>
      <c r="AQ380" s="888"/>
      <c r="AR380" s="889"/>
      <c r="AS380" s="889"/>
      <c r="AT380" s="889"/>
      <c r="AU380" s="889"/>
      <c r="AV380" s="889"/>
      <c r="AW380" s="889"/>
      <c r="AX380" s="889"/>
      <c r="AY380" s="889"/>
      <c r="AZ380" s="889"/>
      <c r="BA380" s="889"/>
      <c r="BB380" s="889"/>
      <c r="BC380" s="890"/>
    </row>
    <row r="381" spans="1:68" ht="32.1" customHeight="1">
      <c r="A381" s="207"/>
      <c r="B381" s="949"/>
      <c r="C381" s="914"/>
      <c r="D381" s="234" t="s">
        <v>405</v>
      </c>
      <c r="E381" s="293"/>
      <c r="F381" s="294" t="s">
        <v>38</v>
      </c>
      <c r="G381" s="295"/>
      <c r="H381" s="304" t="s">
        <v>404</v>
      </c>
      <c r="I381" s="295"/>
      <c r="J381" s="294" t="s">
        <v>38</v>
      </c>
      <c r="K381" s="295"/>
      <c r="L381" s="287"/>
      <c r="M381" s="288"/>
      <c r="N381" s="280"/>
      <c r="O381" s="943"/>
      <c r="P381" s="910"/>
      <c r="Q381" s="911"/>
      <c r="R381" s="911"/>
      <c r="S381" s="911"/>
      <c r="T381" s="911"/>
      <c r="U381" s="911"/>
      <c r="V381" s="911"/>
      <c r="W381" s="911"/>
      <c r="X381" s="911"/>
      <c r="Y381" s="911"/>
      <c r="Z381" s="911"/>
      <c r="AA381" s="911"/>
      <c r="AB381" s="945"/>
      <c r="AC381" s="947"/>
      <c r="AD381" s="914"/>
      <c r="AE381" s="234" t="s">
        <v>405</v>
      </c>
      <c r="AF381" s="293"/>
      <c r="AG381" s="294" t="s">
        <v>38</v>
      </c>
      <c r="AH381" s="295"/>
      <c r="AI381" s="304" t="s">
        <v>404</v>
      </c>
      <c r="AJ381" s="295"/>
      <c r="AK381" s="294" t="s">
        <v>38</v>
      </c>
      <c r="AL381" s="295"/>
      <c r="AM381" s="291"/>
      <c r="AN381" s="292"/>
      <c r="AO381" s="280"/>
      <c r="AP381" s="887"/>
      <c r="AQ381" s="891"/>
      <c r="AR381" s="892"/>
      <c r="AS381" s="892"/>
      <c r="AT381" s="892"/>
      <c r="AU381" s="892"/>
      <c r="AV381" s="892"/>
      <c r="AW381" s="892"/>
      <c r="AX381" s="892"/>
      <c r="AY381" s="892"/>
      <c r="AZ381" s="892"/>
      <c r="BA381" s="892"/>
      <c r="BB381" s="892"/>
      <c r="BC381" s="893"/>
    </row>
    <row r="382" spans="1:68" ht="32.1" customHeight="1">
      <c r="A382" s="207"/>
      <c r="B382" s="894">
        <v>3</v>
      </c>
      <c r="C382" s="896">
        <f>C380+1</f>
        <v>44472</v>
      </c>
      <c r="D382" s="226" t="s">
        <v>403</v>
      </c>
      <c r="E382" s="898"/>
      <c r="F382" s="899"/>
      <c r="G382" s="899"/>
      <c r="H382" s="303" t="s">
        <v>404</v>
      </c>
      <c r="I382" s="899"/>
      <c r="J382" s="899"/>
      <c r="K382" s="900"/>
      <c r="L382" s="285" t="str">
        <f>IF(E382="","",I382-E382-(TIME(0,N382,0)))</f>
        <v/>
      </c>
      <c r="M382" s="286" t="str">
        <f>IF(E382="","",IF(MINUTE(I382-E382-TIME(0,N382,0))=0,"00",MINUTE(I382-E382-TIME(0,N382,0))))</f>
        <v/>
      </c>
      <c r="N382" s="279"/>
      <c r="O382" s="901"/>
      <c r="P382" s="903"/>
      <c r="Q382" s="904"/>
      <c r="R382" s="904"/>
      <c r="S382" s="904"/>
      <c r="T382" s="904"/>
      <c r="U382" s="904"/>
      <c r="V382" s="904"/>
      <c r="W382" s="904"/>
      <c r="X382" s="904"/>
      <c r="Y382" s="904"/>
      <c r="Z382" s="904"/>
      <c r="AA382" s="904"/>
      <c r="AB382" s="944"/>
      <c r="AC382" s="918">
        <v>19</v>
      </c>
      <c r="AD382" s="896">
        <f>AD380+1</f>
        <v>44488</v>
      </c>
      <c r="AE382" s="226" t="s">
        <v>403</v>
      </c>
      <c r="AF382" s="898"/>
      <c r="AG382" s="899"/>
      <c r="AH382" s="899"/>
      <c r="AI382" s="303" t="s">
        <v>404</v>
      </c>
      <c r="AJ382" s="899"/>
      <c r="AK382" s="899"/>
      <c r="AL382" s="900"/>
      <c r="AM382" s="285" t="str">
        <f>IF(AF382="","",AJ382-AF382-(TIME(0,AO382,0)))</f>
        <v/>
      </c>
      <c r="AN382" s="286" t="str">
        <f>IF(AF382="","",IF(MINUTE(AJ382-AF382-TIME(0,AO382,0))=0,"00",MINUTE(AJ382-AF382-TIME(0,AO382,0))))</f>
        <v/>
      </c>
      <c r="AO382" s="279"/>
      <c r="AP382" s="886"/>
      <c r="AQ382" s="888"/>
      <c r="AR382" s="889"/>
      <c r="AS382" s="889"/>
      <c r="AT382" s="889"/>
      <c r="AU382" s="889"/>
      <c r="AV382" s="889"/>
      <c r="AW382" s="889"/>
      <c r="AX382" s="889"/>
      <c r="AY382" s="889"/>
      <c r="AZ382" s="889"/>
      <c r="BA382" s="889"/>
      <c r="BB382" s="889"/>
      <c r="BC382" s="890"/>
    </row>
    <row r="383" spans="1:68" ht="32.1" customHeight="1">
      <c r="A383" s="207"/>
      <c r="B383" s="894"/>
      <c r="C383" s="914"/>
      <c r="D383" s="234" t="s">
        <v>405</v>
      </c>
      <c r="E383" s="293"/>
      <c r="F383" s="294" t="s">
        <v>38</v>
      </c>
      <c r="G383" s="295"/>
      <c r="H383" s="304" t="s">
        <v>404</v>
      </c>
      <c r="I383" s="295"/>
      <c r="J383" s="294" t="s">
        <v>38</v>
      </c>
      <c r="K383" s="295"/>
      <c r="L383" s="287"/>
      <c r="M383" s="288"/>
      <c r="N383" s="280"/>
      <c r="O383" s="943"/>
      <c r="P383" s="910"/>
      <c r="Q383" s="911"/>
      <c r="R383" s="911"/>
      <c r="S383" s="911"/>
      <c r="T383" s="911"/>
      <c r="U383" s="911"/>
      <c r="V383" s="911"/>
      <c r="W383" s="911"/>
      <c r="X383" s="911"/>
      <c r="Y383" s="911"/>
      <c r="Z383" s="911"/>
      <c r="AA383" s="911"/>
      <c r="AB383" s="945"/>
      <c r="AC383" s="918"/>
      <c r="AD383" s="914"/>
      <c r="AE383" s="234" t="s">
        <v>405</v>
      </c>
      <c r="AF383" s="293"/>
      <c r="AG383" s="294" t="s">
        <v>38</v>
      </c>
      <c r="AH383" s="295"/>
      <c r="AI383" s="304" t="s">
        <v>404</v>
      </c>
      <c r="AJ383" s="295"/>
      <c r="AK383" s="294" t="s">
        <v>38</v>
      </c>
      <c r="AL383" s="295"/>
      <c r="AM383" s="291"/>
      <c r="AN383" s="292"/>
      <c r="AO383" s="280"/>
      <c r="AP383" s="887"/>
      <c r="AQ383" s="891"/>
      <c r="AR383" s="892"/>
      <c r="AS383" s="892"/>
      <c r="AT383" s="892"/>
      <c r="AU383" s="892"/>
      <c r="AV383" s="892"/>
      <c r="AW383" s="892"/>
      <c r="AX383" s="892"/>
      <c r="AY383" s="892"/>
      <c r="AZ383" s="892"/>
      <c r="BA383" s="892"/>
      <c r="BB383" s="892"/>
      <c r="BC383" s="893"/>
    </row>
    <row r="384" spans="1:68" ht="32.1" customHeight="1">
      <c r="A384" s="207"/>
      <c r="B384" s="913">
        <v>4</v>
      </c>
      <c r="C384" s="896">
        <f>C382+1</f>
        <v>44473</v>
      </c>
      <c r="D384" s="226" t="s">
        <v>403</v>
      </c>
      <c r="E384" s="898"/>
      <c r="F384" s="899"/>
      <c r="G384" s="899"/>
      <c r="H384" s="303" t="s">
        <v>404</v>
      </c>
      <c r="I384" s="899"/>
      <c r="J384" s="899"/>
      <c r="K384" s="900"/>
      <c r="L384" s="285" t="str">
        <f>IF(E384="","",I384-E384-(TIME(0,N384,0)))</f>
        <v/>
      </c>
      <c r="M384" s="286" t="str">
        <f>IF(E384="","",IF(MINUTE(I384-E384-TIME(0,N384,0))=0,"00",MINUTE(I384-E384-TIME(0,N384,0))))</f>
        <v/>
      </c>
      <c r="N384" s="279"/>
      <c r="O384" s="915"/>
      <c r="P384" s="888"/>
      <c r="Q384" s="889"/>
      <c r="R384" s="889"/>
      <c r="S384" s="889"/>
      <c r="T384" s="889"/>
      <c r="U384" s="889"/>
      <c r="V384" s="889"/>
      <c r="W384" s="889"/>
      <c r="X384" s="889"/>
      <c r="Y384" s="889"/>
      <c r="Z384" s="889"/>
      <c r="AA384" s="889"/>
      <c r="AB384" s="916"/>
      <c r="AC384" s="918">
        <v>20</v>
      </c>
      <c r="AD384" s="896">
        <f>AD382+1</f>
        <v>44489</v>
      </c>
      <c r="AE384" s="226" t="s">
        <v>403</v>
      </c>
      <c r="AF384" s="898"/>
      <c r="AG384" s="899"/>
      <c r="AH384" s="899"/>
      <c r="AI384" s="303" t="s">
        <v>404</v>
      </c>
      <c r="AJ384" s="899"/>
      <c r="AK384" s="899"/>
      <c r="AL384" s="900"/>
      <c r="AM384" s="285" t="str">
        <f>IF(AF384="","",AJ384-AF384-(TIME(0,AO384,0)))</f>
        <v/>
      </c>
      <c r="AN384" s="286" t="str">
        <f>IF(AF384="","",IF(MINUTE(AJ384-AF384-TIME(0,AO384,0))=0,"00",MINUTE(AJ384-AF384-TIME(0,AO384,0))))</f>
        <v/>
      </c>
      <c r="AO384" s="279"/>
      <c r="AP384" s="946"/>
      <c r="AQ384" s="903"/>
      <c r="AR384" s="904"/>
      <c r="AS384" s="904"/>
      <c r="AT384" s="904"/>
      <c r="AU384" s="904"/>
      <c r="AV384" s="904"/>
      <c r="AW384" s="904"/>
      <c r="AX384" s="904"/>
      <c r="AY384" s="904"/>
      <c r="AZ384" s="904"/>
      <c r="BA384" s="904"/>
      <c r="BB384" s="904"/>
      <c r="BC384" s="905"/>
    </row>
    <row r="385" spans="1:55" ht="32.1" customHeight="1">
      <c r="A385" s="207"/>
      <c r="B385" s="913"/>
      <c r="C385" s="914"/>
      <c r="D385" s="234" t="s">
        <v>405</v>
      </c>
      <c r="E385" s="293"/>
      <c r="F385" s="294" t="s">
        <v>38</v>
      </c>
      <c r="G385" s="295"/>
      <c r="H385" s="304" t="s">
        <v>404</v>
      </c>
      <c r="I385" s="295"/>
      <c r="J385" s="294" t="s">
        <v>38</v>
      </c>
      <c r="K385" s="295"/>
      <c r="L385" s="287"/>
      <c r="M385" s="288"/>
      <c r="N385" s="280"/>
      <c r="O385" s="887"/>
      <c r="P385" s="891"/>
      <c r="Q385" s="892"/>
      <c r="R385" s="892"/>
      <c r="S385" s="892"/>
      <c r="T385" s="892"/>
      <c r="U385" s="892"/>
      <c r="V385" s="892"/>
      <c r="W385" s="892"/>
      <c r="X385" s="892"/>
      <c r="Y385" s="892"/>
      <c r="Z385" s="892"/>
      <c r="AA385" s="892"/>
      <c r="AB385" s="917"/>
      <c r="AC385" s="918"/>
      <c r="AD385" s="914"/>
      <c r="AE385" s="234" t="s">
        <v>405</v>
      </c>
      <c r="AF385" s="293"/>
      <c r="AG385" s="294" t="s">
        <v>38</v>
      </c>
      <c r="AH385" s="295"/>
      <c r="AI385" s="304" t="s">
        <v>404</v>
      </c>
      <c r="AJ385" s="295"/>
      <c r="AK385" s="294" t="s">
        <v>38</v>
      </c>
      <c r="AL385" s="295"/>
      <c r="AM385" s="291"/>
      <c r="AN385" s="292"/>
      <c r="AO385" s="280"/>
      <c r="AP385" s="943"/>
      <c r="AQ385" s="910"/>
      <c r="AR385" s="911"/>
      <c r="AS385" s="911"/>
      <c r="AT385" s="911"/>
      <c r="AU385" s="911"/>
      <c r="AV385" s="911"/>
      <c r="AW385" s="911"/>
      <c r="AX385" s="911"/>
      <c r="AY385" s="911"/>
      <c r="AZ385" s="911"/>
      <c r="BA385" s="911"/>
      <c r="BB385" s="911"/>
      <c r="BC385" s="912"/>
    </row>
    <row r="386" spans="1:55" ht="32.1" customHeight="1">
      <c r="A386" s="207"/>
      <c r="B386" s="913">
        <v>5</v>
      </c>
      <c r="C386" s="896">
        <f>C384+1</f>
        <v>44474</v>
      </c>
      <c r="D386" s="226" t="s">
        <v>403</v>
      </c>
      <c r="E386" s="898"/>
      <c r="F386" s="899"/>
      <c r="G386" s="899"/>
      <c r="H386" s="303" t="s">
        <v>404</v>
      </c>
      <c r="I386" s="899"/>
      <c r="J386" s="899"/>
      <c r="K386" s="900"/>
      <c r="L386" s="285" t="str">
        <f>IF(E386="","",I386-E386-(TIME(0,N386,0)))</f>
        <v/>
      </c>
      <c r="M386" s="286" t="str">
        <f>IF(E386="","",IF(MINUTE(I386-E386-TIME(0,N386,0))=0,"00",MINUTE(I386-E386-TIME(0,N386,0))))</f>
        <v/>
      </c>
      <c r="N386" s="279"/>
      <c r="O386" s="915"/>
      <c r="P386" s="888"/>
      <c r="Q386" s="889"/>
      <c r="R386" s="889"/>
      <c r="S386" s="889"/>
      <c r="T386" s="889"/>
      <c r="U386" s="889"/>
      <c r="V386" s="889"/>
      <c r="W386" s="889"/>
      <c r="X386" s="889"/>
      <c r="Y386" s="889"/>
      <c r="Z386" s="889"/>
      <c r="AA386" s="889"/>
      <c r="AB386" s="916"/>
      <c r="AC386" s="918">
        <v>21</v>
      </c>
      <c r="AD386" s="896">
        <f>AD384+1</f>
        <v>44490</v>
      </c>
      <c r="AE386" s="226" t="s">
        <v>403</v>
      </c>
      <c r="AF386" s="898"/>
      <c r="AG386" s="899"/>
      <c r="AH386" s="899"/>
      <c r="AI386" s="303" t="s">
        <v>404</v>
      </c>
      <c r="AJ386" s="899"/>
      <c r="AK386" s="899"/>
      <c r="AL386" s="900"/>
      <c r="AM386" s="285" t="str">
        <f>IF(AF386="","",AJ386-AF386-(TIME(0,AO386,0)))</f>
        <v/>
      </c>
      <c r="AN386" s="286" t="str">
        <f>IF(AF386="","",IF(MINUTE(AJ386-AF386-TIME(0,AO386,0))=0,"00",MINUTE(AJ386-AF386-TIME(0,AO386,0))))</f>
        <v/>
      </c>
      <c r="AO386" s="279"/>
      <c r="AP386" s="946"/>
      <c r="AQ386" s="903"/>
      <c r="AR386" s="904"/>
      <c r="AS386" s="904"/>
      <c r="AT386" s="904"/>
      <c r="AU386" s="904"/>
      <c r="AV386" s="904"/>
      <c r="AW386" s="904"/>
      <c r="AX386" s="904"/>
      <c r="AY386" s="904"/>
      <c r="AZ386" s="904"/>
      <c r="BA386" s="904"/>
      <c r="BB386" s="904"/>
      <c r="BC386" s="905"/>
    </row>
    <row r="387" spans="1:55" ht="32.1" customHeight="1">
      <c r="A387" s="207"/>
      <c r="B387" s="913"/>
      <c r="C387" s="914"/>
      <c r="D387" s="234" t="s">
        <v>405</v>
      </c>
      <c r="E387" s="293"/>
      <c r="F387" s="294" t="s">
        <v>38</v>
      </c>
      <c r="G387" s="295"/>
      <c r="H387" s="304" t="s">
        <v>404</v>
      </c>
      <c r="I387" s="295"/>
      <c r="J387" s="294" t="s">
        <v>38</v>
      </c>
      <c r="K387" s="295"/>
      <c r="L387" s="287"/>
      <c r="M387" s="288"/>
      <c r="N387" s="280"/>
      <c r="O387" s="887"/>
      <c r="P387" s="891"/>
      <c r="Q387" s="892"/>
      <c r="R387" s="892"/>
      <c r="S387" s="892"/>
      <c r="T387" s="892"/>
      <c r="U387" s="892"/>
      <c r="V387" s="892"/>
      <c r="W387" s="892"/>
      <c r="X387" s="892"/>
      <c r="Y387" s="892"/>
      <c r="Z387" s="892"/>
      <c r="AA387" s="892"/>
      <c r="AB387" s="917"/>
      <c r="AC387" s="918"/>
      <c r="AD387" s="914"/>
      <c r="AE387" s="234" t="s">
        <v>405</v>
      </c>
      <c r="AF387" s="293"/>
      <c r="AG387" s="294" t="s">
        <v>38</v>
      </c>
      <c r="AH387" s="295"/>
      <c r="AI387" s="304" t="s">
        <v>404</v>
      </c>
      <c r="AJ387" s="295"/>
      <c r="AK387" s="294" t="s">
        <v>38</v>
      </c>
      <c r="AL387" s="295"/>
      <c r="AM387" s="291"/>
      <c r="AN387" s="292"/>
      <c r="AO387" s="280"/>
      <c r="AP387" s="943"/>
      <c r="AQ387" s="910"/>
      <c r="AR387" s="911"/>
      <c r="AS387" s="911"/>
      <c r="AT387" s="911"/>
      <c r="AU387" s="911"/>
      <c r="AV387" s="911"/>
      <c r="AW387" s="911"/>
      <c r="AX387" s="911"/>
      <c r="AY387" s="911"/>
      <c r="AZ387" s="911"/>
      <c r="BA387" s="911"/>
      <c r="BB387" s="911"/>
      <c r="BC387" s="912"/>
    </row>
    <row r="388" spans="1:55" ht="32.1" customHeight="1">
      <c r="A388" s="207"/>
      <c r="B388" s="913">
        <v>6</v>
      </c>
      <c r="C388" s="896">
        <f>C386+1</f>
        <v>44475</v>
      </c>
      <c r="D388" s="226" t="s">
        <v>403</v>
      </c>
      <c r="E388" s="898"/>
      <c r="F388" s="899"/>
      <c r="G388" s="899"/>
      <c r="H388" s="303" t="s">
        <v>404</v>
      </c>
      <c r="I388" s="899"/>
      <c r="J388" s="899"/>
      <c r="K388" s="900"/>
      <c r="L388" s="285" t="str">
        <f>IF(E388="","",I388-E388-(TIME(0,N388,0)))</f>
        <v/>
      </c>
      <c r="M388" s="286" t="str">
        <f>IF(E388="","",IF(MINUTE(I388-E388-TIME(0,N388,0))=0,"00",MINUTE(I388-E388-TIME(0,N388,0))))</f>
        <v/>
      </c>
      <c r="N388" s="279"/>
      <c r="O388" s="915"/>
      <c r="P388" s="888"/>
      <c r="Q388" s="889"/>
      <c r="R388" s="889"/>
      <c r="S388" s="889"/>
      <c r="T388" s="889"/>
      <c r="U388" s="889"/>
      <c r="V388" s="889"/>
      <c r="W388" s="889"/>
      <c r="X388" s="889"/>
      <c r="Y388" s="889"/>
      <c r="Z388" s="889"/>
      <c r="AA388" s="889"/>
      <c r="AB388" s="916"/>
      <c r="AC388" s="918">
        <v>22</v>
      </c>
      <c r="AD388" s="896">
        <f>AD386+1</f>
        <v>44491</v>
      </c>
      <c r="AE388" s="226" t="s">
        <v>403</v>
      </c>
      <c r="AF388" s="898"/>
      <c r="AG388" s="899"/>
      <c r="AH388" s="899"/>
      <c r="AI388" s="303" t="s">
        <v>404</v>
      </c>
      <c r="AJ388" s="899"/>
      <c r="AK388" s="899"/>
      <c r="AL388" s="900"/>
      <c r="AM388" s="285" t="str">
        <f>IF(AF388="","",AJ388-AF388-(TIME(0,AO388,0)))</f>
        <v/>
      </c>
      <c r="AN388" s="286" t="str">
        <f>IF(AF388="","",IF(MINUTE(AJ388-AF388-TIME(0,AO388,0))=0,"00",MINUTE(AJ388-AF388-TIME(0,AO388,0))))</f>
        <v/>
      </c>
      <c r="AO388" s="279"/>
      <c r="AP388" s="946"/>
      <c r="AQ388" s="903"/>
      <c r="AR388" s="904"/>
      <c r="AS388" s="904"/>
      <c r="AT388" s="904"/>
      <c r="AU388" s="904"/>
      <c r="AV388" s="904"/>
      <c r="AW388" s="904"/>
      <c r="AX388" s="904"/>
      <c r="AY388" s="904"/>
      <c r="AZ388" s="904"/>
      <c r="BA388" s="904"/>
      <c r="BB388" s="904"/>
      <c r="BC388" s="905"/>
    </row>
    <row r="389" spans="1:55" ht="32.1" customHeight="1">
      <c r="A389" s="207"/>
      <c r="B389" s="913"/>
      <c r="C389" s="914"/>
      <c r="D389" s="234" t="s">
        <v>405</v>
      </c>
      <c r="E389" s="293"/>
      <c r="F389" s="294" t="s">
        <v>38</v>
      </c>
      <c r="G389" s="295"/>
      <c r="H389" s="304" t="s">
        <v>404</v>
      </c>
      <c r="I389" s="295"/>
      <c r="J389" s="294" t="s">
        <v>38</v>
      </c>
      <c r="K389" s="295"/>
      <c r="L389" s="287"/>
      <c r="M389" s="288"/>
      <c r="N389" s="280"/>
      <c r="O389" s="887"/>
      <c r="P389" s="891"/>
      <c r="Q389" s="892"/>
      <c r="R389" s="892"/>
      <c r="S389" s="892"/>
      <c r="T389" s="892"/>
      <c r="U389" s="892"/>
      <c r="V389" s="892"/>
      <c r="W389" s="892"/>
      <c r="X389" s="892"/>
      <c r="Y389" s="892"/>
      <c r="Z389" s="892"/>
      <c r="AA389" s="892"/>
      <c r="AB389" s="917"/>
      <c r="AC389" s="918"/>
      <c r="AD389" s="914"/>
      <c r="AE389" s="234" t="s">
        <v>405</v>
      </c>
      <c r="AF389" s="293"/>
      <c r="AG389" s="294" t="s">
        <v>38</v>
      </c>
      <c r="AH389" s="295"/>
      <c r="AI389" s="304" t="s">
        <v>404</v>
      </c>
      <c r="AJ389" s="295"/>
      <c r="AK389" s="294" t="s">
        <v>38</v>
      </c>
      <c r="AL389" s="295"/>
      <c r="AM389" s="291"/>
      <c r="AN389" s="292"/>
      <c r="AO389" s="280"/>
      <c r="AP389" s="943"/>
      <c r="AQ389" s="910"/>
      <c r="AR389" s="911"/>
      <c r="AS389" s="911"/>
      <c r="AT389" s="911"/>
      <c r="AU389" s="911"/>
      <c r="AV389" s="911"/>
      <c r="AW389" s="911"/>
      <c r="AX389" s="911"/>
      <c r="AY389" s="911"/>
      <c r="AZ389" s="911"/>
      <c r="BA389" s="911"/>
      <c r="BB389" s="911"/>
      <c r="BC389" s="912"/>
    </row>
    <row r="390" spans="1:55" ht="32.1" customHeight="1">
      <c r="A390" s="207"/>
      <c r="B390" s="913">
        <v>7</v>
      </c>
      <c r="C390" s="896">
        <f>C388+1</f>
        <v>44476</v>
      </c>
      <c r="D390" s="226" t="s">
        <v>403</v>
      </c>
      <c r="E390" s="898"/>
      <c r="F390" s="899"/>
      <c r="G390" s="899"/>
      <c r="H390" s="303" t="s">
        <v>404</v>
      </c>
      <c r="I390" s="899"/>
      <c r="J390" s="899"/>
      <c r="K390" s="900"/>
      <c r="L390" s="285" t="str">
        <f>IF(E390="","",I390-E390-(TIME(0,N390,0)))</f>
        <v/>
      </c>
      <c r="M390" s="286" t="str">
        <f>IF(E390="","",IF(MINUTE(I390-E390-TIME(0,N390,0))=0,"00",MINUTE(I390-E390-TIME(0,N390,0))))</f>
        <v/>
      </c>
      <c r="N390" s="279"/>
      <c r="O390" s="915"/>
      <c r="P390" s="888"/>
      <c r="Q390" s="889"/>
      <c r="R390" s="889"/>
      <c r="S390" s="889"/>
      <c r="T390" s="889"/>
      <c r="U390" s="889"/>
      <c r="V390" s="889"/>
      <c r="W390" s="889"/>
      <c r="X390" s="889"/>
      <c r="Y390" s="889"/>
      <c r="Z390" s="889"/>
      <c r="AA390" s="889"/>
      <c r="AB390" s="916"/>
      <c r="AC390" s="918">
        <v>23</v>
      </c>
      <c r="AD390" s="896">
        <f>AD388+1</f>
        <v>44492</v>
      </c>
      <c r="AE390" s="226" t="s">
        <v>403</v>
      </c>
      <c r="AF390" s="898"/>
      <c r="AG390" s="899"/>
      <c r="AH390" s="899"/>
      <c r="AI390" s="303" t="s">
        <v>404</v>
      </c>
      <c r="AJ390" s="899"/>
      <c r="AK390" s="899"/>
      <c r="AL390" s="900"/>
      <c r="AM390" s="285" t="str">
        <f>IF(AF390="","",AJ390-AF390-(TIME(0,AO390,0)))</f>
        <v/>
      </c>
      <c r="AN390" s="286" t="str">
        <f>IF(AF390="","",IF(MINUTE(AJ390-AF390-TIME(0,AO390,0))=0,"00",MINUTE(AJ390-AF390-TIME(0,AO390,0))))</f>
        <v/>
      </c>
      <c r="AO390" s="279"/>
      <c r="AP390" s="946"/>
      <c r="AQ390" s="903"/>
      <c r="AR390" s="904"/>
      <c r="AS390" s="904"/>
      <c r="AT390" s="904"/>
      <c r="AU390" s="904"/>
      <c r="AV390" s="904"/>
      <c r="AW390" s="904"/>
      <c r="AX390" s="904"/>
      <c r="AY390" s="904"/>
      <c r="AZ390" s="904"/>
      <c r="BA390" s="904"/>
      <c r="BB390" s="904"/>
      <c r="BC390" s="905"/>
    </row>
    <row r="391" spans="1:55" ht="32.1" customHeight="1">
      <c r="A391" s="207"/>
      <c r="B391" s="913"/>
      <c r="C391" s="914"/>
      <c r="D391" s="234" t="s">
        <v>405</v>
      </c>
      <c r="E391" s="293"/>
      <c r="F391" s="294" t="s">
        <v>38</v>
      </c>
      <c r="G391" s="295"/>
      <c r="H391" s="304" t="s">
        <v>404</v>
      </c>
      <c r="I391" s="295"/>
      <c r="J391" s="294" t="s">
        <v>38</v>
      </c>
      <c r="K391" s="295"/>
      <c r="L391" s="287"/>
      <c r="M391" s="288"/>
      <c r="N391" s="280"/>
      <c r="O391" s="887"/>
      <c r="P391" s="891"/>
      <c r="Q391" s="892"/>
      <c r="R391" s="892"/>
      <c r="S391" s="892"/>
      <c r="T391" s="892"/>
      <c r="U391" s="892"/>
      <c r="V391" s="892"/>
      <c r="W391" s="892"/>
      <c r="X391" s="892"/>
      <c r="Y391" s="892"/>
      <c r="Z391" s="892"/>
      <c r="AA391" s="892"/>
      <c r="AB391" s="917"/>
      <c r="AC391" s="918"/>
      <c r="AD391" s="914"/>
      <c r="AE391" s="234" t="s">
        <v>405</v>
      </c>
      <c r="AF391" s="293"/>
      <c r="AG391" s="294" t="s">
        <v>38</v>
      </c>
      <c r="AH391" s="295"/>
      <c r="AI391" s="304" t="s">
        <v>404</v>
      </c>
      <c r="AJ391" s="295"/>
      <c r="AK391" s="294" t="s">
        <v>38</v>
      </c>
      <c r="AL391" s="295"/>
      <c r="AM391" s="291"/>
      <c r="AN391" s="292"/>
      <c r="AO391" s="280"/>
      <c r="AP391" s="943"/>
      <c r="AQ391" s="910"/>
      <c r="AR391" s="911"/>
      <c r="AS391" s="911"/>
      <c r="AT391" s="911"/>
      <c r="AU391" s="911"/>
      <c r="AV391" s="911"/>
      <c r="AW391" s="911"/>
      <c r="AX391" s="911"/>
      <c r="AY391" s="911"/>
      <c r="AZ391" s="911"/>
      <c r="BA391" s="911"/>
      <c r="BB391" s="911"/>
      <c r="BC391" s="912"/>
    </row>
    <row r="392" spans="1:55" ht="32.1" customHeight="1">
      <c r="A392" s="207"/>
      <c r="B392" s="913">
        <v>8</v>
      </c>
      <c r="C392" s="896">
        <f>C390+1</f>
        <v>44477</v>
      </c>
      <c r="D392" s="226" t="s">
        <v>403</v>
      </c>
      <c r="E392" s="898"/>
      <c r="F392" s="899"/>
      <c r="G392" s="899"/>
      <c r="H392" s="303" t="s">
        <v>404</v>
      </c>
      <c r="I392" s="899"/>
      <c r="J392" s="899"/>
      <c r="K392" s="900"/>
      <c r="L392" s="285" t="str">
        <f>IF(E392="","",I392-E392-(TIME(0,N392,0)))</f>
        <v/>
      </c>
      <c r="M392" s="286" t="str">
        <f>IF(E392="","",IF(MINUTE(I392-E392-TIME(0,N392,0))=0,"00",MINUTE(I392-E392-TIME(0,N392,0))))</f>
        <v/>
      </c>
      <c r="N392" s="279"/>
      <c r="O392" s="915"/>
      <c r="P392" s="888"/>
      <c r="Q392" s="889"/>
      <c r="R392" s="889"/>
      <c r="S392" s="889"/>
      <c r="T392" s="889"/>
      <c r="U392" s="889"/>
      <c r="V392" s="889"/>
      <c r="W392" s="889"/>
      <c r="X392" s="889"/>
      <c r="Y392" s="889"/>
      <c r="Z392" s="889"/>
      <c r="AA392" s="889"/>
      <c r="AB392" s="916"/>
      <c r="AC392" s="918">
        <v>24</v>
      </c>
      <c r="AD392" s="896">
        <f>AD390+1</f>
        <v>44493</v>
      </c>
      <c r="AE392" s="226" t="s">
        <v>403</v>
      </c>
      <c r="AF392" s="898"/>
      <c r="AG392" s="899"/>
      <c r="AH392" s="899"/>
      <c r="AI392" s="303" t="s">
        <v>404</v>
      </c>
      <c r="AJ392" s="899"/>
      <c r="AK392" s="899"/>
      <c r="AL392" s="900"/>
      <c r="AM392" s="285" t="str">
        <f>IF(AF392="","",AJ392-AF392-(TIME(0,AO392,0)))</f>
        <v/>
      </c>
      <c r="AN392" s="286" t="str">
        <f>IF(AF392="","",IF(MINUTE(AJ392-AF392-TIME(0,AO392,0))=0,"00",MINUTE(AJ392-AF392-TIME(0,AO392,0))))</f>
        <v/>
      </c>
      <c r="AO392" s="279"/>
      <c r="AP392" s="946"/>
      <c r="AQ392" s="903"/>
      <c r="AR392" s="904"/>
      <c r="AS392" s="904"/>
      <c r="AT392" s="904"/>
      <c r="AU392" s="904"/>
      <c r="AV392" s="904"/>
      <c r="AW392" s="904"/>
      <c r="AX392" s="904"/>
      <c r="AY392" s="904"/>
      <c r="AZ392" s="904"/>
      <c r="BA392" s="904"/>
      <c r="BB392" s="904"/>
      <c r="BC392" s="905"/>
    </row>
    <row r="393" spans="1:55" ht="32.1" customHeight="1">
      <c r="A393" s="207"/>
      <c r="B393" s="913"/>
      <c r="C393" s="914"/>
      <c r="D393" s="234" t="s">
        <v>405</v>
      </c>
      <c r="E393" s="293"/>
      <c r="F393" s="294" t="s">
        <v>38</v>
      </c>
      <c r="G393" s="295"/>
      <c r="H393" s="304" t="s">
        <v>404</v>
      </c>
      <c r="I393" s="295"/>
      <c r="J393" s="294" t="s">
        <v>38</v>
      </c>
      <c r="K393" s="295"/>
      <c r="L393" s="287"/>
      <c r="M393" s="288"/>
      <c r="N393" s="280"/>
      <c r="O393" s="887"/>
      <c r="P393" s="891"/>
      <c r="Q393" s="892"/>
      <c r="R393" s="892"/>
      <c r="S393" s="892"/>
      <c r="T393" s="892"/>
      <c r="U393" s="892"/>
      <c r="V393" s="892"/>
      <c r="W393" s="892"/>
      <c r="X393" s="892"/>
      <c r="Y393" s="892"/>
      <c r="Z393" s="892"/>
      <c r="AA393" s="892"/>
      <c r="AB393" s="917"/>
      <c r="AC393" s="918"/>
      <c r="AD393" s="914"/>
      <c r="AE393" s="234" t="s">
        <v>405</v>
      </c>
      <c r="AF393" s="293"/>
      <c r="AG393" s="294" t="s">
        <v>38</v>
      </c>
      <c r="AH393" s="295"/>
      <c r="AI393" s="304" t="s">
        <v>404</v>
      </c>
      <c r="AJ393" s="295"/>
      <c r="AK393" s="294" t="s">
        <v>38</v>
      </c>
      <c r="AL393" s="295"/>
      <c r="AM393" s="291"/>
      <c r="AN393" s="292"/>
      <c r="AO393" s="280"/>
      <c r="AP393" s="943"/>
      <c r="AQ393" s="910"/>
      <c r="AR393" s="911"/>
      <c r="AS393" s="911"/>
      <c r="AT393" s="911"/>
      <c r="AU393" s="911"/>
      <c r="AV393" s="911"/>
      <c r="AW393" s="911"/>
      <c r="AX393" s="911"/>
      <c r="AY393" s="911"/>
      <c r="AZ393" s="911"/>
      <c r="BA393" s="911"/>
      <c r="BB393" s="911"/>
      <c r="BC393" s="912"/>
    </row>
    <row r="394" spans="1:55" ht="32.1" customHeight="1">
      <c r="A394" s="207"/>
      <c r="B394" s="913">
        <v>9</v>
      </c>
      <c r="C394" s="896">
        <f>C392+1</f>
        <v>44478</v>
      </c>
      <c r="D394" s="226" t="s">
        <v>403</v>
      </c>
      <c r="E394" s="898"/>
      <c r="F394" s="899"/>
      <c r="G394" s="899"/>
      <c r="H394" s="303" t="s">
        <v>404</v>
      </c>
      <c r="I394" s="899"/>
      <c r="J394" s="899"/>
      <c r="K394" s="900"/>
      <c r="L394" s="285" t="str">
        <f>IF(E394="","",I394-E394-(TIME(0,N394,0)))</f>
        <v/>
      </c>
      <c r="M394" s="286" t="str">
        <f>IF(E394="","",IF(MINUTE(I394-E394-TIME(0,N394,0))=0,"00",MINUTE(I394-E394-TIME(0,N394,0))))</f>
        <v/>
      </c>
      <c r="N394" s="279"/>
      <c r="O394" s="915"/>
      <c r="P394" s="888"/>
      <c r="Q394" s="889"/>
      <c r="R394" s="889"/>
      <c r="S394" s="889"/>
      <c r="T394" s="889"/>
      <c r="U394" s="889"/>
      <c r="V394" s="889"/>
      <c r="W394" s="889"/>
      <c r="X394" s="889"/>
      <c r="Y394" s="889"/>
      <c r="Z394" s="889"/>
      <c r="AA394" s="889"/>
      <c r="AB394" s="916"/>
      <c r="AC394" s="918">
        <v>25</v>
      </c>
      <c r="AD394" s="896">
        <f>AD392+1</f>
        <v>44494</v>
      </c>
      <c r="AE394" s="226" t="s">
        <v>403</v>
      </c>
      <c r="AF394" s="898"/>
      <c r="AG394" s="899"/>
      <c r="AH394" s="899"/>
      <c r="AI394" s="303" t="s">
        <v>404</v>
      </c>
      <c r="AJ394" s="899"/>
      <c r="AK394" s="899"/>
      <c r="AL394" s="900"/>
      <c r="AM394" s="285" t="str">
        <f>IF(AF394="","",AJ394-AF394-(TIME(0,AO394,0)))</f>
        <v/>
      </c>
      <c r="AN394" s="286" t="str">
        <f>IF(AF394="","",IF(MINUTE(AJ394-AF394-TIME(0,AO394,0))=0,"00",MINUTE(AJ394-AF394-TIME(0,AO394,0))))</f>
        <v/>
      </c>
      <c r="AO394" s="279"/>
      <c r="AP394" s="886"/>
      <c r="AQ394" s="888"/>
      <c r="AR394" s="889"/>
      <c r="AS394" s="889"/>
      <c r="AT394" s="889"/>
      <c r="AU394" s="889"/>
      <c r="AV394" s="889"/>
      <c r="AW394" s="889"/>
      <c r="AX394" s="889"/>
      <c r="AY394" s="889"/>
      <c r="AZ394" s="889"/>
      <c r="BA394" s="889"/>
      <c r="BB394" s="889"/>
      <c r="BC394" s="890"/>
    </row>
    <row r="395" spans="1:55" ht="32.1" customHeight="1">
      <c r="A395" s="207"/>
      <c r="B395" s="913"/>
      <c r="C395" s="914"/>
      <c r="D395" s="234" t="s">
        <v>405</v>
      </c>
      <c r="E395" s="293"/>
      <c r="F395" s="294" t="s">
        <v>38</v>
      </c>
      <c r="G395" s="295"/>
      <c r="H395" s="304" t="s">
        <v>404</v>
      </c>
      <c r="I395" s="295"/>
      <c r="J395" s="294" t="s">
        <v>38</v>
      </c>
      <c r="K395" s="295"/>
      <c r="L395" s="287"/>
      <c r="M395" s="288"/>
      <c r="N395" s="280"/>
      <c r="O395" s="887"/>
      <c r="P395" s="891"/>
      <c r="Q395" s="892"/>
      <c r="R395" s="892"/>
      <c r="S395" s="892"/>
      <c r="T395" s="892"/>
      <c r="U395" s="892"/>
      <c r="V395" s="892"/>
      <c r="W395" s="892"/>
      <c r="X395" s="892"/>
      <c r="Y395" s="892"/>
      <c r="Z395" s="892"/>
      <c r="AA395" s="892"/>
      <c r="AB395" s="917"/>
      <c r="AC395" s="918"/>
      <c r="AD395" s="914"/>
      <c r="AE395" s="234" t="s">
        <v>405</v>
      </c>
      <c r="AF395" s="293"/>
      <c r="AG395" s="294" t="s">
        <v>38</v>
      </c>
      <c r="AH395" s="295"/>
      <c r="AI395" s="304" t="s">
        <v>404</v>
      </c>
      <c r="AJ395" s="295"/>
      <c r="AK395" s="294" t="s">
        <v>38</v>
      </c>
      <c r="AL395" s="295"/>
      <c r="AM395" s="291"/>
      <c r="AN395" s="292"/>
      <c r="AO395" s="280"/>
      <c r="AP395" s="887"/>
      <c r="AQ395" s="891"/>
      <c r="AR395" s="892"/>
      <c r="AS395" s="892"/>
      <c r="AT395" s="892"/>
      <c r="AU395" s="892"/>
      <c r="AV395" s="892"/>
      <c r="AW395" s="892"/>
      <c r="AX395" s="892"/>
      <c r="AY395" s="892"/>
      <c r="AZ395" s="892"/>
      <c r="BA395" s="892"/>
      <c r="BB395" s="892"/>
      <c r="BC395" s="893"/>
    </row>
    <row r="396" spans="1:55" ht="32.1" customHeight="1">
      <c r="A396" s="207"/>
      <c r="B396" s="913">
        <v>10</v>
      </c>
      <c r="C396" s="896">
        <f>C394+1</f>
        <v>44479</v>
      </c>
      <c r="D396" s="226" t="s">
        <v>403</v>
      </c>
      <c r="E396" s="898"/>
      <c r="F396" s="899"/>
      <c r="G396" s="899"/>
      <c r="H396" s="303" t="s">
        <v>404</v>
      </c>
      <c r="I396" s="899"/>
      <c r="J396" s="899"/>
      <c r="K396" s="900"/>
      <c r="L396" s="285" t="str">
        <f>IF(E396="","",I396-E396-(TIME(0,N396,0)))</f>
        <v/>
      </c>
      <c r="M396" s="286" t="str">
        <f>IF(E396="","",IF(MINUTE(I396-E396-TIME(0,N396,0))=0,"00",MINUTE(I396-E396-TIME(0,N396,0))))</f>
        <v/>
      </c>
      <c r="N396" s="279"/>
      <c r="O396" s="915"/>
      <c r="P396" s="888"/>
      <c r="Q396" s="889"/>
      <c r="R396" s="889"/>
      <c r="S396" s="889"/>
      <c r="T396" s="889"/>
      <c r="U396" s="889"/>
      <c r="V396" s="889"/>
      <c r="W396" s="889"/>
      <c r="X396" s="889"/>
      <c r="Y396" s="889"/>
      <c r="Z396" s="889"/>
      <c r="AA396" s="889"/>
      <c r="AB396" s="916"/>
      <c r="AC396" s="918">
        <v>26</v>
      </c>
      <c r="AD396" s="896">
        <f>AD394+1</f>
        <v>44495</v>
      </c>
      <c r="AE396" s="226" t="s">
        <v>403</v>
      </c>
      <c r="AF396" s="898"/>
      <c r="AG396" s="899"/>
      <c r="AH396" s="899"/>
      <c r="AI396" s="303" t="s">
        <v>404</v>
      </c>
      <c r="AJ396" s="899"/>
      <c r="AK396" s="899"/>
      <c r="AL396" s="900"/>
      <c r="AM396" s="285" t="str">
        <f>IF(AF396="","",AJ396-AF396-(TIME(0,AO396,0)))</f>
        <v/>
      </c>
      <c r="AN396" s="286" t="str">
        <f>IF(AF396="","",IF(MINUTE(AJ396-AF396-TIME(0,AO396,0))=0,"00",MINUTE(AJ396-AF396-TIME(0,AO396,0))))</f>
        <v/>
      </c>
      <c r="AO396" s="279"/>
      <c r="AP396" s="886"/>
      <c r="AQ396" s="888"/>
      <c r="AR396" s="889"/>
      <c r="AS396" s="889"/>
      <c r="AT396" s="889"/>
      <c r="AU396" s="889"/>
      <c r="AV396" s="889"/>
      <c r="AW396" s="889"/>
      <c r="AX396" s="889"/>
      <c r="AY396" s="889"/>
      <c r="AZ396" s="889"/>
      <c r="BA396" s="889"/>
      <c r="BB396" s="889"/>
      <c r="BC396" s="890"/>
    </row>
    <row r="397" spans="1:55" ht="32.1" customHeight="1">
      <c r="A397" s="207"/>
      <c r="B397" s="913"/>
      <c r="C397" s="914"/>
      <c r="D397" s="234" t="s">
        <v>405</v>
      </c>
      <c r="E397" s="293"/>
      <c r="F397" s="294" t="s">
        <v>38</v>
      </c>
      <c r="G397" s="295"/>
      <c r="H397" s="304" t="s">
        <v>404</v>
      </c>
      <c r="I397" s="295"/>
      <c r="J397" s="294" t="s">
        <v>38</v>
      </c>
      <c r="K397" s="295"/>
      <c r="L397" s="287"/>
      <c r="M397" s="288"/>
      <c r="N397" s="280"/>
      <c r="O397" s="887"/>
      <c r="P397" s="891"/>
      <c r="Q397" s="892"/>
      <c r="R397" s="892"/>
      <c r="S397" s="892"/>
      <c r="T397" s="892"/>
      <c r="U397" s="892"/>
      <c r="V397" s="892"/>
      <c r="W397" s="892"/>
      <c r="X397" s="892"/>
      <c r="Y397" s="892"/>
      <c r="Z397" s="892"/>
      <c r="AA397" s="892"/>
      <c r="AB397" s="917"/>
      <c r="AC397" s="918"/>
      <c r="AD397" s="914"/>
      <c r="AE397" s="234" t="s">
        <v>405</v>
      </c>
      <c r="AF397" s="293"/>
      <c r="AG397" s="294" t="s">
        <v>38</v>
      </c>
      <c r="AH397" s="295"/>
      <c r="AI397" s="304" t="s">
        <v>404</v>
      </c>
      <c r="AJ397" s="295"/>
      <c r="AK397" s="294" t="s">
        <v>38</v>
      </c>
      <c r="AL397" s="295"/>
      <c r="AM397" s="291"/>
      <c r="AN397" s="292"/>
      <c r="AO397" s="280"/>
      <c r="AP397" s="887"/>
      <c r="AQ397" s="891"/>
      <c r="AR397" s="892"/>
      <c r="AS397" s="892"/>
      <c r="AT397" s="892"/>
      <c r="AU397" s="892"/>
      <c r="AV397" s="892"/>
      <c r="AW397" s="892"/>
      <c r="AX397" s="892"/>
      <c r="AY397" s="892"/>
      <c r="AZ397" s="892"/>
      <c r="BA397" s="892"/>
      <c r="BB397" s="892"/>
      <c r="BC397" s="893"/>
    </row>
    <row r="398" spans="1:55" ht="32.1" customHeight="1">
      <c r="A398" s="207"/>
      <c r="B398" s="913">
        <v>11</v>
      </c>
      <c r="C398" s="896">
        <f>C396+1</f>
        <v>44480</v>
      </c>
      <c r="D398" s="226" t="s">
        <v>403</v>
      </c>
      <c r="E398" s="898"/>
      <c r="F398" s="899"/>
      <c r="G398" s="899"/>
      <c r="H398" s="303" t="s">
        <v>404</v>
      </c>
      <c r="I398" s="899"/>
      <c r="J398" s="899"/>
      <c r="K398" s="900"/>
      <c r="L398" s="285" t="str">
        <f>IF(E398="","",I398-E398-(TIME(0,N398,0)))</f>
        <v/>
      </c>
      <c r="M398" s="286" t="str">
        <f>IF(E398="","",IF(MINUTE(I398-E398-TIME(0,N398,0))=0,"00",MINUTE(I398-E398-TIME(0,N398,0))))</f>
        <v/>
      </c>
      <c r="N398" s="279"/>
      <c r="O398" s="915"/>
      <c r="P398" s="888"/>
      <c r="Q398" s="889"/>
      <c r="R398" s="889"/>
      <c r="S398" s="889"/>
      <c r="T398" s="889"/>
      <c r="U398" s="889"/>
      <c r="V398" s="889"/>
      <c r="W398" s="889"/>
      <c r="X398" s="889"/>
      <c r="Y398" s="889"/>
      <c r="Z398" s="889"/>
      <c r="AA398" s="889"/>
      <c r="AB398" s="916"/>
      <c r="AC398" s="918">
        <v>27</v>
      </c>
      <c r="AD398" s="896">
        <f>AD396+1</f>
        <v>44496</v>
      </c>
      <c r="AE398" s="226" t="s">
        <v>403</v>
      </c>
      <c r="AF398" s="898"/>
      <c r="AG398" s="899"/>
      <c r="AH398" s="899"/>
      <c r="AI398" s="303" t="s">
        <v>404</v>
      </c>
      <c r="AJ398" s="899"/>
      <c r="AK398" s="899"/>
      <c r="AL398" s="900"/>
      <c r="AM398" s="285" t="str">
        <f>IF(AF398="","",AJ398-AF398-(TIME(0,AO398,0)))</f>
        <v/>
      </c>
      <c r="AN398" s="286" t="str">
        <f>IF(AF398="","",IF(MINUTE(AJ398-AF398-TIME(0,AO398,0))=0,"00",MINUTE(AJ398-AF398-TIME(0,AO398,0))))</f>
        <v/>
      </c>
      <c r="AO398" s="279"/>
      <c r="AP398" s="886"/>
      <c r="AQ398" s="888"/>
      <c r="AR398" s="889"/>
      <c r="AS398" s="889"/>
      <c r="AT398" s="889"/>
      <c r="AU398" s="889"/>
      <c r="AV398" s="889"/>
      <c r="AW398" s="889"/>
      <c r="AX398" s="889"/>
      <c r="AY398" s="889"/>
      <c r="AZ398" s="889"/>
      <c r="BA398" s="889"/>
      <c r="BB398" s="889"/>
      <c r="BC398" s="890"/>
    </row>
    <row r="399" spans="1:55" ht="32.1" customHeight="1">
      <c r="A399" s="207"/>
      <c r="B399" s="913"/>
      <c r="C399" s="914"/>
      <c r="D399" s="234" t="s">
        <v>405</v>
      </c>
      <c r="E399" s="293"/>
      <c r="F399" s="294" t="s">
        <v>38</v>
      </c>
      <c r="G399" s="295"/>
      <c r="H399" s="304" t="s">
        <v>404</v>
      </c>
      <c r="I399" s="295"/>
      <c r="J399" s="294" t="s">
        <v>38</v>
      </c>
      <c r="K399" s="295"/>
      <c r="L399" s="287"/>
      <c r="M399" s="288"/>
      <c r="N399" s="280"/>
      <c r="O399" s="887"/>
      <c r="P399" s="891"/>
      <c r="Q399" s="892"/>
      <c r="R399" s="892"/>
      <c r="S399" s="892"/>
      <c r="T399" s="892"/>
      <c r="U399" s="892"/>
      <c r="V399" s="892"/>
      <c r="W399" s="892"/>
      <c r="X399" s="892"/>
      <c r="Y399" s="892"/>
      <c r="Z399" s="892"/>
      <c r="AA399" s="892"/>
      <c r="AB399" s="917"/>
      <c r="AC399" s="918"/>
      <c r="AD399" s="914"/>
      <c r="AE399" s="234" t="s">
        <v>405</v>
      </c>
      <c r="AF399" s="293"/>
      <c r="AG399" s="294" t="s">
        <v>38</v>
      </c>
      <c r="AH399" s="295"/>
      <c r="AI399" s="304" t="s">
        <v>404</v>
      </c>
      <c r="AJ399" s="295"/>
      <c r="AK399" s="294" t="s">
        <v>38</v>
      </c>
      <c r="AL399" s="295"/>
      <c r="AM399" s="291"/>
      <c r="AN399" s="292"/>
      <c r="AO399" s="280"/>
      <c r="AP399" s="887"/>
      <c r="AQ399" s="891"/>
      <c r="AR399" s="892"/>
      <c r="AS399" s="892"/>
      <c r="AT399" s="892"/>
      <c r="AU399" s="892"/>
      <c r="AV399" s="892"/>
      <c r="AW399" s="892"/>
      <c r="AX399" s="892"/>
      <c r="AY399" s="892"/>
      <c r="AZ399" s="892"/>
      <c r="BA399" s="892"/>
      <c r="BB399" s="892"/>
      <c r="BC399" s="893"/>
    </row>
    <row r="400" spans="1:55" ht="32.1" customHeight="1">
      <c r="A400" s="207"/>
      <c r="B400" s="913">
        <v>12</v>
      </c>
      <c r="C400" s="896">
        <f>C398+1</f>
        <v>44481</v>
      </c>
      <c r="D400" s="226" t="s">
        <v>403</v>
      </c>
      <c r="E400" s="898"/>
      <c r="F400" s="899"/>
      <c r="G400" s="899"/>
      <c r="H400" s="303" t="s">
        <v>404</v>
      </c>
      <c r="I400" s="899"/>
      <c r="J400" s="899"/>
      <c r="K400" s="900"/>
      <c r="L400" s="285" t="str">
        <f>IF(E400="","",I400-E400-(TIME(0,N400,0)))</f>
        <v/>
      </c>
      <c r="M400" s="286" t="str">
        <f>IF(E400="","",IF(MINUTE(I400-E400-TIME(0,N400,0))=0,"00",MINUTE(I400-E400-TIME(0,N400,0))))</f>
        <v/>
      </c>
      <c r="N400" s="279"/>
      <c r="O400" s="915"/>
      <c r="P400" s="888"/>
      <c r="Q400" s="889"/>
      <c r="R400" s="889"/>
      <c r="S400" s="889"/>
      <c r="T400" s="889"/>
      <c r="U400" s="889"/>
      <c r="V400" s="889"/>
      <c r="W400" s="889"/>
      <c r="X400" s="889"/>
      <c r="Y400" s="889"/>
      <c r="Z400" s="889"/>
      <c r="AA400" s="889"/>
      <c r="AB400" s="916"/>
      <c r="AC400" s="918">
        <v>28</v>
      </c>
      <c r="AD400" s="896">
        <f>AD398+1</f>
        <v>44497</v>
      </c>
      <c r="AE400" s="226" t="s">
        <v>403</v>
      </c>
      <c r="AF400" s="898"/>
      <c r="AG400" s="899"/>
      <c r="AH400" s="899"/>
      <c r="AI400" s="303" t="s">
        <v>404</v>
      </c>
      <c r="AJ400" s="899"/>
      <c r="AK400" s="899"/>
      <c r="AL400" s="900"/>
      <c r="AM400" s="285" t="str">
        <f>IF(AF400="","",AJ400-AF400-(TIME(0,AO400,0)))</f>
        <v/>
      </c>
      <c r="AN400" s="286" t="str">
        <f>IF(AF400="","",IF(MINUTE(AJ400-AF400-TIME(0,AO400,0))=0,"00",MINUTE(AJ400-AF400-TIME(0,AO400,0))))</f>
        <v/>
      </c>
      <c r="AO400" s="279"/>
      <c r="AP400" s="886"/>
      <c r="AQ400" s="888"/>
      <c r="AR400" s="889"/>
      <c r="AS400" s="889"/>
      <c r="AT400" s="889"/>
      <c r="AU400" s="889"/>
      <c r="AV400" s="889"/>
      <c r="AW400" s="889"/>
      <c r="AX400" s="889"/>
      <c r="AY400" s="889"/>
      <c r="AZ400" s="889"/>
      <c r="BA400" s="889"/>
      <c r="BB400" s="889"/>
      <c r="BC400" s="890"/>
    </row>
    <row r="401" spans="1:55" ht="32.1" customHeight="1">
      <c r="A401" s="207"/>
      <c r="B401" s="913"/>
      <c r="C401" s="914"/>
      <c r="D401" s="234" t="s">
        <v>405</v>
      </c>
      <c r="E401" s="293"/>
      <c r="F401" s="294" t="s">
        <v>38</v>
      </c>
      <c r="G401" s="295"/>
      <c r="H401" s="304" t="s">
        <v>404</v>
      </c>
      <c r="I401" s="295"/>
      <c r="J401" s="294" t="s">
        <v>38</v>
      </c>
      <c r="K401" s="295"/>
      <c r="L401" s="287"/>
      <c r="M401" s="288"/>
      <c r="N401" s="280"/>
      <c r="O401" s="887"/>
      <c r="P401" s="891"/>
      <c r="Q401" s="892"/>
      <c r="R401" s="892"/>
      <c r="S401" s="892"/>
      <c r="T401" s="892"/>
      <c r="U401" s="892"/>
      <c r="V401" s="892"/>
      <c r="W401" s="892"/>
      <c r="X401" s="892"/>
      <c r="Y401" s="892"/>
      <c r="Z401" s="892"/>
      <c r="AA401" s="892"/>
      <c r="AB401" s="917"/>
      <c r="AC401" s="918"/>
      <c r="AD401" s="914"/>
      <c r="AE401" s="234" t="s">
        <v>405</v>
      </c>
      <c r="AF401" s="293"/>
      <c r="AG401" s="294" t="s">
        <v>38</v>
      </c>
      <c r="AH401" s="295"/>
      <c r="AI401" s="304" t="s">
        <v>404</v>
      </c>
      <c r="AJ401" s="295"/>
      <c r="AK401" s="294" t="s">
        <v>38</v>
      </c>
      <c r="AL401" s="295"/>
      <c r="AM401" s="291"/>
      <c r="AN401" s="292"/>
      <c r="AO401" s="280"/>
      <c r="AP401" s="887"/>
      <c r="AQ401" s="891"/>
      <c r="AR401" s="892"/>
      <c r="AS401" s="892"/>
      <c r="AT401" s="892"/>
      <c r="AU401" s="892"/>
      <c r="AV401" s="892"/>
      <c r="AW401" s="892"/>
      <c r="AX401" s="892"/>
      <c r="AY401" s="892"/>
      <c r="AZ401" s="892"/>
      <c r="BA401" s="892"/>
      <c r="BB401" s="892"/>
      <c r="BC401" s="893"/>
    </row>
    <row r="402" spans="1:55" ht="32.1" customHeight="1">
      <c r="A402" s="207"/>
      <c r="B402" s="913">
        <v>13</v>
      </c>
      <c r="C402" s="896">
        <f>C400+1</f>
        <v>44482</v>
      </c>
      <c r="D402" s="226" t="s">
        <v>403</v>
      </c>
      <c r="E402" s="898"/>
      <c r="F402" s="899"/>
      <c r="G402" s="899"/>
      <c r="H402" s="303" t="s">
        <v>404</v>
      </c>
      <c r="I402" s="899"/>
      <c r="J402" s="899"/>
      <c r="K402" s="900"/>
      <c r="L402" s="285" t="str">
        <f>IF(E402="","",I402-E402-(TIME(0,N402,0)))</f>
        <v/>
      </c>
      <c r="M402" s="286" t="str">
        <f>IF(E402="","",IF(MINUTE(I402-E402-TIME(0,N402,0))=0,"00",MINUTE(I402-E402-TIME(0,N402,0))))</f>
        <v/>
      </c>
      <c r="N402" s="279"/>
      <c r="O402" s="901"/>
      <c r="P402" s="903"/>
      <c r="Q402" s="904"/>
      <c r="R402" s="904"/>
      <c r="S402" s="904"/>
      <c r="T402" s="904"/>
      <c r="U402" s="904"/>
      <c r="V402" s="904"/>
      <c r="W402" s="904"/>
      <c r="X402" s="904"/>
      <c r="Y402" s="904"/>
      <c r="Z402" s="904"/>
      <c r="AA402" s="904"/>
      <c r="AB402" s="944"/>
      <c r="AC402" s="918">
        <v>29</v>
      </c>
      <c r="AD402" s="896">
        <f>AD400+1</f>
        <v>44498</v>
      </c>
      <c r="AE402" s="226" t="s">
        <v>403</v>
      </c>
      <c r="AF402" s="898"/>
      <c r="AG402" s="899"/>
      <c r="AH402" s="899"/>
      <c r="AI402" s="303" t="s">
        <v>404</v>
      </c>
      <c r="AJ402" s="899"/>
      <c r="AK402" s="899"/>
      <c r="AL402" s="900"/>
      <c r="AM402" s="285" t="str">
        <f>IF(AF402="","",AJ402-AF402-(TIME(0,AO402,0)))</f>
        <v/>
      </c>
      <c r="AN402" s="286" t="str">
        <f>IF(AF402="","",IF(MINUTE(AJ402-AF402-TIME(0,AO402,0))=0,"00",MINUTE(AJ402-AF402-TIME(0,AO402,0))))</f>
        <v/>
      </c>
      <c r="AO402" s="279"/>
      <c r="AP402" s="886"/>
      <c r="AQ402" s="888"/>
      <c r="AR402" s="889"/>
      <c r="AS402" s="889"/>
      <c r="AT402" s="889"/>
      <c r="AU402" s="889"/>
      <c r="AV402" s="889"/>
      <c r="AW402" s="889"/>
      <c r="AX402" s="889"/>
      <c r="AY402" s="889"/>
      <c r="AZ402" s="889"/>
      <c r="BA402" s="889"/>
      <c r="BB402" s="889"/>
      <c r="BC402" s="890"/>
    </row>
    <row r="403" spans="1:55" ht="32.1" customHeight="1">
      <c r="A403" s="207"/>
      <c r="B403" s="913"/>
      <c r="C403" s="914"/>
      <c r="D403" s="234" t="s">
        <v>405</v>
      </c>
      <c r="E403" s="293"/>
      <c r="F403" s="294" t="s">
        <v>38</v>
      </c>
      <c r="G403" s="295"/>
      <c r="H403" s="304" t="s">
        <v>404</v>
      </c>
      <c r="I403" s="295"/>
      <c r="J403" s="294" t="s">
        <v>38</v>
      </c>
      <c r="K403" s="295"/>
      <c r="L403" s="287"/>
      <c r="M403" s="288"/>
      <c r="N403" s="280"/>
      <c r="O403" s="943"/>
      <c r="P403" s="910"/>
      <c r="Q403" s="911"/>
      <c r="R403" s="911"/>
      <c r="S403" s="911"/>
      <c r="T403" s="911"/>
      <c r="U403" s="911"/>
      <c r="V403" s="911"/>
      <c r="W403" s="911"/>
      <c r="X403" s="911"/>
      <c r="Y403" s="911"/>
      <c r="Z403" s="911"/>
      <c r="AA403" s="911"/>
      <c r="AB403" s="945"/>
      <c r="AC403" s="918"/>
      <c r="AD403" s="914"/>
      <c r="AE403" s="234" t="s">
        <v>405</v>
      </c>
      <c r="AF403" s="293"/>
      <c r="AG403" s="294" t="s">
        <v>38</v>
      </c>
      <c r="AH403" s="295"/>
      <c r="AI403" s="304" t="s">
        <v>404</v>
      </c>
      <c r="AJ403" s="295"/>
      <c r="AK403" s="294" t="s">
        <v>38</v>
      </c>
      <c r="AL403" s="295"/>
      <c r="AM403" s="291"/>
      <c r="AN403" s="292"/>
      <c r="AO403" s="280"/>
      <c r="AP403" s="887"/>
      <c r="AQ403" s="891"/>
      <c r="AR403" s="892"/>
      <c r="AS403" s="892"/>
      <c r="AT403" s="892"/>
      <c r="AU403" s="892"/>
      <c r="AV403" s="892"/>
      <c r="AW403" s="892"/>
      <c r="AX403" s="892"/>
      <c r="AY403" s="892"/>
      <c r="AZ403" s="892"/>
      <c r="BA403" s="892"/>
      <c r="BB403" s="892"/>
      <c r="BC403" s="893"/>
    </row>
    <row r="404" spans="1:55" ht="32.1" customHeight="1">
      <c r="A404" s="207"/>
      <c r="B404" s="913">
        <v>14</v>
      </c>
      <c r="C404" s="896">
        <f>C402+1</f>
        <v>44483</v>
      </c>
      <c r="D404" s="226" t="s">
        <v>403</v>
      </c>
      <c r="E404" s="898"/>
      <c r="F404" s="899"/>
      <c r="G404" s="899"/>
      <c r="H404" s="303" t="s">
        <v>404</v>
      </c>
      <c r="I404" s="899"/>
      <c r="J404" s="899"/>
      <c r="K404" s="900"/>
      <c r="L404" s="285" t="str">
        <f>IF(E404="","",I404-E404-(TIME(0,N404,0)))</f>
        <v/>
      </c>
      <c r="M404" s="286" t="str">
        <f>IF(E404="","",IF(MINUTE(I404-E404-TIME(0,N404,0))=0,"00",MINUTE(I404-E404-TIME(0,N404,0))))</f>
        <v/>
      </c>
      <c r="N404" s="279"/>
      <c r="O404" s="901"/>
      <c r="P404" s="903"/>
      <c r="Q404" s="904"/>
      <c r="R404" s="904"/>
      <c r="S404" s="904"/>
      <c r="T404" s="904"/>
      <c r="U404" s="904"/>
      <c r="V404" s="904"/>
      <c r="W404" s="904"/>
      <c r="X404" s="904"/>
      <c r="Y404" s="904"/>
      <c r="Z404" s="904"/>
      <c r="AA404" s="904"/>
      <c r="AB404" s="944"/>
      <c r="AC404" s="918">
        <v>30</v>
      </c>
      <c r="AD404" s="896">
        <f>AD402+1</f>
        <v>44499</v>
      </c>
      <c r="AE404" s="226" t="s">
        <v>403</v>
      </c>
      <c r="AF404" s="898"/>
      <c r="AG404" s="899"/>
      <c r="AH404" s="899"/>
      <c r="AI404" s="303" t="s">
        <v>404</v>
      </c>
      <c r="AJ404" s="899"/>
      <c r="AK404" s="899"/>
      <c r="AL404" s="900"/>
      <c r="AM404" s="285" t="str">
        <f>IF(AF404="","",AJ404-AF404-(TIME(0,AO404,0)))</f>
        <v/>
      </c>
      <c r="AN404" s="286" t="str">
        <f>IF(AF404="","",IF(MINUTE(AJ404-AF404-TIME(0,AO404,0))=0,"00",MINUTE(AJ404-AF404-TIME(0,AO404,0))))</f>
        <v/>
      </c>
      <c r="AO404" s="279"/>
      <c r="AP404" s="946"/>
      <c r="AQ404" s="903"/>
      <c r="AR404" s="904"/>
      <c r="AS404" s="904"/>
      <c r="AT404" s="904"/>
      <c r="AU404" s="904"/>
      <c r="AV404" s="904"/>
      <c r="AW404" s="904"/>
      <c r="AX404" s="904"/>
      <c r="AY404" s="904"/>
      <c r="AZ404" s="904"/>
      <c r="BA404" s="904"/>
      <c r="BB404" s="904"/>
      <c r="BC404" s="905"/>
    </row>
    <row r="405" spans="1:55" ht="32.1" customHeight="1">
      <c r="A405" s="207"/>
      <c r="B405" s="913"/>
      <c r="C405" s="914"/>
      <c r="D405" s="234" t="s">
        <v>405</v>
      </c>
      <c r="E405" s="293"/>
      <c r="F405" s="294" t="s">
        <v>38</v>
      </c>
      <c r="G405" s="295"/>
      <c r="H405" s="304" t="s">
        <v>404</v>
      </c>
      <c r="I405" s="295"/>
      <c r="J405" s="294" t="s">
        <v>38</v>
      </c>
      <c r="K405" s="295"/>
      <c r="L405" s="287"/>
      <c r="M405" s="288"/>
      <c r="N405" s="280"/>
      <c r="O405" s="943"/>
      <c r="P405" s="910"/>
      <c r="Q405" s="911"/>
      <c r="R405" s="911"/>
      <c r="S405" s="911"/>
      <c r="T405" s="911"/>
      <c r="U405" s="911"/>
      <c r="V405" s="911"/>
      <c r="W405" s="911"/>
      <c r="X405" s="911"/>
      <c r="Y405" s="911"/>
      <c r="Z405" s="911"/>
      <c r="AA405" s="911"/>
      <c r="AB405" s="945"/>
      <c r="AC405" s="918"/>
      <c r="AD405" s="914"/>
      <c r="AE405" s="234" t="s">
        <v>405</v>
      </c>
      <c r="AF405" s="293"/>
      <c r="AG405" s="294" t="s">
        <v>38</v>
      </c>
      <c r="AH405" s="295"/>
      <c r="AI405" s="304" t="s">
        <v>404</v>
      </c>
      <c r="AJ405" s="295"/>
      <c r="AK405" s="294" t="s">
        <v>38</v>
      </c>
      <c r="AL405" s="295"/>
      <c r="AM405" s="291"/>
      <c r="AN405" s="292"/>
      <c r="AO405" s="280"/>
      <c r="AP405" s="943"/>
      <c r="AQ405" s="910"/>
      <c r="AR405" s="911"/>
      <c r="AS405" s="911"/>
      <c r="AT405" s="911"/>
      <c r="AU405" s="911"/>
      <c r="AV405" s="911"/>
      <c r="AW405" s="911"/>
      <c r="AX405" s="911"/>
      <c r="AY405" s="911"/>
      <c r="AZ405" s="911"/>
      <c r="BA405" s="911"/>
      <c r="BB405" s="911"/>
      <c r="BC405" s="912"/>
    </row>
    <row r="406" spans="1:55" ht="32.1" customHeight="1">
      <c r="A406" s="207"/>
      <c r="B406" s="913">
        <v>15</v>
      </c>
      <c r="C406" s="896">
        <f>C404+1</f>
        <v>44484</v>
      </c>
      <c r="D406" s="226" t="s">
        <v>403</v>
      </c>
      <c r="E406" s="898"/>
      <c r="F406" s="899"/>
      <c r="G406" s="899"/>
      <c r="H406" s="303" t="s">
        <v>404</v>
      </c>
      <c r="I406" s="899"/>
      <c r="J406" s="899"/>
      <c r="K406" s="900"/>
      <c r="L406" s="285" t="str">
        <f>IF(E406="","",I406-E406-(TIME(0,N406,0)))</f>
        <v/>
      </c>
      <c r="M406" s="286" t="str">
        <f>IF(E406="","",IF(MINUTE(I406-E406-TIME(0,N406,0))=0,"00",MINUTE(I406-E406-TIME(0,N406,0))))</f>
        <v/>
      </c>
      <c r="N406" s="279"/>
      <c r="O406" s="901"/>
      <c r="P406" s="903"/>
      <c r="Q406" s="904"/>
      <c r="R406" s="904"/>
      <c r="S406" s="904"/>
      <c r="T406" s="904"/>
      <c r="U406" s="904"/>
      <c r="V406" s="904"/>
      <c r="W406" s="904"/>
      <c r="X406" s="904"/>
      <c r="Y406" s="904"/>
      <c r="Z406" s="904"/>
      <c r="AA406" s="904"/>
      <c r="AB406" s="944"/>
      <c r="AC406" s="947">
        <v>31</v>
      </c>
      <c r="AD406" s="896">
        <f>AD404+1</f>
        <v>44500</v>
      </c>
      <c r="AE406" s="226" t="s">
        <v>403</v>
      </c>
      <c r="AF406" s="898"/>
      <c r="AG406" s="899"/>
      <c r="AH406" s="899"/>
      <c r="AI406" s="303" t="s">
        <v>404</v>
      </c>
      <c r="AJ406" s="899"/>
      <c r="AK406" s="899"/>
      <c r="AL406" s="900"/>
      <c r="AM406" s="285" t="str">
        <f>IF(AF406="","",AJ406-AF406-(TIME(0,AO406,0)))</f>
        <v/>
      </c>
      <c r="AN406" s="286" t="str">
        <f>IF(AF406="","",IF(MINUTE(AJ406-AF406-TIME(0,AO406,0))=0,"00",MINUTE(AJ406-AF406-TIME(0,AO406,0))))</f>
        <v/>
      </c>
      <c r="AO406" s="279"/>
      <c r="AP406" s="946"/>
      <c r="AQ406" s="903"/>
      <c r="AR406" s="904"/>
      <c r="AS406" s="904"/>
      <c r="AT406" s="904"/>
      <c r="AU406" s="904"/>
      <c r="AV406" s="904"/>
      <c r="AW406" s="904"/>
      <c r="AX406" s="904"/>
      <c r="AY406" s="904"/>
      <c r="AZ406" s="904"/>
      <c r="BA406" s="904"/>
      <c r="BB406" s="904"/>
      <c r="BC406" s="905"/>
    </row>
    <row r="407" spans="1:55" ht="32.1" customHeight="1" thickBot="1">
      <c r="A407" s="207"/>
      <c r="B407" s="913"/>
      <c r="C407" s="914"/>
      <c r="D407" s="234" t="s">
        <v>405</v>
      </c>
      <c r="E407" s="293"/>
      <c r="F407" s="294" t="s">
        <v>38</v>
      </c>
      <c r="G407" s="295"/>
      <c r="H407" s="304" t="s">
        <v>404</v>
      </c>
      <c r="I407" s="295"/>
      <c r="J407" s="294" t="s">
        <v>38</v>
      </c>
      <c r="K407" s="295"/>
      <c r="L407" s="287"/>
      <c r="M407" s="288"/>
      <c r="N407" s="280"/>
      <c r="O407" s="943"/>
      <c r="P407" s="910"/>
      <c r="Q407" s="911"/>
      <c r="R407" s="911"/>
      <c r="S407" s="911"/>
      <c r="T407" s="911"/>
      <c r="U407" s="911"/>
      <c r="V407" s="911"/>
      <c r="W407" s="911"/>
      <c r="X407" s="911"/>
      <c r="Y407" s="911"/>
      <c r="Z407" s="911"/>
      <c r="AA407" s="911"/>
      <c r="AB407" s="945"/>
      <c r="AC407" s="947"/>
      <c r="AD407" s="914"/>
      <c r="AE407" s="234" t="s">
        <v>405</v>
      </c>
      <c r="AF407" s="293"/>
      <c r="AG407" s="294" t="s">
        <v>38</v>
      </c>
      <c r="AH407" s="295"/>
      <c r="AI407" s="304" t="s">
        <v>404</v>
      </c>
      <c r="AJ407" s="295"/>
      <c r="AK407" s="294" t="s">
        <v>38</v>
      </c>
      <c r="AL407" s="295"/>
      <c r="AM407" s="291"/>
      <c r="AN407" s="292"/>
      <c r="AO407" s="280"/>
      <c r="AP407" s="902"/>
      <c r="AQ407" s="910"/>
      <c r="AR407" s="911"/>
      <c r="AS407" s="911"/>
      <c r="AT407" s="911"/>
      <c r="AU407" s="911"/>
      <c r="AV407" s="911"/>
      <c r="AW407" s="911"/>
      <c r="AX407" s="911"/>
      <c r="AY407" s="911"/>
      <c r="AZ407" s="911"/>
      <c r="BA407" s="911"/>
      <c r="BB407" s="911"/>
      <c r="BC407" s="912"/>
    </row>
    <row r="408" spans="1:55" ht="32.1" customHeight="1">
      <c r="A408" s="207"/>
      <c r="B408" s="894">
        <v>16</v>
      </c>
      <c r="C408" s="1005">
        <f>C406+1</f>
        <v>44485</v>
      </c>
      <c r="D408" s="652" t="s">
        <v>403</v>
      </c>
      <c r="E408" s="898"/>
      <c r="F408" s="899"/>
      <c r="G408" s="899"/>
      <c r="H408" s="303" t="s">
        <v>404</v>
      </c>
      <c r="I408" s="899"/>
      <c r="J408" s="899"/>
      <c r="K408" s="900"/>
      <c r="L408" s="285" t="str">
        <f>IF(E408="","",I408-E408-(TIME(0,N408,0)))</f>
        <v/>
      </c>
      <c r="M408" s="286" t="str">
        <f>IF(E408="","",IF(MINUTE(I408-E408-TIME(0,N408,0))=0,"00",MINUTE(I408-E408-TIME(0,N408,0))))</f>
        <v/>
      </c>
      <c r="N408" s="279"/>
      <c r="O408" s="901"/>
      <c r="P408" s="903"/>
      <c r="Q408" s="904"/>
      <c r="R408" s="904"/>
      <c r="S408" s="904"/>
      <c r="T408" s="904"/>
      <c r="U408" s="904"/>
      <c r="V408" s="904"/>
      <c r="W408" s="904"/>
      <c r="X408" s="904"/>
      <c r="Y408" s="904"/>
      <c r="Z408" s="904"/>
      <c r="AA408" s="904"/>
      <c r="AB408" s="905"/>
      <c r="AC408" s="922" t="s">
        <v>427</v>
      </c>
      <c r="AD408" s="923"/>
      <c r="AE408" s="923"/>
      <c r="AF408" s="923"/>
      <c r="AG408" s="923"/>
      <c r="AH408" s="923"/>
      <c r="AI408" s="923"/>
      <c r="AJ408" s="923"/>
      <c r="AK408" s="926" t="s">
        <v>403</v>
      </c>
      <c r="AL408" s="927"/>
      <c r="AM408" s="928">
        <f>SUM(L378:L409,AM378:AM407)</f>
        <v>0</v>
      </c>
      <c r="AN408" s="929"/>
      <c r="AO408" s="929"/>
      <c r="AP408" s="929"/>
      <c r="AQ408" s="929"/>
      <c r="AR408" s="929"/>
      <c r="AS408" s="930"/>
      <c r="AT408" s="931">
        <f>COUNTA(E378:G409,AF378:AH407)-COUNTIF(E378:G409,":")-COUNTIF(AF378:AH407,":")</f>
        <v>0</v>
      </c>
      <c r="AU408" s="932"/>
      <c r="AV408" s="932"/>
      <c r="AW408" s="933" t="s">
        <v>393</v>
      </c>
      <c r="AX408" s="934"/>
      <c r="AY408" s="935"/>
      <c r="AZ408" s="936"/>
      <c r="BA408" s="937"/>
      <c r="BB408" s="937"/>
      <c r="BC408" s="938"/>
    </row>
    <row r="409" spans="1:55" ht="32.1" customHeight="1" thickBot="1">
      <c r="A409" s="207"/>
      <c r="B409" s="895"/>
      <c r="C409" s="1006"/>
      <c r="D409" s="654" t="s">
        <v>405</v>
      </c>
      <c r="E409" s="296"/>
      <c r="F409" s="297" t="s">
        <v>38</v>
      </c>
      <c r="G409" s="298"/>
      <c r="H409" s="305" t="s">
        <v>404</v>
      </c>
      <c r="I409" s="298"/>
      <c r="J409" s="297" t="s">
        <v>38</v>
      </c>
      <c r="K409" s="298"/>
      <c r="L409" s="289"/>
      <c r="M409" s="290"/>
      <c r="N409" s="281"/>
      <c r="O409" s="902"/>
      <c r="P409" s="906"/>
      <c r="Q409" s="907"/>
      <c r="R409" s="907"/>
      <c r="S409" s="907"/>
      <c r="T409" s="907"/>
      <c r="U409" s="907"/>
      <c r="V409" s="907"/>
      <c r="W409" s="907"/>
      <c r="X409" s="907"/>
      <c r="Y409" s="907"/>
      <c r="Z409" s="907"/>
      <c r="AA409" s="907"/>
      <c r="AB409" s="908"/>
      <c r="AC409" s="924"/>
      <c r="AD409" s="925"/>
      <c r="AE409" s="925"/>
      <c r="AF409" s="925"/>
      <c r="AG409" s="925"/>
      <c r="AH409" s="925"/>
      <c r="AI409" s="925"/>
      <c r="AJ409" s="925"/>
      <c r="AK409" s="871" t="s">
        <v>405</v>
      </c>
      <c r="AL409" s="942"/>
      <c r="AM409" s="871"/>
      <c r="AN409" s="872"/>
      <c r="AO409" s="252" t="s">
        <v>401</v>
      </c>
      <c r="AP409" s="253"/>
      <c r="AQ409" s="873" t="s">
        <v>402</v>
      </c>
      <c r="AR409" s="873"/>
      <c r="AS409" s="874"/>
      <c r="AT409" s="875"/>
      <c r="AU409" s="876"/>
      <c r="AV409" s="876"/>
      <c r="AW409" s="876" t="s">
        <v>393</v>
      </c>
      <c r="AX409" s="877"/>
      <c r="AY409" s="878"/>
      <c r="AZ409" s="939"/>
      <c r="BA409" s="940"/>
      <c r="BB409" s="940"/>
      <c r="BC409" s="941"/>
    </row>
    <row r="410" spans="1:55" ht="21.95" customHeight="1" thickBot="1">
      <c r="A410" s="207"/>
      <c r="B410" s="628" t="s">
        <v>414</v>
      </c>
      <c r="C410" s="629"/>
      <c r="D410" s="254"/>
      <c r="E410" s="254"/>
      <c r="F410" s="255"/>
      <c r="G410" s="254"/>
      <c r="H410" s="255"/>
      <c r="I410" s="254"/>
      <c r="J410" s="255"/>
      <c r="K410" s="254"/>
      <c r="L410" s="254"/>
      <c r="M410" s="254"/>
      <c r="N410" s="254"/>
      <c r="O410" s="254"/>
      <c r="P410" s="178"/>
      <c r="Q410" s="178"/>
      <c r="R410" s="178"/>
      <c r="S410" s="178"/>
      <c r="T410" s="178"/>
      <c r="U410" s="178"/>
      <c r="V410" s="178"/>
      <c r="W410" s="178"/>
      <c r="X410" s="178"/>
      <c r="Y410" s="178"/>
      <c r="Z410" s="178"/>
      <c r="AA410" s="178"/>
      <c r="AB410" s="178"/>
      <c r="AC410" s="626"/>
      <c r="AD410" s="626"/>
      <c r="AE410" s="210"/>
      <c r="AF410" s="210"/>
      <c r="AG410" s="210"/>
      <c r="AH410" s="210"/>
      <c r="AI410" s="210"/>
      <c r="AJ410" s="210"/>
      <c r="AK410" s="210"/>
      <c r="AL410" s="210"/>
      <c r="AM410" s="178"/>
      <c r="AN410" s="178"/>
      <c r="AO410" s="178"/>
      <c r="AP410" s="178"/>
      <c r="AQ410" s="256" t="s">
        <v>415</v>
      </c>
      <c r="AR410" s="178"/>
      <c r="AS410" s="178"/>
      <c r="AT410" s="178"/>
      <c r="AU410" s="178"/>
      <c r="AV410" s="178"/>
      <c r="AW410" s="178"/>
      <c r="AX410" s="178"/>
      <c r="AY410" s="178"/>
      <c r="AZ410" s="178"/>
      <c r="BA410" s="178"/>
      <c r="BB410" s="178"/>
      <c r="BC410" s="178"/>
    </row>
    <row r="411" spans="1:55" ht="21.95" customHeight="1">
      <c r="A411" s="207"/>
      <c r="B411" s="628" t="s">
        <v>416</v>
      </c>
      <c r="C411" s="623"/>
      <c r="D411" s="207"/>
      <c r="E411" s="207"/>
      <c r="F411" s="207"/>
      <c r="G411" s="207"/>
      <c r="H411" s="207"/>
      <c r="I411" s="207"/>
      <c r="J411" s="207"/>
      <c r="K411" s="207"/>
      <c r="L411" s="254"/>
      <c r="M411" s="254"/>
      <c r="N411" s="254"/>
      <c r="O411" s="254"/>
      <c r="P411" s="178"/>
      <c r="Q411" s="178"/>
      <c r="R411" s="178"/>
      <c r="S411" s="178"/>
      <c r="T411" s="178"/>
      <c r="U411" s="178"/>
      <c r="V411" s="178"/>
      <c r="W411" s="178"/>
      <c r="X411" s="178"/>
      <c r="Y411" s="178"/>
      <c r="Z411" s="178"/>
      <c r="AA411" s="178"/>
      <c r="AB411" s="178"/>
      <c r="AC411" s="623"/>
      <c r="AD411" s="623"/>
      <c r="AE411" s="207"/>
      <c r="AF411" s="207"/>
      <c r="AG411" s="207"/>
      <c r="AH411" s="207"/>
      <c r="AI411" s="207"/>
      <c r="AJ411" s="207"/>
      <c r="AK411" s="207"/>
      <c r="AL411" s="207"/>
      <c r="AP411" s="207"/>
      <c r="AQ411" s="257" t="s">
        <v>417</v>
      </c>
      <c r="AR411" s="258"/>
      <c r="AS411" s="258"/>
      <c r="AT411" s="258"/>
      <c r="AU411" s="258" t="s">
        <v>418</v>
      </c>
      <c r="AV411" s="258"/>
      <c r="AW411" s="258"/>
      <c r="AX411" s="259"/>
      <c r="AY411" s="909">
        <f>'入力用　雇用依頼 '!$B$20</f>
        <v>3</v>
      </c>
      <c r="AZ411" s="909"/>
      <c r="BA411" s="909"/>
      <c r="BB411" s="259" t="s">
        <v>393</v>
      </c>
      <c r="BC411" s="260"/>
    </row>
    <row r="412" spans="1:55" ht="21.95" customHeight="1">
      <c r="A412" s="207"/>
      <c r="B412" s="628" t="s">
        <v>419</v>
      </c>
      <c r="C412" s="623"/>
      <c r="D412" s="207"/>
      <c r="E412" s="207"/>
      <c r="F412" s="207"/>
      <c r="G412" s="207"/>
      <c r="H412" s="207"/>
      <c r="I412" s="207"/>
      <c r="J412" s="207"/>
      <c r="K412" s="207"/>
      <c r="L412" s="254"/>
      <c r="M412" s="254"/>
      <c r="N412" s="254"/>
      <c r="O412" s="254"/>
      <c r="P412" s="178"/>
      <c r="Q412" s="178"/>
      <c r="R412" s="178"/>
      <c r="S412" s="178"/>
      <c r="T412" s="178"/>
      <c r="U412" s="178"/>
      <c r="V412" s="178"/>
      <c r="W412" s="178"/>
      <c r="X412" s="178"/>
      <c r="Y412" s="178"/>
      <c r="Z412" s="178"/>
      <c r="AA412" s="178"/>
      <c r="AB412" s="178"/>
      <c r="AC412" s="623"/>
      <c r="AD412" s="623"/>
      <c r="AE412" s="207"/>
      <c r="AF412" s="207"/>
      <c r="AG412" s="207"/>
      <c r="AH412" s="207"/>
      <c r="AI412" s="207"/>
      <c r="AJ412" s="207"/>
      <c r="AK412" s="207"/>
      <c r="AL412" s="207"/>
      <c r="AP412" s="207"/>
      <c r="AQ412" s="261" t="s">
        <v>395</v>
      </c>
      <c r="AR412" s="262"/>
      <c r="AS412" s="262"/>
      <c r="AT412" s="262"/>
      <c r="AU412" s="919" t="str">
        <f>'入力用　雇用依頼 '!$B$21</f>
        <v>週当たり20時間未満</v>
      </c>
      <c r="AV412" s="919"/>
      <c r="AW412" s="919"/>
      <c r="AX412" s="919"/>
      <c r="AY412" s="919"/>
      <c r="AZ412" s="919"/>
      <c r="BA412" s="919"/>
      <c r="BB412" s="919"/>
      <c r="BC412" s="920"/>
    </row>
    <row r="413" spans="1:55" ht="21.95" customHeight="1" thickBot="1">
      <c r="A413" s="207"/>
      <c r="B413" s="628" t="s">
        <v>420</v>
      </c>
      <c r="C413" s="623"/>
      <c r="D413" s="207"/>
      <c r="E413" s="207"/>
      <c r="F413" s="207"/>
      <c r="G413" s="207"/>
      <c r="H413" s="207"/>
      <c r="I413" s="207"/>
      <c r="J413" s="207"/>
      <c r="K413" s="207"/>
      <c r="L413" s="254"/>
      <c r="M413" s="254"/>
      <c r="N413" s="254"/>
      <c r="O413" s="254"/>
      <c r="P413" s="178"/>
      <c r="Q413" s="178"/>
      <c r="R413" s="178"/>
      <c r="S413" s="178"/>
      <c r="T413" s="178"/>
      <c r="U413" s="178"/>
      <c r="V413" s="178"/>
      <c r="W413" s="178"/>
      <c r="X413" s="178"/>
      <c r="Y413" s="178"/>
      <c r="Z413" s="178"/>
      <c r="AA413" s="178"/>
      <c r="AB413" s="178"/>
      <c r="AC413" s="623"/>
      <c r="AD413" s="623"/>
      <c r="AE413" s="207"/>
      <c r="AF413" s="207"/>
      <c r="AG413" s="207"/>
      <c r="AH413" s="207"/>
      <c r="AI413" s="207"/>
      <c r="AJ413" s="207"/>
      <c r="AK413" s="207"/>
      <c r="AL413" s="207"/>
      <c r="AP413" s="207"/>
      <c r="AQ413" s="263" t="s">
        <v>421</v>
      </c>
      <c r="AR413" s="264"/>
      <c r="AS413" s="264"/>
      <c r="AT413" s="264"/>
      <c r="AU413" s="264"/>
      <c r="AV413" s="264"/>
      <c r="AW413" s="264"/>
      <c r="AX413" s="265"/>
      <c r="AY413" s="921">
        <f>'入力用　雇用依頼 '!$C$22</f>
        <v>1050</v>
      </c>
      <c r="AZ413" s="921"/>
      <c r="BA413" s="921"/>
      <c r="BB413" s="265" t="s">
        <v>59</v>
      </c>
      <c r="BC413" s="266"/>
    </row>
    <row r="414" spans="1:55" ht="21.95" customHeight="1">
      <c r="A414" s="207"/>
      <c r="B414" s="630" t="s">
        <v>422</v>
      </c>
      <c r="C414" s="623"/>
      <c r="D414" s="207"/>
      <c r="E414" s="207"/>
      <c r="F414" s="207"/>
      <c r="G414" s="207"/>
      <c r="H414" s="207"/>
      <c r="I414" s="207"/>
      <c r="J414" s="207"/>
      <c r="K414" s="207"/>
      <c r="L414" s="254"/>
      <c r="M414" s="254"/>
      <c r="N414" s="254"/>
      <c r="O414" s="254"/>
      <c r="P414" s="178"/>
      <c r="Q414" s="178"/>
      <c r="R414" s="178"/>
      <c r="S414" s="178"/>
      <c r="T414" s="178"/>
      <c r="U414" s="178"/>
      <c r="V414" s="178"/>
      <c r="W414" s="178"/>
      <c r="X414" s="178"/>
      <c r="Y414" s="178"/>
      <c r="Z414" s="178"/>
      <c r="AA414" s="178"/>
      <c r="AB414" s="178"/>
      <c r="AC414" s="623"/>
      <c r="AD414" s="623"/>
      <c r="AE414" s="207"/>
      <c r="AF414" s="207"/>
      <c r="AG414" s="207"/>
      <c r="AH414" s="207"/>
      <c r="AI414" s="207"/>
      <c r="AJ414" s="207"/>
      <c r="AK414" s="207"/>
      <c r="AL414" s="207"/>
      <c r="AP414" s="207"/>
      <c r="AQ414" s="207"/>
      <c r="AR414" s="207"/>
      <c r="AS414" s="207"/>
      <c r="AT414" s="207"/>
      <c r="AU414" s="207"/>
      <c r="AV414" s="207"/>
      <c r="AW414" s="207"/>
      <c r="AX414" s="207"/>
      <c r="AY414" s="207"/>
      <c r="AZ414" s="207"/>
      <c r="BA414" s="207"/>
      <c r="BB414" s="207"/>
      <c r="BC414" s="207"/>
    </row>
    <row r="415" spans="1:55" ht="23.25" customHeight="1">
      <c r="A415" s="207"/>
      <c r="B415" s="981" t="s">
        <v>381</v>
      </c>
      <c r="C415" s="981"/>
      <c r="D415" s="981"/>
      <c r="E415" s="981"/>
      <c r="F415" s="981"/>
      <c r="G415" s="981"/>
      <c r="H415" s="981"/>
      <c r="I415" s="981"/>
      <c r="J415" s="981"/>
      <c r="K415" s="981"/>
      <c r="L415" s="981"/>
      <c r="M415" s="981"/>
      <c r="N415" s="981"/>
      <c r="O415" s="981"/>
      <c r="P415" s="981"/>
      <c r="Q415" s="981"/>
      <c r="R415" s="981"/>
      <c r="S415" s="981"/>
      <c r="T415" s="981"/>
      <c r="U415" s="981"/>
      <c r="V415" s="981"/>
      <c r="W415" s="981"/>
      <c r="X415" s="981"/>
      <c r="Y415" s="981"/>
      <c r="Z415" s="981"/>
      <c r="AA415" s="981"/>
      <c r="AB415" s="981"/>
      <c r="AC415" s="981"/>
      <c r="AD415" s="981"/>
      <c r="AE415" s="981"/>
      <c r="AF415" s="981"/>
      <c r="AG415" s="981"/>
      <c r="AH415" s="981"/>
      <c r="AI415" s="981"/>
      <c r="AJ415" s="981"/>
      <c r="AK415" s="981"/>
      <c r="AL415" s="981"/>
      <c r="AM415" s="981"/>
      <c r="AN415" s="981"/>
      <c r="AO415" s="981"/>
      <c r="AP415" s="981"/>
      <c r="AQ415" s="981"/>
      <c r="AR415" s="981"/>
      <c r="AS415" s="981"/>
      <c r="AT415" s="981"/>
      <c r="AU415" s="981"/>
      <c r="AV415" s="981"/>
      <c r="AW415" s="981"/>
      <c r="AX415" s="981"/>
      <c r="AY415" s="981"/>
      <c r="AZ415" s="981"/>
      <c r="BA415" s="981"/>
      <c r="BB415" s="981"/>
      <c r="BC415" s="981"/>
    </row>
    <row r="416" spans="1:55" ht="19.5" thickBot="1">
      <c r="A416" s="207"/>
      <c r="B416" s="623"/>
      <c r="C416" s="624"/>
      <c r="D416" s="208"/>
      <c r="E416" s="209"/>
      <c r="F416" s="209"/>
      <c r="G416" s="209"/>
      <c r="H416" s="209"/>
      <c r="I416" s="209"/>
      <c r="J416" s="209"/>
      <c r="K416" s="209"/>
      <c r="L416" s="208"/>
      <c r="M416" s="208"/>
      <c r="N416" s="208"/>
      <c r="O416" s="208"/>
      <c r="P416" s="208"/>
      <c r="Q416" s="208"/>
      <c r="R416" s="208"/>
      <c r="S416" s="208"/>
      <c r="T416" s="208"/>
      <c r="U416" s="208"/>
      <c r="V416" s="208"/>
      <c r="W416" s="208"/>
      <c r="X416" s="208"/>
      <c r="Y416" s="208"/>
      <c r="Z416" s="208"/>
      <c r="AA416" s="208"/>
      <c r="AB416" s="208"/>
      <c r="AC416" s="625"/>
      <c r="AD416" s="624"/>
      <c r="AE416" s="208"/>
      <c r="AF416" s="208"/>
      <c r="AG416" s="208"/>
      <c r="AH416" s="208"/>
      <c r="AI416" s="208"/>
      <c r="AJ416" s="208"/>
      <c r="AK416" s="208"/>
      <c r="AL416" s="208"/>
      <c r="AM416" s="208"/>
      <c r="AN416" s="208"/>
      <c r="AO416" s="208"/>
      <c r="AP416" s="208"/>
      <c r="AQ416" s="984">
        <f>BD1</f>
        <v>2021</v>
      </c>
      <c r="AR416" s="984"/>
      <c r="AS416" s="984"/>
      <c r="AT416" s="984"/>
      <c r="AU416" s="984"/>
      <c r="AV416" s="982" t="s">
        <v>382</v>
      </c>
      <c r="AW416" s="982"/>
      <c r="AX416" s="1004">
        <v>11</v>
      </c>
      <c r="AY416" s="1004"/>
      <c r="AZ416" s="299"/>
      <c r="BA416" s="300"/>
      <c r="BB416" s="301" t="s">
        <v>383</v>
      </c>
      <c r="BC416" s="301"/>
    </row>
    <row r="417" spans="1:68" s="212" customFormat="1" ht="9" customHeight="1" thickBot="1">
      <c r="B417" s="626"/>
      <c r="C417" s="626"/>
      <c r="D417" s="210"/>
      <c r="E417" s="210"/>
      <c r="F417" s="211"/>
      <c r="G417" s="211"/>
      <c r="H417" s="211"/>
      <c r="I417" s="211"/>
      <c r="J417" s="211"/>
      <c r="K417" s="211"/>
      <c r="L417" s="211"/>
      <c r="M417" s="211"/>
      <c r="N417" s="211"/>
      <c r="O417" s="211"/>
      <c r="P417" s="211"/>
      <c r="Q417" s="211"/>
      <c r="R417" s="211"/>
      <c r="S417" s="211"/>
      <c r="T417" s="211"/>
      <c r="U417" s="211"/>
      <c r="V417" s="211"/>
      <c r="W417" s="211"/>
      <c r="X417" s="211"/>
      <c r="Y417" s="211"/>
      <c r="Z417" s="211"/>
      <c r="AA417" s="211"/>
      <c r="AB417" s="211"/>
      <c r="AC417" s="627"/>
      <c r="AD417" s="627"/>
      <c r="AE417" s="211"/>
      <c r="AF417" s="211"/>
      <c r="BC417" s="210"/>
    </row>
    <row r="418" spans="1:68" s="212" customFormat="1" ht="30" customHeight="1">
      <c r="B418" s="985" t="s">
        <v>384</v>
      </c>
      <c r="C418" s="986"/>
      <c r="D418" s="986"/>
      <c r="E418" s="986"/>
      <c r="F418" s="986"/>
      <c r="G418" s="986"/>
      <c r="H418" s="987"/>
      <c r="I418" s="988" t="str">
        <f>'入力用　雇用依頼 '!O9</f>
        <v>東京都立大学管理部理系管理課</v>
      </c>
      <c r="J418" s="986"/>
      <c r="K418" s="986"/>
      <c r="L418" s="986"/>
      <c r="M418" s="986"/>
      <c r="N418" s="986"/>
      <c r="O418" s="986"/>
      <c r="P418" s="986"/>
      <c r="Q418" s="986"/>
      <c r="R418" s="986"/>
      <c r="S418" s="986"/>
      <c r="T418" s="213"/>
      <c r="U418" s="986" t="s">
        <v>385</v>
      </c>
      <c r="V418" s="986"/>
      <c r="W418" s="986"/>
      <c r="X418" s="986"/>
      <c r="Y418" s="986"/>
      <c r="Z418" s="986"/>
      <c r="AA418" s="986"/>
      <c r="AB418" s="986"/>
      <c r="AC418" s="987"/>
      <c r="AD418" s="989">
        <f>'入力用　雇用依頼 '!$B$15</f>
        <v>0</v>
      </c>
      <c r="AE418" s="990"/>
      <c r="AF418" s="990"/>
      <c r="AG418" s="990"/>
      <c r="AH418" s="990"/>
      <c r="AI418" s="990"/>
      <c r="AJ418" s="990"/>
      <c r="AK418" s="990"/>
      <c r="AL418" s="990"/>
      <c r="AM418" s="990"/>
      <c r="AN418" s="990"/>
      <c r="AO418" s="990"/>
      <c r="AP418" s="990"/>
      <c r="AQ418" s="990"/>
      <c r="AR418" s="990"/>
      <c r="AS418" s="990"/>
      <c r="AT418" s="990"/>
      <c r="AU418" s="990"/>
      <c r="AV418" s="990"/>
      <c r="AW418" s="990"/>
      <c r="AX418" s="990"/>
      <c r="AY418" s="990"/>
      <c r="AZ418" s="990"/>
      <c r="BA418" s="990"/>
      <c r="BB418" s="990"/>
      <c r="BC418" s="991"/>
      <c r="BD418" s="210"/>
      <c r="BE418" s="210"/>
      <c r="BF418" s="210"/>
      <c r="BG418" s="210"/>
      <c r="BH418" s="210"/>
      <c r="BI418" s="210"/>
      <c r="BJ418" s="210"/>
      <c r="BK418" s="210"/>
      <c r="BL418" s="210"/>
      <c r="BM418" s="210"/>
      <c r="BN418" s="210"/>
      <c r="BO418" s="210"/>
      <c r="BP418" s="210"/>
    </row>
    <row r="419" spans="1:68" s="212" customFormat="1" ht="30" customHeight="1">
      <c r="B419" s="992" t="s">
        <v>386</v>
      </c>
      <c r="C419" s="967"/>
      <c r="D419" s="967"/>
      <c r="E419" s="967"/>
      <c r="F419" s="967"/>
      <c r="G419" s="967"/>
      <c r="H419" s="968"/>
      <c r="I419" s="966">
        <f>'入力用　雇用依頼 '!$B$13</f>
        <v>0</v>
      </c>
      <c r="J419" s="967"/>
      <c r="K419" s="967"/>
      <c r="L419" s="967"/>
      <c r="M419" s="967"/>
      <c r="N419" s="967"/>
      <c r="O419" s="967"/>
      <c r="P419" s="967"/>
      <c r="Q419" s="214"/>
      <c r="R419" s="215"/>
      <c r="S419" s="216"/>
      <c r="T419" s="217"/>
      <c r="U419" s="967" t="s">
        <v>388</v>
      </c>
      <c r="V419" s="967"/>
      <c r="W419" s="967"/>
      <c r="X419" s="967"/>
      <c r="Y419" s="967"/>
      <c r="Z419" s="967"/>
      <c r="AA419" s="967"/>
      <c r="AB419" s="967"/>
      <c r="AC419" s="968"/>
      <c r="AD419" s="955">
        <f>'入力用　雇用依頼 '!$C$13</f>
        <v>0</v>
      </c>
      <c r="AE419" s="956"/>
      <c r="AF419" s="956"/>
      <c r="AG419" s="956"/>
      <c r="AH419" s="956"/>
      <c r="AI419" s="956"/>
      <c r="AJ419" s="956"/>
      <c r="AK419" s="956"/>
      <c r="AL419" s="956"/>
      <c r="AM419" s="956"/>
      <c r="AN419" s="956"/>
      <c r="AO419" s="956"/>
      <c r="AP419" s="956"/>
      <c r="AQ419" s="957" t="s">
        <v>390</v>
      </c>
      <c r="AR419" s="958"/>
      <c r="AS419" s="958"/>
      <c r="AT419" s="958"/>
      <c r="AU419" s="958"/>
      <c r="AV419" s="958"/>
      <c r="AW419" s="958"/>
      <c r="AX419" s="958"/>
      <c r="AY419" s="958"/>
      <c r="AZ419" s="958"/>
      <c r="BA419" s="958"/>
      <c r="BB419" s="958"/>
      <c r="BC419" s="959"/>
      <c r="BD419" s="210"/>
      <c r="BE419" s="210"/>
      <c r="BF419" s="210"/>
    </row>
    <row r="420" spans="1:68" s="212" customFormat="1" ht="30" customHeight="1" thickBot="1">
      <c r="B420" s="971" t="s">
        <v>391</v>
      </c>
      <c r="C420" s="972"/>
      <c r="D420" s="972"/>
      <c r="E420" s="972"/>
      <c r="F420" s="972"/>
      <c r="G420" s="972"/>
      <c r="H420" s="973"/>
      <c r="I420" s="974">
        <f>'入力用　雇用依頼 '!$B$14</f>
        <v>0</v>
      </c>
      <c r="J420" s="975"/>
      <c r="K420" s="975"/>
      <c r="L420" s="975"/>
      <c r="M420" s="975"/>
      <c r="N420" s="975"/>
      <c r="O420" s="975"/>
      <c r="P420" s="975"/>
      <c r="Q420" s="975"/>
      <c r="R420" s="975"/>
      <c r="S420" s="975"/>
      <c r="T420" s="975"/>
      <c r="U420" s="975"/>
      <c r="V420" s="975"/>
      <c r="W420" s="975"/>
      <c r="X420" s="975"/>
      <c r="Y420" s="975"/>
      <c r="Z420" s="975"/>
      <c r="AA420" s="975"/>
      <c r="AB420" s="975"/>
      <c r="AC420" s="975"/>
      <c r="AD420" s="975"/>
      <c r="AE420" s="975"/>
      <c r="AF420" s="975"/>
      <c r="AG420" s="975"/>
      <c r="AH420" s="975"/>
      <c r="AI420" s="975"/>
      <c r="AJ420" s="975"/>
      <c r="AK420" s="975"/>
      <c r="AL420" s="975"/>
      <c r="AM420" s="975"/>
      <c r="AN420" s="975"/>
      <c r="AO420" s="975"/>
      <c r="AP420" s="975"/>
      <c r="AQ420" s="975"/>
      <c r="AR420" s="975"/>
      <c r="AS420" s="975"/>
      <c r="AT420" s="975"/>
      <c r="AU420" s="975"/>
      <c r="AV420" s="975"/>
      <c r="AW420" s="975"/>
      <c r="AX420" s="975"/>
      <c r="AY420" s="975"/>
      <c r="AZ420" s="975"/>
      <c r="BA420" s="975"/>
      <c r="BB420" s="975"/>
      <c r="BC420" s="976"/>
      <c r="BD420" s="210"/>
      <c r="BE420" s="210"/>
      <c r="BF420" s="210"/>
    </row>
    <row r="421" spans="1:68" s="212" customFormat="1" ht="5.0999999999999996" customHeight="1" thickBot="1">
      <c r="B421" s="626"/>
      <c r="C421" s="626"/>
      <c r="D421" s="210"/>
      <c r="E421" s="210"/>
      <c r="F421" s="210"/>
      <c r="G421" s="210"/>
      <c r="H421" s="210"/>
      <c r="I421" s="210"/>
      <c r="J421" s="210"/>
      <c r="K421" s="210"/>
      <c r="L421" s="210"/>
      <c r="M421" s="210"/>
      <c r="N421" s="210"/>
      <c r="O421" s="210"/>
      <c r="P421" s="210"/>
      <c r="Q421" s="210"/>
      <c r="R421" s="210"/>
      <c r="S421" s="210"/>
      <c r="T421" s="210"/>
      <c r="U421" s="210"/>
      <c r="V421" s="210"/>
      <c r="W421" s="210"/>
      <c r="X421" s="210"/>
      <c r="Y421" s="210"/>
      <c r="Z421" s="210"/>
      <c r="AA421" s="210"/>
      <c r="AB421" s="210"/>
      <c r="AC421" s="626"/>
      <c r="AD421" s="626"/>
      <c r="AE421" s="210"/>
      <c r="AF421" s="210"/>
      <c r="AG421" s="210"/>
      <c r="AH421" s="210"/>
      <c r="AI421" s="210"/>
      <c r="AJ421" s="210"/>
      <c r="AK421" s="210"/>
      <c r="AL421" s="210"/>
      <c r="AM421" s="210"/>
      <c r="AN421" s="210"/>
      <c r="AO421" s="210"/>
      <c r="AP421" s="210"/>
      <c r="AQ421" s="210"/>
      <c r="AR421" s="210"/>
      <c r="AS421" s="210"/>
      <c r="AT421" s="210"/>
      <c r="AU421" s="210"/>
      <c r="AV421" s="210"/>
      <c r="AW421" s="210"/>
      <c r="AX421" s="210"/>
      <c r="AY421" s="210"/>
      <c r="AZ421" s="210"/>
      <c r="BA421" s="210"/>
      <c r="BB421" s="210"/>
      <c r="BC421" s="210"/>
    </row>
    <row r="422" spans="1:68" ht="21.95" customHeight="1">
      <c r="A422" s="207"/>
      <c r="B422" s="979" t="s">
        <v>393</v>
      </c>
      <c r="C422" s="977" t="s">
        <v>394</v>
      </c>
      <c r="D422" s="879" t="s">
        <v>395</v>
      </c>
      <c r="E422" s="880"/>
      <c r="F422" s="880"/>
      <c r="G422" s="880"/>
      <c r="H422" s="880"/>
      <c r="I422" s="880"/>
      <c r="J422" s="880"/>
      <c r="K422" s="881"/>
      <c r="L422" s="882" t="s">
        <v>396</v>
      </c>
      <c r="M422" s="883"/>
      <c r="N422" s="219" t="s">
        <v>397</v>
      </c>
      <c r="O422" s="884" t="s">
        <v>398</v>
      </c>
      <c r="P422" s="960" t="s">
        <v>399</v>
      </c>
      <c r="Q422" s="961"/>
      <c r="R422" s="961"/>
      <c r="S422" s="961"/>
      <c r="T422" s="961"/>
      <c r="U422" s="961"/>
      <c r="V422" s="961"/>
      <c r="W422" s="961"/>
      <c r="X422" s="961"/>
      <c r="Y422" s="961"/>
      <c r="Z422" s="961"/>
      <c r="AA422" s="961"/>
      <c r="AB422" s="962"/>
      <c r="AC422" s="969" t="s">
        <v>393</v>
      </c>
      <c r="AD422" s="977" t="s">
        <v>394</v>
      </c>
      <c r="AE422" s="879" t="s">
        <v>395</v>
      </c>
      <c r="AF422" s="880"/>
      <c r="AG422" s="880"/>
      <c r="AH422" s="880"/>
      <c r="AI422" s="880"/>
      <c r="AJ422" s="880"/>
      <c r="AK422" s="880"/>
      <c r="AL422" s="881"/>
      <c r="AM422" s="882" t="s">
        <v>396</v>
      </c>
      <c r="AN422" s="883"/>
      <c r="AO422" s="219" t="s">
        <v>397</v>
      </c>
      <c r="AP422" s="884" t="s">
        <v>398</v>
      </c>
      <c r="AQ422" s="993" t="s">
        <v>399</v>
      </c>
      <c r="AR422" s="993"/>
      <c r="AS422" s="993"/>
      <c r="AT422" s="993"/>
      <c r="AU422" s="993"/>
      <c r="AV422" s="993"/>
      <c r="AW422" s="993"/>
      <c r="AX422" s="993"/>
      <c r="AY422" s="993"/>
      <c r="AZ422" s="993"/>
      <c r="BA422" s="993"/>
      <c r="BB422" s="993"/>
      <c r="BC422" s="994"/>
    </row>
    <row r="423" spans="1:68" ht="21.95" customHeight="1">
      <c r="A423" s="207"/>
      <c r="B423" s="980"/>
      <c r="C423" s="978"/>
      <c r="D423" s="952" t="s">
        <v>400</v>
      </c>
      <c r="E423" s="953"/>
      <c r="F423" s="953"/>
      <c r="G423" s="953"/>
      <c r="H423" s="953"/>
      <c r="I423" s="953"/>
      <c r="J423" s="953"/>
      <c r="K423" s="954"/>
      <c r="L423" s="223" t="s">
        <v>401</v>
      </c>
      <c r="M423" s="224" t="s">
        <v>402</v>
      </c>
      <c r="N423" s="225" t="s">
        <v>402</v>
      </c>
      <c r="O423" s="885"/>
      <c r="P423" s="963"/>
      <c r="Q423" s="964"/>
      <c r="R423" s="964"/>
      <c r="S423" s="964"/>
      <c r="T423" s="964"/>
      <c r="U423" s="964"/>
      <c r="V423" s="964"/>
      <c r="W423" s="964"/>
      <c r="X423" s="964"/>
      <c r="Y423" s="964"/>
      <c r="Z423" s="964"/>
      <c r="AA423" s="964"/>
      <c r="AB423" s="965"/>
      <c r="AC423" s="970"/>
      <c r="AD423" s="978"/>
      <c r="AE423" s="952" t="s">
        <v>400</v>
      </c>
      <c r="AF423" s="953"/>
      <c r="AG423" s="953"/>
      <c r="AH423" s="953"/>
      <c r="AI423" s="953"/>
      <c r="AJ423" s="953"/>
      <c r="AK423" s="953"/>
      <c r="AL423" s="954"/>
      <c r="AM423" s="223" t="s">
        <v>401</v>
      </c>
      <c r="AN423" s="224" t="s">
        <v>402</v>
      </c>
      <c r="AO423" s="225" t="s">
        <v>402</v>
      </c>
      <c r="AP423" s="885"/>
      <c r="AQ423" s="995"/>
      <c r="AR423" s="995"/>
      <c r="AS423" s="995"/>
      <c r="AT423" s="995"/>
      <c r="AU423" s="995"/>
      <c r="AV423" s="995"/>
      <c r="AW423" s="995"/>
      <c r="AX423" s="995"/>
      <c r="AY423" s="995"/>
      <c r="AZ423" s="995"/>
      <c r="BA423" s="995"/>
      <c r="BB423" s="995"/>
      <c r="BC423" s="996"/>
    </row>
    <row r="424" spans="1:68" ht="32.1" customHeight="1">
      <c r="A424" s="207"/>
      <c r="B424" s="894">
        <v>1</v>
      </c>
      <c r="C424" s="896">
        <f>'入力用　雇用依頼 '!O23</f>
        <v>44501</v>
      </c>
      <c r="D424" s="226" t="s">
        <v>403</v>
      </c>
      <c r="E424" s="898"/>
      <c r="F424" s="899"/>
      <c r="G424" s="899"/>
      <c r="H424" s="303" t="s">
        <v>404</v>
      </c>
      <c r="I424" s="899"/>
      <c r="J424" s="899"/>
      <c r="K424" s="900"/>
      <c r="L424" s="285" t="str">
        <f>IF(E424="","",I424-E424-(TIME(0,N424,0)))</f>
        <v/>
      </c>
      <c r="M424" s="286" t="str">
        <f>IF(E424="","",IF(MINUTE(I424-E424-TIME(0,N424,0))=0,"00",MINUTE(I424-E424-TIME(0,N424,0))))</f>
        <v/>
      </c>
      <c r="N424" s="279"/>
      <c r="O424" s="946"/>
      <c r="P424" s="903"/>
      <c r="Q424" s="904"/>
      <c r="R424" s="904"/>
      <c r="S424" s="904"/>
      <c r="T424" s="904"/>
      <c r="U424" s="904"/>
      <c r="V424" s="904"/>
      <c r="W424" s="904"/>
      <c r="X424" s="904"/>
      <c r="Y424" s="904"/>
      <c r="Z424" s="904"/>
      <c r="AA424" s="904"/>
      <c r="AB424" s="944"/>
      <c r="AC424" s="950">
        <v>17</v>
      </c>
      <c r="AD424" s="896">
        <f>C454+1</f>
        <v>44517</v>
      </c>
      <c r="AE424" s="226" t="s">
        <v>403</v>
      </c>
      <c r="AF424" s="898"/>
      <c r="AG424" s="899"/>
      <c r="AH424" s="899"/>
      <c r="AI424" s="303" t="s">
        <v>404</v>
      </c>
      <c r="AJ424" s="899"/>
      <c r="AK424" s="899"/>
      <c r="AL424" s="900"/>
      <c r="AM424" s="285" t="str">
        <f>IF(AF424="","",AJ424-AF424-(TIME(0,AO424,0)))</f>
        <v/>
      </c>
      <c r="AN424" s="286" t="str">
        <f>IF(AF424="","",IF(MINUTE(AJ424-AF424-TIME(0,AO424,0))=0,"00",MINUTE(AJ424-AF424-TIME(0,AO424,0))))</f>
        <v/>
      </c>
      <c r="AO424" s="279"/>
      <c r="AP424" s="946"/>
      <c r="AQ424" s="903"/>
      <c r="AR424" s="904"/>
      <c r="AS424" s="904"/>
      <c r="AT424" s="904"/>
      <c r="AU424" s="904"/>
      <c r="AV424" s="904"/>
      <c r="AW424" s="904"/>
      <c r="AX424" s="904"/>
      <c r="AY424" s="904"/>
      <c r="AZ424" s="904"/>
      <c r="BA424" s="904"/>
      <c r="BB424" s="904"/>
      <c r="BC424" s="905"/>
    </row>
    <row r="425" spans="1:68" ht="32.1" customHeight="1">
      <c r="A425" s="207"/>
      <c r="B425" s="949"/>
      <c r="C425" s="914"/>
      <c r="D425" s="234" t="s">
        <v>405</v>
      </c>
      <c r="E425" s="293"/>
      <c r="F425" s="294" t="s">
        <v>38</v>
      </c>
      <c r="G425" s="295"/>
      <c r="H425" s="304" t="s">
        <v>404</v>
      </c>
      <c r="I425" s="295"/>
      <c r="J425" s="294" t="s">
        <v>38</v>
      </c>
      <c r="K425" s="295"/>
      <c r="L425" s="287"/>
      <c r="M425" s="288"/>
      <c r="N425" s="280"/>
      <c r="O425" s="943"/>
      <c r="P425" s="910"/>
      <c r="Q425" s="911"/>
      <c r="R425" s="911"/>
      <c r="S425" s="911"/>
      <c r="T425" s="911"/>
      <c r="U425" s="911"/>
      <c r="V425" s="911"/>
      <c r="W425" s="911"/>
      <c r="X425" s="911"/>
      <c r="Y425" s="911"/>
      <c r="Z425" s="911"/>
      <c r="AA425" s="911"/>
      <c r="AB425" s="945"/>
      <c r="AC425" s="951"/>
      <c r="AD425" s="914"/>
      <c r="AE425" s="234" t="s">
        <v>405</v>
      </c>
      <c r="AF425" s="293"/>
      <c r="AG425" s="294" t="s">
        <v>38</v>
      </c>
      <c r="AH425" s="295"/>
      <c r="AI425" s="304" t="s">
        <v>404</v>
      </c>
      <c r="AJ425" s="295"/>
      <c r="AK425" s="294" t="s">
        <v>38</v>
      </c>
      <c r="AL425" s="295"/>
      <c r="AM425" s="291"/>
      <c r="AN425" s="292"/>
      <c r="AO425" s="280"/>
      <c r="AP425" s="943"/>
      <c r="AQ425" s="910"/>
      <c r="AR425" s="911"/>
      <c r="AS425" s="911"/>
      <c r="AT425" s="911"/>
      <c r="AU425" s="911"/>
      <c r="AV425" s="911"/>
      <c r="AW425" s="911"/>
      <c r="AX425" s="911"/>
      <c r="AY425" s="911"/>
      <c r="AZ425" s="911"/>
      <c r="BA425" s="911"/>
      <c r="BB425" s="911"/>
      <c r="BC425" s="912"/>
    </row>
    <row r="426" spans="1:68" ht="32.1" customHeight="1">
      <c r="A426" s="207"/>
      <c r="B426" s="894">
        <v>2</v>
      </c>
      <c r="C426" s="896">
        <f>C424+1</f>
        <v>44502</v>
      </c>
      <c r="D426" s="226" t="s">
        <v>403</v>
      </c>
      <c r="E426" s="898"/>
      <c r="F426" s="899"/>
      <c r="G426" s="899"/>
      <c r="H426" s="303" t="s">
        <v>404</v>
      </c>
      <c r="I426" s="899"/>
      <c r="J426" s="899"/>
      <c r="K426" s="900"/>
      <c r="L426" s="285" t="str">
        <f>IF(E426="","",I426-E426-(TIME(0,N426,0)))</f>
        <v/>
      </c>
      <c r="M426" s="286" t="str">
        <f>IF(E426="","",IF(MINUTE(I426-E426-TIME(0,N426,0))=0,"00",MINUTE(I426-E426-TIME(0,N426,0))))</f>
        <v/>
      </c>
      <c r="N426" s="279"/>
      <c r="O426" s="901"/>
      <c r="P426" s="903"/>
      <c r="Q426" s="904"/>
      <c r="R426" s="904"/>
      <c r="S426" s="904"/>
      <c r="T426" s="904"/>
      <c r="U426" s="904"/>
      <c r="V426" s="904"/>
      <c r="W426" s="904"/>
      <c r="X426" s="904"/>
      <c r="Y426" s="904"/>
      <c r="Z426" s="904"/>
      <c r="AA426" s="904"/>
      <c r="AB426" s="944"/>
      <c r="AC426" s="947">
        <v>18</v>
      </c>
      <c r="AD426" s="896">
        <f>AD424+1</f>
        <v>44518</v>
      </c>
      <c r="AE426" s="226" t="s">
        <v>403</v>
      </c>
      <c r="AF426" s="898"/>
      <c r="AG426" s="899"/>
      <c r="AH426" s="899"/>
      <c r="AI426" s="303" t="s">
        <v>404</v>
      </c>
      <c r="AJ426" s="899"/>
      <c r="AK426" s="899"/>
      <c r="AL426" s="900"/>
      <c r="AM426" s="285" t="str">
        <f>IF(AF426="","",AJ426-AF426-(TIME(0,AO426,0)))</f>
        <v/>
      </c>
      <c r="AN426" s="286" t="str">
        <f>IF(AF426="","",IF(MINUTE(AJ426-AF426-TIME(0,AO426,0))=0,"00",MINUTE(AJ426-AF426-TIME(0,AO426,0))))</f>
        <v/>
      </c>
      <c r="AO426" s="279"/>
      <c r="AP426" s="886"/>
      <c r="AQ426" s="888"/>
      <c r="AR426" s="889"/>
      <c r="AS426" s="889"/>
      <c r="AT426" s="889"/>
      <c r="AU426" s="889"/>
      <c r="AV426" s="889"/>
      <c r="AW426" s="889"/>
      <c r="AX426" s="889"/>
      <c r="AY426" s="889"/>
      <c r="AZ426" s="889"/>
      <c r="BA426" s="889"/>
      <c r="BB426" s="889"/>
      <c r="BC426" s="890"/>
    </row>
    <row r="427" spans="1:68" ht="32.1" customHeight="1">
      <c r="A427" s="207"/>
      <c r="B427" s="949"/>
      <c r="C427" s="914"/>
      <c r="D427" s="234" t="s">
        <v>405</v>
      </c>
      <c r="E427" s="293"/>
      <c r="F427" s="294" t="s">
        <v>38</v>
      </c>
      <c r="G427" s="295"/>
      <c r="H427" s="304" t="s">
        <v>404</v>
      </c>
      <c r="I427" s="295"/>
      <c r="J427" s="294" t="s">
        <v>38</v>
      </c>
      <c r="K427" s="295"/>
      <c r="L427" s="287"/>
      <c r="M427" s="288"/>
      <c r="N427" s="280"/>
      <c r="O427" s="943"/>
      <c r="P427" s="910"/>
      <c r="Q427" s="911"/>
      <c r="R427" s="911"/>
      <c r="S427" s="911"/>
      <c r="T427" s="911"/>
      <c r="U427" s="911"/>
      <c r="V427" s="911"/>
      <c r="W427" s="911"/>
      <c r="X427" s="911"/>
      <c r="Y427" s="911"/>
      <c r="Z427" s="911"/>
      <c r="AA427" s="911"/>
      <c r="AB427" s="945"/>
      <c r="AC427" s="947"/>
      <c r="AD427" s="914"/>
      <c r="AE427" s="234" t="s">
        <v>405</v>
      </c>
      <c r="AF427" s="293"/>
      <c r="AG427" s="294" t="s">
        <v>38</v>
      </c>
      <c r="AH427" s="295"/>
      <c r="AI427" s="304" t="s">
        <v>404</v>
      </c>
      <c r="AJ427" s="295"/>
      <c r="AK427" s="294" t="s">
        <v>38</v>
      </c>
      <c r="AL427" s="295"/>
      <c r="AM427" s="291"/>
      <c r="AN427" s="292"/>
      <c r="AO427" s="280"/>
      <c r="AP427" s="887"/>
      <c r="AQ427" s="891"/>
      <c r="AR427" s="892"/>
      <c r="AS427" s="892"/>
      <c r="AT427" s="892"/>
      <c r="AU427" s="892"/>
      <c r="AV427" s="892"/>
      <c r="AW427" s="892"/>
      <c r="AX427" s="892"/>
      <c r="AY427" s="892"/>
      <c r="AZ427" s="892"/>
      <c r="BA427" s="892"/>
      <c r="BB427" s="892"/>
      <c r="BC427" s="893"/>
    </row>
    <row r="428" spans="1:68" ht="32.1" customHeight="1">
      <c r="A428" s="207"/>
      <c r="B428" s="894">
        <v>3</v>
      </c>
      <c r="C428" s="896">
        <f>C426+1</f>
        <v>44503</v>
      </c>
      <c r="D428" s="226" t="s">
        <v>403</v>
      </c>
      <c r="E428" s="898"/>
      <c r="F428" s="899"/>
      <c r="G428" s="899"/>
      <c r="H428" s="303" t="s">
        <v>404</v>
      </c>
      <c r="I428" s="899"/>
      <c r="J428" s="899"/>
      <c r="K428" s="900"/>
      <c r="L428" s="285" t="str">
        <f>IF(E428="","",I428-E428-(TIME(0,N428,0)))</f>
        <v/>
      </c>
      <c r="M428" s="286" t="str">
        <f>IF(E428="","",IF(MINUTE(I428-E428-TIME(0,N428,0))=0,"00",MINUTE(I428-E428-TIME(0,N428,0))))</f>
        <v/>
      </c>
      <c r="N428" s="279"/>
      <c r="O428" s="901"/>
      <c r="P428" s="903"/>
      <c r="Q428" s="904"/>
      <c r="R428" s="904"/>
      <c r="S428" s="904"/>
      <c r="T428" s="904"/>
      <c r="U428" s="904"/>
      <c r="V428" s="904"/>
      <c r="W428" s="904"/>
      <c r="X428" s="904"/>
      <c r="Y428" s="904"/>
      <c r="Z428" s="904"/>
      <c r="AA428" s="904"/>
      <c r="AB428" s="944"/>
      <c r="AC428" s="918">
        <v>19</v>
      </c>
      <c r="AD428" s="896">
        <f>AD426+1</f>
        <v>44519</v>
      </c>
      <c r="AE428" s="226" t="s">
        <v>403</v>
      </c>
      <c r="AF428" s="898"/>
      <c r="AG428" s="899"/>
      <c r="AH428" s="899"/>
      <c r="AI428" s="303" t="s">
        <v>404</v>
      </c>
      <c r="AJ428" s="899"/>
      <c r="AK428" s="899"/>
      <c r="AL428" s="900"/>
      <c r="AM428" s="285" t="str">
        <f>IF(AF428="","",AJ428-AF428-(TIME(0,AO428,0)))</f>
        <v/>
      </c>
      <c r="AN428" s="286" t="str">
        <f>IF(AF428="","",IF(MINUTE(AJ428-AF428-TIME(0,AO428,0))=0,"00",MINUTE(AJ428-AF428-TIME(0,AO428,0))))</f>
        <v/>
      </c>
      <c r="AO428" s="279"/>
      <c r="AP428" s="886"/>
      <c r="AQ428" s="888"/>
      <c r="AR428" s="889"/>
      <c r="AS428" s="889"/>
      <c r="AT428" s="889"/>
      <c r="AU428" s="889"/>
      <c r="AV428" s="889"/>
      <c r="AW428" s="889"/>
      <c r="AX428" s="889"/>
      <c r="AY428" s="889"/>
      <c r="AZ428" s="889"/>
      <c r="BA428" s="889"/>
      <c r="BB428" s="889"/>
      <c r="BC428" s="890"/>
    </row>
    <row r="429" spans="1:68" ht="32.1" customHeight="1">
      <c r="A429" s="207"/>
      <c r="B429" s="949"/>
      <c r="C429" s="914"/>
      <c r="D429" s="234" t="s">
        <v>405</v>
      </c>
      <c r="E429" s="293"/>
      <c r="F429" s="294" t="s">
        <v>38</v>
      </c>
      <c r="G429" s="295"/>
      <c r="H429" s="304" t="s">
        <v>404</v>
      </c>
      <c r="I429" s="295"/>
      <c r="J429" s="294" t="s">
        <v>38</v>
      </c>
      <c r="K429" s="295"/>
      <c r="L429" s="287"/>
      <c r="M429" s="288"/>
      <c r="N429" s="280"/>
      <c r="O429" s="943"/>
      <c r="P429" s="910"/>
      <c r="Q429" s="911"/>
      <c r="R429" s="911"/>
      <c r="S429" s="911"/>
      <c r="T429" s="911"/>
      <c r="U429" s="911"/>
      <c r="V429" s="911"/>
      <c r="W429" s="911"/>
      <c r="X429" s="911"/>
      <c r="Y429" s="911"/>
      <c r="Z429" s="911"/>
      <c r="AA429" s="911"/>
      <c r="AB429" s="945"/>
      <c r="AC429" s="918"/>
      <c r="AD429" s="914"/>
      <c r="AE429" s="234" t="s">
        <v>405</v>
      </c>
      <c r="AF429" s="293"/>
      <c r="AG429" s="294" t="s">
        <v>38</v>
      </c>
      <c r="AH429" s="295"/>
      <c r="AI429" s="304" t="s">
        <v>404</v>
      </c>
      <c r="AJ429" s="295"/>
      <c r="AK429" s="294" t="s">
        <v>38</v>
      </c>
      <c r="AL429" s="295"/>
      <c r="AM429" s="291"/>
      <c r="AN429" s="292"/>
      <c r="AO429" s="280"/>
      <c r="AP429" s="887"/>
      <c r="AQ429" s="891"/>
      <c r="AR429" s="892"/>
      <c r="AS429" s="892"/>
      <c r="AT429" s="892"/>
      <c r="AU429" s="892"/>
      <c r="AV429" s="892"/>
      <c r="AW429" s="892"/>
      <c r="AX429" s="892"/>
      <c r="AY429" s="892"/>
      <c r="AZ429" s="892"/>
      <c r="BA429" s="892"/>
      <c r="BB429" s="892"/>
      <c r="BC429" s="893"/>
    </row>
    <row r="430" spans="1:68" ht="32.1" customHeight="1">
      <c r="A430" s="207"/>
      <c r="B430" s="894">
        <v>4</v>
      </c>
      <c r="C430" s="896">
        <f>C428+1</f>
        <v>44504</v>
      </c>
      <c r="D430" s="226" t="s">
        <v>403</v>
      </c>
      <c r="E430" s="898"/>
      <c r="F430" s="899"/>
      <c r="G430" s="899"/>
      <c r="H430" s="303" t="s">
        <v>404</v>
      </c>
      <c r="I430" s="899"/>
      <c r="J430" s="899"/>
      <c r="K430" s="900"/>
      <c r="L430" s="285" t="str">
        <f>IF(E430="","",I430-E430-(TIME(0,N430,0)))</f>
        <v/>
      </c>
      <c r="M430" s="286" t="str">
        <f>IF(E430="","",IF(MINUTE(I430-E430-TIME(0,N430,0))=0,"00",MINUTE(I430-E430-TIME(0,N430,0))))</f>
        <v/>
      </c>
      <c r="N430" s="279"/>
      <c r="O430" s="915"/>
      <c r="P430" s="888"/>
      <c r="Q430" s="889"/>
      <c r="R430" s="889"/>
      <c r="S430" s="889"/>
      <c r="T430" s="889"/>
      <c r="U430" s="889"/>
      <c r="V430" s="889"/>
      <c r="W430" s="889"/>
      <c r="X430" s="889"/>
      <c r="Y430" s="889"/>
      <c r="Z430" s="889"/>
      <c r="AA430" s="889"/>
      <c r="AB430" s="916"/>
      <c r="AC430" s="918">
        <v>20</v>
      </c>
      <c r="AD430" s="896">
        <f>AD428+1</f>
        <v>44520</v>
      </c>
      <c r="AE430" s="226" t="s">
        <v>403</v>
      </c>
      <c r="AF430" s="898"/>
      <c r="AG430" s="899"/>
      <c r="AH430" s="899"/>
      <c r="AI430" s="303" t="s">
        <v>404</v>
      </c>
      <c r="AJ430" s="899"/>
      <c r="AK430" s="899"/>
      <c r="AL430" s="900"/>
      <c r="AM430" s="285" t="str">
        <f>IF(AF430="","",AJ430-AF430-(TIME(0,AO430,0)))</f>
        <v/>
      </c>
      <c r="AN430" s="286" t="str">
        <f>IF(AF430="","",IF(MINUTE(AJ430-AF430-TIME(0,AO430,0))=0,"00",MINUTE(AJ430-AF430-TIME(0,AO430,0))))</f>
        <v/>
      </c>
      <c r="AO430" s="279"/>
      <c r="AP430" s="946"/>
      <c r="AQ430" s="903"/>
      <c r="AR430" s="904"/>
      <c r="AS430" s="904"/>
      <c r="AT430" s="904"/>
      <c r="AU430" s="904"/>
      <c r="AV430" s="904"/>
      <c r="AW430" s="904"/>
      <c r="AX430" s="904"/>
      <c r="AY430" s="904"/>
      <c r="AZ430" s="904"/>
      <c r="BA430" s="904"/>
      <c r="BB430" s="904"/>
      <c r="BC430" s="905"/>
    </row>
    <row r="431" spans="1:68" ht="32.1" customHeight="1">
      <c r="A431" s="207"/>
      <c r="B431" s="949"/>
      <c r="C431" s="914"/>
      <c r="D431" s="234" t="s">
        <v>405</v>
      </c>
      <c r="E431" s="293"/>
      <c r="F431" s="294" t="s">
        <v>38</v>
      </c>
      <c r="G431" s="295"/>
      <c r="H431" s="304" t="s">
        <v>404</v>
      </c>
      <c r="I431" s="295"/>
      <c r="J431" s="294" t="s">
        <v>38</v>
      </c>
      <c r="K431" s="295"/>
      <c r="L431" s="287"/>
      <c r="M431" s="288"/>
      <c r="N431" s="280"/>
      <c r="O431" s="887"/>
      <c r="P431" s="891"/>
      <c r="Q431" s="892"/>
      <c r="R431" s="892"/>
      <c r="S431" s="892"/>
      <c r="T431" s="892"/>
      <c r="U431" s="892"/>
      <c r="V431" s="892"/>
      <c r="W431" s="892"/>
      <c r="X431" s="892"/>
      <c r="Y431" s="892"/>
      <c r="Z431" s="892"/>
      <c r="AA431" s="892"/>
      <c r="AB431" s="917"/>
      <c r="AC431" s="918"/>
      <c r="AD431" s="914"/>
      <c r="AE431" s="234" t="s">
        <v>405</v>
      </c>
      <c r="AF431" s="293"/>
      <c r="AG431" s="294" t="s">
        <v>38</v>
      </c>
      <c r="AH431" s="295"/>
      <c r="AI431" s="304" t="s">
        <v>404</v>
      </c>
      <c r="AJ431" s="295"/>
      <c r="AK431" s="294" t="s">
        <v>38</v>
      </c>
      <c r="AL431" s="295"/>
      <c r="AM431" s="291"/>
      <c r="AN431" s="292"/>
      <c r="AO431" s="280"/>
      <c r="AP431" s="943"/>
      <c r="AQ431" s="910"/>
      <c r="AR431" s="911"/>
      <c r="AS431" s="911"/>
      <c r="AT431" s="911"/>
      <c r="AU431" s="911"/>
      <c r="AV431" s="911"/>
      <c r="AW431" s="911"/>
      <c r="AX431" s="911"/>
      <c r="AY431" s="911"/>
      <c r="AZ431" s="911"/>
      <c r="BA431" s="911"/>
      <c r="BB431" s="911"/>
      <c r="BC431" s="912"/>
    </row>
    <row r="432" spans="1:68" ht="32.1" customHeight="1">
      <c r="A432" s="207"/>
      <c r="B432" s="894">
        <v>5</v>
      </c>
      <c r="C432" s="896">
        <f>C430+1</f>
        <v>44505</v>
      </c>
      <c r="D432" s="226" t="s">
        <v>403</v>
      </c>
      <c r="E432" s="898"/>
      <c r="F432" s="899"/>
      <c r="G432" s="899"/>
      <c r="H432" s="303" t="s">
        <v>404</v>
      </c>
      <c r="I432" s="899"/>
      <c r="J432" s="899"/>
      <c r="K432" s="900"/>
      <c r="L432" s="285" t="str">
        <f>IF(E432="","",I432-E432-(TIME(0,N432,0)))</f>
        <v/>
      </c>
      <c r="M432" s="286" t="str">
        <f>IF(E432="","",IF(MINUTE(I432-E432-TIME(0,N432,0))=0,"00",MINUTE(I432-E432-TIME(0,N432,0))))</f>
        <v/>
      </c>
      <c r="N432" s="279"/>
      <c r="O432" s="915"/>
      <c r="P432" s="888"/>
      <c r="Q432" s="889"/>
      <c r="R432" s="889"/>
      <c r="S432" s="889"/>
      <c r="T432" s="889"/>
      <c r="U432" s="889"/>
      <c r="V432" s="889"/>
      <c r="W432" s="889"/>
      <c r="X432" s="889"/>
      <c r="Y432" s="889"/>
      <c r="Z432" s="889"/>
      <c r="AA432" s="889"/>
      <c r="AB432" s="916"/>
      <c r="AC432" s="918">
        <v>21</v>
      </c>
      <c r="AD432" s="896">
        <f>AD430+1</f>
        <v>44521</v>
      </c>
      <c r="AE432" s="226" t="s">
        <v>403</v>
      </c>
      <c r="AF432" s="898"/>
      <c r="AG432" s="899"/>
      <c r="AH432" s="899"/>
      <c r="AI432" s="303" t="s">
        <v>404</v>
      </c>
      <c r="AJ432" s="899"/>
      <c r="AK432" s="899"/>
      <c r="AL432" s="900"/>
      <c r="AM432" s="285" t="str">
        <f>IF(AF432="","",AJ432-AF432-(TIME(0,AO432,0)))</f>
        <v/>
      </c>
      <c r="AN432" s="286" t="str">
        <f>IF(AF432="","",IF(MINUTE(AJ432-AF432-TIME(0,AO432,0))=0,"00",MINUTE(AJ432-AF432-TIME(0,AO432,0))))</f>
        <v/>
      </c>
      <c r="AO432" s="279"/>
      <c r="AP432" s="946"/>
      <c r="AQ432" s="903"/>
      <c r="AR432" s="904"/>
      <c r="AS432" s="904"/>
      <c r="AT432" s="904"/>
      <c r="AU432" s="904"/>
      <c r="AV432" s="904"/>
      <c r="AW432" s="904"/>
      <c r="AX432" s="904"/>
      <c r="AY432" s="904"/>
      <c r="AZ432" s="904"/>
      <c r="BA432" s="904"/>
      <c r="BB432" s="904"/>
      <c r="BC432" s="905"/>
    </row>
    <row r="433" spans="1:55" ht="32.1" customHeight="1">
      <c r="A433" s="207"/>
      <c r="B433" s="949"/>
      <c r="C433" s="914"/>
      <c r="D433" s="234" t="s">
        <v>405</v>
      </c>
      <c r="E433" s="293"/>
      <c r="F433" s="294" t="s">
        <v>38</v>
      </c>
      <c r="G433" s="295"/>
      <c r="H433" s="304" t="s">
        <v>404</v>
      </c>
      <c r="I433" s="295"/>
      <c r="J433" s="294" t="s">
        <v>38</v>
      </c>
      <c r="K433" s="295"/>
      <c r="L433" s="287"/>
      <c r="M433" s="288"/>
      <c r="N433" s="280"/>
      <c r="O433" s="887"/>
      <c r="P433" s="891"/>
      <c r="Q433" s="892"/>
      <c r="R433" s="892"/>
      <c r="S433" s="892"/>
      <c r="T433" s="892"/>
      <c r="U433" s="892"/>
      <c r="V433" s="892"/>
      <c r="W433" s="892"/>
      <c r="X433" s="892"/>
      <c r="Y433" s="892"/>
      <c r="Z433" s="892"/>
      <c r="AA433" s="892"/>
      <c r="AB433" s="917"/>
      <c r="AC433" s="918"/>
      <c r="AD433" s="914"/>
      <c r="AE433" s="234" t="s">
        <v>405</v>
      </c>
      <c r="AF433" s="293"/>
      <c r="AG433" s="294" t="s">
        <v>38</v>
      </c>
      <c r="AH433" s="295"/>
      <c r="AI433" s="304" t="s">
        <v>404</v>
      </c>
      <c r="AJ433" s="295"/>
      <c r="AK433" s="294" t="s">
        <v>38</v>
      </c>
      <c r="AL433" s="295"/>
      <c r="AM433" s="291"/>
      <c r="AN433" s="292"/>
      <c r="AO433" s="280"/>
      <c r="AP433" s="943"/>
      <c r="AQ433" s="910"/>
      <c r="AR433" s="911"/>
      <c r="AS433" s="911"/>
      <c r="AT433" s="911"/>
      <c r="AU433" s="911"/>
      <c r="AV433" s="911"/>
      <c r="AW433" s="911"/>
      <c r="AX433" s="911"/>
      <c r="AY433" s="911"/>
      <c r="AZ433" s="911"/>
      <c r="BA433" s="911"/>
      <c r="BB433" s="911"/>
      <c r="BC433" s="912"/>
    </row>
    <row r="434" spans="1:55" ht="32.1" customHeight="1">
      <c r="A434" s="207"/>
      <c r="B434" s="894">
        <v>6</v>
      </c>
      <c r="C434" s="896">
        <f>C432+1</f>
        <v>44506</v>
      </c>
      <c r="D434" s="226" t="s">
        <v>403</v>
      </c>
      <c r="E434" s="898"/>
      <c r="F434" s="899"/>
      <c r="G434" s="899"/>
      <c r="H434" s="303" t="s">
        <v>404</v>
      </c>
      <c r="I434" s="899"/>
      <c r="J434" s="899"/>
      <c r="K434" s="900"/>
      <c r="L434" s="285" t="str">
        <f>IF(E434="","",I434-E434-(TIME(0,N434,0)))</f>
        <v/>
      </c>
      <c r="M434" s="286" t="str">
        <f>IF(E434="","",IF(MINUTE(I434-E434-TIME(0,N434,0))=0,"00",MINUTE(I434-E434-TIME(0,N434,0))))</f>
        <v/>
      </c>
      <c r="N434" s="279"/>
      <c r="O434" s="915"/>
      <c r="P434" s="888"/>
      <c r="Q434" s="889"/>
      <c r="R434" s="889"/>
      <c r="S434" s="889"/>
      <c r="T434" s="889"/>
      <c r="U434" s="889"/>
      <c r="V434" s="889"/>
      <c r="W434" s="889"/>
      <c r="X434" s="889"/>
      <c r="Y434" s="889"/>
      <c r="Z434" s="889"/>
      <c r="AA434" s="889"/>
      <c r="AB434" s="916"/>
      <c r="AC434" s="918">
        <v>22</v>
      </c>
      <c r="AD434" s="896">
        <f>AD432+1</f>
        <v>44522</v>
      </c>
      <c r="AE434" s="226" t="s">
        <v>403</v>
      </c>
      <c r="AF434" s="898"/>
      <c r="AG434" s="899"/>
      <c r="AH434" s="899"/>
      <c r="AI434" s="303" t="s">
        <v>404</v>
      </c>
      <c r="AJ434" s="899"/>
      <c r="AK434" s="899"/>
      <c r="AL434" s="900"/>
      <c r="AM434" s="285" t="str">
        <f>IF(AF434="","",AJ434-AF434-(TIME(0,AO434,0)))</f>
        <v/>
      </c>
      <c r="AN434" s="286" t="str">
        <f>IF(AF434="","",IF(MINUTE(AJ434-AF434-TIME(0,AO434,0))=0,"00",MINUTE(AJ434-AF434-TIME(0,AO434,0))))</f>
        <v/>
      </c>
      <c r="AO434" s="279"/>
      <c r="AP434" s="946"/>
      <c r="AQ434" s="903"/>
      <c r="AR434" s="904"/>
      <c r="AS434" s="904"/>
      <c r="AT434" s="904"/>
      <c r="AU434" s="904"/>
      <c r="AV434" s="904"/>
      <c r="AW434" s="904"/>
      <c r="AX434" s="904"/>
      <c r="AY434" s="904"/>
      <c r="AZ434" s="904"/>
      <c r="BA434" s="904"/>
      <c r="BB434" s="904"/>
      <c r="BC434" s="905"/>
    </row>
    <row r="435" spans="1:55" ht="32.1" customHeight="1">
      <c r="A435" s="207"/>
      <c r="B435" s="949"/>
      <c r="C435" s="914"/>
      <c r="D435" s="234" t="s">
        <v>405</v>
      </c>
      <c r="E435" s="293"/>
      <c r="F435" s="294" t="s">
        <v>38</v>
      </c>
      <c r="G435" s="295"/>
      <c r="H435" s="304" t="s">
        <v>404</v>
      </c>
      <c r="I435" s="295"/>
      <c r="J435" s="294" t="s">
        <v>38</v>
      </c>
      <c r="K435" s="295"/>
      <c r="L435" s="287"/>
      <c r="M435" s="288"/>
      <c r="N435" s="280"/>
      <c r="O435" s="887"/>
      <c r="P435" s="891"/>
      <c r="Q435" s="892"/>
      <c r="R435" s="892"/>
      <c r="S435" s="892"/>
      <c r="T435" s="892"/>
      <c r="U435" s="892"/>
      <c r="V435" s="892"/>
      <c r="W435" s="892"/>
      <c r="X435" s="892"/>
      <c r="Y435" s="892"/>
      <c r="Z435" s="892"/>
      <c r="AA435" s="892"/>
      <c r="AB435" s="917"/>
      <c r="AC435" s="918"/>
      <c r="AD435" s="914"/>
      <c r="AE435" s="234" t="s">
        <v>405</v>
      </c>
      <c r="AF435" s="293"/>
      <c r="AG435" s="294" t="s">
        <v>38</v>
      </c>
      <c r="AH435" s="295"/>
      <c r="AI435" s="304" t="s">
        <v>404</v>
      </c>
      <c r="AJ435" s="295"/>
      <c r="AK435" s="294" t="s">
        <v>38</v>
      </c>
      <c r="AL435" s="295"/>
      <c r="AM435" s="291"/>
      <c r="AN435" s="292"/>
      <c r="AO435" s="280"/>
      <c r="AP435" s="943"/>
      <c r="AQ435" s="910"/>
      <c r="AR435" s="911"/>
      <c r="AS435" s="911"/>
      <c r="AT435" s="911"/>
      <c r="AU435" s="911"/>
      <c r="AV435" s="911"/>
      <c r="AW435" s="911"/>
      <c r="AX435" s="911"/>
      <c r="AY435" s="911"/>
      <c r="AZ435" s="911"/>
      <c r="BA435" s="911"/>
      <c r="BB435" s="911"/>
      <c r="BC435" s="912"/>
    </row>
    <row r="436" spans="1:55" ht="32.1" customHeight="1">
      <c r="A436" s="207"/>
      <c r="B436" s="894">
        <v>7</v>
      </c>
      <c r="C436" s="896">
        <f>C434+1</f>
        <v>44507</v>
      </c>
      <c r="D436" s="226" t="s">
        <v>403</v>
      </c>
      <c r="E436" s="898"/>
      <c r="F436" s="899"/>
      <c r="G436" s="899"/>
      <c r="H436" s="303" t="s">
        <v>404</v>
      </c>
      <c r="I436" s="899"/>
      <c r="J436" s="899"/>
      <c r="K436" s="900"/>
      <c r="L436" s="285" t="str">
        <f>IF(E436="","",I436-E436-(TIME(0,N436,0)))</f>
        <v/>
      </c>
      <c r="M436" s="286" t="str">
        <f>IF(E436="","",IF(MINUTE(I436-E436-TIME(0,N436,0))=0,"00",MINUTE(I436-E436-TIME(0,N436,0))))</f>
        <v/>
      </c>
      <c r="N436" s="279"/>
      <c r="O436" s="915"/>
      <c r="P436" s="888"/>
      <c r="Q436" s="889"/>
      <c r="R436" s="889"/>
      <c r="S436" s="889"/>
      <c r="T436" s="889"/>
      <c r="U436" s="889"/>
      <c r="V436" s="889"/>
      <c r="W436" s="889"/>
      <c r="X436" s="889"/>
      <c r="Y436" s="889"/>
      <c r="Z436" s="889"/>
      <c r="AA436" s="889"/>
      <c r="AB436" s="916"/>
      <c r="AC436" s="918">
        <v>23</v>
      </c>
      <c r="AD436" s="896">
        <f>AD434+1</f>
        <v>44523</v>
      </c>
      <c r="AE436" s="226" t="s">
        <v>403</v>
      </c>
      <c r="AF436" s="898"/>
      <c r="AG436" s="899"/>
      <c r="AH436" s="899"/>
      <c r="AI436" s="303" t="s">
        <v>404</v>
      </c>
      <c r="AJ436" s="899"/>
      <c r="AK436" s="899"/>
      <c r="AL436" s="900"/>
      <c r="AM436" s="285" t="str">
        <f>IF(AF436="","",AJ436-AF436-(TIME(0,AO436,0)))</f>
        <v/>
      </c>
      <c r="AN436" s="286" t="str">
        <f>IF(AF436="","",IF(MINUTE(AJ436-AF436-TIME(0,AO436,0))=0,"00",MINUTE(AJ436-AF436-TIME(0,AO436,0))))</f>
        <v/>
      </c>
      <c r="AO436" s="279"/>
      <c r="AP436" s="946"/>
      <c r="AQ436" s="903"/>
      <c r="AR436" s="904"/>
      <c r="AS436" s="904"/>
      <c r="AT436" s="904"/>
      <c r="AU436" s="904"/>
      <c r="AV436" s="904"/>
      <c r="AW436" s="904"/>
      <c r="AX436" s="904"/>
      <c r="AY436" s="904"/>
      <c r="AZ436" s="904"/>
      <c r="BA436" s="904"/>
      <c r="BB436" s="904"/>
      <c r="BC436" s="905"/>
    </row>
    <row r="437" spans="1:55" ht="32.1" customHeight="1">
      <c r="A437" s="207"/>
      <c r="B437" s="949"/>
      <c r="C437" s="914"/>
      <c r="D437" s="234" t="s">
        <v>405</v>
      </c>
      <c r="E437" s="293"/>
      <c r="F437" s="294" t="s">
        <v>38</v>
      </c>
      <c r="G437" s="295"/>
      <c r="H437" s="304" t="s">
        <v>404</v>
      </c>
      <c r="I437" s="295"/>
      <c r="J437" s="294" t="s">
        <v>38</v>
      </c>
      <c r="K437" s="295"/>
      <c r="L437" s="287"/>
      <c r="M437" s="288"/>
      <c r="N437" s="280"/>
      <c r="O437" s="887"/>
      <c r="P437" s="891"/>
      <c r="Q437" s="892"/>
      <c r="R437" s="892"/>
      <c r="S437" s="892"/>
      <c r="T437" s="892"/>
      <c r="U437" s="892"/>
      <c r="V437" s="892"/>
      <c r="W437" s="892"/>
      <c r="X437" s="892"/>
      <c r="Y437" s="892"/>
      <c r="Z437" s="892"/>
      <c r="AA437" s="892"/>
      <c r="AB437" s="917"/>
      <c r="AC437" s="918"/>
      <c r="AD437" s="914"/>
      <c r="AE437" s="234" t="s">
        <v>405</v>
      </c>
      <c r="AF437" s="293"/>
      <c r="AG437" s="294" t="s">
        <v>38</v>
      </c>
      <c r="AH437" s="295"/>
      <c r="AI437" s="304" t="s">
        <v>404</v>
      </c>
      <c r="AJ437" s="295"/>
      <c r="AK437" s="294" t="s">
        <v>38</v>
      </c>
      <c r="AL437" s="295"/>
      <c r="AM437" s="291"/>
      <c r="AN437" s="292"/>
      <c r="AO437" s="280"/>
      <c r="AP437" s="943"/>
      <c r="AQ437" s="910"/>
      <c r="AR437" s="911"/>
      <c r="AS437" s="911"/>
      <c r="AT437" s="911"/>
      <c r="AU437" s="911"/>
      <c r="AV437" s="911"/>
      <c r="AW437" s="911"/>
      <c r="AX437" s="911"/>
      <c r="AY437" s="911"/>
      <c r="AZ437" s="911"/>
      <c r="BA437" s="911"/>
      <c r="BB437" s="911"/>
      <c r="BC437" s="912"/>
    </row>
    <row r="438" spans="1:55" ht="32.1" customHeight="1">
      <c r="A438" s="207"/>
      <c r="B438" s="894">
        <v>8</v>
      </c>
      <c r="C438" s="896">
        <f>C436+1</f>
        <v>44508</v>
      </c>
      <c r="D438" s="226" t="s">
        <v>403</v>
      </c>
      <c r="E438" s="898"/>
      <c r="F438" s="899"/>
      <c r="G438" s="899"/>
      <c r="H438" s="303" t="s">
        <v>404</v>
      </c>
      <c r="I438" s="899"/>
      <c r="J438" s="899"/>
      <c r="K438" s="900"/>
      <c r="L438" s="285" t="str">
        <f>IF(E438="","",I438-E438-(TIME(0,N438,0)))</f>
        <v/>
      </c>
      <c r="M438" s="286" t="str">
        <f>IF(E438="","",IF(MINUTE(I438-E438-TIME(0,N438,0))=0,"00",MINUTE(I438-E438-TIME(0,N438,0))))</f>
        <v/>
      </c>
      <c r="N438" s="279"/>
      <c r="O438" s="915"/>
      <c r="P438" s="888"/>
      <c r="Q438" s="889"/>
      <c r="R438" s="889"/>
      <c r="S438" s="889"/>
      <c r="T438" s="889"/>
      <c r="U438" s="889"/>
      <c r="V438" s="889"/>
      <c r="W438" s="889"/>
      <c r="X438" s="889"/>
      <c r="Y438" s="889"/>
      <c r="Z438" s="889"/>
      <c r="AA438" s="889"/>
      <c r="AB438" s="916"/>
      <c r="AC438" s="918">
        <v>24</v>
      </c>
      <c r="AD438" s="896">
        <f>AD436+1</f>
        <v>44524</v>
      </c>
      <c r="AE438" s="226" t="s">
        <v>403</v>
      </c>
      <c r="AF438" s="898"/>
      <c r="AG438" s="899"/>
      <c r="AH438" s="899"/>
      <c r="AI438" s="303" t="s">
        <v>404</v>
      </c>
      <c r="AJ438" s="899"/>
      <c r="AK438" s="899"/>
      <c r="AL438" s="900"/>
      <c r="AM438" s="285" t="str">
        <f>IF(AF438="","",AJ438-AF438-(TIME(0,AO438,0)))</f>
        <v/>
      </c>
      <c r="AN438" s="286" t="str">
        <f>IF(AF438="","",IF(MINUTE(AJ438-AF438-TIME(0,AO438,0))=0,"00",MINUTE(AJ438-AF438-TIME(0,AO438,0))))</f>
        <v/>
      </c>
      <c r="AO438" s="279"/>
      <c r="AP438" s="946"/>
      <c r="AQ438" s="903"/>
      <c r="AR438" s="904"/>
      <c r="AS438" s="904"/>
      <c r="AT438" s="904"/>
      <c r="AU438" s="904"/>
      <c r="AV438" s="904"/>
      <c r="AW438" s="904"/>
      <c r="AX438" s="904"/>
      <c r="AY438" s="904"/>
      <c r="AZ438" s="904"/>
      <c r="BA438" s="904"/>
      <c r="BB438" s="904"/>
      <c r="BC438" s="905"/>
    </row>
    <row r="439" spans="1:55" ht="32.1" customHeight="1">
      <c r="A439" s="207"/>
      <c r="B439" s="949"/>
      <c r="C439" s="914"/>
      <c r="D439" s="234" t="s">
        <v>405</v>
      </c>
      <c r="E439" s="293"/>
      <c r="F439" s="294" t="s">
        <v>38</v>
      </c>
      <c r="G439" s="295"/>
      <c r="H439" s="304" t="s">
        <v>404</v>
      </c>
      <c r="I439" s="295"/>
      <c r="J439" s="294" t="s">
        <v>38</v>
      </c>
      <c r="K439" s="295"/>
      <c r="L439" s="287"/>
      <c r="M439" s="288"/>
      <c r="N439" s="280"/>
      <c r="O439" s="887"/>
      <c r="P439" s="891"/>
      <c r="Q439" s="892"/>
      <c r="R439" s="892"/>
      <c r="S439" s="892"/>
      <c r="T439" s="892"/>
      <c r="U439" s="892"/>
      <c r="V439" s="892"/>
      <c r="W439" s="892"/>
      <c r="X439" s="892"/>
      <c r="Y439" s="892"/>
      <c r="Z439" s="892"/>
      <c r="AA439" s="892"/>
      <c r="AB439" s="917"/>
      <c r="AC439" s="918"/>
      <c r="AD439" s="914"/>
      <c r="AE439" s="234" t="s">
        <v>405</v>
      </c>
      <c r="AF439" s="293"/>
      <c r="AG439" s="294" t="s">
        <v>38</v>
      </c>
      <c r="AH439" s="295"/>
      <c r="AI439" s="304" t="s">
        <v>404</v>
      </c>
      <c r="AJ439" s="295"/>
      <c r="AK439" s="294" t="s">
        <v>38</v>
      </c>
      <c r="AL439" s="295"/>
      <c r="AM439" s="291"/>
      <c r="AN439" s="292"/>
      <c r="AO439" s="280"/>
      <c r="AP439" s="943"/>
      <c r="AQ439" s="910"/>
      <c r="AR439" s="911"/>
      <c r="AS439" s="911"/>
      <c r="AT439" s="911"/>
      <c r="AU439" s="911"/>
      <c r="AV439" s="911"/>
      <c r="AW439" s="911"/>
      <c r="AX439" s="911"/>
      <c r="AY439" s="911"/>
      <c r="AZ439" s="911"/>
      <c r="BA439" s="911"/>
      <c r="BB439" s="911"/>
      <c r="BC439" s="912"/>
    </row>
    <row r="440" spans="1:55" ht="32.1" customHeight="1">
      <c r="A440" s="207"/>
      <c r="B440" s="913">
        <v>9</v>
      </c>
      <c r="C440" s="896">
        <f>C438+1</f>
        <v>44509</v>
      </c>
      <c r="D440" s="226" t="s">
        <v>403</v>
      </c>
      <c r="E440" s="898"/>
      <c r="F440" s="899"/>
      <c r="G440" s="899"/>
      <c r="H440" s="303" t="s">
        <v>404</v>
      </c>
      <c r="I440" s="899"/>
      <c r="J440" s="899"/>
      <c r="K440" s="900"/>
      <c r="L440" s="285" t="str">
        <f>IF(E440="","",I440-E440-(TIME(0,N440,0)))</f>
        <v/>
      </c>
      <c r="M440" s="286" t="str">
        <f>IF(E440="","",IF(MINUTE(I440-E440-TIME(0,N440,0))=0,"00",MINUTE(I440-E440-TIME(0,N440,0))))</f>
        <v/>
      </c>
      <c r="N440" s="279"/>
      <c r="O440" s="915"/>
      <c r="P440" s="888"/>
      <c r="Q440" s="889"/>
      <c r="R440" s="889"/>
      <c r="S440" s="889"/>
      <c r="T440" s="889"/>
      <c r="U440" s="889"/>
      <c r="V440" s="889"/>
      <c r="W440" s="889"/>
      <c r="X440" s="889"/>
      <c r="Y440" s="889"/>
      <c r="Z440" s="889"/>
      <c r="AA440" s="889"/>
      <c r="AB440" s="916"/>
      <c r="AC440" s="918">
        <v>25</v>
      </c>
      <c r="AD440" s="896">
        <f>AD438+1</f>
        <v>44525</v>
      </c>
      <c r="AE440" s="226" t="s">
        <v>403</v>
      </c>
      <c r="AF440" s="898"/>
      <c r="AG440" s="899"/>
      <c r="AH440" s="899"/>
      <c r="AI440" s="303" t="s">
        <v>404</v>
      </c>
      <c r="AJ440" s="899"/>
      <c r="AK440" s="899"/>
      <c r="AL440" s="900"/>
      <c r="AM440" s="285" t="str">
        <f>IF(AF440="","",AJ440-AF440-(TIME(0,AO440,0)))</f>
        <v/>
      </c>
      <c r="AN440" s="286" t="str">
        <f>IF(AF440="","",IF(MINUTE(AJ440-AF440-TIME(0,AO440,0))=0,"00",MINUTE(AJ440-AF440-TIME(0,AO440,0))))</f>
        <v/>
      </c>
      <c r="AO440" s="279"/>
      <c r="AP440" s="886"/>
      <c r="AQ440" s="888"/>
      <c r="AR440" s="889"/>
      <c r="AS440" s="889"/>
      <c r="AT440" s="889"/>
      <c r="AU440" s="889"/>
      <c r="AV440" s="889"/>
      <c r="AW440" s="889"/>
      <c r="AX440" s="889"/>
      <c r="AY440" s="889"/>
      <c r="AZ440" s="889"/>
      <c r="BA440" s="889"/>
      <c r="BB440" s="889"/>
      <c r="BC440" s="890"/>
    </row>
    <row r="441" spans="1:55" ht="32.1" customHeight="1">
      <c r="A441" s="207"/>
      <c r="B441" s="913"/>
      <c r="C441" s="914"/>
      <c r="D441" s="234" t="s">
        <v>405</v>
      </c>
      <c r="E441" s="293"/>
      <c r="F441" s="294" t="s">
        <v>38</v>
      </c>
      <c r="G441" s="295"/>
      <c r="H441" s="304" t="s">
        <v>404</v>
      </c>
      <c r="I441" s="295"/>
      <c r="J441" s="294" t="s">
        <v>38</v>
      </c>
      <c r="K441" s="295"/>
      <c r="L441" s="287"/>
      <c r="M441" s="288"/>
      <c r="N441" s="280"/>
      <c r="O441" s="887"/>
      <c r="P441" s="891"/>
      <c r="Q441" s="892"/>
      <c r="R441" s="892"/>
      <c r="S441" s="892"/>
      <c r="T441" s="892"/>
      <c r="U441" s="892"/>
      <c r="V441" s="892"/>
      <c r="W441" s="892"/>
      <c r="X441" s="892"/>
      <c r="Y441" s="892"/>
      <c r="Z441" s="892"/>
      <c r="AA441" s="892"/>
      <c r="AB441" s="917"/>
      <c r="AC441" s="918"/>
      <c r="AD441" s="914"/>
      <c r="AE441" s="234" t="s">
        <v>405</v>
      </c>
      <c r="AF441" s="293"/>
      <c r="AG441" s="294" t="s">
        <v>38</v>
      </c>
      <c r="AH441" s="295"/>
      <c r="AI441" s="304" t="s">
        <v>404</v>
      </c>
      <c r="AJ441" s="295"/>
      <c r="AK441" s="294" t="s">
        <v>38</v>
      </c>
      <c r="AL441" s="295"/>
      <c r="AM441" s="291"/>
      <c r="AN441" s="292"/>
      <c r="AO441" s="280"/>
      <c r="AP441" s="887"/>
      <c r="AQ441" s="891"/>
      <c r="AR441" s="892"/>
      <c r="AS441" s="892"/>
      <c r="AT441" s="892"/>
      <c r="AU441" s="892"/>
      <c r="AV441" s="892"/>
      <c r="AW441" s="892"/>
      <c r="AX441" s="892"/>
      <c r="AY441" s="892"/>
      <c r="AZ441" s="892"/>
      <c r="BA441" s="892"/>
      <c r="BB441" s="892"/>
      <c r="BC441" s="893"/>
    </row>
    <row r="442" spans="1:55" ht="32.1" customHeight="1">
      <c r="A442" s="207"/>
      <c r="B442" s="913">
        <v>10</v>
      </c>
      <c r="C442" s="896">
        <f>C440+1</f>
        <v>44510</v>
      </c>
      <c r="D442" s="226" t="s">
        <v>403</v>
      </c>
      <c r="E442" s="898"/>
      <c r="F442" s="899"/>
      <c r="G442" s="899"/>
      <c r="H442" s="303" t="s">
        <v>404</v>
      </c>
      <c r="I442" s="899"/>
      <c r="J442" s="899"/>
      <c r="K442" s="900"/>
      <c r="L442" s="285" t="str">
        <f>IF(E442="","",I442-E442-(TIME(0,N442,0)))</f>
        <v/>
      </c>
      <c r="M442" s="286" t="str">
        <f>IF(E442="","",IF(MINUTE(I442-E442-TIME(0,N442,0))=0,"00",MINUTE(I442-E442-TIME(0,N442,0))))</f>
        <v/>
      </c>
      <c r="N442" s="279"/>
      <c r="O442" s="915"/>
      <c r="P442" s="888"/>
      <c r="Q442" s="889"/>
      <c r="R442" s="889"/>
      <c r="S442" s="889"/>
      <c r="T442" s="889"/>
      <c r="U442" s="889"/>
      <c r="V442" s="889"/>
      <c r="W442" s="889"/>
      <c r="X442" s="889"/>
      <c r="Y442" s="889"/>
      <c r="Z442" s="889"/>
      <c r="AA442" s="889"/>
      <c r="AB442" s="916"/>
      <c r="AC442" s="918">
        <v>26</v>
      </c>
      <c r="AD442" s="896">
        <f>AD440+1</f>
        <v>44526</v>
      </c>
      <c r="AE442" s="226" t="s">
        <v>403</v>
      </c>
      <c r="AF442" s="898"/>
      <c r="AG442" s="899"/>
      <c r="AH442" s="899"/>
      <c r="AI442" s="303" t="s">
        <v>404</v>
      </c>
      <c r="AJ442" s="899"/>
      <c r="AK442" s="899"/>
      <c r="AL442" s="900"/>
      <c r="AM442" s="285" t="str">
        <f>IF(AF442="","",AJ442-AF442-(TIME(0,AO442,0)))</f>
        <v/>
      </c>
      <c r="AN442" s="286" t="str">
        <f>IF(AF442="","",IF(MINUTE(AJ442-AF442-TIME(0,AO442,0))=0,"00",MINUTE(AJ442-AF442-TIME(0,AO442,0))))</f>
        <v/>
      </c>
      <c r="AO442" s="279"/>
      <c r="AP442" s="886"/>
      <c r="AQ442" s="888"/>
      <c r="AR442" s="889"/>
      <c r="AS442" s="889"/>
      <c r="AT442" s="889"/>
      <c r="AU442" s="889"/>
      <c r="AV442" s="889"/>
      <c r="AW442" s="889"/>
      <c r="AX442" s="889"/>
      <c r="AY442" s="889"/>
      <c r="AZ442" s="889"/>
      <c r="BA442" s="889"/>
      <c r="BB442" s="889"/>
      <c r="BC442" s="890"/>
    </row>
    <row r="443" spans="1:55" ht="32.1" customHeight="1">
      <c r="A443" s="207"/>
      <c r="B443" s="913"/>
      <c r="C443" s="914"/>
      <c r="D443" s="234" t="s">
        <v>405</v>
      </c>
      <c r="E443" s="293"/>
      <c r="F443" s="294" t="s">
        <v>38</v>
      </c>
      <c r="G443" s="295"/>
      <c r="H443" s="304" t="s">
        <v>404</v>
      </c>
      <c r="I443" s="295"/>
      <c r="J443" s="294" t="s">
        <v>38</v>
      </c>
      <c r="K443" s="295"/>
      <c r="L443" s="287"/>
      <c r="M443" s="288"/>
      <c r="N443" s="280"/>
      <c r="O443" s="887"/>
      <c r="P443" s="891"/>
      <c r="Q443" s="892"/>
      <c r="R443" s="892"/>
      <c r="S443" s="892"/>
      <c r="T443" s="892"/>
      <c r="U443" s="892"/>
      <c r="V443" s="892"/>
      <c r="W443" s="892"/>
      <c r="X443" s="892"/>
      <c r="Y443" s="892"/>
      <c r="Z443" s="892"/>
      <c r="AA443" s="892"/>
      <c r="AB443" s="917"/>
      <c r="AC443" s="918"/>
      <c r="AD443" s="914"/>
      <c r="AE443" s="234" t="s">
        <v>405</v>
      </c>
      <c r="AF443" s="293"/>
      <c r="AG443" s="294" t="s">
        <v>38</v>
      </c>
      <c r="AH443" s="295"/>
      <c r="AI443" s="304" t="s">
        <v>404</v>
      </c>
      <c r="AJ443" s="295"/>
      <c r="AK443" s="294" t="s">
        <v>38</v>
      </c>
      <c r="AL443" s="295"/>
      <c r="AM443" s="291"/>
      <c r="AN443" s="292"/>
      <c r="AO443" s="280"/>
      <c r="AP443" s="887"/>
      <c r="AQ443" s="891"/>
      <c r="AR443" s="892"/>
      <c r="AS443" s="892"/>
      <c r="AT443" s="892"/>
      <c r="AU443" s="892"/>
      <c r="AV443" s="892"/>
      <c r="AW443" s="892"/>
      <c r="AX443" s="892"/>
      <c r="AY443" s="892"/>
      <c r="AZ443" s="892"/>
      <c r="BA443" s="892"/>
      <c r="BB443" s="892"/>
      <c r="BC443" s="893"/>
    </row>
    <row r="444" spans="1:55" ht="32.1" customHeight="1">
      <c r="A444" s="207"/>
      <c r="B444" s="913">
        <v>11</v>
      </c>
      <c r="C444" s="896">
        <f>C442+1</f>
        <v>44511</v>
      </c>
      <c r="D444" s="226" t="s">
        <v>403</v>
      </c>
      <c r="E444" s="898"/>
      <c r="F444" s="899"/>
      <c r="G444" s="899"/>
      <c r="H444" s="303" t="s">
        <v>404</v>
      </c>
      <c r="I444" s="899"/>
      <c r="J444" s="899"/>
      <c r="K444" s="900"/>
      <c r="L444" s="285" t="str">
        <f>IF(E444="","",I444-E444-(TIME(0,N444,0)))</f>
        <v/>
      </c>
      <c r="M444" s="286" t="str">
        <f>IF(E444="","",IF(MINUTE(I444-E444-TIME(0,N444,0))=0,"00",MINUTE(I444-E444-TIME(0,N444,0))))</f>
        <v/>
      </c>
      <c r="N444" s="279"/>
      <c r="O444" s="915"/>
      <c r="P444" s="888"/>
      <c r="Q444" s="889"/>
      <c r="R444" s="889"/>
      <c r="S444" s="889"/>
      <c r="T444" s="889"/>
      <c r="U444" s="889"/>
      <c r="V444" s="889"/>
      <c r="W444" s="889"/>
      <c r="X444" s="889"/>
      <c r="Y444" s="889"/>
      <c r="Z444" s="889"/>
      <c r="AA444" s="889"/>
      <c r="AB444" s="916"/>
      <c r="AC444" s="918">
        <v>27</v>
      </c>
      <c r="AD444" s="896">
        <f>AD442+1</f>
        <v>44527</v>
      </c>
      <c r="AE444" s="226" t="s">
        <v>403</v>
      </c>
      <c r="AF444" s="898"/>
      <c r="AG444" s="899"/>
      <c r="AH444" s="899"/>
      <c r="AI444" s="303" t="s">
        <v>404</v>
      </c>
      <c r="AJ444" s="899"/>
      <c r="AK444" s="899"/>
      <c r="AL444" s="900"/>
      <c r="AM444" s="285" t="str">
        <f>IF(AF444="","",AJ444-AF444-(TIME(0,AO444,0)))</f>
        <v/>
      </c>
      <c r="AN444" s="286" t="str">
        <f>IF(AF444="","",IF(MINUTE(AJ444-AF444-TIME(0,AO444,0))=0,"00",MINUTE(AJ444-AF444-TIME(0,AO444,0))))</f>
        <v/>
      </c>
      <c r="AO444" s="279"/>
      <c r="AP444" s="886"/>
      <c r="AQ444" s="888"/>
      <c r="AR444" s="889"/>
      <c r="AS444" s="889"/>
      <c r="AT444" s="889"/>
      <c r="AU444" s="889"/>
      <c r="AV444" s="889"/>
      <c r="AW444" s="889"/>
      <c r="AX444" s="889"/>
      <c r="AY444" s="889"/>
      <c r="AZ444" s="889"/>
      <c r="BA444" s="889"/>
      <c r="BB444" s="889"/>
      <c r="BC444" s="890"/>
    </row>
    <row r="445" spans="1:55" ht="32.1" customHeight="1">
      <c r="A445" s="207"/>
      <c r="B445" s="913"/>
      <c r="C445" s="914"/>
      <c r="D445" s="234" t="s">
        <v>405</v>
      </c>
      <c r="E445" s="293"/>
      <c r="F445" s="294" t="s">
        <v>38</v>
      </c>
      <c r="G445" s="295"/>
      <c r="H445" s="304" t="s">
        <v>404</v>
      </c>
      <c r="I445" s="295"/>
      <c r="J445" s="294" t="s">
        <v>38</v>
      </c>
      <c r="K445" s="295"/>
      <c r="L445" s="287"/>
      <c r="M445" s="288"/>
      <c r="N445" s="280"/>
      <c r="O445" s="887"/>
      <c r="P445" s="891"/>
      <c r="Q445" s="892"/>
      <c r="R445" s="892"/>
      <c r="S445" s="892"/>
      <c r="T445" s="892"/>
      <c r="U445" s="892"/>
      <c r="V445" s="892"/>
      <c r="W445" s="892"/>
      <c r="X445" s="892"/>
      <c r="Y445" s="892"/>
      <c r="Z445" s="892"/>
      <c r="AA445" s="892"/>
      <c r="AB445" s="917"/>
      <c r="AC445" s="918"/>
      <c r="AD445" s="914"/>
      <c r="AE445" s="234" t="s">
        <v>405</v>
      </c>
      <c r="AF445" s="293"/>
      <c r="AG445" s="294" t="s">
        <v>38</v>
      </c>
      <c r="AH445" s="295"/>
      <c r="AI445" s="304" t="s">
        <v>404</v>
      </c>
      <c r="AJ445" s="295"/>
      <c r="AK445" s="294" t="s">
        <v>38</v>
      </c>
      <c r="AL445" s="295"/>
      <c r="AM445" s="291"/>
      <c r="AN445" s="292"/>
      <c r="AO445" s="280"/>
      <c r="AP445" s="887"/>
      <c r="AQ445" s="891"/>
      <c r="AR445" s="892"/>
      <c r="AS445" s="892"/>
      <c r="AT445" s="892"/>
      <c r="AU445" s="892"/>
      <c r="AV445" s="892"/>
      <c r="AW445" s="892"/>
      <c r="AX445" s="892"/>
      <c r="AY445" s="892"/>
      <c r="AZ445" s="892"/>
      <c r="BA445" s="892"/>
      <c r="BB445" s="892"/>
      <c r="BC445" s="893"/>
    </row>
    <row r="446" spans="1:55" ht="32.1" customHeight="1">
      <c r="A446" s="207"/>
      <c r="B446" s="913">
        <v>12</v>
      </c>
      <c r="C446" s="896">
        <f>C444+1</f>
        <v>44512</v>
      </c>
      <c r="D446" s="226" t="s">
        <v>403</v>
      </c>
      <c r="E446" s="898"/>
      <c r="F446" s="899"/>
      <c r="G446" s="899"/>
      <c r="H446" s="303" t="s">
        <v>404</v>
      </c>
      <c r="I446" s="899"/>
      <c r="J446" s="899"/>
      <c r="K446" s="900"/>
      <c r="L446" s="285" t="str">
        <f>IF(E446="","",I446-E446-(TIME(0,N446,0)))</f>
        <v/>
      </c>
      <c r="M446" s="286" t="str">
        <f>IF(E446="","",IF(MINUTE(I446-E446-TIME(0,N446,0))=0,"00",MINUTE(I446-E446-TIME(0,N446,0))))</f>
        <v/>
      </c>
      <c r="N446" s="279"/>
      <c r="O446" s="915"/>
      <c r="P446" s="888"/>
      <c r="Q446" s="889"/>
      <c r="R446" s="889"/>
      <c r="S446" s="889"/>
      <c r="T446" s="889"/>
      <c r="U446" s="889"/>
      <c r="V446" s="889"/>
      <c r="W446" s="889"/>
      <c r="X446" s="889"/>
      <c r="Y446" s="889"/>
      <c r="Z446" s="889"/>
      <c r="AA446" s="889"/>
      <c r="AB446" s="916"/>
      <c r="AC446" s="918">
        <v>28</v>
      </c>
      <c r="AD446" s="896">
        <f>AD444+1</f>
        <v>44528</v>
      </c>
      <c r="AE446" s="226" t="s">
        <v>403</v>
      </c>
      <c r="AF446" s="898"/>
      <c r="AG446" s="899"/>
      <c r="AH446" s="899"/>
      <c r="AI446" s="303" t="s">
        <v>404</v>
      </c>
      <c r="AJ446" s="899"/>
      <c r="AK446" s="899"/>
      <c r="AL446" s="900"/>
      <c r="AM446" s="285" t="str">
        <f>IF(AF446="","",AJ446-AF446-(TIME(0,AO446,0)))</f>
        <v/>
      </c>
      <c r="AN446" s="286" t="str">
        <f>IF(AF446="","",IF(MINUTE(AJ446-AF446-TIME(0,AO446,0))=0,"00",MINUTE(AJ446-AF446-TIME(0,AO446,0))))</f>
        <v/>
      </c>
      <c r="AO446" s="279"/>
      <c r="AP446" s="886"/>
      <c r="AQ446" s="888"/>
      <c r="AR446" s="889"/>
      <c r="AS446" s="889"/>
      <c r="AT446" s="889"/>
      <c r="AU446" s="889"/>
      <c r="AV446" s="889"/>
      <c r="AW446" s="889"/>
      <c r="AX446" s="889"/>
      <c r="AY446" s="889"/>
      <c r="AZ446" s="889"/>
      <c r="BA446" s="889"/>
      <c r="BB446" s="889"/>
      <c r="BC446" s="890"/>
    </row>
    <row r="447" spans="1:55" ht="32.1" customHeight="1">
      <c r="A447" s="207"/>
      <c r="B447" s="913"/>
      <c r="C447" s="914"/>
      <c r="D447" s="234" t="s">
        <v>405</v>
      </c>
      <c r="E447" s="293"/>
      <c r="F447" s="294" t="s">
        <v>38</v>
      </c>
      <c r="G447" s="295"/>
      <c r="H447" s="304" t="s">
        <v>404</v>
      </c>
      <c r="I447" s="295"/>
      <c r="J447" s="294" t="s">
        <v>38</v>
      </c>
      <c r="K447" s="295"/>
      <c r="L447" s="287"/>
      <c r="M447" s="288"/>
      <c r="N447" s="280"/>
      <c r="O447" s="887"/>
      <c r="P447" s="891"/>
      <c r="Q447" s="892"/>
      <c r="R447" s="892"/>
      <c r="S447" s="892"/>
      <c r="T447" s="892"/>
      <c r="U447" s="892"/>
      <c r="V447" s="892"/>
      <c r="W447" s="892"/>
      <c r="X447" s="892"/>
      <c r="Y447" s="892"/>
      <c r="Z447" s="892"/>
      <c r="AA447" s="892"/>
      <c r="AB447" s="917"/>
      <c r="AC447" s="918"/>
      <c r="AD447" s="914"/>
      <c r="AE447" s="234" t="s">
        <v>405</v>
      </c>
      <c r="AF447" s="293"/>
      <c r="AG447" s="294" t="s">
        <v>38</v>
      </c>
      <c r="AH447" s="295"/>
      <c r="AI447" s="304" t="s">
        <v>404</v>
      </c>
      <c r="AJ447" s="295"/>
      <c r="AK447" s="294" t="s">
        <v>38</v>
      </c>
      <c r="AL447" s="295"/>
      <c r="AM447" s="291"/>
      <c r="AN447" s="292"/>
      <c r="AO447" s="280"/>
      <c r="AP447" s="887"/>
      <c r="AQ447" s="891"/>
      <c r="AR447" s="892"/>
      <c r="AS447" s="892"/>
      <c r="AT447" s="892"/>
      <c r="AU447" s="892"/>
      <c r="AV447" s="892"/>
      <c r="AW447" s="892"/>
      <c r="AX447" s="892"/>
      <c r="AY447" s="892"/>
      <c r="AZ447" s="892"/>
      <c r="BA447" s="892"/>
      <c r="BB447" s="892"/>
      <c r="BC447" s="893"/>
    </row>
    <row r="448" spans="1:55" ht="32.1" customHeight="1">
      <c r="A448" s="207"/>
      <c r="B448" s="1003">
        <v>13</v>
      </c>
      <c r="C448" s="896">
        <f>C446+1</f>
        <v>44513</v>
      </c>
      <c r="D448" s="226" t="s">
        <v>403</v>
      </c>
      <c r="E448" s="898"/>
      <c r="F448" s="899"/>
      <c r="G448" s="899"/>
      <c r="H448" s="303" t="s">
        <v>404</v>
      </c>
      <c r="I448" s="899"/>
      <c r="J448" s="899"/>
      <c r="K448" s="900"/>
      <c r="L448" s="285" t="str">
        <f>IF(E448="","",I448-E448-(TIME(0,N448,0)))</f>
        <v/>
      </c>
      <c r="M448" s="286" t="str">
        <f>IF(E448="","",IF(MINUTE(I448-E448-TIME(0,N448,0))=0,"00",MINUTE(I448-E448-TIME(0,N448,0))))</f>
        <v/>
      </c>
      <c r="N448" s="279"/>
      <c r="O448" s="901"/>
      <c r="P448" s="903"/>
      <c r="Q448" s="904"/>
      <c r="R448" s="904"/>
      <c r="S448" s="904"/>
      <c r="T448" s="904"/>
      <c r="U448" s="904"/>
      <c r="V448" s="904"/>
      <c r="W448" s="904"/>
      <c r="X448" s="904"/>
      <c r="Y448" s="904"/>
      <c r="Z448" s="904"/>
      <c r="AA448" s="904"/>
      <c r="AB448" s="944"/>
      <c r="AC448" s="918">
        <v>29</v>
      </c>
      <c r="AD448" s="896">
        <f>AD446+1</f>
        <v>44529</v>
      </c>
      <c r="AE448" s="226" t="s">
        <v>403</v>
      </c>
      <c r="AF448" s="898"/>
      <c r="AG448" s="899"/>
      <c r="AH448" s="899"/>
      <c r="AI448" s="303" t="s">
        <v>404</v>
      </c>
      <c r="AJ448" s="899"/>
      <c r="AK448" s="899"/>
      <c r="AL448" s="900"/>
      <c r="AM448" s="285" t="str">
        <f>IF(AF448="","",AJ448-AF448-(TIME(0,AO448,0)))</f>
        <v/>
      </c>
      <c r="AN448" s="286" t="str">
        <f>IF(AF448="","",IF(MINUTE(AJ448-AF448-TIME(0,AO448,0))=0,"00",MINUTE(AJ448-AF448-TIME(0,AO448,0))))</f>
        <v/>
      </c>
      <c r="AO448" s="279"/>
      <c r="AP448" s="886"/>
      <c r="AQ448" s="888"/>
      <c r="AR448" s="889"/>
      <c r="AS448" s="889"/>
      <c r="AT448" s="889"/>
      <c r="AU448" s="889"/>
      <c r="AV448" s="889"/>
      <c r="AW448" s="889"/>
      <c r="AX448" s="889"/>
      <c r="AY448" s="889"/>
      <c r="AZ448" s="889"/>
      <c r="BA448" s="889"/>
      <c r="BB448" s="889"/>
      <c r="BC448" s="890"/>
    </row>
    <row r="449" spans="1:68" ht="32.1" customHeight="1">
      <c r="A449" s="207"/>
      <c r="B449" s="1003"/>
      <c r="C449" s="914"/>
      <c r="D449" s="234" t="s">
        <v>405</v>
      </c>
      <c r="E449" s="293"/>
      <c r="F449" s="294" t="s">
        <v>38</v>
      </c>
      <c r="G449" s="295"/>
      <c r="H449" s="304" t="s">
        <v>404</v>
      </c>
      <c r="I449" s="295"/>
      <c r="J449" s="294" t="s">
        <v>38</v>
      </c>
      <c r="K449" s="295"/>
      <c r="L449" s="287"/>
      <c r="M449" s="288"/>
      <c r="N449" s="280"/>
      <c r="O449" s="943"/>
      <c r="P449" s="910"/>
      <c r="Q449" s="911"/>
      <c r="R449" s="911"/>
      <c r="S449" s="911"/>
      <c r="T449" s="911"/>
      <c r="U449" s="911"/>
      <c r="V449" s="911"/>
      <c r="W449" s="911"/>
      <c r="X449" s="911"/>
      <c r="Y449" s="911"/>
      <c r="Z449" s="911"/>
      <c r="AA449" s="911"/>
      <c r="AB449" s="945"/>
      <c r="AC449" s="918"/>
      <c r="AD449" s="914"/>
      <c r="AE449" s="234" t="s">
        <v>405</v>
      </c>
      <c r="AF449" s="293"/>
      <c r="AG449" s="294" t="s">
        <v>38</v>
      </c>
      <c r="AH449" s="295"/>
      <c r="AI449" s="304" t="s">
        <v>404</v>
      </c>
      <c r="AJ449" s="295"/>
      <c r="AK449" s="294" t="s">
        <v>38</v>
      </c>
      <c r="AL449" s="295"/>
      <c r="AM449" s="291"/>
      <c r="AN449" s="292"/>
      <c r="AO449" s="280"/>
      <c r="AP449" s="887"/>
      <c r="AQ449" s="891"/>
      <c r="AR449" s="892"/>
      <c r="AS449" s="892"/>
      <c r="AT449" s="892"/>
      <c r="AU449" s="892"/>
      <c r="AV449" s="892"/>
      <c r="AW449" s="892"/>
      <c r="AX449" s="892"/>
      <c r="AY449" s="892"/>
      <c r="AZ449" s="892"/>
      <c r="BA449" s="892"/>
      <c r="BB449" s="892"/>
      <c r="BC449" s="893"/>
    </row>
    <row r="450" spans="1:68" ht="32.1" customHeight="1">
      <c r="A450" s="207"/>
      <c r="B450" s="913">
        <v>14</v>
      </c>
      <c r="C450" s="896">
        <f>C448+1</f>
        <v>44514</v>
      </c>
      <c r="D450" s="226" t="s">
        <v>403</v>
      </c>
      <c r="E450" s="898"/>
      <c r="F450" s="899"/>
      <c r="G450" s="899"/>
      <c r="H450" s="303" t="s">
        <v>404</v>
      </c>
      <c r="I450" s="899"/>
      <c r="J450" s="899"/>
      <c r="K450" s="900"/>
      <c r="L450" s="285" t="str">
        <f>IF(E450="","",I450-E450-(TIME(0,N450,0)))</f>
        <v/>
      </c>
      <c r="M450" s="286" t="str">
        <f>IF(E450="","",IF(MINUTE(I450-E450-TIME(0,N450,0))=0,"00",MINUTE(I450-E450-TIME(0,N450,0))))</f>
        <v/>
      </c>
      <c r="N450" s="279"/>
      <c r="O450" s="901"/>
      <c r="P450" s="903"/>
      <c r="Q450" s="904"/>
      <c r="R450" s="904"/>
      <c r="S450" s="904"/>
      <c r="T450" s="904"/>
      <c r="U450" s="904"/>
      <c r="V450" s="904"/>
      <c r="W450" s="904"/>
      <c r="X450" s="904"/>
      <c r="Y450" s="904"/>
      <c r="Z450" s="904"/>
      <c r="AA450" s="904"/>
      <c r="AB450" s="944"/>
      <c r="AC450" s="918">
        <v>30</v>
      </c>
      <c r="AD450" s="896">
        <f>AD448+1</f>
        <v>44530</v>
      </c>
      <c r="AE450" s="226" t="s">
        <v>403</v>
      </c>
      <c r="AF450" s="898"/>
      <c r="AG450" s="899"/>
      <c r="AH450" s="899"/>
      <c r="AI450" s="303" t="s">
        <v>404</v>
      </c>
      <c r="AJ450" s="899"/>
      <c r="AK450" s="899"/>
      <c r="AL450" s="900"/>
      <c r="AM450" s="285" t="str">
        <f>IF(AF450="","",AJ450-AF450-(TIME(0,AO450,0)))</f>
        <v/>
      </c>
      <c r="AN450" s="286" t="str">
        <f>IF(AF450="","",IF(MINUTE(AJ450-AF450-TIME(0,AO450,0))=0,"00",MINUTE(AJ450-AF450-TIME(0,AO450,0))))</f>
        <v/>
      </c>
      <c r="AO450" s="279"/>
      <c r="AP450" s="946"/>
      <c r="AQ450" s="903"/>
      <c r="AR450" s="904"/>
      <c r="AS450" s="904"/>
      <c r="AT450" s="904"/>
      <c r="AU450" s="904"/>
      <c r="AV450" s="904"/>
      <c r="AW450" s="904"/>
      <c r="AX450" s="904"/>
      <c r="AY450" s="904"/>
      <c r="AZ450" s="904"/>
      <c r="BA450" s="904"/>
      <c r="BB450" s="904"/>
      <c r="BC450" s="905"/>
    </row>
    <row r="451" spans="1:68" ht="32.1" customHeight="1">
      <c r="A451" s="207"/>
      <c r="B451" s="913"/>
      <c r="C451" s="914"/>
      <c r="D451" s="234" t="s">
        <v>405</v>
      </c>
      <c r="E451" s="293"/>
      <c r="F451" s="294" t="s">
        <v>38</v>
      </c>
      <c r="G451" s="295"/>
      <c r="H451" s="304" t="s">
        <v>404</v>
      </c>
      <c r="I451" s="295"/>
      <c r="J451" s="294" t="s">
        <v>38</v>
      </c>
      <c r="K451" s="295"/>
      <c r="L451" s="287"/>
      <c r="M451" s="288"/>
      <c r="N451" s="280"/>
      <c r="O451" s="943"/>
      <c r="P451" s="910"/>
      <c r="Q451" s="911"/>
      <c r="R451" s="911"/>
      <c r="S451" s="911"/>
      <c r="T451" s="911"/>
      <c r="U451" s="911"/>
      <c r="V451" s="911"/>
      <c r="W451" s="911"/>
      <c r="X451" s="911"/>
      <c r="Y451" s="911"/>
      <c r="Z451" s="911"/>
      <c r="AA451" s="911"/>
      <c r="AB451" s="945"/>
      <c r="AC451" s="918"/>
      <c r="AD451" s="914"/>
      <c r="AE451" s="234" t="s">
        <v>405</v>
      </c>
      <c r="AF451" s="293"/>
      <c r="AG451" s="294" t="s">
        <v>38</v>
      </c>
      <c r="AH451" s="295"/>
      <c r="AI451" s="304" t="s">
        <v>404</v>
      </c>
      <c r="AJ451" s="295"/>
      <c r="AK451" s="294" t="s">
        <v>38</v>
      </c>
      <c r="AL451" s="295"/>
      <c r="AM451" s="291"/>
      <c r="AN451" s="292"/>
      <c r="AO451" s="280"/>
      <c r="AP451" s="943"/>
      <c r="AQ451" s="910"/>
      <c r="AR451" s="911"/>
      <c r="AS451" s="911"/>
      <c r="AT451" s="911"/>
      <c r="AU451" s="911"/>
      <c r="AV451" s="911"/>
      <c r="AW451" s="911"/>
      <c r="AX451" s="911"/>
      <c r="AY451" s="911"/>
      <c r="AZ451" s="911"/>
      <c r="BA451" s="911"/>
      <c r="BB451" s="911"/>
      <c r="BC451" s="912"/>
    </row>
    <row r="452" spans="1:68" ht="32.1" customHeight="1">
      <c r="A452" s="207"/>
      <c r="B452" s="913">
        <v>15</v>
      </c>
      <c r="C452" s="896">
        <f>C450+1</f>
        <v>44515</v>
      </c>
      <c r="D452" s="226" t="s">
        <v>403</v>
      </c>
      <c r="E452" s="898"/>
      <c r="F452" s="899"/>
      <c r="G452" s="899"/>
      <c r="H452" s="303" t="s">
        <v>404</v>
      </c>
      <c r="I452" s="899"/>
      <c r="J452" s="899"/>
      <c r="K452" s="900"/>
      <c r="L452" s="285" t="str">
        <f>IF(E452="","",I452-E452-(TIME(0,N452,0)))</f>
        <v/>
      </c>
      <c r="M452" s="286" t="str">
        <f>IF(E452="","",IF(MINUTE(I452-E452-TIME(0,N452,0))=0,"00",MINUTE(I452-E452-TIME(0,N452,0))))</f>
        <v/>
      </c>
      <c r="N452" s="279"/>
      <c r="O452" s="901"/>
      <c r="P452" s="903"/>
      <c r="Q452" s="904"/>
      <c r="R452" s="904"/>
      <c r="S452" s="904"/>
      <c r="T452" s="904"/>
      <c r="U452" s="904"/>
      <c r="V452" s="904"/>
      <c r="W452" s="904"/>
      <c r="X452" s="904"/>
      <c r="Y452" s="904"/>
      <c r="Z452" s="904"/>
      <c r="AA452" s="904"/>
      <c r="AB452" s="944"/>
      <c r="AC452" s="947"/>
      <c r="AD452" s="915"/>
      <c r="AE452" s="226" t="s">
        <v>403</v>
      </c>
      <c r="AF452" s="898"/>
      <c r="AG452" s="899"/>
      <c r="AH452" s="899"/>
      <c r="AI452" s="303" t="s">
        <v>404</v>
      </c>
      <c r="AJ452" s="899"/>
      <c r="AK452" s="899"/>
      <c r="AL452" s="900"/>
      <c r="AM452" s="285" t="str">
        <f>IF(AF452="","",AJ452-AF452-(TIME(0,AO452,0)))</f>
        <v/>
      </c>
      <c r="AN452" s="286" t="str">
        <f>IF(AF452="","",IF(MINUTE(AJ452-AF452-TIME(0,AO452,0))=0,"00",MINUTE(AJ452-AF452-TIME(0,AO452,0))))</f>
        <v/>
      </c>
      <c r="AO452" s="279"/>
      <c r="AP452" s="946"/>
      <c r="AQ452" s="903"/>
      <c r="AR452" s="904"/>
      <c r="AS452" s="904"/>
      <c r="AT452" s="904"/>
      <c r="AU452" s="904"/>
      <c r="AV452" s="904"/>
      <c r="AW452" s="904"/>
      <c r="AX452" s="904"/>
      <c r="AY452" s="904"/>
      <c r="AZ452" s="904"/>
      <c r="BA452" s="904"/>
      <c r="BB452" s="904"/>
      <c r="BC452" s="905"/>
    </row>
    <row r="453" spans="1:68" ht="32.1" customHeight="1" thickBot="1">
      <c r="A453" s="207"/>
      <c r="B453" s="913"/>
      <c r="C453" s="914"/>
      <c r="D453" s="234" t="s">
        <v>405</v>
      </c>
      <c r="E453" s="293"/>
      <c r="F453" s="294" t="s">
        <v>38</v>
      </c>
      <c r="G453" s="295"/>
      <c r="H453" s="304" t="s">
        <v>404</v>
      </c>
      <c r="I453" s="295"/>
      <c r="J453" s="294" t="s">
        <v>38</v>
      </c>
      <c r="K453" s="295"/>
      <c r="L453" s="287"/>
      <c r="M453" s="288"/>
      <c r="N453" s="280"/>
      <c r="O453" s="943"/>
      <c r="P453" s="910"/>
      <c r="Q453" s="911"/>
      <c r="R453" s="911"/>
      <c r="S453" s="911"/>
      <c r="T453" s="911"/>
      <c r="U453" s="911"/>
      <c r="V453" s="911"/>
      <c r="W453" s="911"/>
      <c r="X453" s="911"/>
      <c r="Y453" s="911"/>
      <c r="Z453" s="911"/>
      <c r="AA453" s="911"/>
      <c r="AB453" s="945"/>
      <c r="AC453" s="947"/>
      <c r="AD453" s="887"/>
      <c r="AE453" s="234" t="s">
        <v>405</v>
      </c>
      <c r="AF453" s="293"/>
      <c r="AG453" s="294" t="s">
        <v>38</v>
      </c>
      <c r="AH453" s="295"/>
      <c r="AI453" s="304" t="s">
        <v>404</v>
      </c>
      <c r="AJ453" s="295"/>
      <c r="AK453" s="294" t="s">
        <v>38</v>
      </c>
      <c r="AL453" s="295"/>
      <c r="AM453" s="291"/>
      <c r="AN453" s="292"/>
      <c r="AO453" s="280"/>
      <c r="AP453" s="902"/>
      <c r="AQ453" s="910"/>
      <c r="AR453" s="911"/>
      <c r="AS453" s="911"/>
      <c r="AT453" s="911"/>
      <c r="AU453" s="911"/>
      <c r="AV453" s="911"/>
      <c r="AW453" s="911"/>
      <c r="AX453" s="911"/>
      <c r="AY453" s="911"/>
      <c r="AZ453" s="911"/>
      <c r="BA453" s="911"/>
      <c r="BB453" s="911"/>
      <c r="BC453" s="912"/>
    </row>
    <row r="454" spans="1:68" ht="32.1" customHeight="1">
      <c r="A454" s="207"/>
      <c r="B454" s="894">
        <v>16</v>
      </c>
      <c r="C454" s="896">
        <f>C452+1</f>
        <v>44516</v>
      </c>
      <c r="D454" s="226" t="s">
        <v>403</v>
      </c>
      <c r="E454" s="898"/>
      <c r="F454" s="899"/>
      <c r="G454" s="899"/>
      <c r="H454" s="303" t="s">
        <v>404</v>
      </c>
      <c r="I454" s="899"/>
      <c r="J454" s="899"/>
      <c r="K454" s="900"/>
      <c r="L454" s="285" t="str">
        <f>IF(E454="","",I454-E454-(TIME(0,N454,0)))</f>
        <v/>
      </c>
      <c r="M454" s="286" t="str">
        <f>IF(E454="","",IF(MINUTE(I454-E454-TIME(0,N454,0))=0,"00",MINUTE(I454-E454-TIME(0,N454,0))))</f>
        <v/>
      </c>
      <c r="N454" s="279"/>
      <c r="O454" s="901"/>
      <c r="P454" s="903"/>
      <c r="Q454" s="904"/>
      <c r="R454" s="904"/>
      <c r="S454" s="904"/>
      <c r="T454" s="904"/>
      <c r="U454" s="904"/>
      <c r="V454" s="904"/>
      <c r="W454" s="904"/>
      <c r="X454" s="904"/>
      <c r="Y454" s="904"/>
      <c r="Z454" s="904"/>
      <c r="AA454" s="904"/>
      <c r="AB454" s="905"/>
      <c r="AC454" s="922" t="s">
        <v>427</v>
      </c>
      <c r="AD454" s="923"/>
      <c r="AE454" s="923"/>
      <c r="AF454" s="923"/>
      <c r="AG454" s="923"/>
      <c r="AH454" s="923"/>
      <c r="AI454" s="923"/>
      <c r="AJ454" s="923"/>
      <c r="AK454" s="926" t="s">
        <v>403</v>
      </c>
      <c r="AL454" s="927"/>
      <c r="AM454" s="1000">
        <f>SUM(L424:L455,AM424:AM453)</f>
        <v>0</v>
      </c>
      <c r="AN454" s="1001"/>
      <c r="AO454" s="1001"/>
      <c r="AP454" s="1001"/>
      <c r="AQ454" s="1001"/>
      <c r="AR454" s="1001"/>
      <c r="AS454" s="1002"/>
      <c r="AT454" s="931">
        <f>COUNTA(E424:G455,AF424:AH453)-COUNTIF(E424:G455,":")-COUNTIF(AF424:AH453,":")</f>
        <v>0</v>
      </c>
      <c r="AU454" s="932"/>
      <c r="AV454" s="932"/>
      <c r="AW454" s="933" t="s">
        <v>393</v>
      </c>
      <c r="AX454" s="934"/>
      <c r="AY454" s="935"/>
      <c r="AZ454" s="936"/>
      <c r="BA454" s="937"/>
      <c r="BB454" s="937"/>
      <c r="BC454" s="938"/>
    </row>
    <row r="455" spans="1:68" ht="32.1" customHeight="1" thickBot="1">
      <c r="A455" s="207"/>
      <c r="B455" s="895"/>
      <c r="C455" s="897"/>
      <c r="D455" s="244" t="s">
        <v>405</v>
      </c>
      <c r="E455" s="296"/>
      <c r="F455" s="297" t="s">
        <v>38</v>
      </c>
      <c r="G455" s="298"/>
      <c r="H455" s="305" t="s">
        <v>404</v>
      </c>
      <c r="I455" s="298"/>
      <c r="J455" s="297" t="s">
        <v>38</v>
      </c>
      <c r="K455" s="298"/>
      <c r="L455" s="289"/>
      <c r="M455" s="290"/>
      <c r="N455" s="281"/>
      <c r="O455" s="902"/>
      <c r="P455" s="906"/>
      <c r="Q455" s="907"/>
      <c r="R455" s="907"/>
      <c r="S455" s="907"/>
      <c r="T455" s="907"/>
      <c r="U455" s="907"/>
      <c r="V455" s="907"/>
      <c r="W455" s="907"/>
      <c r="X455" s="907"/>
      <c r="Y455" s="907"/>
      <c r="Z455" s="907"/>
      <c r="AA455" s="907"/>
      <c r="AB455" s="908"/>
      <c r="AC455" s="924"/>
      <c r="AD455" s="925"/>
      <c r="AE455" s="925"/>
      <c r="AF455" s="925"/>
      <c r="AG455" s="925"/>
      <c r="AH455" s="925"/>
      <c r="AI455" s="925"/>
      <c r="AJ455" s="925"/>
      <c r="AK455" s="871" t="s">
        <v>405</v>
      </c>
      <c r="AL455" s="942"/>
      <c r="AM455" s="871"/>
      <c r="AN455" s="872"/>
      <c r="AO455" s="252" t="s">
        <v>401</v>
      </c>
      <c r="AP455" s="253"/>
      <c r="AQ455" s="873" t="s">
        <v>402</v>
      </c>
      <c r="AR455" s="873"/>
      <c r="AS455" s="874"/>
      <c r="AT455" s="875"/>
      <c r="AU455" s="876"/>
      <c r="AV455" s="876"/>
      <c r="AW455" s="876" t="s">
        <v>393</v>
      </c>
      <c r="AX455" s="877"/>
      <c r="AY455" s="878"/>
      <c r="AZ455" s="939"/>
      <c r="BA455" s="940"/>
      <c r="BB455" s="940"/>
      <c r="BC455" s="941"/>
    </row>
    <row r="456" spans="1:68" ht="21.95" customHeight="1" thickBot="1">
      <c r="A456" s="207"/>
      <c r="B456" s="628" t="s">
        <v>414</v>
      </c>
      <c r="C456" s="629"/>
      <c r="D456" s="254"/>
      <c r="E456" s="254"/>
      <c r="F456" s="255"/>
      <c r="G456" s="254"/>
      <c r="H456" s="255"/>
      <c r="I456" s="254"/>
      <c r="J456" s="255"/>
      <c r="K456" s="254"/>
      <c r="L456" s="254"/>
      <c r="M456" s="254"/>
      <c r="N456" s="254"/>
      <c r="O456" s="254"/>
      <c r="P456" s="178"/>
      <c r="Q456" s="178"/>
      <c r="R456" s="178"/>
      <c r="S456" s="178"/>
      <c r="T456" s="178"/>
      <c r="U456" s="178"/>
      <c r="V456" s="178"/>
      <c r="W456" s="178"/>
      <c r="X456" s="178"/>
      <c r="Y456" s="178"/>
      <c r="Z456" s="178"/>
      <c r="AA456" s="178"/>
      <c r="AB456" s="178"/>
      <c r="AC456" s="626"/>
      <c r="AD456" s="626"/>
      <c r="AE456" s="210"/>
      <c r="AF456" s="210"/>
      <c r="AG456" s="210"/>
      <c r="AH456" s="210"/>
      <c r="AI456" s="210"/>
      <c r="AJ456" s="210"/>
      <c r="AK456" s="210"/>
      <c r="AL456" s="210"/>
      <c r="AM456" s="178"/>
      <c r="AN456" s="178"/>
      <c r="AO456" s="178"/>
      <c r="AP456" s="178"/>
      <c r="AQ456" s="256" t="s">
        <v>415</v>
      </c>
      <c r="AR456" s="178"/>
      <c r="AS456" s="178"/>
      <c r="AT456" s="178"/>
      <c r="AU456" s="178"/>
      <c r="AV456" s="178"/>
      <c r="AW456" s="178"/>
      <c r="AX456" s="178"/>
      <c r="AY456" s="178"/>
      <c r="AZ456" s="178"/>
      <c r="BA456" s="178"/>
      <c r="BB456" s="178"/>
      <c r="BC456" s="178"/>
    </row>
    <row r="457" spans="1:68" ht="21.95" customHeight="1">
      <c r="A457" s="207"/>
      <c r="B457" s="628" t="s">
        <v>416</v>
      </c>
      <c r="C457" s="623"/>
      <c r="D457" s="207"/>
      <c r="E457" s="207"/>
      <c r="F457" s="207"/>
      <c r="G457" s="207"/>
      <c r="H457" s="207"/>
      <c r="I457" s="207"/>
      <c r="J457" s="207"/>
      <c r="K457" s="207"/>
      <c r="L457" s="254"/>
      <c r="M457" s="254"/>
      <c r="N457" s="254"/>
      <c r="O457" s="254"/>
      <c r="P457" s="178"/>
      <c r="Q457" s="178"/>
      <c r="R457" s="178"/>
      <c r="S457" s="178"/>
      <c r="T457" s="178"/>
      <c r="U457" s="178"/>
      <c r="V457" s="178"/>
      <c r="W457" s="178"/>
      <c r="X457" s="178"/>
      <c r="Y457" s="178"/>
      <c r="Z457" s="178"/>
      <c r="AA457" s="178"/>
      <c r="AB457" s="178"/>
      <c r="AC457" s="623"/>
      <c r="AD457" s="623"/>
      <c r="AE457" s="207"/>
      <c r="AF457" s="207"/>
      <c r="AG457" s="207"/>
      <c r="AH457" s="207"/>
      <c r="AI457" s="207"/>
      <c r="AJ457" s="207"/>
      <c r="AK457" s="207"/>
      <c r="AL457" s="207"/>
      <c r="AP457" s="207"/>
      <c r="AQ457" s="257" t="s">
        <v>417</v>
      </c>
      <c r="AR457" s="258"/>
      <c r="AS457" s="258"/>
      <c r="AT457" s="258"/>
      <c r="AU457" s="258" t="s">
        <v>418</v>
      </c>
      <c r="AV457" s="258"/>
      <c r="AW457" s="258"/>
      <c r="AX457" s="259"/>
      <c r="AY457" s="909">
        <f>'入力用　雇用依頼 '!$B$20</f>
        <v>3</v>
      </c>
      <c r="AZ457" s="909"/>
      <c r="BA457" s="909"/>
      <c r="BB457" s="259" t="s">
        <v>393</v>
      </c>
      <c r="BC457" s="260"/>
    </row>
    <row r="458" spans="1:68" ht="21.95" customHeight="1">
      <c r="A458" s="207"/>
      <c r="B458" s="628" t="s">
        <v>419</v>
      </c>
      <c r="C458" s="623"/>
      <c r="D458" s="207"/>
      <c r="E458" s="207"/>
      <c r="F458" s="207"/>
      <c r="G458" s="207"/>
      <c r="H458" s="207"/>
      <c r="I458" s="207"/>
      <c r="J458" s="207"/>
      <c r="K458" s="207"/>
      <c r="L458" s="254"/>
      <c r="M458" s="254"/>
      <c r="N458" s="254"/>
      <c r="O458" s="254"/>
      <c r="P458" s="178"/>
      <c r="Q458" s="178"/>
      <c r="R458" s="178"/>
      <c r="S458" s="178"/>
      <c r="T458" s="178"/>
      <c r="U458" s="178"/>
      <c r="V458" s="178"/>
      <c r="W458" s="178"/>
      <c r="X458" s="178"/>
      <c r="Y458" s="178"/>
      <c r="Z458" s="178"/>
      <c r="AA458" s="178"/>
      <c r="AB458" s="178"/>
      <c r="AC458" s="623"/>
      <c r="AD458" s="623"/>
      <c r="AE458" s="207"/>
      <c r="AF458" s="207"/>
      <c r="AG458" s="207"/>
      <c r="AH458" s="207"/>
      <c r="AI458" s="207"/>
      <c r="AJ458" s="207"/>
      <c r="AK458" s="207"/>
      <c r="AL458" s="207"/>
      <c r="AP458" s="207"/>
      <c r="AQ458" s="261" t="s">
        <v>395</v>
      </c>
      <c r="AR458" s="262"/>
      <c r="AS458" s="262"/>
      <c r="AT458" s="262"/>
      <c r="AU458" s="919" t="str">
        <f>'入力用　雇用依頼 '!$B$21</f>
        <v>週当たり20時間未満</v>
      </c>
      <c r="AV458" s="919"/>
      <c r="AW458" s="919"/>
      <c r="AX458" s="919"/>
      <c r="AY458" s="919"/>
      <c r="AZ458" s="919"/>
      <c r="BA458" s="919"/>
      <c r="BB458" s="919"/>
      <c r="BC458" s="920"/>
    </row>
    <row r="459" spans="1:68" ht="21.95" customHeight="1" thickBot="1">
      <c r="A459" s="207"/>
      <c r="B459" s="628" t="s">
        <v>420</v>
      </c>
      <c r="C459" s="623"/>
      <c r="D459" s="207"/>
      <c r="E459" s="207"/>
      <c r="F459" s="207"/>
      <c r="G459" s="207"/>
      <c r="H459" s="207"/>
      <c r="I459" s="207"/>
      <c r="J459" s="207"/>
      <c r="K459" s="207"/>
      <c r="L459" s="254"/>
      <c r="M459" s="254"/>
      <c r="N459" s="254"/>
      <c r="O459" s="254"/>
      <c r="P459" s="178"/>
      <c r="Q459" s="178"/>
      <c r="R459" s="178"/>
      <c r="S459" s="178"/>
      <c r="T459" s="178"/>
      <c r="U459" s="178"/>
      <c r="V459" s="178"/>
      <c r="W459" s="178"/>
      <c r="X459" s="178"/>
      <c r="Y459" s="178"/>
      <c r="Z459" s="178"/>
      <c r="AA459" s="178"/>
      <c r="AB459" s="178"/>
      <c r="AC459" s="623"/>
      <c r="AD459" s="623"/>
      <c r="AE459" s="207"/>
      <c r="AF459" s="207"/>
      <c r="AG459" s="207"/>
      <c r="AH459" s="207"/>
      <c r="AI459" s="207"/>
      <c r="AJ459" s="207"/>
      <c r="AK459" s="207"/>
      <c r="AL459" s="207"/>
      <c r="AP459" s="207"/>
      <c r="AQ459" s="263" t="s">
        <v>421</v>
      </c>
      <c r="AR459" s="264"/>
      <c r="AS459" s="264"/>
      <c r="AT459" s="264"/>
      <c r="AU459" s="264"/>
      <c r="AV459" s="264"/>
      <c r="AW459" s="264"/>
      <c r="AX459" s="265"/>
      <c r="AY459" s="921">
        <f>'入力用　雇用依頼 '!$C$22</f>
        <v>1050</v>
      </c>
      <c r="AZ459" s="921"/>
      <c r="BA459" s="921"/>
      <c r="BB459" s="265" t="s">
        <v>59</v>
      </c>
      <c r="BC459" s="266"/>
    </row>
    <row r="460" spans="1:68" ht="21.95" customHeight="1">
      <c r="A460" s="207"/>
      <c r="B460" s="630" t="s">
        <v>422</v>
      </c>
      <c r="C460" s="623"/>
      <c r="D460" s="207"/>
      <c r="E460" s="207"/>
      <c r="F460" s="207"/>
      <c r="G460" s="207"/>
      <c r="H460" s="207"/>
      <c r="I460" s="207"/>
      <c r="J460" s="207"/>
      <c r="K460" s="207"/>
      <c r="L460" s="254"/>
      <c r="M460" s="254"/>
      <c r="N460" s="254"/>
      <c r="O460" s="254"/>
      <c r="P460" s="178"/>
      <c r="Q460" s="178"/>
      <c r="R460" s="178"/>
      <c r="S460" s="178"/>
      <c r="T460" s="178"/>
      <c r="U460" s="178"/>
      <c r="V460" s="178"/>
      <c r="W460" s="178"/>
      <c r="X460" s="178"/>
      <c r="Y460" s="178"/>
      <c r="Z460" s="178"/>
      <c r="AA460" s="178"/>
      <c r="AB460" s="178"/>
      <c r="AC460" s="623"/>
      <c r="AD460" s="623"/>
      <c r="AE460" s="207"/>
      <c r="AF460" s="207"/>
      <c r="AG460" s="207"/>
      <c r="AH460" s="207"/>
      <c r="AI460" s="207"/>
      <c r="AJ460" s="207"/>
      <c r="AK460" s="207"/>
      <c r="AL460" s="207"/>
      <c r="AP460" s="207"/>
      <c r="AQ460" s="207"/>
      <c r="AR460" s="207"/>
      <c r="AS460" s="207"/>
      <c r="AT460" s="207"/>
      <c r="AU460" s="207"/>
      <c r="AV460" s="207"/>
      <c r="AW460" s="207"/>
      <c r="AX460" s="207"/>
      <c r="AY460" s="207"/>
      <c r="AZ460" s="207"/>
      <c r="BA460" s="207"/>
      <c r="BB460" s="207"/>
      <c r="BC460" s="207"/>
    </row>
    <row r="461" spans="1:68" ht="23.25" customHeight="1">
      <c r="A461" s="207"/>
      <c r="B461" s="981" t="s">
        <v>381</v>
      </c>
      <c r="C461" s="981"/>
      <c r="D461" s="981"/>
      <c r="E461" s="981"/>
      <c r="F461" s="981"/>
      <c r="G461" s="981"/>
      <c r="H461" s="981"/>
      <c r="I461" s="981"/>
      <c r="J461" s="981"/>
      <c r="K461" s="981"/>
      <c r="L461" s="981"/>
      <c r="M461" s="981"/>
      <c r="N461" s="981"/>
      <c r="O461" s="981"/>
      <c r="P461" s="981"/>
      <c r="Q461" s="981"/>
      <c r="R461" s="981"/>
      <c r="S461" s="981"/>
      <c r="T461" s="981"/>
      <c r="U461" s="981"/>
      <c r="V461" s="981"/>
      <c r="W461" s="981"/>
      <c r="X461" s="981"/>
      <c r="Y461" s="981"/>
      <c r="Z461" s="981"/>
      <c r="AA461" s="981"/>
      <c r="AB461" s="981"/>
      <c r="AC461" s="981"/>
      <c r="AD461" s="981"/>
      <c r="AE461" s="981"/>
      <c r="AF461" s="981"/>
      <c r="AG461" s="981"/>
      <c r="AH461" s="981"/>
      <c r="AI461" s="981"/>
      <c r="AJ461" s="981"/>
      <c r="AK461" s="981"/>
      <c r="AL461" s="981"/>
      <c r="AM461" s="981"/>
      <c r="AN461" s="981"/>
      <c r="AO461" s="981"/>
      <c r="AP461" s="981"/>
      <c r="AQ461" s="981"/>
      <c r="AR461" s="981"/>
      <c r="AS461" s="981"/>
      <c r="AT461" s="981"/>
      <c r="AU461" s="981"/>
      <c r="AV461" s="981"/>
      <c r="AW461" s="981"/>
      <c r="AX461" s="981"/>
      <c r="AY461" s="981"/>
      <c r="AZ461" s="981"/>
      <c r="BA461" s="981"/>
      <c r="BB461" s="981"/>
      <c r="BC461" s="981"/>
    </row>
    <row r="462" spans="1:68" ht="19.5" thickBot="1">
      <c r="A462" s="207"/>
      <c r="B462" s="623"/>
      <c r="C462" s="624"/>
      <c r="D462" s="208"/>
      <c r="E462" s="209"/>
      <c r="F462" s="209"/>
      <c r="G462" s="209"/>
      <c r="H462" s="209"/>
      <c r="I462" s="209"/>
      <c r="J462" s="209"/>
      <c r="K462" s="209"/>
      <c r="L462" s="208"/>
      <c r="M462" s="208"/>
      <c r="N462" s="208"/>
      <c r="O462" s="208"/>
      <c r="P462" s="208"/>
      <c r="Q462" s="208"/>
      <c r="R462" s="208"/>
      <c r="S462" s="208"/>
      <c r="T462" s="208"/>
      <c r="U462" s="208"/>
      <c r="V462" s="208"/>
      <c r="W462" s="208"/>
      <c r="X462" s="208"/>
      <c r="Y462" s="208"/>
      <c r="Z462" s="208"/>
      <c r="AA462" s="208"/>
      <c r="AB462" s="208"/>
      <c r="AC462" s="625"/>
      <c r="AD462" s="624"/>
      <c r="AE462" s="208"/>
      <c r="AF462" s="208"/>
      <c r="AG462" s="208"/>
      <c r="AH462" s="208"/>
      <c r="AI462" s="208"/>
      <c r="AJ462" s="208"/>
      <c r="AK462" s="208"/>
      <c r="AL462" s="208"/>
      <c r="AM462" s="208"/>
      <c r="AN462" s="208"/>
      <c r="AO462" s="208"/>
      <c r="AP462" s="208"/>
      <c r="AQ462" s="984">
        <f>BD1</f>
        <v>2021</v>
      </c>
      <c r="AR462" s="984"/>
      <c r="AS462" s="984"/>
      <c r="AT462" s="984"/>
      <c r="AU462" s="984"/>
      <c r="AV462" s="982" t="s">
        <v>382</v>
      </c>
      <c r="AW462" s="982"/>
      <c r="AX462" s="1004">
        <v>12</v>
      </c>
      <c r="AY462" s="1004"/>
      <c r="AZ462" s="299"/>
      <c r="BA462" s="300"/>
      <c r="BB462" s="301" t="s">
        <v>383</v>
      </c>
      <c r="BC462" s="301"/>
    </row>
    <row r="463" spans="1:68" s="212" customFormat="1" ht="9" customHeight="1" thickBot="1">
      <c r="B463" s="626"/>
      <c r="C463" s="626"/>
      <c r="D463" s="210"/>
      <c r="E463" s="210"/>
      <c r="F463" s="211"/>
      <c r="G463" s="211"/>
      <c r="H463" s="211"/>
      <c r="I463" s="211"/>
      <c r="J463" s="211"/>
      <c r="K463" s="211"/>
      <c r="L463" s="211"/>
      <c r="M463" s="211"/>
      <c r="N463" s="211"/>
      <c r="O463" s="211"/>
      <c r="P463" s="211"/>
      <c r="Q463" s="211"/>
      <c r="R463" s="211"/>
      <c r="S463" s="211"/>
      <c r="T463" s="211"/>
      <c r="U463" s="211"/>
      <c r="V463" s="211"/>
      <c r="W463" s="211"/>
      <c r="X463" s="211"/>
      <c r="Y463" s="211"/>
      <c r="Z463" s="211"/>
      <c r="AA463" s="211"/>
      <c r="AB463" s="211"/>
      <c r="AC463" s="627"/>
      <c r="AD463" s="627"/>
      <c r="AE463" s="211"/>
      <c r="AF463" s="211"/>
      <c r="BC463" s="210"/>
    </row>
    <row r="464" spans="1:68" s="212" customFormat="1" ht="30" customHeight="1">
      <c r="B464" s="985" t="s">
        <v>384</v>
      </c>
      <c r="C464" s="986"/>
      <c r="D464" s="986"/>
      <c r="E464" s="986"/>
      <c r="F464" s="986"/>
      <c r="G464" s="986"/>
      <c r="H464" s="987"/>
      <c r="I464" s="988" t="str">
        <f>'入力用　雇用依頼 '!O9</f>
        <v>東京都立大学管理部理系管理課</v>
      </c>
      <c r="J464" s="986"/>
      <c r="K464" s="986"/>
      <c r="L464" s="986"/>
      <c r="M464" s="986"/>
      <c r="N464" s="986"/>
      <c r="O464" s="986"/>
      <c r="P464" s="986"/>
      <c r="Q464" s="986"/>
      <c r="R464" s="986"/>
      <c r="S464" s="986"/>
      <c r="T464" s="213"/>
      <c r="U464" s="986" t="s">
        <v>385</v>
      </c>
      <c r="V464" s="986"/>
      <c r="W464" s="986"/>
      <c r="X464" s="986"/>
      <c r="Y464" s="986"/>
      <c r="Z464" s="986"/>
      <c r="AA464" s="986"/>
      <c r="AB464" s="986"/>
      <c r="AC464" s="987"/>
      <c r="AD464" s="989">
        <f>'入力用　雇用依頼 '!$B$15</f>
        <v>0</v>
      </c>
      <c r="AE464" s="990"/>
      <c r="AF464" s="990"/>
      <c r="AG464" s="990"/>
      <c r="AH464" s="990"/>
      <c r="AI464" s="990"/>
      <c r="AJ464" s="990"/>
      <c r="AK464" s="990"/>
      <c r="AL464" s="990"/>
      <c r="AM464" s="990"/>
      <c r="AN464" s="990"/>
      <c r="AO464" s="990"/>
      <c r="AP464" s="990"/>
      <c r="AQ464" s="990"/>
      <c r="AR464" s="990"/>
      <c r="AS464" s="990"/>
      <c r="AT464" s="990"/>
      <c r="AU464" s="990"/>
      <c r="AV464" s="990"/>
      <c r="AW464" s="990"/>
      <c r="AX464" s="990"/>
      <c r="AY464" s="990"/>
      <c r="AZ464" s="990"/>
      <c r="BA464" s="990"/>
      <c r="BB464" s="990"/>
      <c r="BC464" s="991"/>
      <c r="BD464" s="210"/>
      <c r="BE464" s="210"/>
      <c r="BF464" s="210"/>
      <c r="BG464" s="210"/>
      <c r="BH464" s="210"/>
      <c r="BI464" s="210"/>
      <c r="BJ464" s="210"/>
      <c r="BK464" s="210"/>
      <c r="BL464" s="210"/>
      <c r="BM464" s="210"/>
      <c r="BN464" s="210"/>
      <c r="BO464" s="210"/>
      <c r="BP464" s="210"/>
    </row>
    <row r="465" spans="1:58" s="212" customFormat="1" ht="30" customHeight="1">
      <c r="B465" s="992" t="s">
        <v>386</v>
      </c>
      <c r="C465" s="967"/>
      <c r="D465" s="967"/>
      <c r="E465" s="967"/>
      <c r="F465" s="967"/>
      <c r="G465" s="967"/>
      <c r="H465" s="968"/>
      <c r="I465" s="966">
        <f>'入力用　雇用依頼 '!$B$13</f>
        <v>0</v>
      </c>
      <c r="J465" s="967"/>
      <c r="K465" s="967"/>
      <c r="L465" s="967"/>
      <c r="M465" s="967"/>
      <c r="N465" s="967"/>
      <c r="O465" s="967"/>
      <c r="P465" s="967"/>
      <c r="Q465" s="282"/>
      <c r="R465" s="283"/>
      <c r="S465" s="284"/>
      <c r="T465" s="217"/>
      <c r="U465" s="967" t="s">
        <v>388</v>
      </c>
      <c r="V465" s="967"/>
      <c r="W465" s="967"/>
      <c r="X465" s="967"/>
      <c r="Y465" s="967"/>
      <c r="Z465" s="967"/>
      <c r="AA465" s="967"/>
      <c r="AB465" s="967"/>
      <c r="AC465" s="968"/>
      <c r="AD465" s="955">
        <f>'入力用　雇用依頼 '!$C$13</f>
        <v>0</v>
      </c>
      <c r="AE465" s="956"/>
      <c r="AF465" s="956"/>
      <c r="AG465" s="956"/>
      <c r="AH465" s="956"/>
      <c r="AI465" s="956"/>
      <c r="AJ465" s="956"/>
      <c r="AK465" s="956"/>
      <c r="AL465" s="956"/>
      <c r="AM465" s="956"/>
      <c r="AN465" s="956"/>
      <c r="AO465" s="956"/>
      <c r="AP465" s="956"/>
      <c r="AQ465" s="957" t="s">
        <v>390</v>
      </c>
      <c r="AR465" s="958"/>
      <c r="AS465" s="958"/>
      <c r="AT465" s="958"/>
      <c r="AU465" s="958"/>
      <c r="AV465" s="958"/>
      <c r="AW465" s="958"/>
      <c r="AX465" s="958"/>
      <c r="AY465" s="958"/>
      <c r="AZ465" s="958"/>
      <c r="BA465" s="958"/>
      <c r="BB465" s="958"/>
      <c r="BC465" s="959"/>
      <c r="BD465" s="210"/>
      <c r="BE465" s="210"/>
      <c r="BF465" s="210"/>
    </row>
    <row r="466" spans="1:58" s="212" customFormat="1" ht="30" customHeight="1" thickBot="1">
      <c r="B466" s="971" t="s">
        <v>391</v>
      </c>
      <c r="C466" s="972"/>
      <c r="D466" s="972"/>
      <c r="E466" s="972"/>
      <c r="F466" s="972"/>
      <c r="G466" s="972"/>
      <c r="H466" s="973"/>
      <c r="I466" s="974">
        <f>'入力用　雇用依頼 '!$B$14</f>
        <v>0</v>
      </c>
      <c r="J466" s="975"/>
      <c r="K466" s="975"/>
      <c r="L466" s="975"/>
      <c r="M466" s="975"/>
      <c r="N466" s="975"/>
      <c r="O466" s="975"/>
      <c r="P466" s="975"/>
      <c r="Q466" s="975"/>
      <c r="R466" s="975"/>
      <c r="S466" s="975"/>
      <c r="T466" s="975"/>
      <c r="U466" s="975"/>
      <c r="V466" s="975"/>
      <c r="W466" s="975"/>
      <c r="X466" s="975"/>
      <c r="Y466" s="975"/>
      <c r="Z466" s="975"/>
      <c r="AA466" s="975"/>
      <c r="AB466" s="975"/>
      <c r="AC466" s="975"/>
      <c r="AD466" s="975"/>
      <c r="AE466" s="975"/>
      <c r="AF466" s="975"/>
      <c r="AG466" s="975"/>
      <c r="AH466" s="975"/>
      <c r="AI466" s="975"/>
      <c r="AJ466" s="975"/>
      <c r="AK466" s="975"/>
      <c r="AL466" s="975"/>
      <c r="AM466" s="975"/>
      <c r="AN466" s="975"/>
      <c r="AO466" s="975"/>
      <c r="AP466" s="975"/>
      <c r="AQ466" s="975"/>
      <c r="AR466" s="975"/>
      <c r="AS466" s="975"/>
      <c r="AT466" s="975"/>
      <c r="AU466" s="975"/>
      <c r="AV466" s="975"/>
      <c r="AW466" s="975"/>
      <c r="AX466" s="975"/>
      <c r="AY466" s="975"/>
      <c r="AZ466" s="975"/>
      <c r="BA466" s="975"/>
      <c r="BB466" s="975"/>
      <c r="BC466" s="976"/>
      <c r="BD466" s="210"/>
      <c r="BE466" s="210"/>
      <c r="BF466" s="210"/>
    </row>
    <row r="467" spans="1:58" s="212" customFormat="1" ht="5.0999999999999996" customHeight="1" thickBot="1">
      <c r="B467" s="626"/>
      <c r="C467" s="626"/>
      <c r="D467" s="210"/>
      <c r="E467" s="210"/>
      <c r="F467" s="210"/>
      <c r="G467" s="210"/>
      <c r="H467" s="210"/>
      <c r="I467" s="210"/>
      <c r="J467" s="210"/>
      <c r="K467" s="210"/>
      <c r="L467" s="210"/>
      <c r="M467" s="210"/>
      <c r="N467" s="210"/>
      <c r="O467" s="210"/>
      <c r="P467" s="210"/>
      <c r="Q467" s="210"/>
      <c r="R467" s="210"/>
      <c r="S467" s="210"/>
      <c r="T467" s="210"/>
      <c r="U467" s="210"/>
      <c r="V467" s="210"/>
      <c r="W467" s="210"/>
      <c r="X467" s="210"/>
      <c r="Y467" s="210"/>
      <c r="Z467" s="210"/>
      <c r="AA467" s="210"/>
      <c r="AB467" s="210"/>
      <c r="AC467" s="626"/>
      <c r="AD467" s="626"/>
      <c r="AE467" s="210"/>
      <c r="AF467" s="210"/>
      <c r="AG467" s="210"/>
      <c r="AH467" s="210"/>
      <c r="AI467" s="210"/>
      <c r="AJ467" s="210"/>
      <c r="AK467" s="210"/>
      <c r="AL467" s="210"/>
      <c r="AM467" s="210"/>
      <c r="AN467" s="210"/>
      <c r="AO467" s="210"/>
      <c r="AP467" s="210"/>
      <c r="AQ467" s="210"/>
      <c r="AR467" s="210"/>
      <c r="AS467" s="210"/>
      <c r="AT467" s="210"/>
      <c r="AU467" s="210"/>
      <c r="AV467" s="210"/>
      <c r="AW467" s="210"/>
      <c r="AX467" s="210"/>
      <c r="AY467" s="210"/>
      <c r="AZ467" s="210"/>
      <c r="BA467" s="210"/>
      <c r="BB467" s="210"/>
      <c r="BC467" s="210"/>
    </row>
    <row r="468" spans="1:58" ht="21.95" customHeight="1">
      <c r="A468" s="207"/>
      <c r="B468" s="979" t="s">
        <v>393</v>
      </c>
      <c r="C468" s="977" t="s">
        <v>394</v>
      </c>
      <c r="D468" s="879" t="s">
        <v>395</v>
      </c>
      <c r="E468" s="880"/>
      <c r="F468" s="880"/>
      <c r="G468" s="880"/>
      <c r="H468" s="880"/>
      <c r="I468" s="880"/>
      <c r="J468" s="880"/>
      <c r="K468" s="881"/>
      <c r="L468" s="882" t="s">
        <v>396</v>
      </c>
      <c r="M468" s="883"/>
      <c r="N468" s="219" t="s">
        <v>397</v>
      </c>
      <c r="O468" s="884" t="s">
        <v>398</v>
      </c>
      <c r="P468" s="960" t="s">
        <v>399</v>
      </c>
      <c r="Q468" s="961"/>
      <c r="R468" s="961"/>
      <c r="S468" s="961"/>
      <c r="T468" s="961"/>
      <c r="U468" s="961"/>
      <c r="V468" s="961"/>
      <c r="W468" s="961"/>
      <c r="X468" s="961"/>
      <c r="Y468" s="961"/>
      <c r="Z468" s="961"/>
      <c r="AA468" s="961"/>
      <c r="AB468" s="962"/>
      <c r="AC468" s="969" t="s">
        <v>393</v>
      </c>
      <c r="AD468" s="977" t="s">
        <v>394</v>
      </c>
      <c r="AE468" s="879" t="s">
        <v>395</v>
      </c>
      <c r="AF468" s="880"/>
      <c r="AG468" s="880"/>
      <c r="AH468" s="880"/>
      <c r="AI468" s="880"/>
      <c r="AJ468" s="880"/>
      <c r="AK468" s="880"/>
      <c r="AL468" s="881"/>
      <c r="AM468" s="882" t="s">
        <v>396</v>
      </c>
      <c r="AN468" s="883"/>
      <c r="AO468" s="219" t="s">
        <v>397</v>
      </c>
      <c r="AP468" s="884" t="s">
        <v>398</v>
      </c>
      <c r="AQ468" s="993" t="s">
        <v>399</v>
      </c>
      <c r="AR468" s="993"/>
      <c r="AS468" s="993"/>
      <c r="AT468" s="993"/>
      <c r="AU468" s="993"/>
      <c r="AV468" s="993"/>
      <c r="AW468" s="993"/>
      <c r="AX468" s="993"/>
      <c r="AY468" s="993"/>
      <c r="AZ468" s="993"/>
      <c r="BA468" s="993"/>
      <c r="BB468" s="993"/>
      <c r="BC468" s="994"/>
    </row>
    <row r="469" spans="1:58" ht="21.95" customHeight="1">
      <c r="A469" s="207"/>
      <c r="B469" s="980"/>
      <c r="C469" s="978"/>
      <c r="D469" s="952" t="s">
        <v>400</v>
      </c>
      <c r="E469" s="953"/>
      <c r="F469" s="953"/>
      <c r="G469" s="953"/>
      <c r="H469" s="953"/>
      <c r="I469" s="953"/>
      <c r="J469" s="953"/>
      <c r="K469" s="954"/>
      <c r="L469" s="223" t="s">
        <v>401</v>
      </c>
      <c r="M469" s="224" t="s">
        <v>402</v>
      </c>
      <c r="N469" s="225" t="s">
        <v>402</v>
      </c>
      <c r="O469" s="885"/>
      <c r="P469" s="963"/>
      <c r="Q469" s="964"/>
      <c r="R469" s="964"/>
      <c r="S469" s="964"/>
      <c r="T469" s="964"/>
      <c r="U469" s="964"/>
      <c r="V469" s="964"/>
      <c r="W469" s="964"/>
      <c r="X469" s="964"/>
      <c r="Y469" s="964"/>
      <c r="Z469" s="964"/>
      <c r="AA469" s="964"/>
      <c r="AB469" s="965"/>
      <c r="AC469" s="970"/>
      <c r="AD469" s="978"/>
      <c r="AE469" s="952" t="s">
        <v>400</v>
      </c>
      <c r="AF469" s="953"/>
      <c r="AG469" s="953"/>
      <c r="AH469" s="953"/>
      <c r="AI469" s="953"/>
      <c r="AJ469" s="953"/>
      <c r="AK469" s="953"/>
      <c r="AL469" s="954"/>
      <c r="AM469" s="223" t="s">
        <v>401</v>
      </c>
      <c r="AN469" s="224" t="s">
        <v>402</v>
      </c>
      <c r="AO469" s="225" t="s">
        <v>402</v>
      </c>
      <c r="AP469" s="885"/>
      <c r="AQ469" s="995"/>
      <c r="AR469" s="995"/>
      <c r="AS469" s="995"/>
      <c r="AT469" s="995"/>
      <c r="AU469" s="995"/>
      <c r="AV469" s="995"/>
      <c r="AW469" s="995"/>
      <c r="AX469" s="995"/>
      <c r="AY469" s="995"/>
      <c r="AZ469" s="995"/>
      <c r="BA469" s="995"/>
      <c r="BB469" s="995"/>
      <c r="BC469" s="996"/>
    </row>
    <row r="470" spans="1:58" ht="32.1" customHeight="1">
      <c r="A470" s="207"/>
      <c r="B470" s="894">
        <v>1</v>
      </c>
      <c r="C470" s="896">
        <f>'入力用　雇用依頼 '!O24</f>
        <v>44531</v>
      </c>
      <c r="D470" s="226" t="s">
        <v>403</v>
      </c>
      <c r="E470" s="898"/>
      <c r="F470" s="899"/>
      <c r="G470" s="899"/>
      <c r="H470" s="303" t="s">
        <v>404</v>
      </c>
      <c r="I470" s="899"/>
      <c r="J470" s="899"/>
      <c r="K470" s="900"/>
      <c r="L470" s="285" t="str">
        <f>IF(E470="","",I470-E470-(TIME(0,N470,0)))</f>
        <v/>
      </c>
      <c r="M470" s="286" t="str">
        <f>IF(E470="","",IF(MINUTE(I470-E470-TIME(0,N470,0))=0,"00",MINUTE(I470-E470-TIME(0,N470,0))))</f>
        <v/>
      </c>
      <c r="N470" s="279"/>
      <c r="O470" s="946"/>
      <c r="P470" s="903"/>
      <c r="Q470" s="904"/>
      <c r="R470" s="904"/>
      <c r="S470" s="904"/>
      <c r="T470" s="904"/>
      <c r="U470" s="904"/>
      <c r="V470" s="904"/>
      <c r="W470" s="904"/>
      <c r="X470" s="904"/>
      <c r="Y470" s="904"/>
      <c r="Z470" s="904"/>
      <c r="AA470" s="904"/>
      <c r="AB470" s="944"/>
      <c r="AC470" s="950">
        <v>17</v>
      </c>
      <c r="AD470" s="896">
        <f>C500+1</f>
        <v>44547</v>
      </c>
      <c r="AE470" s="226" t="s">
        <v>403</v>
      </c>
      <c r="AF470" s="898"/>
      <c r="AG470" s="899"/>
      <c r="AH470" s="899"/>
      <c r="AI470" s="303" t="s">
        <v>404</v>
      </c>
      <c r="AJ470" s="899"/>
      <c r="AK470" s="899"/>
      <c r="AL470" s="900"/>
      <c r="AM470" s="285" t="str">
        <f>IF(AF470="","",AJ470-AF470-(TIME(0,AO470,0)))</f>
        <v/>
      </c>
      <c r="AN470" s="286" t="str">
        <f>IF(AF470="","",IF(MINUTE(AJ470-AF470-TIME(0,AO470,0))=0,"00",MINUTE(AJ470-AF470-TIME(0,AO470,0))))</f>
        <v/>
      </c>
      <c r="AO470" s="279"/>
      <c r="AP470" s="946"/>
      <c r="AQ470" s="903"/>
      <c r="AR470" s="904"/>
      <c r="AS470" s="904"/>
      <c r="AT470" s="904"/>
      <c r="AU470" s="904"/>
      <c r="AV470" s="904"/>
      <c r="AW470" s="904"/>
      <c r="AX470" s="904"/>
      <c r="AY470" s="904"/>
      <c r="AZ470" s="904"/>
      <c r="BA470" s="904"/>
      <c r="BB470" s="904"/>
      <c r="BC470" s="905"/>
    </row>
    <row r="471" spans="1:58" ht="32.1" customHeight="1">
      <c r="A471" s="207"/>
      <c r="B471" s="949"/>
      <c r="C471" s="914"/>
      <c r="D471" s="234" t="s">
        <v>405</v>
      </c>
      <c r="E471" s="293"/>
      <c r="F471" s="294" t="s">
        <v>38</v>
      </c>
      <c r="G471" s="295"/>
      <c r="H471" s="304" t="s">
        <v>404</v>
      </c>
      <c r="I471" s="295"/>
      <c r="J471" s="294" t="s">
        <v>38</v>
      </c>
      <c r="K471" s="295"/>
      <c r="L471" s="287"/>
      <c r="M471" s="288"/>
      <c r="N471" s="280"/>
      <c r="O471" s="943"/>
      <c r="P471" s="910"/>
      <c r="Q471" s="911"/>
      <c r="R471" s="911"/>
      <c r="S471" s="911"/>
      <c r="T471" s="911"/>
      <c r="U471" s="911"/>
      <c r="V471" s="911"/>
      <c r="W471" s="911"/>
      <c r="X471" s="911"/>
      <c r="Y471" s="911"/>
      <c r="Z471" s="911"/>
      <c r="AA471" s="911"/>
      <c r="AB471" s="945"/>
      <c r="AC471" s="951"/>
      <c r="AD471" s="914"/>
      <c r="AE471" s="234" t="s">
        <v>405</v>
      </c>
      <c r="AF471" s="293"/>
      <c r="AG471" s="294" t="s">
        <v>38</v>
      </c>
      <c r="AH471" s="295"/>
      <c r="AI471" s="304" t="s">
        <v>404</v>
      </c>
      <c r="AJ471" s="295"/>
      <c r="AK471" s="294" t="s">
        <v>38</v>
      </c>
      <c r="AL471" s="295"/>
      <c r="AM471" s="291"/>
      <c r="AN471" s="292"/>
      <c r="AO471" s="280"/>
      <c r="AP471" s="943"/>
      <c r="AQ471" s="910"/>
      <c r="AR471" s="911"/>
      <c r="AS471" s="911"/>
      <c r="AT471" s="911"/>
      <c r="AU471" s="911"/>
      <c r="AV471" s="911"/>
      <c r="AW471" s="911"/>
      <c r="AX471" s="911"/>
      <c r="AY471" s="911"/>
      <c r="AZ471" s="911"/>
      <c r="BA471" s="911"/>
      <c r="BB471" s="911"/>
      <c r="BC471" s="912"/>
    </row>
    <row r="472" spans="1:58" ht="32.1" customHeight="1">
      <c r="A472" s="207"/>
      <c r="B472" s="948">
        <v>2</v>
      </c>
      <c r="C472" s="896">
        <f>C470+1</f>
        <v>44532</v>
      </c>
      <c r="D472" s="226" t="s">
        <v>403</v>
      </c>
      <c r="E472" s="898"/>
      <c r="F472" s="899"/>
      <c r="G472" s="899"/>
      <c r="H472" s="303" t="s">
        <v>404</v>
      </c>
      <c r="I472" s="899"/>
      <c r="J472" s="899"/>
      <c r="K472" s="900"/>
      <c r="L472" s="285" t="str">
        <f>IF(E472="","",I472-E472-(TIME(0,N472,0)))</f>
        <v/>
      </c>
      <c r="M472" s="286" t="str">
        <f>IF(E472="","",IF(MINUTE(I472-E472-TIME(0,N472,0))=0,"00",MINUTE(I472-E472-TIME(0,N472,0))))</f>
        <v/>
      </c>
      <c r="N472" s="279"/>
      <c r="O472" s="901"/>
      <c r="P472" s="903"/>
      <c r="Q472" s="904"/>
      <c r="R472" s="904"/>
      <c r="S472" s="904"/>
      <c r="T472" s="904"/>
      <c r="U472" s="904"/>
      <c r="V472" s="904"/>
      <c r="W472" s="904"/>
      <c r="X472" s="904"/>
      <c r="Y472" s="904"/>
      <c r="Z472" s="904"/>
      <c r="AA472" s="904"/>
      <c r="AB472" s="944"/>
      <c r="AC472" s="947">
        <v>18</v>
      </c>
      <c r="AD472" s="896">
        <f>AD470+1</f>
        <v>44548</v>
      </c>
      <c r="AE472" s="226" t="s">
        <v>403</v>
      </c>
      <c r="AF472" s="898"/>
      <c r="AG472" s="899"/>
      <c r="AH472" s="899"/>
      <c r="AI472" s="303" t="s">
        <v>404</v>
      </c>
      <c r="AJ472" s="899"/>
      <c r="AK472" s="899"/>
      <c r="AL472" s="900"/>
      <c r="AM472" s="285" t="str">
        <f>IF(AF472="","",AJ472-AF472-(TIME(0,AO472,0)))</f>
        <v/>
      </c>
      <c r="AN472" s="286" t="str">
        <f>IF(AF472="","",IF(MINUTE(AJ472-AF472-TIME(0,AO472,0))=0,"00",MINUTE(AJ472-AF472-TIME(0,AO472,0))))</f>
        <v/>
      </c>
      <c r="AO472" s="279"/>
      <c r="AP472" s="886"/>
      <c r="AQ472" s="888"/>
      <c r="AR472" s="889"/>
      <c r="AS472" s="889"/>
      <c r="AT472" s="889"/>
      <c r="AU472" s="889"/>
      <c r="AV472" s="889"/>
      <c r="AW472" s="889"/>
      <c r="AX472" s="889"/>
      <c r="AY472" s="889"/>
      <c r="AZ472" s="889"/>
      <c r="BA472" s="889"/>
      <c r="BB472" s="889"/>
      <c r="BC472" s="890"/>
    </row>
    <row r="473" spans="1:58" ht="32.1" customHeight="1">
      <c r="A473" s="207"/>
      <c r="B473" s="949"/>
      <c r="C473" s="914"/>
      <c r="D473" s="234" t="s">
        <v>405</v>
      </c>
      <c r="E473" s="293"/>
      <c r="F473" s="294" t="s">
        <v>38</v>
      </c>
      <c r="G473" s="295"/>
      <c r="H473" s="304" t="s">
        <v>404</v>
      </c>
      <c r="I473" s="295"/>
      <c r="J473" s="294" t="s">
        <v>38</v>
      </c>
      <c r="K473" s="295"/>
      <c r="L473" s="287"/>
      <c r="M473" s="288"/>
      <c r="N473" s="280"/>
      <c r="O473" s="943"/>
      <c r="P473" s="910"/>
      <c r="Q473" s="911"/>
      <c r="R473" s="911"/>
      <c r="S473" s="911"/>
      <c r="T473" s="911"/>
      <c r="U473" s="911"/>
      <c r="V473" s="911"/>
      <c r="W473" s="911"/>
      <c r="X473" s="911"/>
      <c r="Y473" s="911"/>
      <c r="Z473" s="911"/>
      <c r="AA473" s="911"/>
      <c r="AB473" s="945"/>
      <c r="AC473" s="947"/>
      <c r="AD473" s="914"/>
      <c r="AE473" s="234" t="s">
        <v>405</v>
      </c>
      <c r="AF473" s="293"/>
      <c r="AG473" s="294" t="s">
        <v>38</v>
      </c>
      <c r="AH473" s="295"/>
      <c r="AI473" s="304" t="s">
        <v>404</v>
      </c>
      <c r="AJ473" s="295"/>
      <c r="AK473" s="294" t="s">
        <v>38</v>
      </c>
      <c r="AL473" s="295"/>
      <c r="AM473" s="291"/>
      <c r="AN473" s="292"/>
      <c r="AO473" s="280"/>
      <c r="AP473" s="887"/>
      <c r="AQ473" s="891"/>
      <c r="AR473" s="892"/>
      <c r="AS473" s="892"/>
      <c r="AT473" s="892"/>
      <c r="AU473" s="892"/>
      <c r="AV473" s="892"/>
      <c r="AW473" s="892"/>
      <c r="AX473" s="892"/>
      <c r="AY473" s="892"/>
      <c r="AZ473" s="892"/>
      <c r="BA473" s="892"/>
      <c r="BB473" s="892"/>
      <c r="BC473" s="893"/>
    </row>
    <row r="474" spans="1:58" ht="32.1" customHeight="1">
      <c r="A474" s="207"/>
      <c r="B474" s="894">
        <v>3</v>
      </c>
      <c r="C474" s="896">
        <f>C472+1</f>
        <v>44533</v>
      </c>
      <c r="D474" s="226" t="s">
        <v>403</v>
      </c>
      <c r="E474" s="898"/>
      <c r="F474" s="899"/>
      <c r="G474" s="899"/>
      <c r="H474" s="303" t="s">
        <v>404</v>
      </c>
      <c r="I474" s="899"/>
      <c r="J474" s="899"/>
      <c r="K474" s="900"/>
      <c r="L474" s="285" t="str">
        <f>IF(E474="","",I474-E474-(TIME(0,N474,0)))</f>
        <v/>
      </c>
      <c r="M474" s="286" t="str">
        <f>IF(E474="","",IF(MINUTE(I474-E474-TIME(0,N474,0))=0,"00",MINUTE(I474-E474-TIME(0,N474,0))))</f>
        <v/>
      </c>
      <c r="N474" s="279"/>
      <c r="O474" s="901"/>
      <c r="P474" s="903"/>
      <c r="Q474" s="904"/>
      <c r="R474" s="904"/>
      <c r="S474" s="904"/>
      <c r="T474" s="904"/>
      <c r="U474" s="904"/>
      <c r="V474" s="904"/>
      <c r="W474" s="904"/>
      <c r="X474" s="904"/>
      <c r="Y474" s="904"/>
      <c r="Z474" s="904"/>
      <c r="AA474" s="904"/>
      <c r="AB474" s="944"/>
      <c r="AC474" s="918">
        <v>19</v>
      </c>
      <c r="AD474" s="896">
        <f>AD472+1</f>
        <v>44549</v>
      </c>
      <c r="AE474" s="226" t="s">
        <v>403</v>
      </c>
      <c r="AF474" s="898"/>
      <c r="AG474" s="899"/>
      <c r="AH474" s="899"/>
      <c r="AI474" s="303" t="s">
        <v>404</v>
      </c>
      <c r="AJ474" s="899"/>
      <c r="AK474" s="899"/>
      <c r="AL474" s="900"/>
      <c r="AM474" s="285" t="str">
        <f>IF(AF474="","",AJ474-AF474-(TIME(0,AO474,0)))</f>
        <v/>
      </c>
      <c r="AN474" s="286" t="str">
        <f>IF(AF474="","",IF(MINUTE(AJ474-AF474-TIME(0,AO474,0))=0,"00",MINUTE(AJ474-AF474-TIME(0,AO474,0))))</f>
        <v/>
      </c>
      <c r="AO474" s="279"/>
      <c r="AP474" s="886"/>
      <c r="AQ474" s="888"/>
      <c r="AR474" s="889"/>
      <c r="AS474" s="889"/>
      <c r="AT474" s="889"/>
      <c r="AU474" s="889"/>
      <c r="AV474" s="889"/>
      <c r="AW474" s="889"/>
      <c r="AX474" s="889"/>
      <c r="AY474" s="889"/>
      <c r="AZ474" s="889"/>
      <c r="BA474" s="889"/>
      <c r="BB474" s="889"/>
      <c r="BC474" s="890"/>
    </row>
    <row r="475" spans="1:58" ht="32.1" customHeight="1">
      <c r="A475" s="207"/>
      <c r="B475" s="894"/>
      <c r="C475" s="914"/>
      <c r="D475" s="234" t="s">
        <v>405</v>
      </c>
      <c r="E475" s="293"/>
      <c r="F475" s="294" t="s">
        <v>38</v>
      </c>
      <c r="G475" s="295"/>
      <c r="H475" s="304" t="s">
        <v>404</v>
      </c>
      <c r="I475" s="295"/>
      <c r="J475" s="294" t="s">
        <v>38</v>
      </c>
      <c r="K475" s="295"/>
      <c r="L475" s="287"/>
      <c r="M475" s="288"/>
      <c r="N475" s="280"/>
      <c r="O475" s="943"/>
      <c r="P475" s="910"/>
      <c r="Q475" s="911"/>
      <c r="R475" s="911"/>
      <c r="S475" s="911"/>
      <c r="T475" s="911"/>
      <c r="U475" s="911"/>
      <c r="V475" s="911"/>
      <c r="W475" s="911"/>
      <c r="X475" s="911"/>
      <c r="Y475" s="911"/>
      <c r="Z475" s="911"/>
      <c r="AA475" s="911"/>
      <c r="AB475" s="945"/>
      <c r="AC475" s="918"/>
      <c r="AD475" s="914"/>
      <c r="AE475" s="234" t="s">
        <v>405</v>
      </c>
      <c r="AF475" s="293"/>
      <c r="AG475" s="294" t="s">
        <v>38</v>
      </c>
      <c r="AH475" s="295"/>
      <c r="AI475" s="304" t="s">
        <v>404</v>
      </c>
      <c r="AJ475" s="295"/>
      <c r="AK475" s="294" t="s">
        <v>38</v>
      </c>
      <c r="AL475" s="295"/>
      <c r="AM475" s="291"/>
      <c r="AN475" s="292"/>
      <c r="AO475" s="280"/>
      <c r="AP475" s="887"/>
      <c r="AQ475" s="891"/>
      <c r="AR475" s="892"/>
      <c r="AS475" s="892"/>
      <c r="AT475" s="892"/>
      <c r="AU475" s="892"/>
      <c r="AV475" s="892"/>
      <c r="AW475" s="892"/>
      <c r="AX475" s="892"/>
      <c r="AY475" s="892"/>
      <c r="AZ475" s="892"/>
      <c r="BA475" s="892"/>
      <c r="BB475" s="892"/>
      <c r="BC475" s="893"/>
    </row>
    <row r="476" spans="1:58" ht="32.1" customHeight="1">
      <c r="A476" s="207"/>
      <c r="B476" s="913">
        <v>4</v>
      </c>
      <c r="C476" s="896">
        <f>C474+1</f>
        <v>44534</v>
      </c>
      <c r="D476" s="226" t="s">
        <v>403</v>
      </c>
      <c r="E476" s="898"/>
      <c r="F476" s="899"/>
      <c r="G476" s="899"/>
      <c r="H476" s="303" t="s">
        <v>404</v>
      </c>
      <c r="I476" s="899"/>
      <c r="J476" s="899"/>
      <c r="K476" s="900"/>
      <c r="L476" s="285" t="str">
        <f>IF(E476="","",I476-E476-(TIME(0,N476,0)))</f>
        <v/>
      </c>
      <c r="M476" s="286" t="str">
        <f>IF(E476="","",IF(MINUTE(I476-E476-TIME(0,N476,0))=0,"00",MINUTE(I476-E476-TIME(0,N476,0))))</f>
        <v/>
      </c>
      <c r="N476" s="279"/>
      <c r="O476" s="915"/>
      <c r="P476" s="888"/>
      <c r="Q476" s="889"/>
      <c r="R476" s="889"/>
      <c r="S476" s="889"/>
      <c r="T476" s="889"/>
      <c r="U476" s="889"/>
      <c r="V476" s="889"/>
      <c r="W476" s="889"/>
      <c r="X476" s="889"/>
      <c r="Y476" s="889"/>
      <c r="Z476" s="889"/>
      <c r="AA476" s="889"/>
      <c r="AB476" s="916"/>
      <c r="AC476" s="918">
        <v>20</v>
      </c>
      <c r="AD476" s="896">
        <f>AD474+1</f>
        <v>44550</v>
      </c>
      <c r="AE476" s="226" t="s">
        <v>403</v>
      </c>
      <c r="AF476" s="898"/>
      <c r="AG476" s="899"/>
      <c r="AH476" s="899"/>
      <c r="AI476" s="303" t="s">
        <v>404</v>
      </c>
      <c r="AJ476" s="899"/>
      <c r="AK476" s="899"/>
      <c r="AL476" s="900"/>
      <c r="AM476" s="285" t="str">
        <f>IF(AF476="","",AJ476-AF476-(TIME(0,AO476,0)))</f>
        <v/>
      </c>
      <c r="AN476" s="286" t="str">
        <f>IF(AF476="","",IF(MINUTE(AJ476-AF476-TIME(0,AO476,0))=0,"00",MINUTE(AJ476-AF476-TIME(0,AO476,0))))</f>
        <v/>
      </c>
      <c r="AO476" s="279"/>
      <c r="AP476" s="946"/>
      <c r="AQ476" s="903"/>
      <c r="AR476" s="904"/>
      <c r="AS476" s="904"/>
      <c r="AT476" s="904"/>
      <c r="AU476" s="904"/>
      <c r="AV476" s="904"/>
      <c r="AW476" s="904"/>
      <c r="AX476" s="904"/>
      <c r="AY476" s="904"/>
      <c r="AZ476" s="904"/>
      <c r="BA476" s="904"/>
      <c r="BB476" s="904"/>
      <c r="BC476" s="905"/>
    </row>
    <row r="477" spans="1:58" ht="32.1" customHeight="1">
      <c r="A477" s="207"/>
      <c r="B477" s="913"/>
      <c r="C477" s="914"/>
      <c r="D477" s="234" t="s">
        <v>405</v>
      </c>
      <c r="E477" s="293"/>
      <c r="F477" s="294" t="s">
        <v>38</v>
      </c>
      <c r="G477" s="295"/>
      <c r="H477" s="304" t="s">
        <v>404</v>
      </c>
      <c r="I477" s="295"/>
      <c r="J477" s="294" t="s">
        <v>38</v>
      </c>
      <c r="K477" s="295"/>
      <c r="L477" s="287"/>
      <c r="M477" s="288"/>
      <c r="N477" s="280"/>
      <c r="O477" s="887"/>
      <c r="P477" s="891"/>
      <c r="Q477" s="892"/>
      <c r="R477" s="892"/>
      <c r="S477" s="892"/>
      <c r="T477" s="892"/>
      <c r="U477" s="892"/>
      <c r="V477" s="892"/>
      <c r="W477" s="892"/>
      <c r="X477" s="892"/>
      <c r="Y477" s="892"/>
      <c r="Z477" s="892"/>
      <c r="AA477" s="892"/>
      <c r="AB477" s="917"/>
      <c r="AC477" s="918"/>
      <c r="AD477" s="914"/>
      <c r="AE477" s="234" t="s">
        <v>405</v>
      </c>
      <c r="AF477" s="293"/>
      <c r="AG477" s="294" t="s">
        <v>38</v>
      </c>
      <c r="AH477" s="295"/>
      <c r="AI477" s="304" t="s">
        <v>404</v>
      </c>
      <c r="AJ477" s="295"/>
      <c r="AK477" s="294" t="s">
        <v>38</v>
      </c>
      <c r="AL477" s="295"/>
      <c r="AM477" s="291"/>
      <c r="AN477" s="292"/>
      <c r="AO477" s="280"/>
      <c r="AP477" s="943"/>
      <c r="AQ477" s="910"/>
      <c r="AR477" s="911"/>
      <c r="AS477" s="911"/>
      <c r="AT477" s="911"/>
      <c r="AU477" s="911"/>
      <c r="AV477" s="911"/>
      <c r="AW477" s="911"/>
      <c r="AX477" s="911"/>
      <c r="AY477" s="911"/>
      <c r="AZ477" s="911"/>
      <c r="BA477" s="911"/>
      <c r="BB477" s="911"/>
      <c r="BC477" s="912"/>
    </row>
    <row r="478" spans="1:58" ht="32.1" customHeight="1">
      <c r="A478" s="207"/>
      <c r="B478" s="913">
        <v>5</v>
      </c>
      <c r="C478" s="896">
        <f>C476+1</f>
        <v>44535</v>
      </c>
      <c r="D478" s="226" t="s">
        <v>403</v>
      </c>
      <c r="E478" s="898"/>
      <c r="F478" s="899"/>
      <c r="G478" s="899"/>
      <c r="H478" s="303" t="s">
        <v>404</v>
      </c>
      <c r="I478" s="899"/>
      <c r="J478" s="899"/>
      <c r="K478" s="900"/>
      <c r="L478" s="285" t="str">
        <f>IF(E478="","",I478-E478-(TIME(0,N478,0)))</f>
        <v/>
      </c>
      <c r="M478" s="286" t="str">
        <f>IF(E478="","",IF(MINUTE(I478-E478-TIME(0,N478,0))=0,"00",MINUTE(I478-E478-TIME(0,N478,0))))</f>
        <v/>
      </c>
      <c r="N478" s="279"/>
      <c r="O478" s="915"/>
      <c r="P478" s="888"/>
      <c r="Q478" s="889"/>
      <c r="R478" s="889"/>
      <c r="S478" s="889"/>
      <c r="T478" s="889"/>
      <c r="U478" s="889"/>
      <c r="V478" s="889"/>
      <c r="W478" s="889"/>
      <c r="X478" s="889"/>
      <c r="Y478" s="889"/>
      <c r="Z478" s="889"/>
      <c r="AA478" s="889"/>
      <c r="AB478" s="916"/>
      <c r="AC478" s="918">
        <v>21</v>
      </c>
      <c r="AD478" s="896">
        <f>AD476+1</f>
        <v>44551</v>
      </c>
      <c r="AE478" s="226" t="s">
        <v>403</v>
      </c>
      <c r="AF478" s="898"/>
      <c r="AG478" s="899"/>
      <c r="AH478" s="899"/>
      <c r="AI478" s="303" t="s">
        <v>404</v>
      </c>
      <c r="AJ478" s="899"/>
      <c r="AK478" s="899"/>
      <c r="AL478" s="900"/>
      <c r="AM478" s="285" t="str">
        <f>IF(AF478="","",AJ478-AF478-(TIME(0,AO478,0)))</f>
        <v/>
      </c>
      <c r="AN478" s="286" t="str">
        <f>IF(AF478="","",IF(MINUTE(AJ478-AF478-TIME(0,AO478,0))=0,"00",MINUTE(AJ478-AF478-TIME(0,AO478,0))))</f>
        <v/>
      </c>
      <c r="AO478" s="279"/>
      <c r="AP478" s="946"/>
      <c r="AQ478" s="903"/>
      <c r="AR478" s="904"/>
      <c r="AS478" s="904"/>
      <c r="AT478" s="904"/>
      <c r="AU478" s="904"/>
      <c r="AV478" s="904"/>
      <c r="AW478" s="904"/>
      <c r="AX478" s="904"/>
      <c r="AY478" s="904"/>
      <c r="AZ478" s="904"/>
      <c r="BA478" s="904"/>
      <c r="BB478" s="904"/>
      <c r="BC478" s="905"/>
    </row>
    <row r="479" spans="1:58" ht="32.1" customHeight="1">
      <c r="A479" s="207"/>
      <c r="B479" s="913"/>
      <c r="C479" s="914"/>
      <c r="D479" s="234" t="s">
        <v>405</v>
      </c>
      <c r="E479" s="293"/>
      <c r="F479" s="294" t="s">
        <v>38</v>
      </c>
      <c r="G479" s="295"/>
      <c r="H479" s="304" t="s">
        <v>404</v>
      </c>
      <c r="I479" s="295"/>
      <c r="J479" s="294" t="s">
        <v>38</v>
      </c>
      <c r="K479" s="295"/>
      <c r="L479" s="287"/>
      <c r="M479" s="288"/>
      <c r="N479" s="280"/>
      <c r="O479" s="887"/>
      <c r="P479" s="891"/>
      <c r="Q479" s="892"/>
      <c r="R479" s="892"/>
      <c r="S479" s="892"/>
      <c r="T479" s="892"/>
      <c r="U479" s="892"/>
      <c r="V479" s="892"/>
      <c r="W479" s="892"/>
      <c r="X479" s="892"/>
      <c r="Y479" s="892"/>
      <c r="Z479" s="892"/>
      <c r="AA479" s="892"/>
      <c r="AB479" s="917"/>
      <c r="AC479" s="918"/>
      <c r="AD479" s="914"/>
      <c r="AE479" s="234" t="s">
        <v>405</v>
      </c>
      <c r="AF479" s="293"/>
      <c r="AG479" s="294" t="s">
        <v>38</v>
      </c>
      <c r="AH479" s="295"/>
      <c r="AI479" s="304" t="s">
        <v>404</v>
      </c>
      <c r="AJ479" s="295"/>
      <c r="AK479" s="294" t="s">
        <v>38</v>
      </c>
      <c r="AL479" s="295"/>
      <c r="AM479" s="291"/>
      <c r="AN479" s="292"/>
      <c r="AO479" s="280"/>
      <c r="AP479" s="943"/>
      <c r="AQ479" s="910"/>
      <c r="AR479" s="911"/>
      <c r="AS479" s="911"/>
      <c r="AT479" s="911"/>
      <c r="AU479" s="911"/>
      <c r="AV479" s="911"/>
      <c r="AW479" s="911"/>
      <c r="AX479" s="911"/>
      <c r="AY479" s="911"/>
      <c r="AZ479" s="911"/>
      <c r="BA479" s="911"/>
      <c r="BB479" s="911"/>
      <c r="BC479" s="912"/>
    </row>
    <row r="480" spans="1:58" ht="32.1" customHeight="1">
      <c r="A480" s="207"/>
      <c r="B480" s="913">
        <v>6</v>
      </c>
      <c r="C480" s="896">
        <f>C478+1</f>
        <v>44536</v>
      </c>
      <c r="D480" s="226" t="s">
        <v>403</v>
      </c>
      <c r="E480" s="898"/>
      <c r="F480" s="899"/>
      <c r="G480" s="899"/>
      <c r="H480" s="303" t="s">
        <v>404</v>
      </c>
      <c r="I480" s="899"/>
      <c r="J480" s="899"/>
      <c r="K480" s="900"/>
      <c r="L480" s="285" t="str">
        <f>IF(E480="","",I480-E480-(TIME(0,N480,0)))</f>
        <v/>
      </c>
      <c r="M480" s="286" t="str">
        <f>IF(E480="","",IF(MINUTE(I480-E480-TIME(0,N480,0))=0,"00",MINUTE(I480-E480-TIME(0,N480,0))))</f>
        <v/>
      </c>
      <c r="N480" s="279"/>
      <c r="O480" s="915"/>
      <c r="P480" s="888"/>
      <c r="Q480" s="889"/>
      <c r="R480" s="889"/>
      <c r="S480" s="889"/>
      <c r="T480" s="889"/>
      <c r="U480" s="889"/>
      <c r="V480" s="889"/>
      <c r="W480" s="889"/>
      <c r="X480" s="889"/>
      <c r="Y480" s="889"/>
      <c r="Z480" s="889"/>
      <c r="AA480" s="889"/>
      <c r="AB480" s="916"/>
      <c r="AC480" s="918">
        <v>22</v>
      </c>
      <c r="AD480" s="896">
        <f>AD478+1</f>
        <v>44552</v>
      </c>
      <c r="AE480" s="226" t="s">
        <v>403</v>
      </c>
      <c r="AF480" s="898"/>
      <c r="AG480" s="899"/>
      <c r="AH480" s="899"/>
      <c r="AI480" s="303" t="s">
        <v>404</v>
      </c>
      <c r="AJ480" s="899"/>
      <c r="AK480" s="899"/>
      <c r="AL480" s="900"/>
      <c r="AM480" s="285" t="str">
        <f>IF(AF480="","",AJ480-AF480-(TIME(0,AO480,0)))</f>
        <v/>
      </c>
      <c r="AN480" s="286" t="str">
        <f>IF(AF480="","",IF(MINUTE(AJ480-AF480-TIME(0,AO480,0))=0,"00",MINUTE(AJ480-AF480-TIME(0,AO480,0))))</f>
        <v/>
      </c>
      <c r="AO480" s="279"/>
      <c r="AP480" s="946"/>
      <c r="AQ480" s="903"/>
      <c r="AR480" s="904"/>
      <c r="AS480" s="904"/>
      <c r="AT480" s="904"/>
      <c r="AU480" s="904"/>
      <c r="AV480" s="904"/>
      <c r="AW480" s="904"/>
      <c r="AX480" s="904"/>
      <c r="AY480" s="904"/>
      <c r="AZ480" s="904"/>
      <c r="BA480" s="904"/>
      <c r="BB480" s="904"/>
      <c r="BC480" s="905"/>
    </row>
    <row r="481" spans="1:55" ht="32.1" customHeight="1">
      <c r="A481" s="207"/>
      <c r="B481" s="913"/>
      <c r="C481" s="914"/>
      <c r="D481" s="234" t="s">
        <v>405</v>
      </c>
      <c r="E481" s="293"/>
      <c r="F481" s="294" t="s">
        <v>38</v>
      </c>
      <c r="G481" s="295"/>
      <c r="H481" s="304" t="s">
        <v>404</v>
      </c>
      <c r="I481" s="295"/>
      <c r="J481" s="294" t="s">
        <v>38</v>
      </c>
      <c r="K481" s="295"/>
      <c r="L481" s="287"/>
      <c r="M481" s="288"/>
      <c r="N481" s="280"/>
      <c r="O481" s="887"/>
      <c r="P481" s="891"/>
      <c r="Q481" s="892"/>
      <c r="R481" s="892"/>
      <c r="S481" s="892"/>
      <c r="T481" s="892"/>
      <c r="U481" s="892"/>
      <c r="V481" s="892"/>
      <c r="W481" s="892"/>
      <c r="X481" s="892"/>
      <c r="Y481" s="892"/>
      <c r="Z481" s="892"/>
      <c r="AA481" s="892"/>
      <c r="AB481" s="917"/>
      <c r="AC481" s="918"/>
      <c r="AD481" s="914"/>
      <c r="AE481" s="234" t="s">
        <v>405</v>
      </c>
      <c r="AF481" s="293"/>
      <c r="AG481" s="294" t="s">
        <v>38</v>
      </c>
      <c r="AH481" s="295"/>
      <c r="AI481" s="304" t="s">
        <v>404</v>
      </c>
      <c r="AJ481" s="295"/>
      <c r="AK481" s="294" t="s">
        <v>38</v>
      </c>
      <c r="AL481" s="295"/>
      <c r="AM481" s="291"/>
      <c r="AN481" s="292"/>
      <c r="AO481" s="280"/>
      <c r="AP481" s="943"/>
      <c r="AQ481" s="910"/>
      <c r="AR481" s="911"/>
      <c r="AS481" s="911"/>
      <c r="AT481" s="911"/>
      <c r="AU481" s="911"/>
      <c r="AV481" s="911"/>
      <c r="AW481" s="911"/>
      <c r="AX481" s="911"/>
      <c r="AY481" s="911"/>
      <c r="AZ481" s="911"/>
      <c r="BA481" s="911"/>
      <c r="BB481" s="911"/>
      <c r="BC481" s="912"/>
    </row>
    <row r="482" spans="1:55" ht="32.1" customHeight="1">
      <c r="A482" s="207"/>
      <c r="B482" s="913">
        <v>7</v>
      </c>
      <c r="C482" s="896">
        <f>C480+1</f>
        <v>44537</v>
      </c>
      <c r="D482" s="226" t="s">
        <v>403</v>
      </c>
      <c r="E482" s="898"/>
      <c r="F482" s="899"/>
      <c r="G482" s="899"/>
      <c r="H482" s="303" t="s">
        <v>404</v>
      </c>
      <c r="I482" s="899"/>
      <c r="J482" s="899"/>
      <c r="K482" s="900"/>
      <c r="L482" s="285" t="str">
        <f>IF(E482="","",I482-E482-(TIME(0,N482,0)))</f>
        <v/>
      </c>
      <c r="M482" s="286" t="str">
        <f>IF(E482="","",IF(MINUTE(I482-E482-TIME(0,N482,0))=0,"00",MINUTE(I482-E482-TIME(0,N482,0))))</f>
        <v/>
      </c>
      <c r="N482" s="279"/>
      <c r="O482" s="915"/>
      <c r="P482" s="888"/>
      <c r="Q482" s="889"/>
      <c r="R482" s="889"/>
      <c r="S482" s="889"/>
      <c r="T482" s="889"/>
      <c r="U482" s="889"/>
      <c r="V482" s="889"/>
      <c r="W482" s="889"/>
      <c r="X482" s="889"/>
      <c r="Y482" s="889"/>
      <c r="Z482" s="889"/>
      <c r="AA482" s="889"/>
      <c r="AB482" s="916"/>
      <c r="AC482" s="918">
        <v>23</v>
      </c>
      <c r="AD482" s="896">
        <f>AD480+1</f>
        <v>44553</v>
      </c>
      <c r="AE482" s="226" t="s">
        <v>403</v>
      </c>
      <c r="AF482" s="898"/>
      <c r="AG482" s="899"/>
      <c r="AH482" s="899"/>
      <c r="AI482" s="303" t="s">
        <v>404</v>
      </c>
      <c r="AJ482" s="899"/>
      <c r="AK482" s="899"/>
      <c r="AL482" s="900"/>
      <c r="AM482" s="285" t="str">
        <f>IF(AF482="","",AJ482-AF482-(TIME(0,AO482,0)))</f>
        <v/>
      </c>
      <c r="AN482" s="286" t="str">
        <f>IF(AF482="","",IF(MINUTE(AJ482-AF482-TIME(0,AO482,0))=0,"00",MINUTE(AJ482-AF482-TIME(0,AO482,0))))</f>
        <v/>
      </c>
      <c r="AO482" s="279"/>
      <c r="AP482" s="946"/>
      <c r="AQ482" s="903"/>
      <c r="AR482" s="904"/>
      <c r="AS482" s="904"/>
      <c r="AT482" s="904"/>
      <c r="AU482" s="904"/>
      <c r="AV482" s="904"/>
      <c r="AW482" s="904"/>
      <c r="AX482" s="904"/>
      <c r="AY482" s="904"/>
      <c r="AZ482" s="904"/>
      <c r="BA482" s="904"/>
      <c r="BB482" s="904"/>
      <c r="BC482" s="905"/>
    </row>
    <row r="483" spans="1:55" ht="32.1" customHeight="1">
      <c r="A483" s="207"/>
      <c r="B483" s="913"/>
      <c r="C483" s="914"/>
      <c r="D483" s="234" t="s">
        <v>405</v>
      </c>
      <c r="E483" s="293"/>
      <c r="F483" s="294" t="s">
        <v>38</v>
      </c>
      <c r="G483" s="295"/>
      <c r="H483" s="304" t="s">
        <v>404</v>
      </c>
      <c r="I483" s="295"/>
      <c r="J483" s="294" t="s">
        <v>38</v>
      </c>
      <c r="K483" s="295"/>
      <c r="L483" s="287"/>
      <c r="M483" s="288"/>
      <c r="N483" s="280"/>
      <c r="O483" s="887"/>
      <c r="P483" s="891"/>
      <c r="Q483" s="892"/>
      <c r="R483" s="892"/>
      <c r="S483" s="892"/>
      <c r="T483" s="892"/>
      <c r="U483" s="892"/>
      <c r="V483" s="892"/>
      <c r="W483" s="892"/>
      <c r="X483" s="892"/>
      <c r="Y483" s="892"/>
      <c r="Z483" s="892"/>
      <c r="AA483" s="892"/>
      <c r="AB483" s="917"/>
      <c r="AC483" s="918"/>
      <c r="AD483" s="914"/>
      <c r="AE483" s="234" t="s">
        <v>405</v>
      </c>
      <c r="AF483" s="293"/>
      <c r="AG483" s="294" t="s">
        <v>38</v>
      </c>
      <c r="AH483" s="295"/>
      <c r="AI483" s="304" t="s">
        <v>404</v>
      </c>
      <c r="AJ483" s="295"/>
      <c r="AK483" s="294" t="s">
        <v>38</v>
      </c>
      <c r="AL483" s="295"/>
      <c r="AM483" s="291"/>
      <c r="AN483" s="292"/>
      <c r="AO483" s="280"/>
      <c r="AP483" s="943"/>
      <c r="AQ483" s="910"/>
      <c r="AR483" s="911"/>
      <c r="AS483" s="911"/>
      <c r="AT483" s="911"/>
      <c r="AU483" s="911"/>
      <c r="AV483" s="911"/>
      <c r="AW483" s="911"/>
      <c r="AX483" s="911"/>
      <c r="AY483" s="911"/>
      <c r="AZ483" s="911"/>
      <c r="BA483" s="911"/>
      <c r="BB483" s="911"/>
      <c r="BC483" s="912"/>
    </row>
    <row r="484" spans="1:55" ht="32.1" customHeight="1">
      <c r="A484" s="207"/>
      <c r="B484" s="913">
        <v>8</v>
      </c>
      <c r="C484" s="896">
        <f>C482+1</f>
        <v>44538</v>
      </c>
      <c r="D484" s="226" t="s">
        <v>403</v>
      </c>
      <c r="E484" s="898"/>
      <c r="F484" s="899"/>
      <c r="G484" s="899"/>
      <c r="H484" s="303" t="s">
        <v>404</v>
      </c>
      <c r="I484" s="899"/>
      <c r="J484" s="899"/>
      <c r="K484" s="900"/>
      <c r="L484" s="285" t="str">
        <f>IF(E484="","",I484-E484-(TIME(0,N484,0)))</f>
        <v/>
      </c>
      <c r="M484" s="286" t="str">
        <f>IF(E484="","",IF(MINUTE(I484-E484-TIME(0,N484,0))=0,"00",MINUTE(I484-E484-TIME(0,N484,0))))</f>
        <v/>
      </c>
      <c r="N484" s="279"/>
      <c r="O484" s="915"/>
      <c r="P484" s="888"/>
      <c r="Q484" s="889"/>
      <c r="R484" s="889"/>
      <c r="S484" s="889"/>
      <c r="T484" s="889"/>
      <c r="U484" s="889"/>
      <c r="V484" s="889"/>
      <c r="W484" s="889"/>
      <c r="X484" s="889"/>
      <c r="Y484" s="889"/>
      <c r="Z484" s="889"/>
      <c r="AA484" s="889"/>
      <c r="AB484" s="916"/>
      <c r="AC484" s="918">
        <v>24</v>
      </c>
      <c r="AD484" s="896">
        <f>AD482+1</f>
        <v>44554</v>
      </c>
      <c r="AE484" s="226" t="s">
        <v>403</v>
      </c>
      <c r="AF484" s="898"/>
      <c r="AG484" s="899"/>
      <c r="AH484" s="899"/>
      <c r="AI484" s="303" t="s">
        <v>404</v>
      </c>
      <c r="AJ484" s="899"/>
      <c r="AK484" s="899"/>
      <c r="AL484" s="900"/>
      <c r="AM484" s="285" t="str">
        <f>IF(AF484="","",AJ484-AF484-(TIME(0,AO484,0)))</f>
        <v/>
      </c>
      <c r="AN484" s="286" t="str">
        <f>IF(AF484="","",IF(MINUTE(AJ484-AF484-TIME(0,AO484,0))=0,"00",MINUTE(AJ484-AF484-TIME(0,AO484,0))))</f>
        <v/>
      </c>
      <c r="AO484" s="279"/>
      <c r="AP484" s="946"/>
      <c r="AQ484" s="903"/>
      <c r="AR484" s="904"/>
      <c r="AS484" s="904"/>
      <c r="AT484" s="904"/>
      <c r="AU484" s="904"/>
      <c r="AV484" s="904"/>
      <c r="AW484" s="904"/>
      <c r="AX484" s="904"/>
      <c r="AY484" s="904"/>
      <c r="AZ484" s="904"/>
      <c r="BA484" s="904"/>
      <c r="BB484" s="904"/>
      <c r="BC484" s="905"/>
    </row>
    <row r="485" spans="1:55" ht="32.1" customHeight="1">
      <c r="A485" s="207"/>
      <c r="B485" s="913"/>
      <c r="C485" s="914"/>
      <c r="D485" s="234" t="s">
        <v>405</v>
      </c>
      <c r="E485" s="293"/>
      <c r="F485" s="294" t="s">
        <v>38</v>
      </c>
      <c r="G485" s="295"/>
      <c r="H485" s="304" t="s">
        <v>404</v>
      </c>
      <c r="I485" s="295"/>
      <c r="J485" s="294" t="s">
        <v>38</v>
      </c>
      <c r="K485" s="295"/>
      <c r="L485" s="287"/>
      <c r="M485" s="288"/>
      <c r="N485" s="280"/>
      <c r="O485" s="887"/>
      <c r="P485" s="891"/>
      <c r="Q485" s="892"/>
      <c r="R485" s="892"/>
      <c r="S485" s="892"/>
      <c r="T485" s="892"/>
      <c r="U485" s="892"/>
      <c r="V485" s="892"/>
      <c r="W485" s="892"/>
      <c r="X485" s="892"/>
      <c r="Y485" s="892"/>
      <c r="Z485" s="892"/>
      <c r="AA485" s="892"/>
      <c r="AB485" s="917"/>
      <c r="AC485" s="918"/>
      <c r="AD485" s="914"/>
      <c r="AE485" s="234" t="s">
        <v>405</v>
      </c>
      <c r="AF485" s="293"/>
      <c r="AG485" s="294" t="s">
        <v>38</v>
      </c>
      <c r="AH485" s="295"/>
      <c r="AI485" s="304" t="s">
        <v>404</v>
      </c>
      <c r="AJ485" s="295"/>
      <c r="AK485" s="294" t="s">
        <v>38</v>
      </c>
      <c r="AL485" s="295"/>
      <c r="AM485" s="291"/>
      <c r="AN485" s="292"/>
      <c r="AO485" s="280"/>
      <c r="AP485" s="943"/>
      <c r="AQ485" s="910"/>
      <c r="AR485" s="911"/>
      <c r="AS485" s="911"/>
      <c r="AT485" s="911"/>
      <c r="AU485" s="911"/>
      <c r="AV485" s="911"/>
      <c r="AW485" s="911"/>
      <c r="AX485" s="911"/>
      <c r="AY485" s="911"/>
      <c r="AZ485" s="911"/>
      <c r="BA485" s="911"/>
      <c r="BB485" s="911"/>
      <c r="BC485" s="912"/>
    </row>
    <row r="486" spans="1:55" ht="32.1" customHeight="1">
      <c r="A486" s="207"/>
      <c r="B486" s="913">
        <v>9</v>
      </c>
      <c r="C486" s="896">
        <f>C484+1</f>
        <v>44539</v>
      </c>
      <c r="D486" s="226" t="s">
        <v>403</v>
      </c>
      <c r="E486" s="898"/>
      <c r="F486" s="899"/>
      <c r="G486" s="899"/>
      <c r="H486" s="303" t="s">
        <v>404</v>
      </c>
      <c r="I486" s="899"/>
      <c r="J486" s="899"/>
      <c r="K486" s="900"/>
      <c r="L486" s="285" t="str">
        <f>IF(E486="","",I486-E486-(TIME(0,N486,0)))</f>
        <v/>
      </c>
      <c r="M486" s="286" t="str">
        <f>IF(E486="","",IF(MINUTE(I486-E486-TIME(0,N486,0))=0,"00",MINUTE(I486-E486-TIME(0,N486,0))))</f>
        <v/>
      </c>
      <c r="N486" s="279"/>
      <c r="O486" s="915"/>
      <c r="P486" s="888"/>
      <c r="Q486" s="889"/>
      <c r="R486" s="889"/>
      <c r="S486" s="889"/>
      <c r="T486" s="889"/>
      <c r="U486" s="889"/>
      <c r="V486" s="889"/>
      <c r="W486" s="889"/>
      <c r="X486" s="889"/>
      <c r="Y486" s="889"/>
      <c r="Z486" s="889"/>
      <c r="AA486" s="889"/>
      <c r="AB486" s="916"/>
      <c r="AC486" s="918">
        <v>25</v>
      </c>
      <c r="AD486" s="896">
        <f>AD484+1</f>
        <v>44555</v>
      </c>
      <c r="AE486" s="226" t="s">
        <v>403</v>
      </c>
      <c r="AF486" s="898"/>
      <c r="AG486" s="899"/>
      <c r="AH486" s="899"/>
      <c r="AI486" s="303" t="s">
        <v>404</v>
      </c>
      <c r="AJ486" s="899"/>
      <c r="AK486" s="899"/>
      <c r="AL486" s="900"/>
      <c r="AM486" s="285" t="str">
        <f>IF(AF486="","",AJ486-AF486-(TIME(0,AO486,0)))</f>
        <v/>
      </c>
      <c r="AN486" s="286" t="str">
        <f>IF(AF486="","",IF(MINUTE(AJ486-AF486-TIME(0,AO486,0))=0,"00",MINUTE(AJ486-AF486-TIME(0,AO486,0))))</f>
        <v/>
      </c>
      <c r="AO486" s="279"/>
      <c r="AP486" s="886"/>
      <c r="AQ486" s="888"/>
      <c r="AR486" s="889"/>
      <c r="AS486" s="889"/>
      <c r="AT486" s="889"/>
      <c r="AU486" s="889"/>
      <c r="AV486" s="889"/>
      <c r="AW486" s="889"/>
      <c r="AX486" s="889"/>
      <c r="AY486" s="889"/>
      <c r="AZ486" s="889"/>
      <c r="BA486" s="889"/>
      <c r="BB486" s="889"/>
      <c r="BC486" s="890"/>
    </row>
    <row r="487" spans="1:55" ht="32.1" customHeight="1">
      <c r="A487" s="207"/>
      <c r="B487" s="913"/>
      <c r="C487" s="914"/>
      <c r="D487" s="234" t="s">
        <v>405</v>
      </c>
      <c r="E487" s="293"/>
      <c r="F487" s="294" t="s">
        <v>38</v>
      </c>
      <c r="G487" s="295"/>
      <c r="H487" s="304" t="s">
        <v>404</v>
      </c>
      <c r="I487" s="295"/>
      <c r="J487" s="294" t="s">
        <v>38</v>
      </c>
      <c r="K487" s="295"/>
      <c r="L487" s="287"/>
      <c r="M487" s="288"/>
      <c r="N487" s="280"/>
      <c r="O487" s="887"/>
      <c r="P487" s="891"/>
      <c r="Q487" s="892"/>
      <c r="R487" s="892"/>
      <c r="S487" s="892"/>
      <c r="T487" s="892"/>
      <c r="U487" s="892"/>
      <c r="V487" s="892"/>
      <c r="W487" s="892"/>
      <c r="X487" s="892"/>
      <c r="Y487" s="892"/>
      <c r="Z487" s="892"/>
      <c r="AA487" s="892"/>
      <c r="AB487" s="917"/>
      <c r="AC487" s="918"/>
      <c r="AD487" s="914"/>
      <c r="AE487" s="234" t="s">
        <v>405</v>
      </c>
      <c r="AF487" s="293"/>
      <c r="AG487" s="294" t="s">
        <v>38</v>
      </c>
      <c r="AH487" s="295"/>
      <c r="AI487" s="304" t="s">
        <v>404</v>
      </c>
      <c r="AJ487" s="295"/>
      <c r="AK487" s="294" t="s">
        <v>38</v>
      </c>
      <c r="AL487" s="295"/>
      <c r="AM487" s="291"/>
      <c r="AN487" s="292"/>
      <c r="AO487" s="280"/>
      <c r="AP487" s="887"/>
      <c r="AQ487" s="891"/>
      <c r="AR487" s="892"/>
      <c r="AS487" s="892"/>
      <c r="AT487" s="892"/>
      <c r="AU487" s="892"/>
      <c r="AV487" s="892"/>
      <c r="AW487" s="892"/>
      <c r="AX487" s="892"/>
      <c r="AY487" s="892"/>
      <c r="AZ487" s="892"/>
      <c r="BA487" s="892"/>
      <c r="BB487" s="892"/>
      <c r="BC487" s="893"/>
    </row>
    <row r="488" spans="1:55" ht="32.1" customHeight="1">
      <c r="A488" s="207"/>
      <c r="B488" s="913">
        <v>10</v>
      </c>
      <c r="C488" s="896">
        <f>C486+1</f>
        <v>44540</v>
      </c>
      <c r="D488" s="226" t="s">
        <v>403</v>
      </c>
      <c r="E488" s="898"/>
      <c r="F488" s="899"/>
      <c r="G488" s="899"/>
      <c r="H488" s="303" t="s">
        <v>404</v>
      </c>
      <c r="I488" s="899"/>
      <c r="J488" s="899"/>
      <c r="K488" s="900"/>
      <c r="L488" s="285" t="str">
        <f>IF(E488="","",I488-E488-(TIME(0,N488,0)))</f>
        <v/>
      </c>
      <c r="M488" s="286" t="str">
        <f>IF(E488="","",IF(MINUTE(I488-E488-TIME(0,N488,0))=0,"00",MINUTE(I488-E488-TIME(0,N488,0))))</f>
        <v/>
      </c>
      <c r="N488" s="279"/>
      <c r="O488" s="915"/>
      <c r="P488" s="888"/>
      <c r="Q488" s="889"/>
      <c r="R488" s="889"/>
      <c r="S488" s="889"/>
      <c r="T488" s="889"/>
      <c r="U488" s="889"/>
      <c r="V488" s="889"/>
      <c r="W488" s="889"/>
      <c r="X488" s="889"/>
      <c r="Y488" s="889"/>
      <c r="Z488" s="889"/>
      <c r="AA488" s="889"/>
      <c r="AB488" s="916"/>
      <c r="AC488" s="918">
        <v>26</v>
      </c>
      <c r="AD488" s="896">
        <f>AD486+1</f>
        <v>44556</v>
      </c>
      <c r="AE488" s="226" t="s">
        <v>403</v>
      </c>
      <c r="AF488" s="898"/>
      <c r="AG488" s="899"/>
      <c r="AH488" s="899"/>
      <c r="AI488" s="303" t="s">
        <v>404</v>
      </c>
      <c r="AJ488" s="899"/>
      <c r="AK488" s="899"/>
      <c r="AL488" s="900"/>
      <c r="AM488" s="285" t="str">
        <f>IF(AF488="","",AJ488-AF488-(TIME(0,AO488,0)))</f>
        <v/>
      </c>
      <c r="AN488" s="286" t="str">
        <f>IF(AF488="","",IF(MINUTE(AJ488-AF488-TIME(0,AO488,0))=0,"00",MINUTE(AJ488-AF488-TIME(0,AO488,0))))</f>
        <v/>
      </c>
      <c r="AO488" s="279"/>
      <c r="AP488" s="886"/>
      <c r="AQ488" s="888"/>
      <c r="AR488" s="889"/>
      <c r="AS488" s="889"/>
      <c r="AT488" s="889"/>
      <c r="AU488" s="889"/>
      <c r="AV488" s="889"/>
      <c r="AW488" s="889"/>
      <c r="AX488" s="889"/>
      <c r="AY488" s="889"/>
      <c r="AZ488" s="889"/>
      <c r="BA488" s="889"/>
      <c r="BB488" s="889"/>
      <c r="BC488" s="890"/>
    </row>
    <row r="489" spans="1:55" ht="32.1" customHeight="1">
      <c r="A489" s="207"/>
      <c r="B489" s="913"/>
      <c r="C489" s="914"/>
      <c r="D489" s="234" t="s">
        <v>405</v>
      </c>
      <c r="E489" s="293"/>
      <c r="F489" s="294" t="s">
        <v>38</v>
      </c>
      <c r="G489" s="295"/>
      <c r="H489" s="304" t="s">
        <v>404</v>
      </c>
      <c r="I489" s="295"/>
      <c r="J489" s="294" t="s">
        <v>38</v>
      </c>
      <c r="K489" s="295"/>
      <c r="L489" s="287"/>
      <c r="M489" s="288"/>
      <c r="N489" s="280"/>
      <c r="O489" s="887"/>
      <c r="P489" s="891"/>
      <c r="Q489" s="892"/>
      <c r="R489" s="892"/>
      <c r="S489" s="892"/>
      <c r="T489" s="892"/>
      <c r="U489" s="892"/>
      <c r="V489" s="892"/>
      <c r="W489" s="892"/>
      <c r="X489" s="892"/>
      <c r="Y489" s="892"/>
      <c r="Z489" s="892"/>
      <c r="AA489" s="892"/>
      <c r="AB489" s="917"/>
      <c r="AC489" s="918"/>
      <c r="AD489" s="914"/>
      <c r="AE489" s="234" t="s">
        <v>405</v>
      </c>
      <c r="AF489" s="293"/>
      <c r="AG489" s="294" t="s">
        <v>38</v>
      </c>
      <c r="AH489" s="295"/>
      <c r="AI489" s="304" t="s">
        <v>404</v>
      </c>
      <c r="AJ489" s="295"/>
      <c r="AK489" s="294" t="s">
        <v>38</v>
      </c>
      <c r="AL489" s="295"/>
      <c r="AM489" s="291"/>
      <c r="AN489" s="292"/>
      <c r="AO489" s="280"/>
      <c r="AP489" s="887"/>
      <c r="AQ489" s="891"/>
      <c r="AR489" s="892"/>
      <c r="AS489" s="892"/>
      <c r="AT489" s="892"/>
      <c r="AU489" s="892"/>
      <c r="AV489" s="892"/>
      <c r="AW489" s="892"/>
      <c r="AX489" s="892"/>
      <c r="AY489" s="892"/>
      <c r="AZ489" s="892"/>
      <c r="BA489" s="892"/>
      <c r="BB489" s="892"/>
      <c r="BC489" s="893"/>
    </row>
    <row r="490" spans="1:55" ht="32.1" customHeight="1">
      <c r="A490" s="207"/>
      <c r="B490" s="913">
        <v>11</v>
      </c>
      <c r="C490" s="896">
        <f>C488+1</f>
        <v>44541</v>
      </c>
      <c r="D490" s="226" t="s">
        <v>403</v>
      </c>
      <c r="E490" s="898"/>
      <c r="F490" s="899"/>
      <c r="G490" s="899"/>
      <c r="H490" s="303" t="s">
        <v>404</v>
      </c>
      <c r="I490" s="899"/>
      <c r="J490" s="899"/>
      <c r="K490" s="900"/>
      <c r="L490" s="285" t="str">
        <f>IF(E490="","",I490-E490-(TIME(0,N490,0)))</f>
        <v/>
      </c>
      <c r="M490" s="286" t="str">
        <f>IF(E490="","",IF(MINUTE(I490-E490-TIME(0,N490,0))=0,"00",MINUTE(I490-E490-TIME(0,N490,0))))</f>
        <v/>
      </c>
      <c r="N490" s="279"/>
      <c r="O490" s="915"/>
      <c r="P490" s="888"/>
      <c r="Q490" s="889"/>
      <c r="R490" s="889"/>
      <c r="S490" s="889"/>
      <c r="T490" s="889"/>
      <c r="U490" s="889"/>
      <c r="V490" s="889"/>
      <c r="W490" s="889"/>
      <c r="X490" s="889"/>
      <c r="Y490" s="889"/>
      <c r="Z490" s="889"/>
      <c r="AA490" s="889"/>
      <c r="AB490" s="916"/>
      <c r="AC490" s="918">
        <v>27</v>
      </c>
      <c r="AD490" s="896">
        <f>AD488+1</f>
        <v>44557</v>
      </c>
      <c r="AE490" s="226" t="s">
        <v>403</v>
      </c>
      <c r="AF490" s="898"/>
      <c r="AG490" s="899"/>
      <c r="AH490" s="899"/>
      <c r="AI490" s="303" t="s">
        <v>404</v>
      </c>
      <c r="AJ490" s="899"/>
      <c r="AK490" s="899"/>
      <c r="AL490" s="900"/>
      <c r="AM490" s="285" t="str">
        <f>IF(AF490="","",AJ490-AF490-(TIME(0,AO490,0)))</f>
        <v/>
      </c>
      <c r="AN490" s="286" t="str">
        <f>IF(AF490="","",IF(MINUTE(AJ490-AF490-TIME(0,AO490,0))=0,"00",MINUTE(AJ490-AF490-TIME(0,AO490,0))))</f>
        <v/>
      </c>
      <c r="AO490" s="279"/>
      <c r="AP490" s="886"/>
      <c r="AQ490" s="888"/>
      <c r="AR490" s="889"/>
      <c r="AS490" s="889"/>
      <c r="AT490" s="889"/>
      <c r="AU490" s="889"/>
      <c r="AV490" s="889"/>
      <c r="AW490" s="889"/>
      <c r="AX490" s="889"/>
      <c r="AY490" s="889"/>
      <c r="AZ490" s="889"/>
      <c r="BA490" s="889"/>
      <c r="BB490" s="889"/>
      <c r="BC490" s="890"/>
    </row>
    <row r="491" spans="1:55" ht="32.1" customHeight="1">
      <c r="A491" s="207"/>
      <c r="B491" s="913"/>
      <c r="C491" s="914"/>
      <c r="D491" s="234" t="s">
        <v>405</v>
      </c>
      <c r="E491" s="293"/>
      <c r="F491" s="294" t="s">
        <v>38</v>
      </c>
      <c r="G491" s="295"/>
      <c r="H491" s="304" t="s">
        <v>404</v>
      </c>
      <c r="I491" s="295"/>
      <c r="J491" s="294" t="s">
        <v>38</v>
      </c>
      <c r="K491" s="295"/>
      <c r="L491" s="287"/>
      <c r="M491" s="288"/>
      <c r="N491" s="280"/>
      <c r="O491" s="887"/>
      <c r="P491" s="891"/>
      <c r="Q491" s="892"/>
      <c r="R491" s="892"/>
      <c r="S491" s="892"/>
      <c r="T491" s="892"/>
      <c r="U491" s="892"/>
      <c r="V491" s="892"/>
      <c r="W491" s="892"/>
      <c r="X491" s="892"/>
      <c r="Y491" s="892"/>
      <c r="Z491" s="892"/>
      <c r="AA491" s="892"/>
      <c r="AB491" s="917"/>
      <c r="AC491" s="918"/>
      <c r="AD491" s="914"/>
      <c r="AE491" s="234" t="s">
        <v>405</v>
      </c>
      <c r="AF491" s="293"/>
      <c r="AG491" s="294" t="s">
        <v>38</v>
      </c>
      <c r="AH491" s="295"/>
      <c r="AI491" s="304" t="s">
        <v>404</v>
      </c>
      <c r="AJ491" s="295"/>
      <c r="AK491" s="294" t="s">
        <v>38</v>
      </c>
      <c r="AL491" s="295"/>
      <c r="AM491" s="291"/>
      <c r="AN491" s="292"/>
      <c r="AO491" s="280"/>
      <c r="AP491" s="887"/>
      <c r="AQ491" s="891"/>
      <c r="AR491" s="892"/>
      <c r="AS491" s="892"/>
      <c r="AT491" s="892"/>
      <c r="AU491" s="892"/>
      <c r="AV491" s="892"/>
      <c r="AW491" s="892"/>
      <c r="AX491" s="892"/>
      <c r="AY491" s="892"/>
      <c r="AZ491" s="892"/>
      <c r="BA491" s="892"/>
      <c r="BB491" s="892"/>
      <c r="BC491" s="893"/>
    </row>
    <row r="492" spans="1:55" ht="32.1" customHeight="1">
      <c r="A492" s="207"/>
      <c r="B492" s="913">
        <v>12</v>
      </c>
      <c r="C492" s="896">
        <f>C490+1</f>
        <v>44542</v>
      </c>
      <c r="D492" s="226" t="s">
        <v>403</v>
      </c>
      <c r="E492" s="898"/>
      <c r="F492" s="899"/>
      <c r="G492" s="899"/>
      <c r="H492" s="303" t="s">
        <v>404</v>
      </c>
      <c r="I492" s="899"/>
      <c r="J492" s="899"/>
      <c r="K492" s="900"/>
      <c r="L492" s="285" t="str">
        <f>IF(E492="","",I492-E492-(TIME(0,N492,0)))</f>
        <v/>
      </c>
      <c r="M492" s="286" t="str">
        <f>IF(E492="","",IF(MINUTE(I492-E492-TIME(0,N492,0))=0,"00",MINUTE(I492-E492-TIME(0,N492,0))))</f>
        <v/>
      </c>
      <c r="N492" s="279"/>
      <c r="O492" s="915"/>
      <c r="P492" s="888"/>
      <c r="Q492" s="889"/>
      <c r="R492" s="889"/>
      <c r="S492" s="889"/>
      <c r="T492" s="889"/>
      <c r="U492" s="889"/>
      <c r="V492" s="889"/>
      <c r="W492" s="889"/>
      <c r="X492" s="889"/>
      <c r="Y492" s="889"/>
      <c r="Z492" s="889"/>
      <c r="AA492" s="889"/>
      <c r="AB492" s="916"/>
      <c r="AC492" s="918">
        <v>28</v>
      </c>
      <c r="AD492" s="896">
        <f>AD490+1</f>
        <v>44558</v>
      </c>
      <c r="AE492" s="226" t="s">
        <v>403</v>
      </c>
      <c r="AF492" s="898"/>
      <c r="AG492" s="899"/>
      <c r="AH492" s="899"/>
      <c r="AI492" s="303" t="s">
        <v>404</v>
      </c>
      <c r="AJ492" s="899"/>
      <c r="AK492" s="899"/>
      <c r="AL492" s="900"/>
      <c r="AM492" s="285" t="str">
        <f>IF(AF492="","",AJ492-AF492-(TIME(0,AO492,0)))</f>
        <v/>
      </c>
      <c r="AN492" s="286" t="str">
        <f>IF(AF492="","",IF(MINUTE(AJ492-AF492-TIME(0,AO492,0))=0,"00",MINUTE(AJ492-AF492-TIME(0,AO492,0))))</f>
        <v/>
      </c>
      <c r="AO492" s="279"/>
      <c r="AP492" s="886"/>
      <c r="AQ492" s="888"/>
      <c r="AR492" s="889"/>
      <c r="AS492" s="889"/>
      <c r="AT492" s="889"/>
      <c r="AU492" s="889"/>
      <c r="AV492" s="889"/>
      <c r="AW492" s="889"/>
      <c r="AX492" s="889"/>
      <c r="AY492" s="889"/>
      <c r="AZ492" s="889"/>
      <c r="BA492" s="889"/>
      <c r="BB492" s="889"/>
      <c r="BC492" s="890"/>
    </row>
    <row r="493" spans="1:55" ht="32.1" customHeight="1">
      <c r="A493" s="207"/>
      <c r="B493" s="913"/>
      <c r="C493" s="914"/>
      <c r="D493" s="234" t="s">
        <v>405</v>
      </c>
      <c r="E493" s="293"/>
      <c r="F493" s="294" t="s">
        <v>38</v>
      </c>
      <c r="G493" s="295"/>
      <c r="H493" s="304" t="s">
        <v>404</v>
      </c>
      <c r="I493" s="295"/>
      <c r="J493" s="294" t="s">
        <v>38</v>
      </c>
      <c r="K493" s="295"/>
      <c r="L493" s="287"/>
      <c r="M493" s="288"/>
      <c r="N493" s="280"/>
      <c r="O493" s="887"/>
      <c r="P493" s="891"/>
      <c r="Q493" s="892"/>
      <c r="R493" s="892"/>
      <c r="S493" s="892"/>
      <c r="T493" s="892"/>
      <c r="U493" s="892"/>
      <c r="V493" s="892"/>
      <c r="W493" s="892"/>
      <c r="X493" s="892"/>
      <c r="Y493" s="892"/>
      <c r="Z493" s="892"/>
      <c r="AA493" s="892"/>
      <c r="AB493" s="917"/>
      <c r="AC493" s="918"/>
      <c r="AD493" s="914"/>
      <c r="AE493" s="234" t="s">
        <v>405</v>
      </c>
      <c r="AF493" s="293"/>
      <c r="AG493" s="294" t="s">
        <v>38</v>
      </c>
      <c r="AH493" s="295"/>
      <c r="AI493" s="304" t="s">
        <v>404</v>
      </c>
      <c r="AJ493" s="295"/>
      <c r="AK493" s="294" t="s">
        <v>38</v>
      </c>
      <c r="AL493" s="295"/>
      <c r="AM493" s="291"/>
      <c r="AN493" s="292"/>
      <c r="AO493" s="280"/>
      <c r="AP493" s="887"/>
      <c r="AQ493" s="891"/>
      <c r="AR493" s="892"/>
      <c r="AS493" s="892"/>
      <c r="AT493" s="892"/>
      <c r="AU493" s="892"/>
      <c r="AV493" s="892"/>
      <c r="AW493" s="892"/>
      <c r="AX493" s="892"/>
      <c r="AY493" s="892"/>
      <c r="AZ493" s="892"/>
      <c r="BA493" s="892"/>
      <c r="BB493" s="892"/>
      <c r="BC493" s="893"/>
    </row>
    <row r="494" spans="1:55" ht="32.1" customHeight="1">
      <c r="A494" s="207"/>
      <c r="B494" s="913">
        <v>13</v>
      </c>
      <c r="C494" s="896">
        <f>C492+1</f>
        <v>44543</v>
      </c>
      <c r="D494" s="226" t="s">
        <v>403</v>
      </c>
      <c r="E494" s="898"/>
      <c r="F494" s="899"/>
      <c r="G494" s="899"/>
      <c r="H494" s="303" t="s">
        <v>404</v>
      </c>
      <c r="I494" s="899"/>
      <c r="J494" s="899"/>
      <c r="K494" s="900"/>
      <c r="L494" s="285" t="str">
        <f>IF(E494="","",I494-E494-(TIME(0,N494,0)))</f>
        <v/>
      </c>
      <c r="M494" s="286" t="str">
        <f>IF(E494="","",IF(MINUTE(I494-E494-TIME(0,N494,0))=0,"00",MINUTE(I494-E494-TIME(0,N494,0))))</f>
        <v/>
      </c>
      <c r="N494" s="279"/>
      <c r="O494" s="901"/>
      <c r="P494" s="903"/>
      <c r="Q494" s="904"/>
      <c r="R494" s="904"/>
      <c r="S494" s="904"/>
      <c r="T494" s="904"/>
      <c r="U494" s="904"/>
      <c r="V494" s="904"/>
      <c r="W494" s="904"/>
      <c r="X494" s="904"/>
      <c r="Y494" s="904"/>
      <c r="Z494" s="904"/>
      <c r="AA494" s="904"/>
      <c r="AB494" s="944"/>
      <c r="AC494" s="918">
        <v>29</v>
      </c>
      <c r="AD494" s="896">
        <f>AD492+1</f>
        <v>44559</v>
      </c>
      <c r="AE494" s="226" t="s">
        <v>403</v>
      </c>
      <c r="AF494" s="898"/>
      <c r="AG494" s="899"/>
      <c r="AH494" s="899"/>
      <c r="AI494" s="303" t="s">
        <v>404</v>
      </c>
      <c r="AJ494" s="899"/>
      <c r="AK494" s="899"/>
      <c r="AL494" s="900"/>
      <c r="AM494" s="285" t="str">
        <f>IF(AF494="","",AJ494-AF494-(TIME(0,AO494,0)))</f>
        <v/>
      </c>
      <c r="AN494" s="286" t="str">
        <f>IF(AF494="","",IF(MINUTE(AJ494-AF494-TIME(0,AO494,0))=0,"00",MINUTE(AJ494-AF494-TIME(0,AO494,0))))</f>
        <v/>
      </c>
      <c r="AO494" s="279"/>
      <c r="AP494" s="886"/>
      <c r="AQ494" s="888"/>
      <c r="AR494" s="889"/>
      <c r="AS494" s="889"/>
      <c r="AT494" s="889"/>
      <c r="AU494" s="889"/>
      <c r="AV494" s="889"/>
      <c r="AW494" s="889"/>
      <c r="AX494" s="889"/>
      <c r="AY494" s="889"/>
      <c r="AZ494" s="889"/>
      <c r="BA494" s="889"/>
      <c r="BB494" s="889"/>
      <c r="BC494" s="890"/>
    </row>
    <row r="495" spans="1:55" ht="32.1" customHeight="1">
      <c r="A495" s="207"/>
      <c r="B495" s="913"/>
      <c r="C495" s="914"/>
      <c r="D495" s="234" t="s">
        <v>405</v>
      </c>
      <c r="E495" s="293"/>
      <c r="F495" s="294" t="s">
        <v>38</v>
      </c>
      <c r="G495" s="295"/>
      <c r="H495" s="304" t="s">
        <v>404</v>
      </c>
      <c r="I495" s="295"/>
      <c r="J495" s="294" t="s">
        <v>38</v>
      </c>
      <c r="K495" s="295"/>
      <c r="L495" s="287"/>
      <c r="M495" s="288"/>
      <c r="N495" s="280"/>
      <c r="O495" s="943"/>
      <c r="P495" s="910"/>
      <c r="Q495" s="911"/>
      <c r="R495" s="911"/>
      <c r="S495" s="911"/>
      <c r="T495" s="911"/>
      <c r="U495" s="911"/>
      <c r="V495" s="911"/>
      <c r="W495" s="911"/>
      <c r="X495" s="911"/>
      <c r="Y495" s="911"/>
      <c r="Z495" s="911"/>
      <c r="AA495" s="911"/>
      <c r="AB495" s="945"/>
      <c r="AC495" s="918"/>
      <c r="AD495" s="914"/>
      <c r="AE495" s="234" t="s">
        <v>405</v>
      </c>
      <c r="AF495" s="293"/>
      <c r="AG495" s="294" t="s">
        <v>38</v>
      </c>
      <c r="AH495" s="295"/>
      <c r="AI495" s="304" t="s">
        <v>404</v>
      </c>
      <c r="AJ495" s="295"/>
      <c r="AK495" s="294" t="s">
        <v>38</v>
      </c>
      <c r="AL495" s="295"/>
      <c r="AM495" s="291"/>
      <c r="AN495" s="292"/>
      <c r="AO495" s="280"/>
      <c r="AP495" s="887"/>
      <c r="AQ495" s="891"/>
      <c r="AR495" s="892"/>
      <c r="AS495" s="892"/>
      <c r="AT495" s="892"/>
      <c r="AU495" s="892"/>
      <c r="AV495" s="892"/>
      <c r="AW495" s="892"/>
      <c r="AX495" s="892"/>
      <c r="AY495" s="892"/>
      <c r="AZ495" s="892"/>
      <c r="BA495" s="892"/>
      <c r="BB495" s="892"/>
      <c r="BC495" s="893"/>
    </row>
    <row r="496" spans="1:55" ht="32.1" customHeight="1">
      <c r="A496" s="207"/>
      <c r="B496" s="913">
        <v>14</v>
      </c>
      <c r="C496" s="896">
        <f>C494+1</f>
        <v>44544</v>
      </c>
      <c r="D496" s="226" t="s">
        <v>403</v>
      </c>
      <c r="E496" s="898"/>
      <c r="F496" s="899"/>
      <c r="G496" s="899"/>
      <c r="H496" s="303" t="s">
        <v>404</v>
      </c>
      <c r="I496" s="899"/>
      <c r="J496" s="899"/>
      <c r="K496" s="900"/>
      <c r="L496" s="285" t="str">
        <f>IF(E496="","",I496-E496-(TIME(0,N496,0)))</f>
        <v/>
      </c>
      <c r="M496" s="286" t="str">
        <f>IF(E496="","",IF(MINUTE(I496-E496-TIME(0,N496,0))=0,"00",MINUTE(I496-E496-TIME(0,N496,0))))</f>
        <v/>
      </c>
      <c r="N496" s="279"/>
      <c r="O496" s="901"/>
      <c r="P496" s="903"/>
      <c r="Q496" s="904"/>
      <c r="R496" s="904"/>
      <c r="S496" s="904"/>
      <c r="T496" s="904"/>
      <c r="U496" s="904"/>
      <c r="V496" s="904"/>
      <c r="W496" s="904"/>
      <c r="X496" s="904"/>
      <c r="Y496" s="904"/>
      <c r="Z496" s="904"/>
      <c r="AA496" s="904"/>
      <c r="AB496" s="944"/>
      <c r="AC496" s="918">
        <v>30</v>
      </c>
      <c r="AD496" s="896">
        <f>AD494+1</f>
        <v>44560</v>
      </c>
      <c r="AE496" s="226" t="s">
        <v>403</v>
      </c>
      <c r="AF496" s="898"/>
      <c r="AG496" s="899"/>
      <c r="AH496" s="899"/>
      <c r="AI496" s="303" t="s">
        <v>404</v>
      </c>
      <c r="AJ496" s="899"/>
      <c r="AK496" s="899"/>
      <c r="AL496" s="900"/>
      <c r="AM496" s="285" t="str">
        <f>IF(AF496="","",AJ496-AF496-(TIME(0,AO496,0)))</f>
        <v/>
      </c>
      <c r="AN496" s="286" t="str">
        <f>IF(AF496="","",IF(MINUTE(AJ496-AF496-TIME(0,AO496,0))=0,"00",MINUTE(AJ496-AF496-TIME(0,AO496,0))))</f>
        <v/>
      </c>
      <c r="AO496" s="279"/>
      <c r="AP496" s="946"/>
      <c r="AQ496" s="903"/>
      <c r="AR496" s="904"/>
      <c r="AS496" s="904"/>
      <c r="AT496" s="904"/>
      <c r="AU496" s="904"/>
      <c r="AV496" s="904"/>
      <c r="AW496" s="904"/>
      <c r="AX496" s="904"/>
      <c r="AY496" s="904"/>
      <c r="AZ496" s="904"/>
      <c r="BA496" s="904"/>
      <c r="BB496" s="904"/>
      <c r="BC496" s="905"/>
    </row>
    <row r="497" spans="1:68" ht="32.1" customHeight="1">
      <c r="A497" s="207"/>
      <c r="B497" s="913"/>
      <c r="C497" s="914"/>
      <c r="D497" s="234" t="s">
        <v>405</v>
      </c>
      <c r="E497" s="293"/>
      <c r="F497" s="294" t="s">
        <v>38</v>
      </c>
      <c r="G497" s="295"/>
      <c r="H497" s="304" t="s">
        <v>404</v>
      </c>
      <c r="I497" s="295"/>
      <c r="J497" s="294" t="s">
        <v>38</v>
      </c>
      <c r="K497" s="295"/>
      <c r="L497" s="287"/>
      <c r="M497" s="288"/>
      <c r="N497" s="280"/>
      <c r="O497" s="943"/>
      <c r="P497" s="910"/>
      <c r="Q497" s="911"/>
      <c r="R497" s="911"/>
      <c r="S497" s="911"/>
      <c r="T497" s="911"/>
      <c r="U497" s="911"/>
      <c r="V497" s="911"/>
      <c r="W497" s="911"/>
      <c r="X497" s="911"/>
      <c r="Y497" s="911"/>
      <c r="Z497" s="911"/>
      <c r="AA497" s="911"/>
      <c r="AB497" s="945"/>
      <c r="AC497" s="918"/>
      <c r="AD497" s="914"/>
      <c r="AE497" s="234" t="s">
        <v>405</v>
      </c>
      <c r="AF497" s="293"/>
      <c r="AG497" s="294" t="s">
        <v>38</v>
      </c>
      <c r="AH497" s="295"/>
      <c r="AI497" s="304" t="s">
        <v>404</v>
      </c>
      <c r="AJ497" s="295"/>
      <c r="AK497" s="294" t="s">
        <v>38</v>
      </c>
      <c r="AL497" s="295"/>
      <c r="AM497" s="291"/>
      <c r="AN497" s="292"/>
      <c r="AO497" s="280"/>
      <c r="AP497" s="943"/>
      <c r="AQ497" s="910"/>
      <c r="AR497" s="911"/>
      <c r="AS497" s="911"/>
      <c r="AT497" s="911"/>
      <c r="AU497" s="911"/>
      <c r="AV497" s="911"/>
      <c r="AW497" s="911"/>
      <c r="AX497" s="911"/>
      <c r="AY497" s="911"/>
      <c r="AZ497" s="911"/>
      <c r="BA497" s="911"/>
      <c r="BB497" s="911"/>
      <c r="BC497" s="912"/>
    </row>
    <row r="498" spans="1:68" ht="32.1" customHeight="1">
      <c r="A498" s="207"/>
      <c r="B498" s="913">
        <v>15</v>
      </c>
      <c r="C498" s="896">
        <f>C496+1</f>
        <v>44545</v>
      </c>
      <c r="D498" s="226" t="s">
        <v>403</v>
      </c>
      <c r="E498" s="898"/>
      <c r="F498" s="899"/>
      <c r="G498" s="899"/>
      <c r="H498" s="303" t="s">
        <v>404</v>
      </c>
      <c r="I498" s="899"/>
      <c r="J498" s="899"/>
      <c r="K498" s="900"/>
      <c r="L498" s="285" t="str">
        <f>IF(E498="","",I498-E498-(TIME(0,N498,0)))</f>
        <v/>
      </c>
      <c r="M498" s="286" t="str">
        <f>IF(E498="","",IF(MINUTE(I498-E498-TIME(0,N498,0))=0,"00",MINUTE(I498-E498-TIME(0,N498,0))))</f>
        <v/>
      </c>
      <c r="N498" s="279"/>
      <c r="O498" s="901"/>
      <c r="P498" s="903"/>
      <c r="Q498" s="904"/>
      <c r="R498" s="904"/>
      <c r="S498" s="904"/>
      <c r="T498" s="904"/>
      <c r="U498" s="904"/>
      <c r="V498" s="904"/>
      <c r="W498" s="904"/>
      <c r="X498" s="904"/>
      <c r="Y498" s="904"/>
      <c r="Z498" s="904"/>
      <c r="AA498" s="904"/>
      <c r="AB498" s="904"/>
      <c r="AC498" s="950">
        <v>31</v>
      </c>
      <c r="AD498" s="896">
        <f>AD496+1</f>
        <v>44561</v>
      </c>
      <c r="AE498" s="226" t="s">
        <v>403</v>
      </c>
      <c r="AF498" s="898"/>
      <c r="AG498" s="899"/>
      <c r="AH498" s="899"/>
      <c r="AI498" s="303" t="s">
        <v>404</v>
      </c>
      <c r="AJ498" s="899"/>
      <c r="AK498" s="899"/>
      <c r="AL498" s="900"/>
      <c r="AM498" s="285" t="str">
        <f>IF(AF498="","",AJ498-AF498-(TIME(0,AO498,0)))</f>
        <v/>
      </c>
      <c r="AN498" s="286" t="str">
        <f>IF(AF498="","",IF(MINUTE(AJ498-AF498-TIME(0,AO498,0))=0,"00",MINUTE(AJ498-AF498-TIME(0,AO498,0))))</f>
        <v/>
      </c>
      <c r="AO498" s="279"/>
      <c r="AP498" s="946"/>
      <c r="AQ498" s="903"/>
      <c r="AR498" s="904"/>
      <c r="AS498" s="904"/>
      <c r="AT498" s="904"/>
      <c r="AU498" s="904"/>
      <c r="AV498" s="904"/>
      <c r="AW498" s="904"/>
      <c r="AX498" s="904"/>
      <c r="AY498" s="904"/>
      <c r="AZ498" s="904"/>
      <c r="BA498" s="904"/>
      <c r="BB498" s="904"/>
      <c r="BC498" s="905"/>
    </row>
    <row r="499" spans="1:68" ht="32.1" customHeight="1" thickBot="1">
      <c r="A499" s="207"/>
      <c r="B499" s="913"/>
      <c r="C499" s="914"/>
      <c r="D499" s="234" t="s">
        <v>405</v>
      </c>
      <c r="E499" s="293"/>
      <c r="F499" s="294" t="s">
        <v>38</v>
      </c>
      <c r="G499" s="295"/>
      <c r="H499" s="304" t="s">
        <v>404</v>
      </c>
      <c r="I499" s="295"/>
      <c r="J499" s="294" t="s">
        <v>38</v>
      </c>
      <c r="K499" s="295"/>
      <c r="L499" s="287"/>
      <c r="M499" s="288"/>
      <c r="N499" s="280"/>
      <c r="O499" s="943"/>
      <c r="P499" s="910"/>
      <c r="Q499" s="911"/>
      <c r="R499" s="911"/>
      <c r="S499" s="911"/>
      <c r="T499" s="911"/>
      <c r="U499" s="911"/>
      <c r="V499" s="911"/>
      <c r="W499" s="911"/>
      <c r="X499" s="911"/>
      <c r="Y499" s="911"/>
      <c r="Z499" s="911"/>
      <c r="AA499" s="911"/>
      <c r="AB499" s="911"/>
      <c r="AC499" s="999"/>
      <c r="AD499" s="914"/>
      <c r="AE499" s="234" t="s">
        <v>405</v>
      </c>
      <c r="AF499" s="293"/>
      <c r="AG499" s="294" t="s">
        <v>38</v>
      </c>
      <c r="AH499" s="295"/>
      <c r="AI499" s="304" t="s">
        <v>404</v>
      </c>
      <c r="AJ499" s="295"/>
      <c r="AK499" s="294" t="s">
        <v>38</v>
      </c>
      <c r="AL499" s="295"/>
      <c r="AM499" s="291"/>
      <c r="AN499" s="292"/>
      <c r="AO499" s="280"/>
      <c r="AP499" s="902"/>
      <c r="AQ499" s="910"/>
      <c r="AR499" s="911"/>
      <c r="AS499" s="911"/>
      <c r="AT499" s="911"/>
      <c r="AU499" s="911"/>
      <c r="AV499" s="911"/>
      <c r="AW499" s="911"/>
      <c r="AX499" s="911"/>
      <c r="AY499" s="911"/>
      <c r="AZ499" s="911"/>
      <c r="BA499" s="911"/>
      <c r="BB499" s="911"/>
      <c r="BC499" s="912"/>
    </row>
    <row r="500" spans="1:68" ht="32.1" customHeight="1">
      <c r="A500" s="207"/>
      <c r="B500" s="894">
        <v>16</v>
      </c>
      <c r="C500" s="896">
        <f>C498+1</f>
        <v>44546</v>
      </c>
      <c r="D500" s="226" t="s">
        <v>403</v>
      </c>
      <c r="E500" s="898"/>
      <c r="F500" s="899"/>
      <c r="G500" s="899"/>
      <c r="H500" s="303" t="s">
        <v>404</v>
      </c>
      <c r="I500" s="899"/>
      <c r="J500" s="899"/>
      <c r="K500" s="900"/>
      <c r="L500" s="285" t="str">
        <f>IF(E500="","",I500-E500-(TIME(0,N500,0)))</f>
        <v/>
      </c>
      <c r="M500" s="286" t="str">
        <f>IF(E500="","",IF(MINUTE(I500-E500-TIME(0,N500,0))=0,"00",MINUTE(I500-E500-TIME(0,N500,0))))</f>
        <v/>
      </c>
      <c r="N500" s="279"/>
      <c r="O500" s="901"/>
      <c r="P500" s="903"/>
      <c r="Q500" s="904"/>
      <c r="R500" s="904"/>
      <c r="S500" s="904"/>
      <c r="T500" s="904"/>
      <c r="U500" s="904"/>
      <c r="V500" s="904"/>
      <c r="W500" s="904"/>
      <c r="X500" s="904"/>
      <c r="Y500" s="904"/>
      <c r="Z500" s="904"/>
      <c r="AA500" s="904"/>
      <c r="AB500" s="905"/>
      <c r="AC500" s="922" t="s">
        <v>427</v>
      </c>
      <c r="AD500" s="923"/>
      <c r="AE500" s="923"/>
      <c r="AF500" s="923"/>
      <c r="AG500" s="923"/>
      <c r="AH500" s="923"/>
      <c r="AI500" s="923"/>
      <c r="AJ500" s="923"/>
      <c r="AK500" s="926" t="s">
        <v>403</v>
      </c>
      <c r="AL500" s="927"/>
      <c r="AM500" s="928">
        <f>SUM(L470:L501,AM470:AM499)</f>
        <v>0</v>
      </c>
      <c r="AN500" s="929"/>
      <c r="AO500" s="929"/>
      <c r="AP500" s="929"/>
      <c r="AQ500" s="929"/>
      <c r="AR500" s="929"/>
      <c r="AS500" s="930"/>
      <c r="AT500" s="931">
        <f>COUNTA(E470:G501,AF470:AH499)-COUNTIF(E470:G501,":")-COUNTIF(AF470:AH499,":")</f>
        <v>0</v>
      </c>
      <c r="AU500" s="932"/>
      <c r="AV500" s="932"/>
      <c r="AW500" s="933" t="s">
        <v>393</v>
      </c>
      <c r="AX500" s="934"/>
      <c r="AY500" s="935"/>
      <c r="AZ500" s="936"/>
      <c r="BA500" s="937"/>
      <c r="BB500" s="937"/>
      <c r="BC500" s="938"/>
    </row>
    <row r="501" spans="1:68" ht="32.1" customHeight="1" thickBot="1">
      <c r="A501" s="207"/>
      <c r="B501" s="895"/>
      <c r="C501" s="897"/>
      <c r="D501" s="244" t="s">
        <v>405</v>
      </c>
      <c r="E501" s="296"/>
      <c r="F501" s="297" t="s">
        <v>38</v>
      </c>
      <c r="G501" s="298"/>
      <c r="H501" s="305" t="s">
        <v>404</v>
      </c>
      <c r="I501" s="298"/>
      <c r="J501" s="297" t="s">
        <v>38</v>
      </c>
      <c r="K501" s="298"/>
      <c r="L501" s="289"/>
      <c r="M501" s="290"/>
      <c r="N501" s="281"/>
      <c r="O501" s="902"/>
      <c r="P501" s="906"/>
      <c r="Q501" s="907"/>
      <c r="R501" s="907"/>
      <c r="S501" s="907"/>
      <c r="T501" s="907"/>
      <c r="U501" s="907"/>
      <c r="V501" s="907"/>
      <c r="W501" s="907"/>
      <c r="X501" s="907"/>
      <c r="Y501" s="907"/>
      <c r="Z501" s="907"/>
      <c r="AA501" s="907"/>
      <c r="AB501" s="908"/>
      <c r="AC501" s="924"/>
      <c r="AD501" s="925"/>
      <c r="AE501" s="925"/>
      <c r="AF501" s="925"/>
      <c r="AG501" s="925"/>
      <c r="AH501" s="925"/>
      <c r="AI501" s="925"/>
      <c r="AJ501" s="925"/>
      <c r="AK501" s="871" t="s">
        <v>405</v>
      </c>
      <c r="AL501" s="942"/>
      <c r="AM501" s="871"/>
      <c r="AN501" s="872"/>
      <c r="AO501" s="252" t="s">
        <v>401</v>
      </c>
      <c r="AP501" s="253"/>
      <c r="AQ501" s="873" t="s">
        <v>402</v>
      </c>
      <c r="AR501" s="873"/>
      <c r="AS501" s="874"/>
      <c r="AT501" s="875"/>
      <c r="AU501" s="876"/>
      <c r="AV501" s="876"/>
      <c r="AW501" s="876" t="s">
        <v>393</v>
      </c>
      <c r="AX501" s="877"/>
      <c r="AY501" s="878"/>
      <c r="AZ501" s="939"/>
      <c r="BA501" s="940"/>
      <c r="BB501" s="940"/>
      <c r="BC501" s="941"/>
    </row>
    <row r="502" spans="1:68" ht="21.95" customHeight="1" thickBot="1">
      <c r="A502" s="207"/>
      <c r="B502" s="628" t="s">
        <v>414</v>
      </c>
      <c r="C502" s="629"/>
      <c r="D502" s="254"/>
      <c r="E502" s="254"/>
      <c r="F502" s="255"/>
      <c r="G502" s="254"/>
      <c r="H502" s="255"/>
      <c r="I502" s="254"/>
      <c r="J502" s="255"/>
      <c r="K502" s="254"/>
      <c r="L502" s="254"/>
      <c r="M502" s="254"/>
      <c r="N502" s="254"/>
      <c r="O502" s="254"/>
      <c r="P502" s="178"/>
      <c r="Q502" s="178"/>
      <c r="R502" s="178"/>
      <c r="S502" s="178"/>
      <c r="T502" s="178"/>
      <c r="U502" s="178"/>
      <c r="V502" s="178"/>
      <c r="W502" s="178"/>
      <c r="X502" s="178"/>
      <c r="Y502" s="178"/>
      <c r="Z502" s="178"/>
      <c r="AA502" s="178"/>
      <c r="AB502" s="178"/>
      <c r="AC502" s="626"/>
      <c r="AD502" s="626"/>
      <c r="AE502" s="210"/>
      <c r="AF502" s="210"/>
      <c r="AG502" s="210"/>
      <c r="AH502" s="210"/>
      <c r="AI502" s="210"/>
      <c r="AJ502" s="210"/>
      <c r="AK502" s="210"/>
      <c r="AL502" s="210"/>
      <c r="AM502" s="178"/>
      <c r="AN502" s="178"/>
      <c r="AO502" s="178"/>
      <c r="AP502" s="178"/>
      <c r="AQ502" s="256" t="s">
        <v>415</v>
      </c>
      <c r="AR502" s="178"/>
      <c r="AS502" s="178"/>
      <c r="AT502" s="178"/>
      <c r="AU502" s="178"/>
      <c r="AV502" s="178"/>
      <c r="AW502" s="178"/>
      <c r="AX502" s="178"/>
      <c r="AY502" s="178"/>
      <c r="AZ502" s="178"/>
      <c r="BA502" s="178"/>
      <c r="BB502" s="178"/>
      <c r="BC502" s="178"/>
    </row>
    <row r="503" spans="1:68" ht="21.95" customHeight="1">
      <c r="A503" s="207"/>
      <c r="B503" s="628" t="s">
        <v>416</v>
      </c>
      <c r="C503" s="623"/>
      <c r="D503" s="207"/>
      <c r="E503" s="207"/>
      <c r="F503" s="207"/>
      <c r="G503" s="207"/>
      <c r="H503" s="207"/>
      <c r="I503" s="207"/>
      <c r="J503" s="207"/>
      <c r="K503" s="207"/>
      <c r="L503" s="254"/>
      <c r="M503" s="254"/>
      <c r="N503" s="254"/>
      <c r="O503" s="254"/>
      <c r="P503" s="178"/>
      <c r="Q503" s="178"/>
      <c r="R503" s="178"/>
      <c r="S503" s="178"/>
      <c r="T503" s="178"/>
      <c r="U503" s="178"/>
      <c r="V503" s="178"/>
      <c r="W503" s="178"/>
      <c r="X503" s="178"/>
      <c r="Y503" s="178"/>
      <c r="Z503" s="178"/>
      <c r="AA503" s="178"/>
      <c r="AB503" s="178"/>
      <c r="AC503" s="623"/>
      <c r="AD503" s="623"/>
      <c r="AE503" s="207"/>
      <c r="AF503" s="207"/>
      <c r="AG503" s="207"/>
      <c r="AH503" s="207"/>
      <c r="AI503" s="207"/>
      <c r="AJ503" s="207"/>
      <c r="AK503" s="207"/>
      <c r="AL503" s="207"/>
      <c r="AP503" s="207"/>
      <c r="AQ503" s="257" t="s">
        <v>417</v>
      </c>
      <c r="AR503" s="258"/>
      <c r="AS503" s="258"/>
      <c r="AT503" s="258"/>
      <c r="AU503" s="258" t="s">
        <v>418</v>
      </c>
      <c r="AV503" s="258"/>
      <c r="AW503" s="258"/>
      <c r="AX503" s="259"/>
      <c r="AY503" s="909">
        <f>'入力用　雇用依頼 '!$B$20</f>
        <v>3</v>
      </c>
      <c r="AZ503" s="909"/>
      <c r="BA503" s="909"/>
      <c r="BB503" s="259" t="s">
        <v>393</v>
      </c>
      <c r="BC503" s="260"/>
    </row>
    <row r="504" spans="1:68" ht="21.95" customHeight="1">
      <c r="A504" s="207"/>
      <c r="B504" s="628" t="s">
        <v>419</v>
      </c>
      <c r="C504" s="623"/>
      <c r="D504" s="207"/>
      <c r="E504" s="207"/>
      <c r="F504" s="207"/>
      <c r="G504" s="207"/>
      <c r="H504" s="207"/>
      <c r="I504" s="207"/>
      <c r="J504" s="207"/>
      <c r="K504" s="207"/>
      <c r="L504" s="254"/>
      <c r="M504" s="254"/>
      <c r="N504" s="254"/>
      <c r="O504" s="254"/>
      <c r="P504" s="178"/>
      <c r="Q504" s="178"/>
      <c r="R504" s="178"/>
      <c r="S504" s="178"/>
      <c r="T504" s="178"/>
      <c r="U504" s="178"/>
      <c r="V504" s="178"/>
      <c r="W504" s="178"/>
      <c r="X504" s="178"/>
      <c r="Y504" s="178"/>
      <c r="Z504" s="178"/>
      <c r="AA504" s="178"/>
      <c r="AB504" s="178"/>
      <c r="AC504" s="623"/>
      <c r="AD504" s="623"/>
      <c r="AE504" s="207"/>
      <c r="AF504" s="207"/>
      <c r="AG504" s="207"/>
      <c r="AH504" s="207"/>
      <c r="AI504" s="207"/>
      <c r="AJ504" s="207"/>
      <c r="AK504" s="207"/>
      <c r="AL504" s="207"/>
      <c r="AP504" s="207"/>
      <c r="AQ504" s="261" t="s">
        <v>395</v>
      </c>
      <c r="AR504" s="262"/>
      <c r="AS504" s="262"/>
      <c r="AT504" s="262"/>
      <c r="AU504" s="919" t="str">
        <f>'入力用　雇用依頼 '!$B$21</f>
        <v>週当たり20時間未満</v>
      </c>
      <c r="AV504" s="919"/>
      <c r="AW504" s="919"/>
      <c r="AX504" s="919"/>
      <c r="AY504" s="919"/>
      <c r="AZ504" s="919"/>
      <c r="BA504" s="919"/>
      <c r="BB504" s="919"/>
      <c r="BC504" s="920"/>
    </row>
    <row r="505" spans="1:68" ht="21.95" customHeight="1" thickBot="1">
      <c r="A505" s="207"/>
      <c r="B505" s="628" t="s">
        <v>420</v>
      </c>
      <c r="C505" s="623"/>
      <c r="D505" s="207"/>
      <c r="E505" s="207"/>
      <c r="F505" s="207"/>
      <c r="G505" s="207"/>
      <c r="H505" s="207"/>
      <c r="I505" s="207"/>
      <c r="J505" s="207"/>
      <c r="K505" s="207"/>
      <c r="L505" s="254"/>
      <c r="M505" s="254"/>
      <c r="N505" s="254"/>
      <c r="O505" s="254"/>
      <c r="P505" s="178"/>
      <c r="Q505" s="178"/>
      <c r="R505" s="178"/>
      <c r="S505" s="178"/>
      <c r="T505" s="178"/>
      <c r="U505" s="178"/>
      <c r="V505" s="178"/>
      <c r="W505" s="178"/>
      <c r="X505" s="178"/>
      <c r="Y505" s="178"/>
      <c r="Z505" s="178"/>
      <c r="AA505" s="178"/>
      <c r="AB505" s="178"/>
      <c r="AC505" s="623"/>
      <c r="AD505" s="623"/>
      <c r="AE505" s="207"/>
      <c r="AF505" s="207"/>
      <c r="AG505" s="207"/>
      <c r="AH505" s="207"/>
      <c r="AI505" s="207"/>
      <c r="AJ505" s="207"/>
      <c r="AK505" s="207"/>
      <c r="AL505" s="207"/>
      <c r="AP505" s="207"/>
      <c r="AQ505" s="263" t="s">
        <v>421</v>
      </c>
      <c r="AR505" s="264"/>
      <c r="AS505" s="264"/>
      <c r="AT505" s="264"/>
      <c r="AU505" s="264"/>
      <c r="AV505" s="264"/>
      <c r="AW505" s="264"/>
      <c r="AX505" s="265"/>
      <c r="AY505" s="921">
        <f>'入力用　雇用依頼 '!$C$22</f>
        <v>1050</v>
      </c>
      <c r="AZ505" s="921"/>
      <c r="BA505" s="921"/>
      <c r="BB505" s="265" t="s">
        <v>59</v>
      </c>
      <c r="BC505" s="266"/>
    </row>
    <row r="506" spans="1:68" ht="21.95" customHeight="1">
      <c r="A506" s="207"/>
      <c r="B506" s="630" t="s">
        <v>422</v>
      </c>
      <c r="C506" s="623"/>
      <c r="D506" s="207"/>
      <c r="E506" s="207"/>
      <c r="F506" s="207"/>
      <c r="G506" s="207"/>
      <c r="H506" s="207"/>
      <c r="I506" s="207"/>
      <c r="J506" s="207"/>
      <c r="K506" s="207"/>
      <c r="L506" s="254"/>
      <c r="M506" s="254"/>
      <c r="N506" s="254"/>
      <c r="O506" s="254"/>
      <c r="P506" s="178"/>
      <c r="Q506" s="178"/>
      <c r="R506" s="178"/>
      <c r="S506" s="178"/>
      <c r="T506" s="178"/>
      <c r="U506" s="178"/>
      <c r="V506" s="178"/>
      <c r="W506" s="178"/>
      <c r="X506" s="178"/>
      <c r="Y506" s="178"/>
      <c r="Z506" s="178"/>
      <c r="AA506" s="178"/>
      <c r="AB506" s="178"/>
      <c r="AC506" s="623"/>
      <c r="AD506" s="623"/>
      <c r="AE506" s="207"/>
      <c r="AF506" s="207"/>
      <c r="AG506" s="207"/>
      <c r="AH506" s="207"/>
      <c r="AI506" s="207"/>
      <c r="AJ506" s="207"/>
      <c r="AK506" s="207"/>
      <c r="AL506" s="207"/>
      <c r="AP506" s="207"/>
      <c r="AQ506" s="207"/>
      <c r="AR506" s="207"/>
      <c r="AS506" s="207"/>
      <c r="AT506" s="207"/>
      <c r="AU506" s="207"/>
      <c r="AV506" s="207"/>
      <c r="AW506" s="207"/>
      <c r="AX506" s="207"/>
      <c r="AY506" s="207"/>
      <c r="AZ506" s="207"/>
      <c r="BA506" s="207"/>
      <c r="BB506" s="207"/>
      <c r="BC506" s="207"/>
    </row>
    <row r="507" spans="1:68" ht="23.25" customHeight="1">
      <c r="A507" s="207"/>
      <c r="B507" s="981" t="s">
        <v>381</v>
      </c>
      <c r="C507" s="981"/>
      <c r="D507" s="981"/>
      <c r="E507" s="981"/>
      <c r="F507" s="981"/>
      <c r="G507" s="981"/>
      <c r="H507" s="981"/>
      <c r="I507" s="981"/>
      <c r="J507" s="981"/>
      <c r="K507" s="981"/>
      <c r="L507" s="981"/>
      <c r="M507" s="981"/>
      <c r="N507" s="981"/>
      <c r="O507" s="981"/>
      <c r="P507" s="981"/>
      <c r="Q507" s="981"/>
      <c r="R507" s="981"/>
      <c r="S507" s="981"/>
      <c r="T507" s="981"/>
      <c r="U507" s="981"/>
      <c r="V507" s="981"/>
      <c r="W507" s="981"/>
      <c r="X507" s="981"/>
      <c r="Y507" s="981"/>
      <c r="Z507" s="981"/>
      <c r="AA507" s="981"/>
      <c r="AB507" s="981"/>
      <c r="AC507" s="981"/>
      <c r="AD507" s="981"/>
      <c r="AE507" s="981"/>
      <c r="AF507" s="981"/>
      <c r="AG507" s="981"/>
      <c r="AH507" s="981"/>
      <c r="AI507" s="981"/>
      <c r="AJ507" s="981"/>
      <c r="AK507" s="981"/>
      <c r="AL507" s="981"/>
      <c r="AM507" s="981"/>
      <c r="AN507" s="981"/>
      <c r="AO507" s="981"/>
      <c r="AP507" s="981"/>
      <c r="AQ507" s="981"/>
      <c r="AR507" s="981"/>
      <c r="AS507" s="981"/>
      <c r="AT507" s="981"/>
      <c r="AU507" s="981"/>
      <c r="AV507" s="981"/>
      <c r="AW507" s="981"/>
      <c r="AX507" s="981"/>
      <c r="AY507" s="981"/>
      <c r="AZ507" s="981"/>
      <c r="BA507" s="981"/>
      <c r="BB507" s="981"/>
      <c r="BC507" s="981"/>
    </row>
    <row r="508" spans="1:68" ht="19.5" thickBot="1">
      <c r="A508" s="207"/>
      <c r="B508" s="623"/>
      <c r="C508" s="624"/>
      <c r="D508" s="208"/>
      <c r="E508" s="209"/>
      <c r="F508" s="209"/>
      <c r="G508" s="209"/>
      <c r="H508" s="209"/>
      <c r="I508" s="209"/>
      <c r="J508" s="209"/>
      <c r="K508" s="209"/>
      <c r="L508" s="208"/>
      <c r="M508" s="208"/>
      <c r="N508" s="208"/>
      <c r="O508" s="208"/>
      <c r="P508" s="208"/>
      <c r="Q508" s="208"/>
      <c r="R508" s="208"/>
      <c r="S508" s="208"/>
      <c r="T508" s="208"/>
      <c r="U508" s="208"/>
      <c r="V508" s="208"/>
      <c r="W508" s="208"/>
      <c r="X508" s="208"/>
      <c r="Y508" s="208"/>
      <c r="Z508" s="208"/>
      <c r="AA508" s="208"/>
      <c r="AB508" s="208"/>
      <c r="AC508" s="625"/>
      <c r="AD508" s="624"/>
      <c r="AE508" s="208"/>
      <c r="AF508" s="208"/>
      <c r="AG508" s="208"/>
      <c r="AH508" s="208"/>
      <c r="AI508" s="208"/>
      <c r="AJ508" s="208"/>
      <c r="AK508" s="208"/>
      <c r="AL508" s="208"/>
      <c r="AM508" s="208"/>
      <c r="AN508" s="208"/>
      <c r="AO508" s="208"/>
      <c r="AP508" s="208"/>
      <c r="AQ508" s="984">
        <f>BD1+1</f>
        <v>2022</v>
      </c>
      <c r="AR508" s="984"/>
      <c r="AS508" s="984"/>
      <c r="AT508" s="984"/>
      <c r="AU508" s="984"/>
      <c r="AV508" s="982" t="s">
        <v>382</v>
      </c>
      <c r="AW508" s="982"/>
      <c r="AX508" s="983">
        <v>1</v>
      </c>
      <c r="AY508" s="983"/>
      <c r="AZ508" s="299"/>
      <c r="BA508" s="300"/>
      <c r="BB508" s="301" t="s">
        <v>383</v>
      </c>
      <c r="BC508" s="301"/>
    </row>
    <row r="509" spans="1:68" s="212" customFormat="1" ht="9" customHeight="1" thickBot="1">
      <c r="B509" s="626"/>
      <c r="C509" s="626"/>
      <c r="D509" s="210"/>
      <c r="E509" s="210"/>
      <c r="F509" s="211"/>
      <c r="G509" s="211"/>
      <c r="H509" s="211"/>
      <c r="I509" s="211"/>
      <c r="J509" s="211"/>
      <c r="K509" s="211"/>
      <c r="L509" s="211"/>
      <c r="M509" s="211"/>
      <c r="N509" s="211"/>
      <c r="O509" s="211"/>
      <c r="P509" s="211"/>
      <c r="Q509" s="211"/>
      <c r="R509" s="211"/>
      <c r="S509" s="211"/>
      <c r="T509" s="211"/>
      <c r="U509" s="211"/>
      <c r="V509" s="211"/>
      <c r="W509" s="211"/>
      <c r="X509" s="211"/>
      <c r="Y509" s="211"/>
      <c r="Z509" s="211"/>
      <c r="AA509" s="211"/>
      <c r="AB509" s="211"/>
      <c r="AC509" s="627"/>
      <c r="AD509" s="627"/>
      <c r="AE509" s="211"/>
      <c r="AF509" s="211"/>
      <c r="BC509" s="210"/>
    </row>
    <row r="510" spans="1:68" s="212" customFormat="1" ht="30" customHeight="1">
      <c r="B510" s="985" t="s">
        <v>384</v>
      </c>
      <c r="C510" s="986"/>
      <c r="D510" s="986"/>
      <c r="E510" s="986"/>
      <c r="F510" s="986"/>
      <c r="G510" s="986"/>
      <c r="H510" s="987"/>
      <c r="I510" s="988" t="str">
        <f>'入力用　雇用依頼 '!O9</f>
        <v>東京都立大学管理部理系管理課</v>
      </c>
      <c r="J510" s="986"/>
      <c r="K510" s="986"/>
      <c r="L510" s="986"/>
      <c r="M510" s="986"/>
      <c r="N510" s="986"/>
      <c r="O510" s="986"/>
      <c r="P510" s="986"/>
      <c r="Q510" s="986"/>
      <c r="R510" s="986"/>
      <c r="S510" s="986"/>
      <c r="T510" s="213"/>
      <c r="U510" s="986" t="s">
        <v>385</v>
      </c>
      <c r="V510" s="986"/>
      <c r="W510" s="986"/>
      <c r="X510" s="986"/>
      <c r="Y510" s="986"/>
      <c r="Z510" s="986"/>
      <c r="AA510" s="986"/>
      <c r="AB510" s="986"/>
      <c r="AC510" s="987"/>
      <c r="AD510" s="989">
        <f>'入力用　雇用依頼 '!$B$15</f>
        <v>0</v>
      </c>
      <c r="AE510" s="990"/>
      <c r="AF510" s="990"/>
      <c r="AG510" s="990"/>
      <c r="AH510" s="990"/>
      <c r="AI510" s="990"/>
      <c r="AJ510" s="990"/>
      <c r="AK510" s="990"/>
      <c r="AL510" s="990"/>
      <c r="AM510" s="990"/>
      <c r="AN510" s="990"/>
      <c r="AO510" s="990"/>
      <c r="AP510" s="990"/>
      <c r="AQ510" s="990"/>
      <c r="AR510" s="990"/>
      <c r="AS510" s="990"/>
      <c r="AT510" s="990"/>
      <c r="AU510" s="990"/>
      <c r="AV510" s="990"/>
      <c r="AW510" s="990"/>
      <c r="AX510" s="990"/>
      <c r="AY510" s="990"/>
      <c r="AZ510" s="990"/>
      <c r="BA510" s="990"/>
      <c r="BB510" s="990"/>
      <c r="BC510" s="991"/>
      <c r="BD510" s="210"/>
      <c r="BE510" s="210"/>
      <c r="BF510" s="210"/>
      <c r="BG510" s="210"/>
      <c r="BH510" s="210"/>
      <c r="BI510" s="210"/>
      <c r="BJ510" s="210"/>
      <c r="BK510" s="210"/>
      <c r="BL510" s="210"/>
      <c r="BM510" s="210"/>
      <c r="BN510" s="210"/>
      <c r="BO510" s="210"/>
      <c r="BP510" s="210"/>
    </row>
    <row r="511" spans="1:68" s="212" customFormat="1" ht="30" customHeight="1">
      <c r="B511" s="992" t="s">
        <v>386</v>
      </c>
      <c r="C511" s="967"/>
      <c r="D511" s="967"/>
      <c r="E511" s="967"/>
      <c r="F511" s="967"/>
      <c r="G511" s="967"/>
      <c r="H511" s="968"/>
      <c r="I511" s="966">
        <f>'入力用　雇用依頼 '!$B$13</f>
        <v>0</v>
      </c>
      <c r="J511" s="967"/>
      <c r="K511" s="967"/>
      <c r="L511" s="967"/>
      <c r="M511" s="967"/>
      <c r="N511" s="967"/>
      <c r="O511" s="967"/>
      <c r="P511" s="967"/>
      <c r="Q511" s="282"/>
      <c r="R511" s="283"/>
      <c r="S511" s="284"/>
      <c r="T511" s="217"/>
      <c r="U511" s="967" t="s">
        <v>388</v>
      </c>
      <c r="V511" s="967"/>
      <c r="W511" s="967"/>
      <c r="X511" s="967"/>
      <c r="Y511" s="967"/>
      <c r="Z511" s="967"/>
      <c r="AA511" s="967"/>
      <c r="AB511" s="967"/>
      <c r="AC511" s="968"/>
      <c r="AD511" s="955">
        <f>'入力用　雇用依頼 '!$C$13</f>
        <v>0</v>
      </c>
      <c r="AE511" s="956"/>
      <c r="AF511" s="956"/>
      <c r="AG511" s="956"/>
      <c r="AH511" s="956"/>
      <c r="AI511" s="956"/>
      <c r="AJ511" s="956"/>
      <c r="AK511" s="956"/>
      <c r="AL511" s="956"/>
      <c r="AM511" s="956"/>
      <c r="AN511" s="956"/>
      <c r="AO511" s="956"/>
      <c r="AP511" s="956"/>
      <c r="AQ511" s="957" t="s">
        <v>390</v>
      </c>
      <c r="AR511" s="958"/>
      <c r="AS511" s="958"/>
      <c r="AT511" s="958"/>
      <c r="AU511" s="958"/>
      <c r="AV511" s="958"/>
      <c r="AW511" s="958"/>
      <c r="AX511" s="958"/>
      <c r="AY511" s="958"/>
      <c r="AZ511" s="958"/>
      <c r="BA511" s="958"/>
      <c r="BB511" s="958"/>
      <c r="BC511" s="959"/>
      <c r="BD511" s="210"/>
      <c r="BE511" s="210"/>
      <c r="BF511" s="210"/>
    </row>
    <row r="512" spans="1:68" s="212" customFormat="1" ht="30" customHeight="1" thickBot="1">
      <c r="B512" s="971" t="s">
        <v>391</v>
      </c>
      <c r="C512" s="972"/>
      <c r="D512" s="972"/>
      <c r="E512" s="972"/>
      <c r="F512" s="972"/>
      <c r="G512" s="972"/>
      <c r="H512" s="973"/>
      <c r="I512" s="974">
        <f>'入力用　雇用依頼 '!$B$14</f>
        <v>0</v>
      </c>
      <c r="J512" s="975"/>
      <c r="K512" s="975"/>
      <c r="L512" s="975"/>
      <c r="M512" s="975"/>
      <c r="N512" s="975"/>
      <c r="O512" s="975"/>
      <c r="P512" s="975"/>
      <c r="Q512" s="975"/>
      <c r="R512" s="975"/>
      <c r="S512" s="975"/>
      <c r="T512" s="975"/>
      <c r="U512" s="975"/>
      <c r="V512" s="975"/>
      <c r="W512" s="975"/>
      <c r="X512" s="975"/>
      <c r="Y512" s="975"/>
      <c r="Z512" s="975"/>
      <c r="AA512" s="975"/>
      <c r="AB512" s="975"/>
      <c r="AC512" s="975"/>
      <c r="AD512" s="975"/>
      <c r="AE512" s="975"/>
      <c r="AF512" s="975"/>
      <c r="AG512" s="975"/>
      <c r="AH512" s="975"/>
      <c r="AI512" s="975"/>
      <c r="AJ512" s="975"/>
      <c r="AK512" s="975"/>
      <c r="AL512" s="975"/>
      <c r="AM512" s="975"/>
      <c r="AN512" s="975"/>
      <c r="AO512" s="975"/>
      <c r="AP512" s="975"/>
      <c r="AQ512" s="975"/>
      <c r="AR512" s="975"/>
      <c r="AS512" s="975"/>
      <c r="AT512" s="975"/>
      <c r="AU512" s="975"/>
      <c r="AV512" s="975"/>
      <c r="AW512" s="975"/>
      <c r="AX512" s="975"/>
      <c r="AY512" s="975"/>
      <c r="AZ512" s="975"/>
      <c r="BA512" s="975"/>
      <c r="BB512" s="975"/>
      <c r="BC512" s="976"/>
      <c r="BD512" s="210"/>
      <c r="BE512" s="210"/>
      <c r="BF512" s="210"/>
    </row>
    <row r="513" spans="1:55" s="212" customFormat="1" ht="5.0999999999999996" customHeight="1" thickBot="1">
      <c r="B513" s="626"/>
      <c r="C513" s="626"/>
      <c r="D513" s="210"/>
      <c r="E513" s="210"/>
      <c r="F513" s="210"/>
      <c r="G513" s="210"/>
      <c r="H513" s="210"/>
      <c r="I513" s="210"/>
      <c r="J513" s="210"/>
      <c r="K513" s="210"/>
      <c r="L513" s="210"/>
      <c r="M513" s="210"/>
      <c r="N513" s="210"/>
      <c r="O513" s="210"/>
      <c r="P513" s="210"/>
      <c r="Q513" s="210"/>
      <c r="R513" s="210"/>
      <c r="S513" s="210"/>
      <c r="T513" s="210"/>
      <c r="U513" s="210"/>
      <c r="V513" s="210"/>
      <c r="W513" s="210"/>
      <c r="X513" s="210"/>
      <c r="Y513" s="210"/>
      <c r="Z513" s="210"/>
      <c r="AA513" s="210"/>
      <c r="AB513" s="210"/>
      <c r="AC513" s="626"/>
      <c r="AD513" s="626"/>
      <c r="AE513" s="210"/>
      <c r="AF513" s="210"/>
      <c r="AG513" s="210"/>
      <c r="AH513" s="210"/>
      <c r="AI513" s="210"/>
      <c r="AJ513" s="210"/>
      <c r="AK513" s="210"/>
      <c r="AL513" s="210"/>
      <c r="AM513" s="210"/>
      <c r="AN513" s="210"/>
      <c r="AO513" s="210"/>
      <c r="AP513" s="210"/>
      <c r="AQ513" s="210"/>
      <c r="AR513" s="210"/>
      <c r="AS513" s="210"/>
      <c r="AT513" s="210"/>
      <c r="AU513" s="210"/>
      <c r="AV513" s="210"/>
      <c r="AW513" s="210"/>
      <c r="AX513" s="210"/>
      <c r="AY513" s="210"/>
      <c r="AZ513" s="210"/>
      <c r="BA513" s="210"/>
      <c r="BB513" s="210"/>
      <c r="BC513" s="210"/>
    </row>
    <row r="514" spans="1:55" ht="21.95" customHeight="1">
      <c r="A514" s="207"/>
      <c r="B514" s="979" t="s">
        <v>393</v>
      </c>
      <c r="C514" s="977" t="s">
        <v>394</v>
      </c>
      <c r="D514" s="879" t="s">
        <v>395</v>
      </c>
      <c r="E514" s="880"/>
      <c r="F514" s="880"/>
      <c r="G514" s="880"/>
      <c r="H514" s="880"/>
      <c r="I514" s="880"/>
      <c r="J514" s="880"/>
      <c r="K514" s="881"/>
      <c r="L514" s="882" t="s">
        <v>396</v>
      </c>
      <c r="M514" s="883"/>
      <c r="N514" s="219" t="s">
        <v>397</v>
      </c>
      <c r="O514" s="884" t="s">
        <v>398</v>
      </c>
      <c r="P514" s="960" t="s">
        <v>399</v>
      </c>
      <c r="Q514" s="961"/>
      <c r="R514" s="961"/>
      <c r="S514" s="961"/>
      <c r="T514" s="961"/>
      <c r="U514" s="961"/>
      <c r="V514" s="961"/>
      <c r="W514" s="961"/>
      <c r="X514" s="961"/>
      <c r="Y514" s="961"/>
      <c r="Z514" s="961"/>
      <c r="AA514" s="961"/>
      <c r="AB514" s="962"/>
      <c r="AC514" s="969" t="s">
        <v>393</v>
      </c>
      <c r="AD514" s="977" t="s">
        <v>394</v>
      </c>
      <c r="AE514" s="879" t="s">
        <v>395</v>
      </c>
      <c r="AF514" s="880"/>
      <c r="AG514" s="880"/>
      <c r="AH514" s="880"/>
      <c r="AI514" s="880"/>
      <c r="AJ514" s="880"/>
      <c r="AK514" s="880"/>
      <c r="AL514" s="881"/>
      <c r="AM514" s="882" t="s">
        <v>396</v>
      </c>
      <c r="AN514" s="883"/>
      <c r="AO514" s="219" t="s">
        <v>397</v>
      </c>
      <c r="AP514" s="884" t="s">
        <v>398</v>
      </c>
      <c r="AQ514" s="993" t="s">
        <v>399</v>
      </c>
      <c r="AR514" s="993"/>
      <c r="AS514" s="993"/>
      <c r="AT514" s="993"/>
      <c r="AU514" s="993"/>
      <c r="AV514" s="993"/>
      <c r="AW514" s="993"/>
      <c r="AX514" s="993"/>
      <c r="AY514" s="993"/>
      <c r="AZ514" s="993"/>
      <c r="BA514" s="993"/>
      <c r="BB514" s="993"/>
      <c r="BC514" s="994"/>
    </row>
    <row r="515" spans="1:55" ht="21.95" customHeight="1">
      <c r="A515" s="207"/>
      <c r="B515" s="980"/>
      <c r="C515" s="978"/>
      <c r="D515" s="952" t="s">
        <v>400</v>
      </c>
      <c r="E515" s="953"/>
      <c r="F515" s="953"/>
      <c r="G515" s="953"/>
      <c r="H515" s="953"/>
      <c r="I515" s="953"/>
      <c r="J515" s="953"/>
      <c r="K515" s="954"/>
      <c r="L515" s="223" t="s">
        <v>401</v>
      </c>
      <c r="M515" s="224" t="s">
        <v>402</v>
      </c>
      <c r="N515" s="225" t="s">
        <v>402</v>
      </c>
      <c r="O515" s="885"/>
      <c r="P515" s="963"/>
      <c r="Q515" s="964"/>
      <c r="R515" s="964"/>
      <c r="S515" s="964"/>
      <c r="T515" s="964"/>
      <c r="U515" s="964"/>
      <c r="V515" s="964"/>
      <c r="W515" s="964"/>
      <c r="X515" s="964"/>
      <c r="Y515" s="964"/>
      <c r="Z515" s="964"/>
      <c r="AA515" s="964"/>
      <c r="AB515" s="965"/>
      <c r="AC515" s="970"/>
      <c r="AD515" s="978"/>
      <c r="AE515" s="952" t="s">
        <v>400</v>
      </c>
      <c r="AF515" s="953"/>
      <c r="AG515" s="953"/>
      <c r="AH515" s="953"/>
      <c r="AI515" s="953"/>
      <c r="AJ515" s="953"/>
      <c r="AK515" s="953"/>
      <c r="AL515" s="954"/>
      <c r="AM515" s="223" t="s">
        <v>401</v>
      </c>
      <c r="AN515" s="224" t="s">
        <v>402</v>
      </c>
      <c r="AO515" s="225" t="s">
        <v>402</v>
      </c>
      <c r="AP515" s="885"/>
      <c r="AQ515" s="995"/>
      <c r="AR515" s="995"/>
      <c r="AS515" s="995"/>
      <c r="AT515" s="995"/>
      <c r="AU515" s="995"/>
      <c r="AV515" s="995"/>
      <c r="AW515" s="995"/>
      <c r="AX515" s="995"/>
      <c r="AY515" s="995"/>
      <c r="AZ515" s="995"/>
      <c r="BA515" s="995"/>
      <c r="BB515" s="995"/>
      <c r="BC515" s="996"/>
    </row>
    <row r="516" spans="1:55" ht="32.1" customHeight="1">
      <c r="A516" s="207"/>
      <c r="B516" s="894">
        <v>1</v>
      </c>
      <c r="C516" s="896">
        <f>'入力用　雇用依頼 '!O25</f>
        <v>44562</v>
      </c>
      <c r="D516" s="226" t="s">
        <v>403</v>
      </c>
      <c r="E516" s="898"/>
      <c r="F516" s="899"/>
      <c r="G516" s="899"/>
      <c r="H516" s="303" t="s">
        <v>404</v>
      </c>
      <c r="I516" s="899"/>
      <c r="J516" s="899"/>
      <c r="K516" s="900"/>
      <c r="L516" s="285" t="str">
        <f>IF(E516="","",I516-E516-(TIME(0,N516,0)))</f>
        <v/>
      </c>
      <c r="M516" s="286" t="str">
        <f>IF(E516="","",IF(MINUTE(I516-E516-TIME(0,N516,0))=0,"00",MINUTE(I516-E516-TIME(0,N516,0))))</f>
        <v/>
      </c>
      <c r="N516" s="279"/>
      <c r="O516" s="946"/>
      <c r="P516" s="903"/>
      <c r="Q516" s="904"/>
      <c r="R516" s="904"/>
      <c r="S516" s="904"/>
      <c r="T516" s="904"/>
      <c r="U516" s="904"/>
      <c r="V516" s="904"/>
      <c r="W516" s="904"/>
      <c r="X516" s="904"/>
      <c r="Y516" s="904"/>
      <c r="Z516" s="904"/>
      <c r="AA516" s="904"/>
      <c r="AB516" s="944"/>
      <c r="AC516" s="950">
        <v>17</v>
      </c>
      <c r="AD516" s="896">
        <f>C546+1</f>
        <v>44578</v>
      </c>
      <c r="AE516" s="226" t="s">
        <v>403</v>
      </c>
      <c r="AF516" s="898"/>
      <c r="AG516" s="899"/>
      <c r="AH516" s="899"/>
      <c r="AI516" s="303" t="s">
        <v>404</v>
      </c>
      <c r="AJ516" s="899"/>
      <c r="AK516" s="899"/>
      <c r="AL516" s="900"/>
      <c r="AM516" s="285" t="str">
        <f>IF(AF516="","",AJ516-AF516-(TIME(0,AO516,0)))</f>
        <v/>
      </c>
      <c r="AN516" s="286" t="str">
        <f>IF(AF516="","",IF(MINUTE(AJ516-AF516-TIME(0,AO516,0))=0,"00",MINUTE(AJ516-AF516-TIME(0,AO516,0))))</f>
        <v/>
      </c>
      <c r="AO516" s="279"/>
      <c r="AP516" s="946"/>
      <c r="AQ516" s="903"/>
      <c r="AR516" s="904"/>
      <c r="AS516" s="904"/>
      <c r="AT516" s="904"/>
      <c r="AU516" s="904"/>
      <c r="AV516" s="904"/>
      <c r="AW516" s="904"/>
      <c r="AX516" s="904"/>
      <c r="AY516" s="904"/>
      <c r="AZ516" s="904"/>
      <c r="BA516" s="904"/>
      <c r="BB516" s="904"/>
      <c r="BC516" s="905"/>
    </row>
    <row r="517" spans="1:55" ht="32.1" customHeight="1">
      <c r="A517" s="207"/>
      <c r="B517" s="949"/>
      <c r="C517" s="914"/>
      <c r="D517" s="234" t="s">
        <v>405</v>
      </c>
      <c r="E517" s="293"/>
      <c r="F517" s="294" t="s">
        <v>38</v>
      </c>
      <c r="G517" s="295"/>
      <c r="H517" s="304" t="s">
        <v>404</v>
      </c>
      <c r="I517" s="295"/>
      <c r="J517" s="294" t="s">
        <v>38</v>
      </c>
      <c r="K517" s="295"/>
      <c r="L517" s="287"/>
      <c r="M517" s="288"/>
      <c r="N517" s="280"/>
      <c r="O517" s="943"/>
      <c r="P517" s="910"/>
      <c r="Q517" s="911"/>
      <c r="R517" s="911"/>
      <c r="S517" s="911"/>
      <c r="T517" s="911"/>
      <c r="U517" s="911"/>
      <c r="V517" s="911"/>
      <c r="W517" s="911"/>
      <c r="X517" s="911"/>
      <c r="Y517" s="911"/>
      <c r="Z517" s="911"/>
      <c r="AA517" s="911"/>
      <c r="AB517" s="945"/>
      <c r="AC517" s="951"/>
      <c r="AD517" s="914"/>
      <c r="AE517" s="234" t="s">
        <v>405</v>
      </c>
      <c r="AF517" s="293"/>
      <c r="AG517" s="294" t="s">
        <v>38</v>
      </c>
      <c r="AH517" s="295"/>
      <c r="AI517" s="304" t="s">
        <v>404</v>
      </c>
      <c r="AJ517" s="295"/>
      <c r="AK517" s="294" t="s">
        <v>38</v>
      </c>
      <c r="AL517" s="295"/>
      <c r="AM517" s="291"/>
      <c r="AN517" s="292"/>
      <c r="AO517" s="280"/>
      <c r="AP517" s="943"/>
      <c r="AQ517" s="910"/>
      <c r="AR517" s="911"/>
      <c r="AS517" s="911"/>
      <c r="AT517" s="911"/>
      <c r="AU517" s="911"/>
      <c r="AV517" s="911"/>
      <c r="AW517" s="911"/>
      <c r="AX517" s="911"/>
      <c r="AY517" s="911"/>
      <c r="AZ517" s="911"/>
      <c r="BA517" s="911"/>
      <c r="BB517" s="911"/>
      <c r="BC517" s="912"/>
    </row>
    <row r="518" spans="1:55" ht="32.1" customHeight="1">
      <c r="A518" s="207"/>
      <c r="B518" s="894">
        <v>2</v>
      </c>
      <c r="C518" s="896">
        <f>C516+1</f>
        <v>44563</v>
      </c>
      <c r="D518" s="226" t="s">
        <v>403</v>
      </c>
      <c r="E518" s="898"/>
      <c r="F518" s="899"/>
      <c r="G518" s="899"/>
      <c r="H518" s="303" t="s">
        <v>404</v>
      </c>
      <c r="I518" s="899"/>
      <c r="J518" s="899"/>
      <c r="K518" s="900"/>
      <c r="L518" s="285" t="str">
        <f>IF(E518="","",I518-E518-(TIME(0,N518,0)))</f>
        <v/>
      </c>
      <c r="M518" s="286" t="str">
        <f>IF(E518="","",IF(MINUTE(I518-E518-TIME(0,N518,0))=0,"00",MINUTE(I518-E518-TIME(0,N518,0))))</f>
        <v/>
      </c>
      <c r="N518" s="279"/>
      <c r="O518" s="901"/>
      <c r="P518" s="903"/>
      <c r="Q518" s="904"/>
      <c r="R518" s="904"/>
      <c r="S518" s="904"/>
      <c r="T518" s="904"/>
      <c r="U518" s="904"/>
      <c r="V518" s="904"/>
      <c r="W518" s="904"/>
      <c r="X518" s="904"/>
      <c r="Y518" s="904"/>
      <c r="Z518" s="904"/>
      <c r="AA518" s="904"/>
      <c r="AB518" s="944"/>
      <c r="AC518" s="947">
        <v>18</v>
      </c>
      <c r="AD518" s="896">
        <f>AD516+1</f>
        <v>44579</v>
      </c>
      <c r="AE518" s="226" t="s">
        <v>403</v>
      </c>
      <c r="AF518" s="898"/>
      <c r="AG518" s="899"/>
      <c r="AH518" s="899"/>
      <c r="AI518" s="303" t="s">
        <v>404</v>
      </c>
      <c r="AJ518" s="899"/>
      <c r="AK518" s="899"/>
      <c r="AL518" s="900"/>
      <c r="AM518" s="285" t="str">
        <f>IF(AF518="","",AJ518-AF518-(TIME(0,AO518,0)))</f>
        <v/>
      </c>
      <c r="AN518" s="286" t="str">
        <f>IF(AF518="","",IF(MINUTE(AJ518-AF518-TIME(0,AO518,0))=0,"00",MINUTE(AJ518-AF518-TIME(0,AO518,0))))</f>
        <v/>
      </c>
      <c r="AO518" s="279"/>
      <c r="AP518" s="886"/>
      <c r="AQ518" s="888"/>
      <c r="AR518" s="889"/>
      <c r="AS518" s="889"/>
      <c r="AT518" s="889"/>
      <c r="AU518" s="889"/>
      <c r="AV518" s="889"/>
      <c r="AW518" s="889"/>
      <c r="AX518" s="889"/>
      <c r="AY518" s="889"/>
      <c r="AZ518" s="889"/>
      <c r="BA518" s="889"/>
      <c r="BB518" s="889"/>
      <c r="BC518" s="890"/>
    </row>
    <row r="519" spans="1:55" ht="32.1" customHeight="1">
      <c r="A519" s="207"/>
      <c r="B519" s="949"/>
      <c r="C519" s="997"/>
      <c r="D519" s="234" t="s">
        <v>405</v>
      </c>
      <c r="E519" s="293"/>
      <c r="F519" s="294" t="s">
        <v>38</v>
      </c>
      <c r="G519" s="295"/>
      <c r="H519" s="304" t="s">
        <v>404</v>
      </c>
      <c r="I519" s="295"/>
      <c r="J519" s="294" t="s">
        <v>38</v>
      </c>
      <c r="K519" s="295"/>
      <c r="L519" s="287"/>
      <c r="M519" s="288"/>
      <c r="N519" s="280"/>
      <c r="O519" s="943"/>
      <c r="P519" s="910"/>
      <c r="Q519" s="911"/>
      <c r="R519" s="911"/>
      <c r="S519" s="911"/>
      <c r="T519" s="911"/>
      <c r="U519" s="911"/>
      <c r="V519" s="911"/>
      <c r="W519" s="911"/>
      <c r="X519" s="911"/>
      <c r="Y519" s="911"/>
      <c r="Z519" s="911"/>
      <c r="AA519" s="911"/>
      <c r="AB519" s="945"/>
      <c r="AC519" s="947"/>
      <c r="AD519" s="914"/>
      <c r="AE519" s="234" t="s">
        <v>405</v>
      </c>
      <c r="AF519" s="293"/>
      <c r="AG519" s="294" t="s">
        <v>38</v>
      </c>
      <c r="AH519" s="295"/>
      <c r="AI519" s="304" t="s">
        <v>404</v>
      </c>
      <c r="AJ519" s="295"/>
      <c r="AK519" s="294" t="s">
        <v>38</v>
      </c>
      <c r="AL519" s="295"/>
      <c r="AM519" s="291"/>
      <c r="AN519" s="292"/>
      <c r="AO519" s="280"/>
      <c r="AP519" s="887"/>
      <c r="AQ519" s="891"/>
      <c r="AR519" s="892"/>
      <c r="AS519" s="892"/>
      <c r="AT519" s="892"/>
      <c r="AU519" s="892"/>
      <c r="AV519" s="892"/>
      <c r="AW519" s="892"/>
      <c r="AX519" s="892"/>
      <c r="AY519" s="892"/>
      <c r="AZ519" s="892"/>
      <c r="BA519" s="892"/>
      <c r="BB519" s="892"/>
      <c r="BC519" s="893"/>
    </row>
    <row r="520" spans="1:55" ht="32.1" customHeight="1">
      <c r="A520" s="207"/>
      <c r="B520" s="894">
        <v>3</v>
      </c>
      <c r="C520" s="896">
        <f>C518+1</f>
        <v>44564</v>
      </c>
      <c r="D520" s="226" t="s">
        <v>403</v>
      </c>
      <c r="E520" s="898"/>
      <c r="F520" s="899"/>
      <c r="G520" s="899"/>
      <c r="H520" s="303" t="s">
        <v>404</v>
      </c>
      <c r="I520" s="899"/>
      <c r="J520" s="899"/>
      <c r="K520" s="900"/>
      <c r="L520" s="285" t="str">
        <f>IF(E520="","",I520-E520-(TIME(0,N520,0)))</f>
        <v/>
      </c>
      <c r="M520" s="286" t="str">
        <f>IF(E520="","",IF(MINUTE(I520-E520-TIME(0,N520,0))=0,"00",MINUTE(I520-E520-TIME(0,N520,0))))</f>
        <v/>
      </c>
      <c r="N520" s="279"/>
      <c r="O520" s="901"/>
      <c r="P520" s="903"/>
      <c r="Q520" s="904"/>
      <c r="R520" s="904"/>
      <c r="S520" s="904"/>
      <c r="T520" s="904"/>
      <c r="U520" s="904"/>
      <c r="V520" s="904"/>
      <c r="W520" s="904"/>
      <c r="X520" s="904"/>
      <c r="Y520" s="904"/>
      <c r="Z520" s="904"/>
      <c r="AA520" s="904"/>
      <c r="AB520" s="944"/>
      <c r="AC520" s="918">
        <v>19</v>
      </c>
      <c r="AD520" s="896">
        <f>AD518+1</f>
        <v>44580</v>
      </c>
      <c r="AE520" s="226" t="s">
        <v>403</v>
      </c>
      <c r="AF520" s="898"/>
      <c r="AG520" s="899"/>
      <c r="AH520" s="899"/>
      <c r="AI520" s="303" t="s">
        <v>404</v>
      </c>
      <c r="AJ520" s="899"/>
      <c r="AK520" s="899"/>
      <c r="AL520" s="900"/>
      <c r="AM520" s="285" t="str">
        <f>IF(AF520="","",AJ520-AF520-(TIME(0,AO520,0)))</f>
        <v/>
      </c>
      <c r="AN520" s="286" t="str">
        <f>IF(AF520="","",IF(MINUTE(AJ520-AF520-TIME(0,AO520,0))=0,"00",MINUTE(AJ520-AF520-TIME(0,AO520,0))))</f>
        <v/>
      </c>
      <c r="AO520" s="279"/>
      <c r="AP520" s="886"/>
      <c r="AQ520" s="888"/>
      <c r="AR520" s="889"/>
      <c r="AS520" s="889"/>
      <c r="AT520" s="889"/>
      <c r="AU520" s="889"/>
      <c r="AV520" s="889"/>
      <c r="AW520" s="889"/>
      <c r="AX520" s="889"/>
      <c r="AY520" s="889"/>
      <c r="AZ520" s="889"/>
      <c r="BA520" s="889"/>
      <c r="BB520" s="889"/>
      <c r="BC520" s="890"/>
    </row>
    <row r="521" spans="1:55" ht="32.1" customHeight="1">
      <c r="A521" s="207"/>
      <c r="B521" s="949"/>
      <c r="C521" s="997"/>
      <c r="D521" s="234" t="s">
        <v>405</v>
      </c>
      <c r="E521" s="293"/>
      <c r="F521" s="294" t="s">
        <v>38</v>
      </c>
      <c r="G521" s="295"/>
      <c r="H521" s="304" t="s">
        <v>404</v>
      </c>
      <c r="I521" s="295"/>
      <c r="J521" s="294" t="s">
        <v>38</v>
      </c>
      <c r="K521" s="295"/>
      <c r="L521" s="287"/>
      <c r="M521" s="288"/>
      <c r="N521" s="280"/>
      <c r="O521" s="943"/>
      <c r="P521" s="910"/>
      <c r="Q521" s="911"/>
      <c r="R521" s="911"/>
      <c r="S521" s="911"/>
      <c r="T521" s="911"/>
      <c r="U521" s="911"/>
      <c r="V521" s="911"/>
      <c r="W521" s="911"/>
      <c r="X521" s="911"/>
      <c r="Y521" s="911"/>
      <c r="Z521" s="911"/>
      <c r="AA521" s="911"/>
      <c r="AB521" s="945"/>
      <c r="AC521" s="918"/>
      <c r="AD521" s="914"/>
      <c r="AE521" s="234" t="s">
        <v>405</v>
      </c>
      <c r="AF521" s="293"/>
      <c r="AG521" s="294" t="s">
        <v>38</v>
      </c>
      <c r="AH521" s="295"/>
      <c r="AI521" s="304" t="s">
        <v>404</v>
      </c>
      <c r="AJ521" s="295"/>
      <c r="AK521" s="294" t="s">
        <v>38</v>
      </c>
      <c r="AL521" s="295"/>
      <c r="AM521" s="291"/>
      <c r="AN521" s="292"/>
      <c r="AO521" s="280"/>
      <c r="AP521" s="887"/>
      <c r="AQ521" s="891"/>
      <c r="AR521" s="892"/>
      <c r="AS521" s="892"/>
      <c r="AT521" s="892"/>
      <c r="AU521" s="892"/>
      <c r="AV521" s="892"/>
      <c r="AW521" s="892"/>
      <c r="AX521" s="892"/>
      <c r="AY521" s="892"/>
      <c r="AZ521" s="892"/>
      <c r="BA521" s="892"/>
      <c r="BB521" s="892"/>
      <c r="BC521" s="893"/>
    </row>
    <row r="522" spans="1:55" ht="32.1" customHeight="1">
      <c r="A522" s="207"/>
      <c r="B522" s="913">
        <v>4</v>
      </c>
      <c r="C522" s="896">
        <f>C520+1</f>
        <v>44565</v>
      </c>
      <c r="D522" s="226" t="s">
        <v>403</v>
      </c>
      <c r="E522" s="898"/>
      <c r="F522" s="899"/>
      <c r="G522" s="899"/>
      <c r="H522" s="303" t="s">
        <v>404</v>
      </c>
      <c r="I522" s="899"/>
      <c r="J522" s="899"/>
      <c r="K522" s="900"/>
      <c r="L522" s="285" t="str">
        <f>IF(E522="","",I522-E522-(TIME(0,N522,0)))</f>
        <v/>
      </c>
      <c r="M522" s="286" t="str">
        <f>IF(E522="","",IF(MINUTE(I522-E522-TIME(0,N522,0))=0,"00",MINUTE(I522-E522-TIME(0,N522,0))))</f>
        <v/>
      </c>
      <c r="N522" s="279"/>
      <c r="O522" s="915"/>
      <c r="P522" s="888"/>
      <c r="Q522" s="889"/>
      <c r="R522" s="889"/>
      <c r="S522" s="889"/>
      <c r="T522" s="889"/>
      <c r="U522" s="889"/>
      <c r="V522" s="889"/>
      <c r="W522" s="889"/>
      <c r="X522" s="889"/>
      <c r="Y522" s="889"/>
      <c r="Z522" s="889"/>
      <c r="AA522" s="889"/>
      <c r="AB522" s="916"/>
      <c r="AC522" s="918">
        <v>20</v>
      </c>
      <c r="AD522" s="896">
        <f>AD520+1</f>
        <v>44581</v>
      </c>
      <c r="AE522" s="226" t="s">
        <v>403</v>
      </c>
      <c r="AF522" s="898"/>
      <c r="AG522" s="899"/>
      <c r="AH522" s="899"/>
      <c r="AI522" s="303" t="s">
        <v>404</v>
      </c>
      <c r="AJ522" s="899"/>
      <c r="AK522" s="899"/>
      <c r="AL522" s="900"/>
      <c r="AM522" s="285" t="str">
        <f>IF(AF522="","",AJ522-AF522-(TIME(0,AO522,0)))</f>
        <v/>
      </c>
      <c r="AN522" s="286" t="str">
        <f>IF(AF522="","",IF(MINUTE(AJ522-AF522-TIME(0,AO522,0))=0,"00",MINUTE(AJ522-AF522-TIME(0,AO522,0))))</f>
        <v/>
      </c>
      <c r="AO522" s="279"/>
      <c r="AP522" s="946"/>
      <c r="AQ522" s="903"/>
      <c r="AR522" s="904"/>
      <c r="AS522" s="904"/>
      <c r="AT522" s="904"/>
      <c r="AU522" s="904"/>
      <c r="AV522" s="904"/>
      <c r="AW522" s="904"/>
      <c r="AX522" s="904"/>
      <c r="AY522" s="904"/>
      <c r="AZ522" s="904"/>
      <c r="BA522" s="904"/>
      <c r="BB522" s="904"/>
      <c r="BC522" s="905"/>
    </row>
    <row r="523" spans="1:55" ht="32.1" customHeight="1">
      <c r="A523" s="207"/>
      <c r="B523" s="913"/>
      <c r="C523" s="997"/>
      <c r="D523" s="234" t="s">
        <v>405</v>
      </c>
      <c r="E523" s="293"/>
      <c r="F523" s="294" t="s">
        <v>38</v>
      </c>
      <c r="G523" s="295"/>
      <c r="H523" s="304" t="s">
        <v>404</v>
      </c>
      <c r="I523" s="295"/>
      <c r="J523" s="294" t="s">
        <v>38</v>
      </c>
      <c r="K523" s="295"/>
      <c r="L523" s="287"/>
      <c r="M523" s="288"/>
      <c r="N523" s="280"/>
      <c r="O523" s="887"/>
      <c r="P523" s="891"/>
      <c r="Q523" s="892"/>
      <c r="R523" s="892"/>
      <c r="S523" s="892"/>
      <c r="T523" s="892"/>
      <c r="U523" s="892"/>
      <c r="V523" s="892"/>
      <c r="W523" s="892"/>
      <c r="X523" s="892"/>
      <c r="Y523" s="892"/>
      <c r="Z523" s="892"/>
      <c r="AA523" s="892"/>
      <c r="AB523" s="917"/>
      <c r="AC523" s="918"/>
      <c r="AD523" s="914"/>
      <c r="AE523" s="234" t="s">
        <v>405</v>
      </c>
      <c r="AF523" s="293"/>
      <c r="AG523" s="294" t="s">
        <v>38</v>
      </c>
      <c r="AH523" s="295"/>
      <c r="AI523" s="304" t="s">
        <v>404</v>
      </c>
      <c r="AJ523" s="295"/>
      <c r="AK523" s="294" t="s">
        <v>38</v>
      </c>
      <c r="AL523" s="295"/>
      <c r="AM523" s="291"/>
      <c r="AN523" s="292"/>
      <c r="AO523" s="280"/>
      <c r="AP523" s="943"/>
      <c r="AQ523" s="910"/>
      <c r="AR523" s="911"/>
      <c r="AS523" s="911"/>
      <c r="AT523" s="911"/>
      <c r="AU523" s="911"/>
      <c r="AV523" s="911"/>
      <c r="AW523" s="911"/>
      <c r="AX523" s="911"/>
      <c r="AY523" s="911"/>
      <c r="AZ523" s="911"/>
      <c r="BA523" s="911"/>
      <c r="BB523" s="911"/>
      <c r="BC523" s="912"/>
    </row>
    <row r="524" spans="1:55" ht="32.1" customHeight="1">
      <c r="A524" s="207"/>
      <c r="B524" s="913">
        <v>5</v>
      </c>
      <c r="C524" s="896">
        <f>C522+1</f>
        <v>44566</v>
      </c>
      <c r="D524" s="226" t="s">
        <v>403</v>
      </c>
      <c r="E524" s="898"/>
      <c r="F524" s="899"/>
      <c r="G524" s="899"/>
      <c r="H524" s="303" t="s">
        <v>404</v>
      </c>
      <c r="I524" s="899"/>
      <c r="J524" s="899"/>
      <c r="K524" s="900"/>
      <c r="L524" s="285" t="str">
        <f>IF(E524="","",I524-E524-(TIME(0,N524,0)))</f>
        <v/>
      </c>
      <c r="M524" s="286" t="str">
        <f>IF(E524="","",IF(MINUTE(I524-E524-TIME(0,N524,0))=0,"00",MINUTE(I524-E524-TIME(0,N524,0))))</f>
        <v/>
      </c>
      <c r="N524" s="279"/>
      <c r="O524" s="915"/>
      <c r="P524" s="888"/>
      <c r="Q524" s="889"/>
      <c r="R524" s="889"/>
      <c r="S524" s="889"/>
      <c r="T524" s="889"/>
      <c r="U524" s="889"/>
      <c r="V524" s="889"/>
      <c r="W524" s="889"/>
      <c r="X524" s="889"/>
      <c r="Y524" s="889"/>
      <c r="Z524" s="889"/>
      <c r="AA524" s="889"/>
      <c r="AB524" s="916"/>
      <c r="AC524" s="918">
        <v>21</v>
      </c>
      <c r="AD524" s="896">
        <f>AD522+1</f>
        <v>44582</v>
      </c>
      <c r="AE524" s="226" t="s">
        <v>403</v>
      </c>
      <c r="AF524" s="898"/>
      <c r="AG524" s="899"/>
      <c r="AH524" s="899"/>
      <c r="AI524" s="303" t="s">
        <v>404</v>
      </c>
      <c r="AJ524" s="899"/>
      <c r="AK524" s="899"/>
      <c r="AL524" s="900"/>
      <c r="AM524" s="285" t="str">
        <f>IF(AF524="","",AJ524-AF524-(TIME(0,AO524,0)))</f>
        <v/>
      </c>
      <c r="AN524" s="286" t="str">
        <f>IF(AF524="","",IF(MINUTE(AJ524-AF524-TIME(0,AO524,0))=0,"00",MINUTE(AJ524-AF524-TIME(0,AO524,0))))</f>
        <v/>
      </c>
      <c r="AO524" s="279"/>
      <c r="AP524" s="946"/>
      <c r="AQ524" s="903"/>
      <c r="AR524" s="904"/>
      <c r="AS524" s="904"/>
      <c r="AT524" s="904"/>
      <c r="AU524" s="904"/>
      <c r="AV524" s="904"/>
      <c r="AW524" s="904"/>
      <c r="AX524" s="904"/>
      <c r="AY524" s="904"/>
      <c r="AZ524" s="904"/>
      <c r="BA524" s="904"/>
      <c r="BB524" s="904"/>
      <c r="BC524" s="905"/>
    </row>
    <row r="525" spans="1:55" ht="32.1" customHeight="1">
      <c r="A525" s="207"/>
      <c r="B525" s="913"/>
      <c r="C525" s="997"/>
      <c r="D525" s="234" t="s">
        <v>405</v>
      </c>
      <c r="E525" s="293"/>
      <c r="F525" s="294" t="s">
        <v>38</v>
      </c>
      <c r="G525" s="295"/>
      <c r="H525" s="304" t="s">
        <v>404</v>
      </c>
      <c r="I525" s="295"/>
      <c r="J525" s="294" t="s">
        <v>38</v>
      </c>
      <c r="K525" s="295"/>
      <c r="L525" s="287"/>
      <c r="M525" s="288"/>
      <c r="N525" s="280"/>
      <c r="O525" s="887"/>
      <c r="P525" s="891"/>
      <c r="Q525" s="892"/>
      <c r="R525" s="892"/>
      <c r="S525" s="892"/>
      <c r="T525" s="892"/>
      <c r="U525" s="892"/>
      <c r="V525" s="892"/>
      <c r="W525" s="892"/>
      <c r="X525" s="892"/>
      <c r="Y525" s="892"/>
      <c r="Z525" s="892"/>
      <c r="AA525" s="892"/>
      <c r="AB525" s="917"/>
      <c r="AC525" s="918"/>
      <c r="AD525" s="914"/>
      <c r="AE525" s="234" t="s">
        <v>405</v>
      </c>
      <c r="AF525" s="293"/>
      <c r="AG525" s="294" t="s">
        <v>38</v>
      </c>
      <c r="AH525" s="295"/>
      <c r="AI525" s="304" t="s">
        <v>404</v>
      </c>
      <c r="AJ525" s="295"/>
      <c r="AK525" s="294" t="s">
        <v>38</v>
      </c>
      <c r="AL525" s="295"/>
      <c r="AM525" s="291"/>
      <c r="AN525" s="292"/>
      <c r="AO525" s="280"/>
      <c r="AP525" s="943"/>
      <c r="AQ525" s="910"/>
      <c r="AR525" s="911"/>
      <c r="AS525" s="911"/>
      <c r="AT525" s="911"/>
      <c r="AU525" s="911"/>
      <c r="AV525" s="911"/>
      <c r="AW525" s="911"/>
      <c r="AX525" s="911"/>
      <c r="AY525" s="911"/>
      <c r="AZ525" s="911"/>
      <c r="BA525" s="911"/>
      <c r="BB525" s="911"/>
      <c r="BC525" s="912"/>
    </row>
    <row r="526" spans="1:55" ht="32.1" customHeight="1">
      <c r="A526" s="207"/>
      <c r="B526" s="913">
        <v>6</v>
      </c>
      <c r="C526" s="896">
        <f>C524+1</f>
        <v>44567</v>
      </c>
      <c r="D526" s="226" t="s">
        <v>403</v>
      </c>
      <c r="E526" s="898"/>
      <c r="F526" s="899"/>
      <c r="G526" s="899"/>
      <c r="H526" s="303" t="s">
        <v>404</v>
      </c>
      <c r="I526" s="899"/>
      <c r="J526" s="899"/>
      <c r="K526" s="900"/>
      <c r="L526" s="285" t="str">
        <f>IF(E526="","",I526-E526-(TIME(0,N526,0)))</f>
        <v/>
      </c>
      <c r="M526" s="286" t="str">
        <f>IF(E526="","",IF(MINUTE(I526-E526-TIME(0,N526,0))=0,"00",MINUTE(I526-E526-TIME(0,N526,0))))</f>
        <v/>
      </c>
      <c r="N526" s="279"/>
      <c r="O526" s="915"/>
      <c r="P526" s="888"/>
      <c r="Q526" s="889"/>
      <c r="R526" s="889"/>
      <c r="S526" s="889"/>
      <c r="T526" s="889"/>
      <c r="U526" s="889"/>
      <c r="V526" s="889"/>
      <c r="W526" s="889"/>
      <c r="X526" s="889"/>
      <c r="Y526" s="889"/>
      <c r="Z526" s="889"/>
      <c r="AA526" s="889"/>
      <c r="AB526" s="916"/>
      <c r="AC526" s="918">
        <v>22</v>
      </c>
      <c r="AD526" s="896">
        <f>AD524+1</f>
        <v>44583</v>
      </c>
      <c r="AE526" s="226" t="s">
        <v>403</v>
      </c>
      <c r="AF526" s="898"/>
      <c r="AG526" s="899"/>
      <c r="AH526" s="899"/>
      <c r="AI526" s="303" t="s">
        <v>404</v>
      </c>
      <c r="AJ526" s="899"/>
      <c r="AK526" s="899"/>
      <c r="AL526" s="900"/>
      <c r="AM526" s="285" t="str">
        <f>IF(AF526="","",AJ526-AF526-(TIME(0,AO526,0)))</f>
        <v/>
      </c>
      <c r="AN526" s="286" t="str">
        <f>IF(AF526="","",IF(MINUTE(AJ526-AF526-TIME(0,AO526,0))=0,"00",MINUTE(AJ526-AF526-TIME(0,AO526,0))))</f>
        <v/>
      </c>
      <c r="AO526" s="279"/>
      <c r="AP526" s="946"/>
      <c r="AQ526" s="903"/>
      <c r="AR526" s="904"/>
      <c r="AS526" s="904"/>
      <c r="AT526" s="904"/>
      <c r="AU526" s="904"/>
      <c r="AV526" s="904"/>
      <c r="AW526" s="904"/>
      <c r="AX526" s="904"/>
      <c r="AY526" s="904"/>
      <c r="AZ526" s="904"/>
      <c r="BA526" s="904"/>
      <c r="BB526" s="904"/>
      <c r="BC526" s="905"/>
    </row>
    <row r="527" spans="1:55" ht="32.1" customHeight="1">
      <c r="A527" s="207"/>
      <c r="B527" s="913"/>
      <c r="C527" s="997"/>
      <c r="D527" s="234" t="s">
        <v>405</v>
      </c>
      <c r="E527" s="293"/>
      <c r="F527" s="294" t="s">
        <v>38</v>
      </c>
      <c r="G527" s="295"/>
      <c r="H527" s="304" t="s">
        <v>404</v>
      </c>
      <c r="I527" s="295"/>
      <c r="J527" s="294" t="s">
        <v>38</v>
      </c>
      <c r="K527" s="295"/>
      <c r="L527" s="287"/>
      <c r="M527" s="288"/>
      <c r="N527" s="280"/>
      <c r="O527" s="887"/>
      <c r="P527" s="891"/>
      <c r="Q527" s="892"/>
      <c r="R527" s="892"/>
      <c r="S527" s="892"/>
      <c r="T527" s="892"/>
      <c r="U527" s="892"/>
      <c r="V527" s="892"/>
      <c r="W527" s="892"/>
      <c r="X527" s="892"/>
      <c r="Y527" s="892"/>
      <c r="Z527" s="892"/>
      <c r="AA527" s="892"/>
      <c r="AB527" s="917"/>
      <c r="AC527" s="918"/>
      <c r="AD527" s="914"/>
      <c r="AE527" s="234" t="s">
        <v>405</v>
      </c>
      <c r="AF527" s="293"/>
      <c r="AG527" s="294" t="s">
        <v>38</v>
      </c>
      <c r="AH527" s="295"/>
      <c r="AI527" s="304" t="s">
        <v>404</v>
      </c>
      <c r="AJ527" s="295"/>
      <c r="AK527" s="294" t="s">
        <v>38</v>
      </c>
      <c r="AL527" s="295"/>
      <c r="AM527" s="291"/>
      <c r="AN527" s="292"/>
      <c r="AO527" s="280"/>
      <c r="AP527" s="943"/>
      <c r="AQ527" s="910"/>
      <c r="AR527" s="911"/>
      <c r="AS527" s="911"/>
      <c r="AT527" s="911"/>
      <c r="AU527" s="911"/>
      <c r="AV527" s="911"/>
      <c r="AW527" s="911"/>
      <c r="AX527" s="911"/>
      <c r="AY527" s="911"/>
      <c r="AZ527" s="911"/>
      <c r="BA527" s="911"/>
      <c r="BB527" s="911"/>
      <c r="BC527" s="912"/>
    </row>
    <row r="528" spans="1:55" ht="32.1" customHeight="1">
      <c r="A528" s="207"/>
      <c r="B528" s="913">
        <v>7</v>
      </c>
      <c r="C528" s="896">
        <f>C526+1</f>
        <v>44568</v>
      </c>
      <c r="D528" s="226" t="s">
        <v>403</v>
      </c>
      <c r="E528" s="898"/>
      <c r="F528" s="899"/>
      <c r="G528" s="899"/>
      <c r="H528" s="303" t="s">
        <v>404</v>
      </c>
      <c r="I528" s="899"/>
      <c r="J528" s="899"/>
      <c r="K528" s="900"/>
      <c r="L528" s="285" t="str">
        <f>IF(E528="","",I528-E528-(TIME(0,N528,0)))</f>
        <v/>
      </c>
      <c r="M528" s="286" t="str">
        <f>IF(E528="","",IF(MINUTE(I528-E528-TIME(0,N528,0))=0,"00",MINUTE(I528-E528-TIME(0,N528,0))))</f>
        <v/>
      </c>
      <c r="N528" s="279"/>
      <c r="O528" s="915"/>
      <c r="P528" s="888"/>
      <c r="Q528" s="889"/>
      <c r="R528" s="889"/>
      <c r="S528" s="889"/>
      <c r="T528" s="889"/>
      <c r="U528" s="889"/>
      <c r="V528" s="889"/>
      <c r="W528" s="889"/>
      <c r="X528" s="889"/>
      <c r="Y528" s="889"/>
      <c r="Z528" s="889"/>
      <c r="AA528" s="889"/>
      <c r="AB528" s="916"/>
      <c r="AC528" s="918">
        <v>23</v>
      </c>
      <c r="AD528" s="896">
        <f>AD526+1</f>
        <v>44584</v>
      </c>
      <c r="AE528" s="226" t="s">
        <v>403</v>
      </c>
      <c r="AF528" s="898"/>
      <c r="AG528" s="899"/>
      <c r="AH528" s="899"/>
      <c r="AI528" s="303" t="s">
        <v>404</v>
      </c>
      <c r="AJ528" s="899"/>
      <c r="AK528" s="899"/>
      <c r="AL528" s="900"/>
      <c r="AM528" s="285" t="str">
        <f>IF(AF528="","",AJ528-AF528-(TIME(0,AO528,0)))</f>
        <v/>
      </c>
      <c r="AN528" s="286" t="str">
        <f>IF(AF528="","",IF(MINUTE(AJ528-AF528-TIME(0,AO528,0))=0,"00",MINUTE(AJ528-AF528-TIME(0,AO528,0))))</f>
        <v/>
      </c>
      <c r="AO528" s="279"/>
      <c r="AP528" s="946"/>
      <c r="AQ528" s="903"/>
      <c r="AR528" s="904"/>
      <c r="AS528" s="904"/>
      <c r="AT528" s="904"/>
      <c r="AU528" s="904"/>
      <c r="AV528" s="904"/>
      <c r="AW528" s="904"/>
      <c r="AX528" s="904"/>
      <c r="AY528" s="904"/>
      <c r="AZ528" s="904"/>
      <c r="BA528" s="904"/>
      <c r="BB528" s="904"/>
      <c r="BC528" s="905"/>
    </row>
    <row r="529" spans="1:55" ht="32.1" customHeight="1">
      <c r="A529" s="207"/>
      <c r="B529" s="913"/>
      <c r="C529" s="997"/>
      <c r="D529" s="234" t="s">
        <v>405</v>
      </c>
      <c r="E529" s="293"/>
      <c r="F529" s="294" t="s">
        <v>38</v>
      </c>
      <c r="G529" s="295"/>
      <c r="H529" s="304" t="s">
        <v>404</v>
      </c>
      <c r="I529" s="295"/>
      <c r="J529" s="294" t="s">
        <v>38</v>
      </c>
      <c r="K529" s="295"/>
      <c r="L529" s="287"/>
      <c r="M529" s="288"/>
      <c r="N529" s="280"/>
      <c r="O529" s="887"/>
      <c r="P529" s="891"/>
      <c r="Q529" s="892"/>
      <c r="R529" s="892"/>
      <c r="S529" s="892"/>
      <c r="T529" s="892"/>
      <c r="U529" s="892"/>
      <c r="V529" s="892"/>
      <c r="W529" s="892"/>
      <c r="X529" s="892"/>
      <c r="Y529" s="892"/>
      <c r="Z529" s="892"/>
      <c r="AA529" s="892"/>
      <c r="AB529" s="917"/>
      <c r="AC529" s="918"/>
      <c r="AD529" s="914"/>
      <c r="AE529" s="234" t="s">
        <v>405</v>
      </c>
      <c r="AF529" s="293"/>
      <c r="AG529" s="294" t="s">
        <v>38</v>
      </c>
      <c r="AH529" s="295"/>
      <c r="AI529" s="304" t="s">
        <v>404</v>
      </c>
      <c r="AJ529" s="295"/>
      <c r="AK529" s="294" t="s">
        <v>38</v>
      </c>
      <c r="AL529" s="295"/>
      <c r="AM529" s="291"/>
      <c r="AN529" s="292"/>
      <c r="AO529" s="280"/>
      <c r="AP529" s="943"/>
      <c r="AQ529" s="910"/>
      <c r="AR529" s="911"/>
      <c r="AS529" s="911"/>
      <c r="AT529" s="911"/>
      <c r="AU529" s="911"/>
      <c r="AV529" s="911"/>
      <c r="AW529" s="911"/>
      <c r="AX529" s="911"/>
      <c r="AY529" s="911"/>
      <c r="AZ529" s="911"/>
      <c r="BA529" s="911"/>
      <c r="BB529" s="911"/>
      <c r="BC529" s="912"/>
    </row>
    <row r="530" spans="1:55" ht="32.1" customHeight="1">
      <c r="A530" s="207"/>
      <c r="B530" s="913">
        <v>8</v>
      </c>
      <c r="C530" s="896">
        <f>C528+1</f>
        <v>44569</v>
      </c>
      <c r="D530" s="226" t="s">
        <v>403</v>
      </c>
      <c r="E530" s="898"/>
      <c r="F530" s="899"/>
      <c r="G530" s="899"/>
      <c r="H530" s="303" t="s">
        <v>404</v>
      </c>
      <c r="I530" s="899"/>
      <c r="J530" s="899"/>
      <c r="K530" s="900"/>
      <c r="L530" s="285" t="str">
        <f>IF(E530="","",I530-E530-(TIME(0,N530,0)))</f>
        <v/>
      </c>
      <c r="M530" s="286" t="str">
        <f>IF(E530="","",IF(MINUTE(I530-E530-TIME(0,N530,0))=0,"00",MINUTE(I530-E530-TIME(0,N530,0))))</f>
        <v/>
      </c>
      <c r="N530" s="279"/>
      <c r="O530" s="915"/>
      <c r="P530" s="888"/>
      <c r="Q530" s="889"/>
      <c r="R530" s="889"/>
      <c r="S530" s="889"/>
      <c r="T530" s="889"/>
      <c r="U530" s="889"/>
      <c r="V530" s="889"/>
      <c r="W530" s="889"/>
      <c r="X530" s="889"/>
      <c r="Y530" s="889"/>
      <c r="Z530" s="889"/>
      <c r="AA530" s="889"/>
      <c r="AB530" s="916"/>
      <c r="AC530" s="918">
        <v>24</v>
      </c>
      <c r="AD530" s="896">
        <f>AD528+1</f>
        <v>44585</v>
      </c>
      <c r="AE530" s="226" t="s">
        <v>403</v>
      </c>
      <c r="AF530" s="898"/>
      <c r="AG530" s="899"/>
      <c r="AH530" s="899"/>
      <c r="AI530" s="303" t="s">
        <v>404</v>
      </c>
      <c r="AJ530" s="899"/>
      <c r="AK530" s="899"/>
      <c r="AL530" s="900"/>
      <c r="AM530" s="285" t="str">
        <f>IF(AF530="","",AJ530-AF530-(TIME(0,AO530,0)))</f>
        <v/>
      </c>
      <c r="AN530" s="286" t="str">
        <f>IF(AF530="","",IF(MINUTE(AJ530-AF530-TIME(0,AO530,0))=0,"00",MINUTE(AJ530-AF530-TIME(0,AO530,0))))</f>
        <v/>
      </c>
      <c r="AO530" s="279"/>
      <c r="AP530" s="946"/>
      <c r="AQ530" s="903"/>
      <c r="AR530" s="904"/>
      <c r="AS530" s="904"/>
      <c r="AT530" s="904"/>
      <c r="AU530" s="904"/>
      <c r="AV530" s="904"/>
      <c r="AW530" s="904"/>
      <c r="AX530" s="904"/>
      <c r="AY530" s="904"/>
      <c r="AZ530" s="904"/>
      <c r="BA530" s="904"/>
      <c r="BB530" s="904"/>
      <c r="BC530" s="905"/>
    </row>
    <row r="531" spans="1:55" ht="32.1" customHeight="1">
      <c r="A531" s="207"/>
      <c r="B531" s="913"/>
      <c r="C531" s="997"/>
      <c r="D531" s="234" t="s">
        <v>405</v>
      </c>
      <c r="E531" s="293"/>
      <c r="F531" s="294" t="s">
        <v>38</v>
      </c>
      <c r="G531" s="295"/>
      <c r="H531" s="304" t="s">
        <v>404</v>
      </c>
      <c r="I531" s="295"/>
      <c r="J531" s="294" t="s">
        <v>38</v>
      </c>
      <c r="K531" s="295"/>
      <c r="L531" s="287"/>
      <c r="M531" s="288"/>
      <c r="N531" s="280"/>
      <c r="O531" s="887"/>
      <c r="P531" s="891"/>
      <c r="Q531" s="892"/>
      <c r="R531" s="892"/>
      <c r="S531" s="892"/>
      <c r="T531" s="892"/>
      <c r="U531" s="892"/>
      <c r="V531" s="892"/>
      <c r="W531" s="892"/>
      <c r="X531" s="892"/>
      <c r="Y531" s="892"/>
      <c r="Z531" s="892"/>
      <c r="AA531" s="892"/>
      <c r="AB531" s="917"/>
      <c r="AC531" s="918"/>
      <c r="AD531" s="914"/>
      <c r="AE531" s="234" t="s">
        <v>405</v>
      </c>
      <c r="AF531" s="293"/>
      <c r="AG531" s="294" t="s">
        <v>38</v>
      </c>
      <c r="AH531" s="295"/>
      <c r="AI531" s="304" t="s">
        <v>404</v>
      </c>
      <c r="AJ531" s="295"/>
      <c r="AK531" s="294" t="s">
        <v>38</v>
      </c>
      <c r="AL531" s="295"/>
      <c r="AM531" s="291"/>
      <c r="AN531" s="292"/>
      <c r="AO531" s="280"/>
      <c r="AP531" s="943"/>
      <c r="AQ531" s="910"/>
      <c r="AR531" s="911"/>
      <c r="AS531" s="911"/>
      <c r="AT531" s="911"/>
      <c r="AU531" s="911"/>
      <c r="AV531" s="911"/>
      <c r="AW531" s="911"/>
      <c r="AX531" s="911"/>
      <c r="AY531" s="911"/>
      <c r="AZ531" s="911"/>
      <c r="BA531" s="911"/>
      <c r="BB531" s="911"/>
      <c r="BC531" s="912"/>
    </row>
    <row r="532" spans="1:55" ht="32.1" customHeight="1">
      <c r="A532" s="207"/>
      <c r="B532" s="913">
        <v>9</v>
      </c>
      <c r="C532" s="896">
        <f>C530+1</f>
        <v>44570</v>
      </c>
      <c r="D532" s="226" t="s">
        <v>403</v>
      </c>
      <c r="E532" s="898"/>
      <c r="F532" s="899"/>
      <c r="G532" s="899"/>
      <c r="H532" s="303" t="s">
        <v>404</v>
      </c>
      <c r="I532" s="899"/>
      <c r="J532" s="899"/>
      <c r="K532" s="900"/>
      <c r="L532" s="285" t="str">
        <f>IF(E532="","",I532-E532-(TIME(0,N532,0)))</f>
        <v/>
      </c>
      <c r="M532" s="286" t="str">
        <f>IF(E532="","",IF(MINUTE(I532-E532-TIME(0,N532,0))=0,"00",MINUTE(I532-E532-TIME(0,N532,0))))</f>
        <v/>
      </c>
      <c r="N532" s="279"/>
      <c r="O532" s="915"/>
      <c r="P532" s="888"/>
      <c r="Q532" s="889"/>
      <c r="R532" s="889"/>
      <c r="S532" s="889"/>
      <c r="T532" s="889"/>
      <c r="U532" s="889"/>
      <c r="V532" s="889"/>
      <c r="W532" s="889"/>
      <c r="X532" s="889"/>
      <c r="Y532" s="889"/>
      <c r="Z532" s="889"/>
      <c r="AA532" s="889"/>
      <c r="AB532" s="916"/>
      <c r="AC532" s="918">
        <v>25</v>
      </c>
      <c r="AD532" s="896">
        <f>AD530+1</f>
        <v>44586</v>
      </c>
      <c r="AE532" s="226" t="s">
        <v>403</v>
      </c>
      <c r="AF532" s="898"/>
      <c r="AG532" s="899"/>
      <c r="AH532" s="899"/>
      <c r="AI532" s="303" t="s">
        <v>404</v>
      </c>
      <c r="AJ532" s="899"/>
      <c r="AK532" s="899"/>
      <c r="AL532" s="900"/>
      <c r="AM532" s="285" t="str">
        <f>IF(AF532="","",AJ532-AF532-(TIME(0,AO532,0)))</f>
        <v/>
      </c>
      <c r="AN532" s="286" t="str">
        <f>IF(AF532="","",IF(MINUTE(AJ532-AF532-TIME(0,AO532,0))=0,"00",MINUTE(AJ532-AF532-TIME(0,AO532,0))))</f>
        <v/>
      </c>
      <c r="AO532" s="279"/>
      <c r="AP532" s="886"/>
      <c r="AQ532" s="888"/>
      <c r="AR532" s="889"/>
      <c r="AS532" s="889"/>
      <c r="AT532" s="889"/>
      <c r="AU532" s="889"/>
      <c r="AV532" s="889"/>
      <c r="AW532" s="889"/>
      <c r="AX532" s="889"/>
      <c r="AY532" s="889"/>
      <c r="AZ532" s="889"/>
      <c r="BA532" s="889"/>
      <c r="BB532" s="889"/>
      <c r="BC532" s="890"/>
    </row>
    <row r="533" spans="1:55" ht="32.1" customHeight="1">
      <c r="A533" s="207"/>
      <c r="B533" s="913"/>
      <c r="C533" s="997"/>
      <c r="D533" s="234" t="s">
        <v>405</v>
      </c>
      <c r="E533" s="293"/>
      <c r="F533" s="294" t="s">
        <v>38</v>
      </c>
      <c r="G533" s="295"/>
      <c r="H533" s="304" t="s">
        <v>404</v>
      </c>
      <c r="I533" s="295"/>
      <c r="J533" s="294" t="s">
        <v>38</v>
      </c>
      <c r="K533" s="295"/>
      <c r="L533" s="287"/>
      <c r="M533" s="288"/>
      <c r="N533" s="280"/>
      <c r="O533" s="887"/>
      <c r="P533" s="891"/>
      <c r="Q533" s="892"/>
      <c r="R533" s="892"/>
      <c r="S533" s="892"/>
      <c r="T533" s="892"/>
      <c r="U533" s="892"/>
      <c r="V533" s="892"/>
      <c r="W533" s="892"/>
      <c r="X533" s="892"/>
      <c r="Y533" s="892"/>
      <c r="Z533" s="892"/>
      <c r="AA533" s="892"/>
      <c r="AB533" s="917"/>
      <c r="AC533" s="918"/>
      <c r="AD533" s="914"/>
      <c r="AE533" s="234" t="s">
        <v>405</v>
      </c>
      <c r="AF533" s="293"/>
      <c r="AG533" s="294" t="s">
        <v>38</v>
      </c>
      <c r="AH533" s="295"/>
      <c r="AI533" s="304" t="s">
        <v>404</v>
      </c>
      <c r="AJ533" s="295"/>
      <c r="AK533" s="294" t="s">
        <v>38</v>
      </c>
      <c r="AL533" s="295"/>
      <c r="AM533" s="291"/>
      <c r="AN533" s="292"/>
      <c r="AO533" s="280"/>
      <c r="AP533" s="887"/>
      <c r="AQ533" s="891"/>
      <c r="AR533" s="892"/>
      <c r="AS533" s="892"/>
      <c r="AT533" s="892"/>
      <c r="AU533" s="892"/>
      <c r="AV533" s="892"/>
      <c r="AW533" s="892"/>
      <c r="AX533" s="892"/>
      <c r="AY533" s="892"/>
      <c r="AZ533" s="892"/>
      <c r="BA533" s="892"/>
      <c r="BB533" s="892"/>
      <c r="BC533" s="893"/>
    </row>
    <row r="534" spans="1:55" ht="32.1" customHeight="1">
      <c r="A534" s="207"/>
      <c r="B534" s="913">
        <v>10</v>
      </c>
      <c r="C534" s="896">
        <f>C532+1</f>
        <v>44571</v>
      </c>
      <c r="D534" s="226" t="s">
        <v>403</v>
      </c>
      <c r="E534" s="898"/>
      <c r="F534" s="899"/>
      <c r="G534" s="899"/>
      <c r="H534" s="303" t="s">
        <v>404</v>
      </c>
      <c r="I534" s="899"/>
      <c r="J534" s="899"/>
      <c r="K534" s="900"/>
      <c r="L534" s="285" t="str">
        <f>IF(E534="","",I534-E534-(TIME(0,N534,0)))</f>
        <v/>
      </c>
      <c r="M534" s="286" t="str">
        <f>IF(E534="","",IF(MINUTE(I534-E534-TIME(0,N534,0))=0,"00",MINUTE(I534-E534-TIME(0,N534,0))))</f>
        <v/>
      </c>
      <c r="N534" s="279"/>
      <c r="O534" s="915"/>
      <c r="P534" s="888"/>
      <c r="Q534" s="889"/>
      <c r="R534" s="889"/>
      <c r="S534" s="889"/>
      <c r="T534" s="889"/>
      <c r="U534" s="889"/>
      <c r="V534" s="889"/>
      <c r="W534" s="889"/>
      <c r="X534" s="889"/>
      <c r="Y534" s="889"/>
      <c r="Z534" s="889"/>
      <c r="AA534" s="889"/>
      <c r="AB534" s="916"/>
      <c r="AC534" s="918">
        <v>26</v>
      </c>
      <c r="AD534" s="896">
        <f>AD532+1</f>
        <v>44587</v>
      </c>
      <c r="AE534" s="226" t="s">
        <v>403</v>
      </c>
      <c r="AF534" s="898"/>
      <c r="AG534" s="899"/>
      <c r="AH534" s="899"/>
      <c r="AI534" s="303" t="s">
        <v>404</v>
      </c>
      <c r="AJ534" s="899"/>
      <c r="AK534" s="899"/>
      <c r="AL534" s="900"/>
      <c r="AM534" s="285" t="str">
        <f>IF(AF534="","",AJ534-AF534-(TIME(0,AO534,0)))</f>
        <v/>
      </c>
      <c r="AN534" s="286" t="str">
        <f>IF(AF534="","",IF(MINUTE(AJ534-AF534-TIME(0,AO534,0))=0,"00",MINUTE(AJ534-AF534-TIME(0,AO534,0))))</f>
        <v/>
      </c>
      <c r="AO534" s="279"/>
      <c r="AP534" s="886"/>
      <c r="AQ534" s="888"/>
      <c r="AR534" s="889"/>
      <c r="AS534" s="889"/>
      <c r="AT534" s="889"/>
      <c r="AU534" s="889"/>
      <c r="AV534" s="889"/>
      <c r="AW534" s="889"/>
      <c r="AX534" s="889"/>
      <c r="AY534" s="889"/>
      <c r="AZ534" s="889"/>
      <c r="BA534" s="889"/>
      <c r="BB534" s="889"/>
      <c r="BC534" s="890"/>
    </row>
    <row r="535" spans="1:55" ht="32.1" customHeight="1">
      <c r="A535" s="207"/>
      <c r="B535" s="913"/>
      <c r="C535" s="997"/>
      <c r="D535" s="234" t="s">
        <v>405</v>
      </c>
      <c r="E535" s="293"/>
      <c r="F535" s="294" t="s">
        <v>38</v>
      </c>
      <c r="G535" s="295"/>
      <c r="H535" s="304" t="s">
        <v>404</v>
      </c>
      <c r="I535" s="295"/>
      <c r="J535" s="294" t="s">
        <v>38</v>
      </c>
      <c r="K535" s="295"/>
      <c r="L535" s="287"/>
      <c r="M535" s="288"/>
      <c r="N535" s="280"/>
      <c r="O535" s="887"/>
      <c r="P535" s="891"/>
      <c r="Q535" s="892"/>
      <c r="R535" s="892"/>
      <c r="S535" s="892"/>
      <c r="T535" s="892"/>
      <c r="U535" s="892"/>
      <c r="V535" s="892"/>
      <c r="W535" s="892"/>
      <c r="X535" s="892"/>
      <c r="Y535" s="892"/>
      <c r="Z535" s="892"/>
      <c r="AA535" s="892"/>
      <c r="AB535" s="917"/>
      <c r="AC535" s="918"/>
      <c r="AD535" s="914"/>
      <c r="AE535" s="234" t="s">
        <v>405</v>
      </c>
      <c r="AF535" s="293"/>
      <c r="AG535" s="294" t="s">
        <v>38</v>
      </c>
      <c r="AH535" s="295"/>
      <c r="AI535" s="304" t="s">
        <v>404</v>
      </c>
      <c r="AJ535" s="295"/>
      <c r="AK535" s="294" t="s">
        <v>38</v>
      </c>
      <c r="AL535" s="295"/>
      <c r="AM535" s="291"/>
      <c r="AN535" s="292"/>
      <c r="AO535" s="280"/>
      <c r="AP535" s="887"/>
      <c r="AQ535" s="891"/>
      <c r="AR535" s="892"/>
      <c r="AS535" s="892"/>
      <c r="AT535" s="892"/>
      <c r="AU535" s="892"/>
      <c r="AV535" s="892"/>
      <c r="AW535" s="892"/>
      <c r="AX535" s="892"/>
      <c r="AY535" s="892"/>
      <c r="AZ535" s="892"/>
      <c r="BA535" s="892"/>
      <c r="BB535" s="892"/>
      <c r="BC535" s="893"/>
    </row>
    <row r="536" spans="1:55" ht="32.1" customHeight="1">
      <c r="A536" s="207"/>
      <c r="B536" s="913">
        <v>11</v>
      </c>
      <c r="C536" s="896">
        <f>C534+1</f>
        <v>44572</v>
      </c>
      <c r="D536" s="226" t="s">
        <v>403</v>
      </c>
      <c r="E536" s="898"/>
      <c r="F536" s="899"/>
      <c r="G536" s="899"/>
      <c r="H536" s="303" t="s">
        <v>404</v>
      </c>
      <c r="I536" s="899"/>
      <c r="J536" s="899"/>
      <c r="K536" s="900"/>
      <c r="L536" s="285" t="str">
        <f>IF(E536="","",I536-E536-(TIME(0,N536,0)))</f>
        <v/>
      </c>
      <c r="M536" s="286" t="str">
        <f>IF(E536="","",IF(MINUTE(I536-E536-TIME(0,N536,0))=0,"00",MINUTE(I536-E536-TIME(0,N536,0))))</f>
        <v/>
      </c>
      <c r="N536" s="279"/>
      <c r="O536" s="915"/>
      <c r="P536" s="888"/>
      <c r="Q536" s="889"/>
      <c r="R536" s="889"/>
      <c r="S536" s="889"/>
      <c r="T536" s="889"/>
      <c r="U536" s="889"/>
      <c r="V536" s="889"/>
      <c r="W536" s="889"/>
      <c r="X536" s="889"/>
      <c r="Y536" s="889"/>
      <c r="Z536" s="889"/>
      <c r="AA536" s="889"/>
      <c r="AB536" s="916"/>
      <c r="AC536" s="918">
        <v>27</v>
      </c>
      <c r="AD536" s="896">
        <f>AD534+1</f>
        <v>44588</v>
      </c>
      <c r="AE536" s="226" t="s">
        <v>403</v>
      </c>
      <c r="AF536" s="898"/>
      <c r="AG536" s="899"/>
      <c r="AH536" s="899"/>
      <c r="AI536" s="303" t="s">
        <v>404</v>
      </c>
      <c r="AJ536" s="899"/>
      <c r="AK536" s="899"/>
      <c r="AL536" s="900"/>
      <c r="AM536" s="285" t="str">
        <f>IF(AF536="","",AJ536-AF536-(TIME(0,AO536,0)))</f>
        <v/>
      </c>
      <c r="AN536" s="286" t="str">
        <f>IF(AF536="","",IF(MINUTE(AJ536-AF536-TIME(0,AO536,0))=0,"00",MINUTE(AJ536-AF536-TIME(0,AO536,0))))</f>
        <v/>
      </c>
      <c r="AO536" s="279"/>
      <c r="AP536" s="886"/>
      <c r="AQ536" s="888"/>
      <c r="AR536" s="889"/>
      <c r="AS536" s="889"/>
      <c r="AT536" s="889"/>
      <c r="AU536" s="889"/>
      <c r="AV536" s="889"/>
      <c r="AW536" s="889"/>
      <c r="AX536" s="889"/>
      <c r="AY536" s="889"/>
      <c r="AZ536" s="889"/>
      <c r="BA536" s="889"/>
      <c r="BB536" s="889"/>
      <c r="BC536" s="890"/>
    </row>
    <row r="537" spans="1:55" ht="32.1" customHeight="1">
      <c r="A537" s="207"/>
      <c r="B537" s="913"/>
      <c r="C537" s="997"/>
      <c r="D537" s="234" t="s">
        <v>405</v>
      </c>
      <c r="E537" s="293"/>
      <c r="F537" s="294" t="s">
        <v>38</v>
      </c>
      <c r="G537" s="295"/>
      <c r="H537" s="304" t="s">
        <v>404</v>
      </c>
      <c r="I537" s="295"/>
      <c r="J537" s="294" t="s">
        <v>38</v>
      </c>
      <c r="K537" s="295"/>
      <c r="L537" s="287"/>
      <c r="M537" s="288"/>
      <c r="N537" s="280"/>
      <c r="O537" s="887"/>
      <c r="P537" s="891"/>
      <c r="Q537" s="892"/>
      <c r="R537" s="892"/>
      <c r="S537" s="892"/>
      <c r="T537" s="892"/>
      <c r="U537" s="892"/>
      <c r="V537" s="892"/>
      <c r="W537" s="892"/>
      <c r="X537" s="892"/>
      <c r="Y537" s="892"/>
      <c r="Z537" s="892"/>
      <c r="AA537" s="892"/>
      <c r="AB537" s="917"/>
      <c r="AC537" s="918"/>
      <c r="AD537" s="914"/>
      <c r="AE537" s="234" t="s">
        <v>405</v>
      </c>
      <c r="AF537" s="293"/>
      <c r="AG537" s="294" t="s">
        <v>38</v>
      </c>
      <c r="AH537" s="295"/>
      <c r="AI537" s="304" t="s">
        <v>404</v>
      </c>
      <c r="AJ537" s="295"/>
      <c r="AK537" s="294" t="s">
        <v>38</v>
      </c>
      <c r="AL537" s="295"/>
      <c r="AM537" s="291"/>
      <c r="AN537" s="292"/>
      <c r="AO537" s="280"/>
      <c r="AP537" s="887"/>
      <c r="AQ537" s="891"/>
      <c r="AR537" s="892"/>
      <c r="AS537" s="892"/>
      <c r="AT537" s="892"/>
      <c r="AU537" s="892"/>
      <c r="AV537" s="892"/>
      <c r="AW537" s="892"/>
      <c r="AX537" s="892"/>
      <c r="AY537" s="892"/>
      <c r="AZ537" s="892"/>
      <c r="BA537" s="892"/>
      <c r="BB537" s="892"/>
      <c r="BC537" s="893"/>
    </row>
    <row r="538" spans="1:55" ht="32.1" customHeight="1">
      <c r="A538" s="207"/>
      <c r="B538" s="913">
        <v>12</v>
      </c>
      <c r="C538" s="896">
        <f>C536+1</f>
        <v>44573</v>
      </c>
      <c r="D538" s="226" t="s">
        <v>403</v>
      </c>
      <c r="E538" s="898"/>
      <c r="F538" s="899"/>
      <c r="G538" s="899"/>
      <c r="H538" s="303" t="s">
        <v>404</v>
      </c>
      <c r="I538" s="899"/>
      <c r="J538" s="899"/>
      <c r="K538" s="900"/>
      <c r="L538" s="285" t="str">
        <f>IF(E538="","",I538-E538-(TIME(0,N538,0)))</f>
        <v/>
      </c>
      <c r="M538" s="286" t="str">
        <f>IF(E538="","",IF(MINUTE(I538-E538-TIME(0,N538,0))=0,"00",MINUTE(I538-E538-TIME(0,N538,0))))</f>
        <v/>
      </c>
      <c r="N538" s="279"/>
      <c r="O538" s="915"/>
      <c r="P538" s="888"/>
      <c r="Q538" s="889"/>
      <c r="R538" s="889"/>
      <c r="S538" s="889"/>
      <c r="T538" s="889"/>
      <c r="U538" s="889"/>
      <c r="V538" s="889"/>
      <c r="W538" s="889"/>
      <c r="X538" s="889"/>
      <c r="Y538" s="889"/>
      <c r="Z538" s="889"/>
      <c r="AA538" s="889"/>
      <c r="AB538" s="916"/>
      <c r="AC538" s="918">
        <v>28</v>
      </c>
      <c r="AD538" s="896">
        <f>AD536+1</f>
        <v>44589</v>
      </c>
      <c r="AE538" s="226" t="s">
        <v>403</v>
      </c>
      <c r="AF538" s="898"/>
      <c r="AG538" s="899"/>
      <c r="AH538" s="899"/>
      <c r="AI538" s="303" t="s">
        <v>404</v>
      </c>
      <c r="AJ538" s="899"/>
      <c r="AK538" s="899"/>
      <c r="AL538" s="900"/>
      <c r="AM538" s="285" t="str">
        <f>IF(AF538="","",AJ538-AF538-(TIME(0,AO538,0)))</f>
        <v/>
      </c>
      <c r="AN538" s="286" t="str">
        <f>IF(AF538="","",IF(MINUTE(AJ538-AF538-TIME(0,AO538,0))=0,"00",MINUTE(AJ538-AF538-TIME(0,AO538,0))))</f>
        <v/>
      </c>
      <c r="AO538" s="279"/>
      <c r="AP538" s="886"/>
      <c r="AQ538" s="888"/>
      <c r="AR538" s="889"/>
      <c r="AS538" s="889"/>
      <c r="AT538" s="889"/>
      <c r="AU538" s="889"/>
      <c r="AV538" s="889"/>
      <c r="AW538" s="889"/>
      <c r="AX538" s="889"/>
      <c r="AY538" s="889"/>
      <c r="AZ538" s="889"/>
      <c r="BA538" s="889"/>
      <c r="BB538" s="889"/>
      <c r="BC538" s="890"/>
    </row>
    <row r="539" spans="1:55" ht="32.1" customHeight="1">
      <c r="A539" s="207"/>
      <c r="B539" s="913"/>
      <c r="C539" s="997"/>
      <c r="D539" s="234" t="s">
        <v>405</v>
      </c>
      <c r="E539" s="293"/>
      <c r="F539" s="294" t="s">
        <v>38</v>
      </c>
      <c r="G539" s="295"/>
      <c r="H539" s="304" t="s">
        <v>404</v>
      </c>
      <c r="I539" s="295"/>
      <c r="J539" s="294" t="s">
        <v>38</v>
      </c>
      <c r="K539" s="295"/>
      <c r="L539" s="287"/>
      <c r="M539" s="288"/>
      <c r="N539" s="280"/>
      <c r="O539" s="887"/>
      <c r="P539" s="891"/>
      <c r="Q539" s="892"/>
      <c r="R539" s="892"/>
      <c r="S539" s="892"/>
      <c r="T539" s="892"/>
      <c r="U539" s="892"/>
      <c r="V539" s="892"/>
      <c r="W539" s="892"/>
      <c r="X539" s="892"/>
      <c r="Y539" s="892"/>
      <c r="Z539" s="892"/>
      <c r="AA539" s="892"/>
      <c r="AB539" s="917"/>
      <c r="AC539" s="918"/>
      <c r="AD539" s="914"/>
      <c r="AE539" s="234" t="s">
        <v>405</v>
      </c>
      <c r="AF539" s="293"/>
      <c r="AG539" s="294" t="s">
        <v>38</v>
      </c>
      <c r="AH539" s="295"/>
      <c r="AI539" s="304" t="s">
        <v>404</v>
      </c>
      <c r="AJ539" s="295"/>
      <c r="AK539" s="294" t="s">
        <v>38</v>
      </c>
      <c r="AL539" s="295"/>
      <c r="AM539" s="291"/>
      <c r="AN539" s="292"/>
      <c r="AO539" s="280"/>
      <c r="AP539" s="887"/>
      <c r="AQ539" s="891"/>
      <c r="AR539" s="892"/>
      <c r="AS539" s="892"/>
      <c r="AT539" s="892"/>
      <c r="AU539" s="892"/>
      <c r="AV539" s="892"/>
      <c r="AW539" s="892"/>
      <c r="AX539" s="892"/>
      <c r="AY539" s="892"/>
      <c r="AZ539" s="892"/>
      <c r="BA539" s="892"/>
      <c r="BB539" s="892"/>
      <c r="BC539" s="893"/>
    </row>
    <row r="540" spans="1:55" ht="32.1" customHeight="1">
      <c r="A540" s="207"/>
      <c r="B540" s="913">
        <v>13</v>
      </c>
      <c r="C540" s="896">
        <f>C538+1</f>
        <v>44574</v>
      </c>
      <c r="D540" s="226" t="s">
        <v>403</v>
      </c>
      <c r="E540" s="898"/>
      <c r="F540" s="899"/>
      <c r="G540" s="899"/>
      <c r="H540" s="303" t="s">
        <v>404</v>
      </c>
      <c r="I540" s="899"/>
      <c r="J540" s="899"/>
      <c r="K540" s="900"/>
      <c r="L540" s="285" t="str">
        <f>IF(E540="","",I540-E540-(TIME(0,N540,0)))</f>
        <v/>
      </c>
      <c r="M540" s="286" t="str">
        <f>IF(E540="","",IF(MINUTE(I540-E540-TIME(0,N540,0))=0,"00",MINUTE(I540-E540-TIME(0,N540,0))))</f>
        <v/>
      </c>
      <c r="N540" s="279"/>
      <c r="O540" s="901"/>
      <c r="P540" s="903"/>
      <c r="Q540" s="904"/>
      <c r="R540" s="904"/>
      <c r="S540" s="904"/>
      <c r="T540" s="904"/>
      <c r="U540" s="904"/>
      <c r="V540" s="904"/>
      <c r="W540" s="904"/>
      <c r="X540" s="904"/>
      <c r="Y540" s="904"/>
      <c r="Z540" s="904"/>
      <c r="AA540" s="904"/>
      <c r="AB540" s="944"/>
      <c r="AC540" s="918">
        <v>29</v>
      </c>
      <c r="AD540" s="896">
        <f>AD538+1</f>
        <v>44590</v>
      </c>
      <c r="AE540" s="226" t="s">
        <v>403</v>
      </c>
      <c r="AF540" s="898"/>
      <c r="AG540" s="899"/>
      <c r="AH540" s="899"/>
      <c r="AI540" s="303" t="s">
        <v>404</v>
      </c>
      <c r="AJ540" s="899"/>
      <c r="AK540" s="899"/>
      <c r="AL540" s="900"/>
      <c r="AM540" s="285" t="str">
        <f>IF(AF540="","",AJ540-AF540-(TIME(0,AO540,0)))</f>
        <v/>
      </c>
      <c r="AN540" s="286" t="str">
        <f>IF(AF540="","",IF(MINUTE(AJ540-AF540-TIME(0,AO540,0))=0,"00",MINUTE(AJ540-AF540-TIME(0,AO540,0))))</f>
        <v/>
      </c>
      <c r="AO540" s="279"/>
      <c r="AP540" s="886"/>
      <c r="AQ540" s="888"/>
      <c r="AR540" s="889"/>
      <c r="AS540" s="889"/>
      <c r="AT540" s="889"/>
      <c r="AU540" s="889"/>
      <c r="AV540" s="889"/>
      <c r="AW540" s="889"/>
      <c r="AX540" s="889"/>
      <c r="AY540" s="889"/>
      <c r="AZ540" s="889"/>
      <c r="BA540" s="889"/>
      <c r="BB540" s="889"/>
      <c r="BC540" s="890"/>
    </row>
    <row r="541" spans="1:55" ht="32.1" customHeight="1">
      <c r="A541" s="207"/>
      <c r="B541" s="913"/>
      <c r="C541" s="997"/>
      <c r="D541" s="234" t="s">
        <v>405</v>
      </c>
      <c r="E541" s="293"/>
      <c r="F541" s="294" t="s">
        <v>38</v>
      </c>
      <c r="G541" s="295"/>
      <c r="H541" s="304" t="s">
        <v>404</v>
      </c>
      <c r="I541" s="295"/>
      <c r="J541" s="294" t="s">
        <v>38</v>
      </c>
      <c r="K541" s="295"/>
      <c r="L541" s="287"/>
      <c r="M541" s="288"/>
      <c r="N541" s="280"/>
      <c r="O541" s="943"/>
      <c r="P541" s="910"/>
      <c r="Q541" s="911"/>
      <c r="R541" s="911"/>
      <c r="S541" s="911"/>
      <c r="T541" s="911"/>
      <c r="U541" s="911"/>
      <c r="V541" s="911"/>
      <c r="W541" s="911"/>
      <c r="X541" s="911"/>
      <c r="Y541" s="911"/>
      <c r="Z541" s="911"/>
      <c r="AA541" s="911"/>
      <c r="AB541" s="945"/>
      <c r="AC541" s="918"/>
      <c r="AD541" s="914"/>
      <c r="AE541" s="234" t="s">
        <v>405</v>
      </c>
      <c r="AF541" s="293"/>
      <c r="AG541" s="294" t="s">
        <v>38</v>
      </c>
      <c r="AH541" s="295"/>
      <c r="AI541" s="304" t="s">
        <v>404</v>
      </c>
      <c r="AJ541" s="295"/>
      <c r="AK541" s="294" t="s">
        <v>38</v>
      </c>
      <c r="AL541" s="295"/>
      <c r="AM541" s="291"/>
      <c r="AN541" s="292"/>
      <c r="AO541" s="280"/>
      <c r="AP541" s="887"/>
      <c r="AQ541" s="891"/>
      <c r="AR541" s="892"/>
      <c r="AS541" s="892"/>
      <c r="AT541" s="892"/>
      <c r="AU541" s="892"/>
      <c r="AV541" s="892"/>
      <c r="AW541" s="892"/>
      <c r="AX541" s="892"/>
      <c r="AY541" s="892"/>
      <c r="AZ541" s="892"/>
      <c r="BA541" s="892"/>
      <c r="BB541" s="892"/>
      <c r="BC541" s="893"/>
    </row>
    <row r="542" spans="1:55" ht="32.1" customHeight="1">
      <c r="A542" s="207"/>
      <c r="B542" s="913">
        <v>14</v>
      </c>
      <c r="C542" s="896">
        <f>C540+1</f>
        <v>44575</v>
      </c>
      <c r="D542" s="226" t="s">
        <v>403</v>
      </c>
      <c r="E542" s="898"/>
      <c r="F542" s="899"/>
      <c r="G542" s="899"/>
      <c r="H542" s="303" t="s">
        <v>404</v>
      </c>
      <c r="I542" s="899"/>
      <c r="J542" s="899"/>
      <c r="K542" s="900"/>
      <c r="L542" s="285" t="str">
        <f>IF(E542="","",I542-E542-(TIME(0,N542,0)))</f>
        <v/>
      </c>
      <c r="M542" s="286" t="str">
        <f>IF(E542="","",IF(MINUTE(I542-E542-TIME(0,N542,0))=0,"00",MINUTE(I542-E542-TIME(0,N542,0))))</f>
        <v/>
      </c>
      <c r="N542" s="279"/>
      <c r="O542" s="901"/>
      <c r="P542" s="903"/>
      <c r="Q542" s="904"/>
      <c r="R542" s="904"/>
      <c r="S542" s="904"/>
      <c r="T542" s="904"/>
      <c r="U542" s="904"/>
      <c r="V542" s="904"/>
      <c r="W542" s="904"/>
      <c r="X542" s="904"/>
      <c r="Y542" s="904"/>
      <c r="Z542" s="904"/>
      <c r="AA542" s="904"/>
      <c r="AB542" s="944"/>
      <c r="AC542" s="918">
        <v>30</v>
      </c>
      <c r="AD542" s="896">
        <f>AD540+1</f>
        <v>44591</v>
      </c>
      <c r="AE542" s="226" t="s">
        <v>403</v>
      </c>
      <c r="AF542" s="898"/>
      <c r="AG542" s="899"/>
      <c r="AH542" s="899"/>
      <c r="AI542" s="303" t="s">
        <v>404</v>
      </c>
      <c r="AJ542" s="899"/>
      <c r="AK542" s="899"/>
      <c r="AL542" s="900"/>
      <c r="AM542" s="285" t="str">
        <f>IF(AF542="","",AJ542-AF542-(TIME(0,AO542,0)))</f>
        <v/>
      </c>
      <c r="AN542" s="286" t="str">
        <f>IF(AF542="","",IF(MINUTE(AJ542-AF542-TIME(0,AO542,0))=0,"00",MINUTE(AJ542-AF542-TIME(0,AO542,0))))</f>
        <v/>
      </c>
      <c r="AO542" s="279"/>
      <c r="AP542" s="946"/>
      <c r="AQ542" s="903"/>
      <c r="AR542" s="904"/>
      <c r="AS542" s="904"/>
      <c r="AT542" s="904"/>
      <c r="AU542" s="904"/>
      <c r="AV542" s="904"/>
      <c r="AW542" s="904"/>
      <c r="AX542" s="904"/>
      <c r="AY542" s="904"/>
      <c r="AZ542" s="904"/>
      <c r="BA542" s="904"/>
      <c r="BB542" s="904"/>
      <c r="BC542" s="905"/>
    </row>
    <row r="543" spans="1:55" ht="32.1" customHeight="1">
      <c r="A543" s="207"/>
      <c r="B543" s="913"/>
      <c r="C543" s="997"/>
      <c r="D543" s="234" t="s">
        <v>405</v>
      </c>
      <c r="E543" s="293"/>
      <c r="F543" s="294" t="s">
        <v>38</v>
      </c>
      <c r="G543" s="295"/>
      <c r="H543" s="304" t="s">
        <v>404</v>
      </c>
      <c r="I543" s="295"/>
      <c r="J543" s="294" t="s">
        <v>38</v>
      </c>
      <c r="K543" s="295"/>
      <c r="L543" s="287"/>
      <c r="M543" s="288"/>
      <c r="N543" s="280"/>
      <c r="O543" s="943"/>
      <c r="P543" s="910"/>
      <c r="Q543" s="911"/>
      <c r="R543" s="911"/>
      <c r="S543" s="911"/>
      <c r="T543" s="911"/>
      <c r="U543" s="911"/>
      <c r="V543" s="911"/>
      <c r="W543" s="911"/>
      <c r="X543" s="911"/>
      <c r="Y543" s="911"/>
      <c r="Z543" s="911"/>
      <c r="AA543" s="911"/>
      <c r="AB543" s="945"/>
      <c r="AC543" s="918"/>
      <c r="AD543" s="914"/>
      <c r="AE543" s="234" t="s">
        <v>405</v>
      </c>
      <c r="AF543" s="293"/>
      <c r="AG543" s="294" t="s">
        <v>38</v>
      </c>
      <c r="AH543" s="295"/>
      <c r="AI543" s="304" t="s">
        <v>404</v>
      </c>
      <c r="AJ543" s="295"/>
      <c r="AK543" s="294" t="s">
        <v>38</v>
      </c>
      <c r="AL543" s="295"/>
      <c r="AM543" s="291"/>
      <c r="AN543" s="292"/>
      <c r="AO543" s="280"/>
      <c r="AP543" s="943"/>
      <c r="AQ543" s="910"/>
      <c r="AR543" s="911"/>
      <c r="AS543" s="911"/>
      <c r="AT543" s="911"/>
      <c r="AU543" s="911"/>
      <c r="AV543" s="911"/>
      <c r="AW543" s="911"/>
      <c r="AX543" s="911"/>
      <c r="AY543" s="911"/>
      <c r="AZ543" s="911"/>
      <c r="BA543" s="911"/>
      <c r="BB543" s="911"/>
      <c r="BC543" s="912"/>
    </row>
    <row r="544" spans="1:55" ht="32.1" customHeight="1">
      <c r="A544" s="623"/>
      <c r="B544" s="913">
        <v>15</v>
      </c>
      <c r="C544" s="896">
        <f>C542+1</f>
        <v>44576</v>
      </c>
      <c r="D544" s="226" t="s">
        <v>403</v>
      </c>
      <c r="E544" s="898"/>
      <c r="F544" s="899"/>
      <c r="G544" s="899"/>
      <c r="H544" s="303" t="s">
        <v>404</v>
      </c>
      <c r="I544" s="899"/>
      <c r="J544" s="899"/>
      <c r="K544" s="900"/>
      <c r="L544" s="285" t="str">
        <f>IF(E544="","",I544-E544-(TIME(0,N544,0)))</f>
        <v/>
      </c>
      <c r="M544" s="286" t="str">
        <f>IF(E544="","",IF(MINUTE(I544-E544-TIME(0,N544,0))=0,"00",MINUTE(I544-E544-TIME(0,N544,0))))</f>
        <v/>
      </c>
      <c r="N544" s="279"/>
      <c r="O544" s="901"/>
      <c r="P544" s="903"/>
      <c r="Q544" s="904"/>
      <c r="R544" s="904"/>
      <c r="S544" s="904"/>
      <c r="T544" s="904"/>
      <c r="U544" s="904"/>
      <c r="V544" s="904"/>
      <c r="W544" s="904"/>
      <c r="X544" s="904"/>
      <c r="Y544" s="904"/>
      <c r="Z544" s="904"/>
      <c r="AA544" s="904"/>
      <c r="AB544" s="944"/>
      <c r="AC544" s="947">
        <v>31</v>
      </c>
      <c r="AD544" s="896">
        <f>AD542+1</f>
        <v>44592</v>
      </c>
      <c r="AE544" s="226" t="s">
        <v>403</v>
      </c>
      <c r="AF544" s="898"/>
      <c r="AG544" s="899"/>
      <c r="AH544" s="899"/>
      <c r="AI544" s="303" t="s">
        <v>404</v>
      </c>
      <c r="AJ544" s="899"/>
      <c r="AK544" s="899"/>
      <c r="AL544" s="900"/>
      <c r="AM544" s="285" t="str">
        <f>IF(AF544="","",AJ544-AF544-(TIME(0,AO544,0)))</f>
        <v/>
      </c>
      <c r="AN544" s="286" t="str">
        <f>IF(AF544="","",IF(MINUTE(AJ544-AF544-TIME(0,AO544,0))=0,"00",MINUTE(AJ544-AF544-TIME(0,AO544,0))))</f>
        <v/>
      </c>
      <c r="AO544" s="279"/>
      <c r="AP544" s="946"/>
      <c r="AQ544" s="903"/>
      <c r="AR544" s="904"/>
      <c r="AS544" s="904"/>
      <c r="AT544" s="904"/>
      <c r="AU544" s="904"/>
      <c r="AV544" s="904"/>
      <c r="AW544" s="904"/>
      <c r="AX544" s="904"/>
      <c r="AY544" s="904"/>
      <c r="AZ544" s="904"/>
      <c r="BA544" s="904"/>
      <c r="BB544" s="904"/>
      <c r="BC544" s="905"/>
    </row>
    <row r="545" spans="1:68" ht="32.1" customHeight="1" thickBot="1">
      <c r="A545" s="623"/>
      <c r="B545" s="913"/>
      <c r="C545" s="997"/>
      <c r="D545" s="234" t="s">
        <v>405</v>
      </c>
      <c r="E545" s="293"/>
      <c r="F545" s="294" t="s">
        <v>38</v>
      </c>
      <c r="G545" s="295"/>
      <c r="H545" s="304" t="s">
        <v>404</v>
      </c>
      <c r="I545" s="295"/>
      <c r="J545" s="294" t="s">
        <v>38</v>
      </c>
      <c r="K545" s="295"/>
      <c r="L545" s="287"/>
      <c r="M545" s="288"/>
      <c r="N545" s="280"/>
      <c r="O545" s="943"/>
      <c r="P545" s="910"/>
      <c r="Q545" s="911"/>
      <c r="R545" s="911"/>
      <c r="S545" s="911"/>
      <c r="T545" s="911"/>
      <c r="U545" s="911"/>
      <c r="V545" s="911"/>
      <c r="W545" s="911"/>
      <c r="X545" s="911"/>
      <c r="Y545" s="911"/>
      <c r="Z545" s="911"/>
      <c r="AA545" s="911"/>
      <c r="AB545" s="945"/>
      <c r="AC545" s="947"/>
      <c r="AD545" s="914"/>
      <c r="AE545" s="234" t="s">
        <v>405</v>
      </c>
      <c r="AF545" s="293"/>
      <c r="AG545" s="294" t="s">
        <v>38</v>
      </c>
      <c r="AH545" s="295"/>
      <c r="AI545" s="304" t="s">
        <v>404</v>
      </c>
      <c r="AJ545" s="295"/>
      <c r="AK545" s="294" t="s">
        <v>38</v>
      </c>
      <c r="AL545" s="295"/>
      <c r="AM545" s="291"/>
      <c r="AN545" s="292"/>
      <c r="AO545" s="280"/>
      <c r="AP545" s="902"/>
      <c r="AQ545" s="910"/>
      <c r="AR545" s="911"/>
      <c r="AS545" s="911"/>
      <c r="AT545" s="911"/>
      <c r="AU545" s="911"/>
      <c r="AV545" s="911"/>
      <c r="AW545" s="911"/>
      <c r="AX545" s="911"/>
      <c r="AY545" s="911"/>
      <c r="AZ545" s="911"/>
      <c r="BA545" s="911"/>
      <c r="BB545" s="911"/>
      <c r="BC545" s="912"/>
    </row>
    <row r="546" spans="1:68" ht="32.1" customHeight="1">
      <c r="A546" s="207"/>
      <c r="B546" s="894">
        <v>16</v>
      </c>
      <c r="C546" s="896">
        <f>C544+1</f>
        <v>44577</v>
      </c>
      <c r="D546" s="226" t="s">
        <v>403</v>
      </c>
      <c r="E546" s="898"/>
      <c r="F546" s="899"/>
      <c r="G546" s="899"/>
      <c r="H546" s="303" t="s">
        <v>404</v>
      </c>
      <c r="I546" s="899"/>
      <c r="J546" s="899"/>
      <c r="K546" s="900"/>
      <c r="L546" s="285" t="str">
        <f>IF(E546="","",I546-E546-(TIME(0,N546,0)))</f>
        <v/>
      </c>
      <c r="M546" s="286" t="str">
        <f>IF(E546="","",IF(MINUTE(I546-E546-TIME(0,N546,0))=0,"00",MINUTE(I546-E546-TIME(0,N546,0))))</f>
        <v/>
      </c>
      <c r="N546" s="279"/>
      <c r="O546" s="901"/>
      <c r="P546" s="903"/>
      <c r="Q546" s="904"/>
      <c r="R546" s="904"/>
      <c r="S546" s="904"/>
      <c r="T546" s="904"/>
      <c r="U546" s="904"/>
      <c r="V546" s="904"/>
      <c r="W546" s="904"/>
      <c r="X546" s="904"/>
      <c r="Y546" s="904"/>
      <c r="Z546" s="904"/>
      <c r="AA546" s="904"/>
      <c r="AB546" s="905"/>
      <c r="AC546" s="922" t="s">
        <v>427</v>
      </c>
      <c r="AD546" s="923"/>
      <c r="AE546" s="923"/>
      <c r="AF546" s="923"/>
      <c r="AG546" s="923"/>
      <c r="AH546" s="923"/>
      <c r="AI546" s="923"/>
      <c r="AJ546" s="923"/>
      <c r="AK546" s="926" t="s">
        <v>403</v>
      </c>
      <c r="AL546" s="927"/>
      <c r="AM546" s="928">
        <f>SUM(L516:L547,AM516:AM545)</f>
        <v>0</v>
      </c>
      <c r="AN546" s="929"/>
      <c r="AO546" s="929"/>
      <c r="AP546" s="929"/>
      <c r="AQ546" s="929"/>
      <c r="AR546" s="929"/>
      <c r="AS546" s="930"/>
      <c r="AT546" s="931">
        <f>COUNTA(E516:G547,AF516:AH545)-COUNTIF(E516:G547,":")-COUNTIF(AF516:AH545,":")</f>
        <v>0</v>
      </c>
      <c r="AU546" s="932"/>
      <c r="AV546" s="932"/>
      <c r="AW546" s="933" t="s">
        <v>393</v>
      </c>
      <c r="AX546" s="934"/>
      <c r="AY546" s="935"/>
      <c r="AZ546" s="936"/>
      <c r="BA546" s="937"/>
      <c r="BB546" s="937"/>
      <c r="BC546" s="938"/>
    </row>
    <row r="547" spans="1:68" ht="32.1" customHeight="1" thickBot="1">
      <c r="A547" s="207"/>
      <c r="B547" s="895"/>
      <c r="C547" s="998"/>
      <c r="D547" s="244" t="s">
        <v>405</v>
      </c>
      <c r="E547" s="296"/>
      <c r="F547" s="297" t="s">
        <v>38</v>
      </c>
      <c r="G547" s="298"/>
      <c r="H547" s="305" t="s">
        <v>404</v>
      </c>
      <c r="I547" s="298"/>
      <c r="J547" s="297" t="s">
        <v>38</v>
      </c>
      <c r="K547" s="298"/>
      <c r="L547" s="289"/>
      <c r="M547" s="290"/>
      <c r="N547" s="281"/>
      <c r="O547" s="902"/>
      <c r="P547" s="906"/>
      <c r="Q547" s="907"/>
      <c r="R547" s="907"/>
      <c r="S547" s="907"/>
      <c r="T547" s="907"/>
      <c r="U547" s="907"/>
      <c r="V547" s="907"/>
      <c r="W547" s="907"/>
      <c r="X547" s="907"/>
      <c r="Y547" s="907"/>
      <c r="Z547" s="907"/>
      <c r="AA547" s="907"/>
      <c r="AB547" s="908"/>
      <c r="AC547" s="924"/>
      <c r="AD547" s="925"/>
      <c r="AE547" s="925"/>
      <c r="AF547" s="925"/>
      <c r="AG547" s="925"/>
      <c r="AH547" s="925"/>
      <c r="AI547" s="925"/>
      <c r="AJ547" s="925"/>
      <c r="AK547" s="871" t="s">
        <v>405</v>
      </c>
      <c r="AL547" s="942"/>
      <c r="AM547" s="871"/>
      <c r="AN547" s="872"/>
      <c r="AO547" s="252" t="s">
        <v>401</v>
      </c>
      <c r="AP547" s="253"/>
      <c r="AQ547" s="873" t="s">
        <v>402</v>
      </c>
      <c r="AR547" s="873"/>
      <c r="AS547" s="874"/>
      <c r="AT547" s="875"/>
      <c r="AU547" s="876"/>
      <c r="AV547" s="876"/>
      <c r="AW547" s="876" t="s">
        <v>393</v>
      </c>
      <c r="AX547" s="877"/>
      <c r="AY547" s="878"/>
      <c r="AZ547" s="939"/>
      <c r="BA547" s="940"/>
      <c r="BB547" s="940"/>
      <c r="BC547" s="941"/>
    </row>
    <row r="548" spans="1:68" ht="21.95" customHeight="1" thickBot="1">
      <c r="A548" s="207"/>
      <c r="B548" s="628" t="s">
        <v>414</v>
      </c>
      <c r="C548" s="629"/>
      <c r="D548" s="254"/>
      <c r="E548" s="254"/>
      <c r="F548" s="255"/>
      <c r="G548" s="254"/>
      <c r="H548" s="255"/>
      <c r="I548" s="254"/>
      <c r="J548" s="255"/>
      <c r="K548" s="254"/>
      <c r="L548" s="254"/>
      <c r="M548" s="254"/>
      <c r="N548" s="254"/>
      <c r="O548" s="254"/>
      <c r="P548" s="178"/>
      <c r="Q548" s="178"/>
      <c r="R548" s="178"/>
      <c r="S548" s="178"/>
      <c r="T548" s="178"/>
      <c r="U548" s="178"/>
      <c r="V548" s="178"/>
      <c r="W548" s="178"/>
      <c r="X548" s="178"/>
      <c r="Y548" s="178"/>
      <c r="Z548" s="178"/>
      <c r="AA548" s="178"/>
      <c r="AB548" s="178"/>
      <c r="AC548" s="626"/>
      <c r="AD548" s="626"/>
      <c r="AE548" s="210"/>
      <c r="AF548" s="210"/>
      <c r="AG548" s="210"/>
      <c r="AH548" s="210"/>
      <c r="AI548" s="210"/>
      <c r="AJ548" s="210"/>
      <c r="AK548" s="210"/>
      <c r="AL548" s="210"/>
      <c r="AM548" s="178"/>
      <c r="AN548" s="178"/>
      <c r="AO548" s="178"/>
      <c r="AP548" s="178"/>
      <c r="AQ548" s="256" t="s">
        <v>415</v>
      </c>
      <c r="AR548" s="178"/>
      <c r="AS548" s="178"/>
      <c r="AT548" s="178"/>
      <c r="AU548" s="178"/>
      <c r="AV548" s="178"/>
      <c r="AW548" s="178"/>
      <c r="AX548" s="178"/>
      <c r="AY548" s="178"/>
      <c r="AZ548" s="178"/>
      <c r="BA548" s="178"/>
      <c r="BB548" s="178"/>
      <c r="BC548" s="178"/>
    </row>
    <row r="549" spans="1:68" ht="21.95" customHeight="1">
      <c r="A549" s="207"/>
      <c r="B549" s="628" t="s">
        <v>416</v>
      </c>
      <c r="C549" s="623"/>
      <c r="D549" s="207"/>
      <c r="E549" s="207"/>
      <c r="F549" s="207"/>
      <c r="G549" s="207"/>
      <c r="H549" s="207"/>
      <c r="I549" s="207"/>
      <c r="J549" s="207"/>
      <c r="K549" s="207"/>
      <c r="L549" s="254"/>
      <c r="M549" s="254"/>
      <c r="N549" s="254"/>
      <c r="O549" s="254"/>
      <c r="P549" s="178"/>
      <c r="Q549" s="178"/>
      <c r="R549" s="178"/>
      <c r="S549" s="178"/>
      <c r="T549" s="178"/>
      <c r="U549" s="178"/>
      <c r="V549" s="178"/>
      <c r="W549" s="178"/>
      <c r="X549" s="178"/>
      <c r="Y549" s="178"/>
      <c r="Z549" s="178"/>
      <c r="AA549" s="178"/>
      <c r="AB549" s="178"/>
      <c r="AC549" s="623"/>
      <c r="AD549" s="623"/>
      <c r="AE549" s="207"/>
      <c r="AF549" s="207"/>
      <c r="AG549" s="207"/>
      <c r="AH549" s="207"/>
      <c r="AI549" s="207"/>
      <c r="AJ549" s="207"/>
      <c r="AK549" s="207"/>
      <c r="AL549" s="207"/>
      <c r="AP549" s="207"/>
      <c r="AQ549" s="257" t="s">
        <v>417</v>
      </c>
      <c r="AR549" s="258"/>
      <c r="AS549" s="258"/>
      <c r="AT549" s="258"/>
      <c r="AU549" s="258" t="s">
        <v>418</v>
      </c>
      <c r="AV549" s="258"/>
      <c r="AW549" s="258"/>
      <c r="AX549" s="259"/>
      <c r="AY549" s="909">
        <f>'入力用　雇用依頼 '!$B$20</f>
        <v>3</v>
      </c>
      <c r="AZ549" s="909"/>
      <c r="BA549" s="909"/>
      <c r="BB549" s="259" t="s">
        <v>393</v>
      </c>
      <c r="BC549" s="260"/>
    </row>
    <row r="550" spans="1:68" ht="21.95" customHeight="1">
      <c r="A550" s="207"/>
      <c r="B550" s="628" t="s">
        <v>419</v>
      </c>
      <c r="C550" s="623"/>
      <c r="D550" s="207"/>
      <c r="E550" s="207"/>
      <c r="F550" s="207"/>
      <c r="G550" s="207"/>
      <c r="H550" s="207"/>
      <c r="I550" s="207"/>
      <c r="J550" s="207"/>
      <c r="K550" s="207"/>
      <c r="L550" s="254"/>
      <c r="M550" s="254"/>
      <c r="N550" s="254"/>
      <c r="O550" s="254"/>
      <c r="P550" s="178"/>
      <c r="Q550" s="178"/>
      <c r="R550" s="178"/>
      <c r="S550" s="178"/>
      <c r="T550" s="178"/>
      <c r="U550" s="178"/>
      <c r="V550" s="178"/>
      <c r="W550" s="178"/>
      <c r="X550" s="178"/>
      <c r="Y550" s="178"/>
      <c r="Z550" s="178"/>
      <c r="AA550" s="178"/>
      <c r="AB550" s="178"/>
      <c r="AC550" s="623"/>
      <c r="AD550" s="623"/>
      <c r="AE550" s="207"/>
      <c r="AF550" s="207"/>
      <c r="AG550" s="207"/>
      <c r="AH550" s="207"/>
      <c r="AI550" s="207"/>
      <c r="AJ550" s="207"/>
      <c r="AK550" s="207"/>
      <c r="AL550" s="207"/>
      <c r="AP550" s="207"/>
      <c r="AQ550" s="261" t="s">
        <v>395</v>
      </c>
      <c r="AR550" s="262"/>
      <c r="AS550" s="262"/>
      <c r="AT550" s="262"/>
      <c r="AU550" s="919" t="str">
        <f>'入力用　雇用依頼 '!$B$21</f>
        <v>週当たり20時間未満</v>
      </c>
      <c r="AV550" s="919"/>
      <c r="AW550" s="919"/>
      <c r="AX550" s="919"/>
      <c r="AY550" s="919"/>
      <c r="AZ550" s="919"/>
      <c r="BA550" s="919"/>
      <c r="BB550" s="919"/>
      <c r="BC550" s="920"/>
    </row>
    <row r="551" spans="1:68" ht="21.95" customHeight="1" thickBot="1">
      <c r="A551" s="207"/>
      <c r="B551" s="628" t="s">
        <v>420</v>
      </c>
      <c r="C551" s="623"/>
      <c r="D551" s="207"/>
      <c r="E551" s="207"/>
      <c r="F551" s="207"/>
      <c r="G551" s="207"/>
      <c r="H551" s="207"/>
      <c r="I551" s="207"/>
      <c r="J551" s="207"/>
      <c r="K551" s="207"/>
      <c r="L551" s="254"/>
      <c r="M551" s="254"/>
      <c r="N551" s="254"/>
      <c r="O551" s="254"/>
      <c r="P551" s="178"/>
      <c r="Q551" s="178"/>
      <c r="R551" s="178"/>
      <c r="S551" s="178"/>
      <c r="T551" s="178"/>
      <c r="U551" s="178"/>
      <c r="V551" s="178"/>
      <c r="W551" s="178"/>
      <c r="X551" s="178"/>
      <c r="Y551" s="178"/>
      <c r="Z551" s="178"/>
      <c r="AA551" s="178"/>
      <c r="AB551" s="178"/>
      <c r="AC551" s="623"/>
      <c r="AD551" s="623"/>
      <c r="AE551" s="207"/>
      <c r="AF551" s="207"/>
      <c r="AG551" s="207"/>
      <c r="AH551" s="207"/>
      <c r="AI551" s="207"/>
      <c r="AJ551" s="207"/>
      <c r="AK551" s="207"/>
      <c r="AL551" s="207"/>
      <c r="AP551" s="207"/>
      <c r="AQ551" s="263" t="s">
        <v>421</v>
      </c>
      <c r="AR551" s="264"/>
      <c r="AS551" s="264"/>
      <c r="AT551" s="264"/>
      <c r="AU551" s="264"/>
      <c r="AV551" s="264"/>
      <c r="AW551" s="264"/>
      <c r="AX551" s="265"/>
      <c r="AY551" s="921">
        <f>'入力用　雇用依頼 '!$C$22</f>
        <v>1050</v>
      </c>
      <c r="AZ551" s="921"/>
      <c r="BA551" s="921"/>
      <c r="BB551" s="265" t="s">
        <v>59</v>
      </c>
      <c r="BC551" s="266"/>
    </row>
    <row r="552" spans="1:68" ht="21.95" customHeight="1">
      <c r="A552" s="207"/>
      <c r="B552" s="630" t="s">
        <v>422</v>
      </c>
      <c r="C552" s="623"/>
      <c r="D552" s="207"/>
      <c r="E552" s="207"/>
      <c r="F552" s="207"/>
      <c r="G552" s="207"/>
      <c r="H552" s="207"/>
      <c r="I552" s="207"/>
      <c r="J552" s="207"/>
      <c r="K552" s="207"/>
      <c r="L552" s="254"/>
      <c r="M552" s="254"/>
      <c r="N552" s="254"/>
      <c r="O552" s="254"/>
      <c r="P552" s="178"/>
      <c r="Q552" s="178"/>
      <c r="R552" s="178"/>
      <c r="S552" s="178"/>
      <c r="T552" s="178"/>
      <c r="U552" s="178"/>
      <c r="V552" s="178"/>
      <c r="W552" s="178"/>
      <c r="X552" s="178"/>
      <c r="Y552" s="178"/>
      <c r="Z552" s="178"/>
      <c r="AA552" s="178"/>
      <c r="AB552" s="178"/>
      <c r="AC552" s="623"/>
      <c r="AD552" s="623"/>
      <c r="AE552" s="207"/>
      <c r="AF552" s="207"/>
      <c r="AG552" s="207"/>
      <c r="AH552" s="207"/>
      <c r="AI552" s="207"/>
      <c r="AJ552" s="207"/>
      <c r="AK552" s="207"/>
      <c r="AL552" s="207"/>
      <c r="AP552" s="207"/>
      <c r="AQ552" s="207"/>
      <c r="AR552" s="207"/>
      <c r="AS552" s="207"/>
      <c r="AT552" s="207"/>
      <c r="AU552" s="207"/>
      <c r="AV552" s="207"/>
      <c r="AW552" s="207"/>
      <c r="AX552" s="207"/>
      <c r="AY552" s="207"/>
      <c r="AZ552" s="207"/>
      <c r="BA552" s="207"/>
      <c r="BB552" s="207"/>
      <c r="BC552" s="207"/>
    </row>
    <row r="553" spans="1:68" ht="23.25" customHeight="1">
      <c r="A553" s="207"/>
      <c r="B553" s="981" t="s">
        <v>381</v>
      </c>
      <c r="C553" s="981"/>
      <c r="D553" s="981"/>
      <c r="E553" s="981"/>
      <c r="F553" s="981"/>
      <c r="G553" s="981"/>
      <c r="H553" s="981"/>
      <c r="I553" s="981"/>
      <c r="J553" s="981"/>
      <c r="K553" s="981"/>
      <c r="L553" s="981"/>
      <c r="M553" s="981"/>
      <c r="N553" s="981"/>
      <c r="O553" s="981"/>
      <c r="P553" s="981"/>
      <c r="Q553" s="981"/>
      <c r="R553" s="981"/>
      <c r="S553" s="981"/>
      <c r="T553" s="981"/>
      <c r="U553" s="981"/>
      <c r="V553" s="981"/>
      <c r="W553" s="981"/>
      <c r="X553" s="981"/>
      <c r="Y553" s="981"/>
      <c r="Z553" s="981"/>
      <c r="AA553" s="981"/>
      <c r="AB553" s="981"/>
      <c r="AC553" s="981"/>
      <c r="AD553" s="981"/>
      <c r="AE553" s="981"/>
      <c r="AF553" s="981"/>
      <c r="AG553" s="981"/>
      <c r="AH553" s="981"/>
      <c r="AI553" s="981"/>
      <c r="AJ553" s="981"/>
      <c r="AK553" s="981"/>
      <c r="AL553" s="981"/>
      <c r="AM553" s="981"/>
      <c r="AN553" s="981"/>
      <c r="AO553" s="981"/>
      <c r="AP553" s="981"/>
      <c r="AQ553" s="981"/>
      <c r="AR553" s="981"/>
      <c r="AS553" s="981"/>
      <c r="AT553" s="981"/>
      <c r="AU553" s="981"/>
      <c r="AV553" s="981"/>
      <c r="AW553" s="981"/>
      <c r="AX553" s="981"/>
      <c r="AY553" s="981"/>
      <c r="AZ553" s="981"/>
      <c r="BA553" s="981"/>
      <c r="BB553" s="981"/>
      <c r="BC553" s="981"/>
    </row>
    <row r="554" spans="1:68" ht="19.5" thickBot="1">
      <c r="A554" s="207"/>
      <c r="B554" s="623"/>
      <c r="C554" s="624"/>
      <c r="D554" s="208"/>
      <c r="E554" s="209"/>
      <c r="F554" s="209"/>
      <c r="G554" s="209"/>
      <c r="H554" s="209"/>
      <c r="I554" s="209"/>
      <c r="J554" s="209"/>
      <c r="K554" s="209"/>
      <c r="L554" s="208"/>
      <c r="M554" s="208"/>
      <c r="N554" s="208"/>
      <c r="O554" s="208"/>
      <c r="P554" s="208"/>
      <c r="Q554" s="208"/>
      <c r="R554" s="208"/>
      <c r="S554" s="208"/>
      <c r="T554" s="208"/>
      <c r="U554" s="208"/>
      <c r="V554" s="208"/>
      <c r="W554" s="208"/>
      <c r="X554" s="208"/>
      <c r="Y554" s="208"/>
      <c r="Z554" s="208"/>
      <c r="AA554" s="208"/>
      <c r="AB554" s="208"/>
      <c r="AC554" s="625"/>
      <c r="AD554" s="624"/>
      <c r="AE554" s="208"/>
      <c r="AF554" s="208"/>
      <c r="AG554" s="208"/>
      <c r="AH554" s="208"/>
      <c r="AI554" s="208"/>
      <c r="AJ554" s="208"/>
      <c r="AK554" s="208"/>
      <c r="AL554" s="208"/>
      <c r="AM554" s="208"/>
      <c r="AN554" s="208"/>
      <c r="AO554" s="208"/>
      <c r="AP554" s="208"/>
      <c r="AQ554" s="984">
        <f>BD1+1</f>
        <v>2022</v>
      </c>
      <c r="AR554" s="984"/>
      <c r="AS554" s="984"/>
      <c r="AT554" s="984"/>
      <c r="AU554" s="984"/>
      <c r="AV554" s="982" t="s">
        <v>382</v>
      </c>
      <c r="AW554" s="982"/>
      <c r="AX554" s="983">
        <v>2</v>
      </c>
      <c r="AY554" s="983"/>
      <c r="AZ554" s="299"/>
      <c r="BA554" s="300"/>
      <c r="BB554" s="301" t="s">
        <v>383</v>
      </c>
      <c r="BC554" s="301"/>
    </row>
    <row r="555" spans="1:68" s="212" customFormat="1" ht="9" customHeight="1" thickBot="1">
      <c r="B555" s="626"/>
      <c r="C555" s="626"/>
      <c r="D555" s="210"/>
      <c r="E555" s="210"/>
      <c r="F555" s="211"/>
      <c r="G555" s="211"/>
      <c r="H555" s="211"/>
      <c r="I555" s="211"/>
      <c r="J555" s="211"/>
      <c r="K555" s="211"/>
      <c r="L555" s="211"/>
      <c r="M555" s="211"/>
      <c r="N555" s="211"/>
      <c r="O555" s="211"/>
      <c r="P555" s="211"/>
      <c r="Q555" s="211"/>
      <c r="R555" s="211"/>
      <c r="S555" s="211"/>
      <c r="T555" s="211"/>
      <c r="U555" s="211"/>
      <c r="V555" s="211"/>
      <c r="W555" s="211"/>
      <c r="X555" s="211"/>
      <c r="Y555" s="211"/>
      <c r="Z555" s="211"/>
      <c r="AA555" s="211"/>
      <c r="AB555" s="211"/>
      <c r="AC555" s="627"/>
      <c r="AD555" s="627"/>
      <c r="AE555" s="211"/>
      <c r="AF555" s="211"/>
      <c r="BC555" s="210"/>
    </row>
    <row r="556" spans="1:68" s="212" customFormat="1" ht="30" customHeight="1">
      <c r="B556" s="985" t="s">
        <v>384</v>
      </c>
      <c r="C556" s="986"/>
      <c r="D556" s="986"/>
      <c r="E556" s="986"/>
      <c r="F556" s="986"/>
      <c r="G556" s="986"/>
      <c r="H556" s="987"/>
      <c r="I556" s="988" t="str">
        <f>'入力用　雇用依頼 '!O9</f>
        <v>東京都立大学管理部理系管理課</v>
      </c>
      <c r="J556" s="986"/>
      <c r="K556" s="986"/>
      <c r="L556" s="986"/>
      <c r="M556" s="986"/>
      <c r="N556" s="986"/>
      <c r="O556" s="986"/>
      <c r="P556" s="986"/>
      <c r="Q556" s="986"/>
      <c r="R556" s="986"/>
      <c r="S556" s="986"/>
      <c r="T556" s="213"/>
      <c r="U556" s="986" t="s">
        <v>385</v>
      </c>
      <c r="V556" s="986"/>
      <c r="W556" s="986"/>
      <c r="X556" s="986"/>
      <c r="Y556" s="986"/>
      <c r="Z556" s="986"/>
      <c r="AA556" s="986"/>
      <c r="AB556" s="986"/>
      <c r="AC556" s="987"/>
      <c r="AD556" s="989">
        <f>'入力用　雇用依頼 '!$B$15</f>
        <v>0</v>
      </c>
      <c r="AE556" s="990"/>
      <c r="AF556" s="990"/>
      <c r="AG556" s="990"/>
      <c r="AH556" s="990"/>
      <c r="AI556" s="990"/>
      <c r="AJ556" s="990"/>
      <c r="AK556" s="990"/>
      <c r="AL556" s="990"/>
      <c r="AM556" s="990"/>
      <c r="AN556" s="990"/>
      <c r="AO556" s="990"/>
      <c r="AP556" s="990"/>
      <c r="AQ556" s="990"/>
      <c r="AR556" s="990"/>
      <c r="AS556" s="990"/>
      <c r="AT556" s="990"/>
      <c r="AU556" s="990"/>
      <c r="AV556" s="990"/>
      <c r="AW556" s="990"/>
      <c r="AX556" s="990"/>
      <c r="AY556" s="990"/>
      <c r="AZ556" s="990"/>
      <c r="BA556" s="990"/>
      <c r="BB556" s="990"/>
      <c r="BC556" s="991"/>
      <c r="BD556" s="210"/>
      <c r="BE556" s="210"/>
      <c r="BF556" s="210"/>
      <c r="BG556" s="210"/>
      <c r="BH556" s="210"/>
      <c r="BI556" s="210"/>
      <c r="BJ556" s="210"/>
      <c r="BK556" s="210"/>
      <c r="BL556" s="210"/>
      <c r="BM556" s="210"/>
      <c r="BN556" s="210"/>
      <c r="BO556" s="210"/>
      <c r="BP556" s="210"/>
    </row>
    <row r="557" spans="1:68" s="212" customFormat="1" ht="30" customHeight="1">
      <c r="B557" s="992" t="s">
        <v>386</v>
      </c>
      <c r="C557" s="967"/>
      <c r="D557" s="967"/>
      <c r="E557" s="967"/>
      <c r="F557" s="967"/>
      <c r="G557" s="967"/>
      <c r="H557" s="968"/>
      <c r="I557" s="966">
        <f>'入力用　雇用依頼 '!$B$13</f>
        <v>0</v>
      </c>
      <c r="J557" s="967"/>
      <c r="K557" s="967"/>
      <c r="L557" s="967"/>
      <c r="M557" s="967"/>
      <c r="N557" s="967"/>
      <c r="O557" s="967"/>
      <c r="P557" s="967"/>
      <c r="Q557" s="282"/>
      <c r="R557" s="283"/>
      <c r="S557" s="284"/>
      <c r="T557" s="217"/>
      <c r="U557" s="967" t="s">
        <v>388</v>
      </c>
      <c r="V557" s="967"/>
      <c r="W557" s="967"/>
      <c r="X557" s="967"/>
      <c r="Y557" s="967"/>
      <c r="Z557" s="967"/>
      <c r="AA557" s="967"/>
      <c r="AB557" s="967"/>
      <c r="AC557" s="968"/>
      <c r="AD557" s="955">
        <f>'入力用　雇用依頼 '!$C$13</f>
        <v>0</v>
      </c>
      <c r="AE557" s="956"/>
      <c r="AF557" s="956"/>
      <c r="AG557" s="956"/>
      <c r="AH557" s="956"/>
      <c r="AI557" s="956"/>
      <c r="AJ557" s="956"/>
      <c r="AK557" s="956"/>
      <c r="AL557" s="956"/>
      <c r="AM557" s="956"/>
      <c r="AN557" s="956"/>
      <c r="AO557" s="956"/>
      <c r="AP557" s="956"/>
      <c r="AQ557" s="957" t="s">
        <v>390</v>
      </c>
      <c r="AR557" s="958"/>
      <c r="AS557" s="958"/>
      <c r="AT557" s="958"/>
      <c r="AU557" s="958"/>
      <c r="AV557" s="958"/>
      <c r="AW557" s="958"/>
      <c r="AX557" s="958"/>
      <c r="AY557" s="958"/>
      <c r="AZ557" s="958"/>
      <c r="BA557" s="958"/>
      <c r="BB557" s="958"/>
      <c r="BC557" s="959"/>
      <c r="BD557" s="210"/>
      <c r="BE557" s="210"/>
      <c r="BF557" s="210"/>
    </row>
    <row r="558" spans="1:68" s="212" customFormat="1" ht="30" customHeight="1" thickBot="1">
      <c r="B558" s="971" t="s">
        <v>391</v>
      </c>
      <c r="C558" s="972"/>
      <c r="D558" s="972"/>
      <c r="E558" s="972"/>
      <c r="F558" s="972"/>
      <c r="G558" s="972"/>
      <c r="H558" s="973"/>
      <c r="I558" s="974">
        <f>'入力用　雇用依頼 '!$B$14</f>
        <v>0</v>
      </c>
      <c r="J558" s="975"/>
      <c r="K558" s="975"/>
      <c r="L558" s="975"/>
      <c r="M558" s="975"/>
      <c r="N558" s="975"/>
      <c r="O558" s="975"/>
      <c r="P558" s="975"/>
      <c r="Q558" s="975"/>
      <c r="R558" s="975"/>
      <c r="S558" s="975"/>
      <c r="T558" s="975"/>
      <c r="U558" s="975"/>
      <c r="V558" s="975"/>
      <c r="W558" s="975"/>
      <c r="X558" s="975"/>
      <c r="Y558" s="975"/>
      <c r="Z558" s="975"/>
      <c r="AA558" s="975"/>
      <c r="AB558" s="975"/>
      <c r="AC558" s="975"/>
      <c r="AD558" s="975"/>
      <c r="AE558" s="975"/>
      <c r="AF558" s="975"/>
      <c r="AG558" s="975"/>
      <c r="AH558" s="975"/>
      <c r="AI558" s="975"/>
      <c r="AJ558" s="975"/>
      <c r="AK558" s="975"/>
      <c r="AL558" s="975"/>
      <c r="AM558" s="975"/>
      <c r="AN558" s="975"/>
      <c r="AO558" s="975"/>
      <c r="AP558" s="975"/>
      <c r="AQ558" s="975"/>
      <c r="AR558" s="975"/>
      <c r="AS558" s="975"/>
      <c r="AT558" s="975"/>
      <c r="AU558" s="975"/>
      <c r="AV558" s="975"/>
      <c r="AW558" s="975"/>
      <c r="AX558" s="975"/>
      <c r="AY558" s="975"/>
      <c r="AZ558" s="975"/>
      <c r="BA558" s="975"/>
      <c r="BB558" s="975"/>
      <c r="BC558" s="976"/>
      <c r="BD558" s="210"/>
      <c r="BE558" s="210"/>
      <c r="BF558" s="210"/>
    </row>
    <row r="559" spans="1:68" s="212" customFormat="1" ht="5.0999999999999996" customHeight="1" thickBot="1">
      <c r="B559" s="626"/>
      <c r="C559" s="626"/>
      <c r="D559" s="210"/>
      <c r="E559" s="210"/>
      <c r="F559" s="210"/>
      <c r="G559" s="210"/>
      <c r="H559" s="210"/>
      <c r="I559" s="210"/>
      <c r="J559" s="210"/>
      <c r="K559" s="210"/>
      <c r="L559" s="210"/>
      <c r="M559" s="210"/>
      <c r="N559" s="210"/>
      <c r="O559" s="210"/>
      <c r="P559" s="210"/>
      <c r="Q559" s="210"/>
      <c r="R559" s="210"/>
      <c r="S559" s="210"/>
      <c r="T559" s="210"/>
      <c r="U559" s="210"/>
      <c r="V559" s="210"/>
      <c r="W559" s="210"/>
      <c r="X559" s="210"/>
      <c r="Y559" s="210"/>
      <c r="Z559" s="210"/>
      <c r="AA559" s="210"/>
      <c r="AB559" s="210"/>
      <c r="AC559" s="626"/>
      <c r="AD559" s="626"/>
      <c r="AE559" s="210"/>
      <c r="AF559" s="210"/>
      <c r="AG559" s="210"/>
      <c r="AH559" s="210"/>
      <c r="AI559" s="210"/>
      <c r="AJ559" s="210"/>
      <c r="AK559" s="210"/>
      <c r="AL559" s="210"/>
      <c r="AM559" s="210"/>
      <c r="AN559" s="210"/>
      <c r="AO559" s="210"/>
      <c r="AP559" s="210"/>
      <c r="AQ559" s="210"/>
      <c r="AR559" s="210"/>
      <c r="AS559" s="210"/>
      <c r="AT559" s="210"/>
      <c r="AU559" s="210"/>
      <c r="AV559" s="210"/>
      <c r="AW559" s="210"/>
      <c r="AX559" s="210"/>
      <c r="AY559" s="210"/>
      <c r="AZ559" s="210"/>
      <c r="BA559" s="210"/>
      <c r="BB559" s="210"/>
      <c r="BC559" s="210"/>
    </row>
    <row r="560" spans="1:68" ht="21.95" customHeight="1">
      <c r="A560" s="207"/>
      <c r="B560" s="979" t="s">
        <v>393</v>
      </c>
      <c r="C560" s="977" t="s">
        <v>394</v>
      </c>
      <c r="D560" s="879" t="s">
        <v>395</v>
      </c>
      <c r="E560" s="880"/>
      <c r="F560" s="880"/>
      <c r="G560" s="880"/>
      <c r="H560" s="880"/>
      <c r="I560" s="880"/>
      <c r="J560" s="880"/>
      <c r="K560" s="881"/>
      <c r="L560" s="882" t="s">
        <v>396</v>
      </c>
      <c r="M560" s="883"/>
      <c r="N560" s="219" t="s">
        <v>397</v>
      </c>
      <c r="O560" s="884" t="s">
        <v>398</v>
      </c>
      <c r="P560" s="960" t="s">
        <v>399</v>
      </c>
      <c r="Q560" s="961"/>
      <c r="R560" s="961"/>
      <c r="S560" s="961"/>
      <c r="T560" s="961"/>
      <c r="U560" s="961"/>
      <c r="V560" s="961"/>
      <c r="W560" s="961"/>
      <c r="X560" s="961"/>
      <c r="Y560" s="961"/>
      <c r="Z560" s="961"/>
      <c r="AA560" s="961"/>
      <c r="AB560" s="962"/>
      <c r="AC560" s="969" t="s">
        <v>393</v>
      </c>
      <c r="AD560" s="977" t="s">
        <v>394</v>
      </c>
      <c r="AE560" s="879" t="s">
        <v>395</v>
      </c>
      <c r="AF560" s="880"/>
      <c r="AG560" s="880"/>
      <c r="AH560" s="880"/>
      <c r="AI560" s="880"/>
      <c r="AJ560" s="880"/>
      <c r="AK560" s="880"/>
      <c r="AL560" s="881"/>
      <c r="AM560" s="882" t="s">
        <v>396</v>
      </c>
      <c r="AN560" s="883"/>
      <c r="AO560" s="219" t="s">
        <v>397</v>
      </c>
      <c r="AP560" s="884" t="s">
        <v>398</v>
      </c>
      <c r="AQ560" s="993" t="s">
        <v>399</v>
      </c>
      <c r="AR560" s="993"/>
      <c r="AS560" s="993"/>
      <c r="AT560" s="993"/>
      <c r="AU560" s="993"/>
      <c r="AV560" s="993"/>
      <c r="AW560" s="993"/>
      <c r="AX560" s="993"/>
      <c r="AY560" s="993"/>
      <c r="AZ560" s="993"/>
      <c r="BA560" s="993"/>
      <c r="BB560" s="993"/>
      <c r="BC560" s="994"/>
    </row>
    <row r="561" spans="1:55" ht="21.95" customHeight="1">
      <c r="A561" s="207"/>
      <c r="B561" s="980"/>
      <c r="C561" s="978"/>
      <c r="D561" s="952" t="s">
        <v>400</v>
      </c>
      <c r="E561" s="953"/>
      <c r="F561" s="953"/>
      <c r="G561" s="953"/>
      <c r="H561" s="953"/>
      <c r="I561" s="953"/>
      <c r="J561" s="953"/>
      <c r="K561" s="954"/>
      <c r="L561" s="223" t="s">
        <v>401</v>
      </c>
      <c r="M561" s="224" t="s">
        <v>402</v>
      </c>
      <c r="N561" s="225" t="s">
        <v>402</v>
      </c>
      <c r="O561" s="885"/>
      <c r="P561" s="963"/>
      <c r="Q561" s="964"/>
      <c r="R561" s="964"/>
      <c r="S561" s="964"/>
      <c r="T561" s="964"/>
      <c r="U561" s="964"/>
      <c r="V561" s="964"/>
      <c r="W561" s="964"/>
      <c r="X561" s="964"/>
      <c r="Y561" s="964"/>
      <c r="Z561" s="964"/>
      <c r="AA561" s="964"/>
      <c r="AB561" s="965"/>
      <c r="AC561" s="970"/>
      <c r="AD561" s="978"/>
      <c r="AE561" s="952" t="s">
        <v>400</v>
      </c>
      <c r="AF561" s="953"/>
      <c r="AG561" s="953"/>
      <c r="AH561" s="953"/>
      <c r="AI561" s="953"/>
      <c r="AJ561" s="953"/>
      <c r="AK561" s="953"/>
      <c r="AL561" s="954"/>
      <c r="AM561" s="223" t="s">
        <v>401</v>
      </c>
      <c r="AN561" s="224" t="s">
        <v>402</v>
      </c>
      <c r="AO561" s="225" t="s">
        <v>402</v>
      </c>
      <c r="AP561" s="885"/>
      <c r="AQ561" s="995"/>
      <c r="AR561" s="995"/>
      <c r="AS561" s="995"/>
      <c r="AT561" s="995"/>
      <c r="AU561" s="995"/>
      <c r="AV561" s="995"/>
      <c r="AW561" s="995"/>
      <c r="AX561" s="995"/>
      <c r="AY561" s="995"/>
      <c r="AZ561" s="995"/>
      <c r="BA561" s="995"/>
      <c r="BB561" s="995"/>
      <c r="BC561" s="996"/>
    </row>
    <row r="562" spans="1:55" ht="32.1" customHeight="1">
      <c r="A562" s="207"/>
      <c r="B562" s="894">
        <v>1</v>
      </c>
      <c r="C562" s="896">
        <f>'入力用　雇用依頼 '!O26</f>
        <v>44593</v>
      </c>
      <c r="D562" s="226" t="s">
        <v>403</v>
      </c>
      <c r="E562" s="898"/>
      <c r="F562" s="899"/>
      <c r="G562" s="899"/>
      <c r="H562" s="303" t="s">
        <v>404</v>
      </c>
      <c r="I562" s="899"/>
      <c r="J562" s="899"/>
      <c r="K562" s="900"/>
      <c r="L562" s="285" t="str">
        <f>IF(E562="","",I562-E562-(TIME(0,N562,0)))</f>
        <v/>
      </c>
      <c r="M562" s="286" t="str">
        <f>IF(E562="","",IF(MINUTE(I562-E562-TIME(0,N562,0))=0,"00",MINUTE(I562-E562-TIME(0,N562,0))))</f>
        <v/>
      </c>
      <c r="N562" s="279"/>
      <c r="O562" s="946"/>
      <c r="P562" s="903"/>
      <c r="Q562" s="904"/>
      <c r="R562" s="904"/>
      <c r="S562" s="904"/>
      <c r="T562" s="904"/>
      <c r="U562" s="904"/>
      <c r="V562" s="904"/>
      <c r="W562" s="904"/>
      <c r="X562" s="904"/>
      <c r="Y562" s="904"/>
      <c r="Z562" s="904"/>
      <c r="AA562" s="904"/>
      <c r="AB562" s="944"/>
      <c r="AC562" s="950">
        <v>17</v>
      </c>
      <c r="AD562" s="896">
        <f>C592+1</f>
        <v>44609</v>
      </c>
      <c r="AE562" s="226" t="s">
        <v>403</v>
      </c>
      <c r="AF562" s="898"/>
      <c r="AG562" s="899"/>
      <c r="AH562" s="899"/>
      <c r="AI562" s="303" t="s">
        <v>404</v>
      </c>
      <c r="AJ562" s="899"/>
      <c r="AK562" s="899"/>
      <c r="AL562" s="900"/>
      <c r="AM562" s="285" t="str">
        <f>IF(AF562="","",AJ562-AF562-(TIME(0,AO562,0)))</f>
        <v/>
      </c>
      <c r="AN562" s="286" t="str">
        <f>IF(AF562="","",IF(MINUTE(AJ562-AF562-TIME(0,AO562,0))=0,"00",MINUTE(AJ562-AF562-TIME(0,AO562,0))))</f>
        <v/>
      </c>
      <c r="AO562" s="279"/>
      <c r="AP562" s="946"/>
      <c r="AQ562" s="903"/>
      <c r="AR562" s="904"/>
      <c r="AS562" s="904"/>
      <c r="AT562" s="904"/>
      <c r="AU562" s="904"/>
      <c r="AV562" s="904"/>
      <c r="AW562" s="904"/>
      <c r="AX562" s="904"/>
      <c r="AY562" s="904"/>
      <c r="AZ562" s="904"/>
      <c r="BA562" s="904"/>
      <c r="BB562" s="904"/>
      <c r="BC562" s="905"/>
    </row>
    <row r="563" spans="1:55" ht="32.1" customHeight="1">
      <c r="A563" s="207"/>
      <c r="B563" s="949"/>
      <c r="C563" s="914"/>
      <c r="D563" s="234" t="s">
        <v>405</v>
      </c>
      <c r="E563" s="293"/>
      <c r="F563" s="294" t="s">
        <v>38</v>
      </c>
      <c r="G563" s="295"/>
      <c r="H563" s="304" t="s">
        <v>404</v>
      </c>
      <c r="I563" s="295"/>
      <c r="J563" s="294" t="s">
        <v>38</v>
      </c>
      <c r="K563" s="295"/>
      <c r="L563" s="287"/>
      <c r="M563" s="288"/>
      <c r="N563" s="280"/>
      <c r="O563" s="943"/>
      <c r="P563" s="910"/>
      <c r="Q563" s="911"/>
      <c r="R563" s="911"/>
      <c r="S563" s="911"/>
      <c r="T563" s="911"/>
      <c r="U563" s="911"/>
      <c r="V563" s="911"/>
      <c r="W563" s="911"/>
      <c r="X563" s="911"/>
      <c r="Y563" s="911"/>
      <c r="Z563" s="911"/>
      <c r="AA563" s="911"/>
      <c r="AB563" s="945"/>
      <c r="AC563" s="951"/>
      <c r="AD563" s="914"/>
      <c r="AE563" s="234" t="s">
        <v>405</v>
      </c>
      <c r="AF563" s="293"/>
      <c r="AG563" s="294" t="s">
        <v>38</v>
      </c>
      <c r="AH563" s="295"/>
      <c r="AI563" s="304" t="s">
        <v>404</v>
      </c>
      <c r="AJ563" s="295"/>
      <c r="AK563" s="294" t="s">
        <v>38</v>
      </c>
      <c r="AL563" s="295"/>
      <c r="AM563" s="291"/>
      <c r="AN563" s="292"/>
      <c r="AO563" s="280"/>
      <c r="AP563" s="943"/>
      <c r="AQ563" s="910"/>
      <c r="AR563" s="911"/>
      <c r="AS563" s="911"/>
      <c r="AT563" s="911"/>
      <c r="AU563" s="911"/>
      <c r="AV563" s="911"/>
      <c r="AW563" s="911"/>
      <c r="AX563" s="911"/>
      <c r="AY563" s="911"/>
      <c r="AZ563" s="911"/>
      <c r="BA563" s="911"/>
      <c r="BB563" s="911"/>
      <c r="BC563" s="912"/>
    </row>
    <row r="564" spans="1:55" ht="32.1" customHeight="1">
      <c r="A564" s="207"/>
      <c r="B564" s="948">
        <v>2</v>
      </c>
      <c r="C564" s="896">
        <f>C562+1</f>
        <v>44594</v>
      </c>
      <c r="D564" s="226" t="s">
        <v>403</v>
      </c>
      <c r="E564" s="898"/>
      <c r="F564" s="899"/>
      <c r="G564" s="899"/>
      <c r="H564" s="303" t="s">
        <v>404</v>
      </c>
      <c r="I564" s="899"/>
      <c r="J564" s="899"/>
      <c r="K564" s="900"/>
      <c r="L564" s="285" t="str">
        <f>IF(E564="","",I564-E564-(TIME(0,N564,0)))</f>
        <v/>
      </c>
      <c r="M564" s="286" t="str">
        <f>IF(E564="","",IF(MINUTE(I564-E564-TIME(0,N564,0))=0,"00",MINUTE(I564-E564-TIME(0,N564,0))))</f>
        <v/>
      </c>
      <c r="N564" s="279"/>
      <c r="O564" s="901"/>
      <c r="P564" s="903"/>
      <c r="Q564" s="904"/>
      <c r="R564" s="904"/>
      <c r="S564" s="904"/>
      <c r="T564" s="904"/>
      <c r="U564" s="904"/>
      <c r="V564" s="904"/>
      <c r="W564" s="904"/>
      <c r="X564" s="904"/>
      <c r="Y564" s="904"/>
      <c r="Z564" s="904"/>
      <c r="AA564" s="904"/>
      <c r="AB564" s="944"/>
      <c r="AC564" s="947">
        <v>18</v>
      </c>
      <c r="AD564" s="896">
        <f>AD562+1</f>
        <v>44610</v>
      </c>
      <c r="AE564" s="226" t="s">
        <v>403</v>
      </c>
      <c r="AF564" s="898"/>
      <c r="AG564" s="899"/>
      <c r="AH564" s="899"/>
      <c r="AI564" s="303" t="s">
        <v>404</v>
      </c>
      <c r="AJ564" s="899"/>
      <c r="AK564" s="899"/>
      <c r="AL564" s="900"/>
      <c r="AM564" s="285" t="str">
        <f>IF(AF564="","",AJ564-AF564-(TIME(0,AO564,0)))</f>
        <v/>
      </c>
      <c r="AN564" s="286" t="str">
        <f>IF(AF564="","",IF(MINUTE(AJ564-AF564-TIME(0,AO564,0))=0,"00",MINUTE(AJ564-AF564-TIME(0,AO564,0))))</f>
        <v/>
      </c>
      <c r="AO564" s="279"/>
      <c r="AP564" s="886"/>
      <c r="AQ564" s="888"/>
      <c r="AR564" s="889"/>
      <c r="AS564" s="889"/>
      <c r="AT564" s="889"/>
      <c r="AU564" s="889"/>
      <c r="AV564" s="889"/>
      <c r="AW564" s="889"/>
      <c r="AX564" s="889"/>
      <c r="AY564" s="889"/>
      <c r="AZ564" s="889"/>
      <c r="BA564" s="889"/>
      <c r="BB564" s="889"/>
      <c r="BC564" s="890"/>
    </row>
    <row r="565" spans="1:55" ht="32.1" customHeight="1">
      <c r="A565" s="207"/>
      <c r="B565" s="949"/>
      <c r="C565" s="914"/>
      <c r="D565" s="234" t="s">
        <v>405</v>
      </c>
      <c r="E565" s="293"/>
      <c r="F565" s="294" t="s">
        <v>38</v>
      </c>
      <c r="G565" s="295"/>
      <c r="H565" s="304" t="s">
        <v>404</v>
      </c>
      <c r="I565" s="295"/>
      <c r="J565" s="294" t="s">
        <v>38</v>
      </c>
      <c r="K565" s="295"/>
      <c r="L565" s="287"/>
      <c r="M565" s="288"/>
      <c r="N565" s="280"/>
      <c r="O565" s="943"/>
      <c r="P565" s="910"/>
      <c r="Q565" s="911"/>
      <c r="R565" s="911"/>
      <c r="S565" s="911"/>
      <c r="T565" s="911"/>
      <c r="U565" s="911"/>
      <c r="V565" s="911"/>
      <c r="W565" s="911"/>
      <c r="X565" s="911"/>
      <c r="Y565" s="911"/>
      <c r="Z565" s="911"/>
      <c r="AA565" s="911"/>
      <c r="AB565" s="945"/>
      <c r="AC565" s="947"/>
      <c r="AD565" s="914"/>
      <c r="AE565" s="234" t="s">
        <v>405</v>
      </c>
      <c r="AF565" s="293"/>
      <c r="AG565" s="294" t="s">
        <v>38</v>
      </c>
      <c r="AH565" s="295"/>
      <c r="AI565" s="304" t="s">
        <v>404</v>
      </c>
      <c r="AJ565" s="295"/>
      <c r="AK565" s="294" t="s">
        <v>38</v>
      </c>
      <c r="AL565" s="295"/>
      <c r="AM565" s="291"/>
      <c r="AN565" s="292"/>
      <c r="AO565" s="280"/>
      <c r="AP565" s="887"/>
      <c r="AQ565" s="891"/>
      <c r="AR565" s="892"/>
      <c r="AS565" s="892"/>
      <c r="AT565" s="892"/>
      <c r="AU565" s="892"/>
      <c r="AV565" s="892"/>
      <c r="AW565" s="892"/>
      <c r="AX565" s="892"/>
      <c r="AY565" s="892"/>
      <c r="AZ565" s="892"/>
      <c r="BA565" s="892"/>
      <c r="BB565" s="892"/>
      <c r="BC565" s="893"/>
    </row>
    <row r="566" spans="1:55" ht="32.1" customHeight="1">
      <c r="A566" s="207"/>
      <c r="B566" s="894">
        <v>3</v>
      </c>
      <c r="C566" s="896">
        <f>C564+1</f>
        <v>44595</v>
      </c>
      <c r="D566" s="226" t="s">
        <v>403</v>
      </c>
      <c r="E566" s="898"/>
      <c r="F566" s="899"/>
      <c r="G566" s="899"/>
      <c r="H566" s="303" t="s">
        <v>404</v>
      </c>
      <c r="I566" s="899"/>
      <c r="J566" s="899"/>
      <c r="K566" s="900"/>
      <c r="L566" s="285" t="str">
        <f>IF(E566="","",I566-E566-(TIME(0,N566,0)))</f>
        <v/>
      </c>
      <c r="M566" s="286" t="str">
        <f>IF(E566="","",IF(MINUTE(I566-E566-TIME(0,N566,0))=0,"00",MINUTE(I566-E566-TIME(0,N566,0))))</f>
        <v/>
      </c>
      <c r="N566" s="279"/>
      <c r="O566" s="901"/>
      <c r="P566" s="903"/>
      <c r="Q566" s="904"/>
      <c r="R566" s="904"/>
      <c r="S566" s="904"/>
      <c r="T566" s="904"/>
      <c r="U566" s="904"/>
      <c r="V566" s="904"/>
      <c r="W566" s="904"/>
      <c r="X566" s="904"/>
      <c r="Y566" s="904"/>
      <c r="Z566" s="904"/>
      <c r="AA566" s="904"/>
      <c r="AB566" s="944"/>
      <c r="AC566" s="918">
        <v>19</v>
      </c>
      <c r="AD566" s="896">
        <f>AD564+1</f>
        <v>44611</v>
      </c>
      <c r="AE566" s="226" t="s">
        <v>403</v>
      </c>
      <c r="AF566" s="898"/>
      <c r="AG566" s="899"/>
      <c r="AH566" s="899"/>
      <c r="AI566" s="303" t="s">
        <v>404</v>
      </c>
      <c r="AJ566" s="899"/>
      <c r="AK566" s="899"/>
      <c r="AL566" s="900"/>
      <c r="AM566" s="285" t="str">
        <f>IF(AF566="","",AJ566-AF566-(TIME(0,AO566,0)))</f>
        <v/>
      </c>
      <c r="AN566" s="286" t="str">
        <f>IF(AF566="","",IF(MINUTE(AJ566-AF566-TIME(0,AO566,0))=0,"00",MINUTE(AJ566-AF566-TIME(0,AO566,0))))</f>
        <v/>
      </c>
      <c r="AO566" s="279"/>
      <c r="AP566" s="886"/>
      <c r="AQ566" s="888"/>
      <c r="AR566" s="889"/>
      <c r="AS566" s="889"/>
      <c r="AT566" s="889"/>
      <c r="AU566" s="889"/>
      <c r="AV566" s="889"/>
      <c r="AW566" s="889"/>
      <c r="AX566" s="889"/>
      <c r="AY566" s="889"/>
      <c r="AZ566" s="889"/>
      <c r="BA566" s="889"/>
      <c r="BB566" s="889"/>
      <c r="BC566" s="890"/>
    </row>
    <row r="567" spans="1:55" ht="32.1" customHeight="1">
      <c r="A567" s="207"/>
      <c r="B567" s="894"/>
      <c r="C567" s="914"/>
      <c r="D567" s="234" t="s">
        <v>405</v>
      </c>
      <c r="E567" s="293"/>
      <c r="F567" s="294" t="s">
        <v>38</v>
      </c>
      <c r="G567" s="295"/>
      <c r="H567" s="304" t="s">
        <v>404</v>
      </c>
      <c r="I567" s="295"/>
      <c r="J567" s="294" t="s">
        <v>38</v>
      </c>
      <c r="K567" s="295"/>
      <c r="L567" s="287"/>
      <c r="M567" s="288"/>
      <c r="N567" s="280"/>
      <c r="O567" s="943"/>
      <c r="P567" s="910"/>
      <c r="Q567" s="911"/>
      <c r="R567" s="911"/>
      <c r="S567" s="911"/>
      <c r="T567" s="911"/>
      <c r="U567" s="911"/>
      <c r="V567" s="911"/>
      <c r="W567" s="911"/>
      <c r="X567" s="911"/>
      <c r="Y567" s="911"/>
      <c r="Z567" s="911"/>
      <c r="AA567" s="911"/>
      <c r="AB567" s="945"/>
      <c r="AC567" s="918"/>
      <c r="AD567" s="914"/>
      <c r="AE567" s="234" t="s">
        <v>405</v>
      </c>
      <c r="AF567" s="293"/>
      <c r="AG567" s="294" t="s">
        <v>38</v>
      </c>
      <c r="AH567" s="295"/>
      <c r="AI567" s="304" t="s">
        <v>404</v>
      </c>
      <c r="AJ567" s="295"/>
      <c r="AK567" s="294" t="s">
        <v>38</v>
      </c>
      <c r="AL567" s="295"/>
      <c r="AM567" s="291"/>
      <c r="AN567" s="292"/>
      <c r="AO567" s="280"/>
      <c r="AP567" s="887"/>
      <c r="AQ567" s="891"/>
      <c r="AR567" s="892"/>
      <c r="AS567" s="892"/>
      <c r="AT567" s="892"/>
      <c r="AU567" s="892"/>
      <c r="AV567" s="892"/>
      <c r="AW567" s="892"/>
      <c r="AX567" s="892"/>
      <c r="AY567" s="892"/>
      <c r="AZ567" s="892"/>
      <c r="BA567" s="892"/>
      <c r="BB567" s="892"/>
      <c r="BC567" s="893"/>
    </row>
    <row r="568" spans="1:55" ht="32.1" customHeight="1">
      <c r="A568" s="207"/>
      <c r="B568" s="913">
        <v>4</v>
      </c>
      <c r="C568" s="896">
        <f>C566+1</f>
        <v>44596</v>
      </c>
      <c r="D568" s="226" t="s">
        <v>403</v>
      </c>
      <c r="E568" s="898"/>
      <c r="F568" s="899"/>
      <c r="G568" s="899"/>
      <c r="H568" s="303" t="s">
        <v>404</v>
      </c>
      <c r="I568" s="899"/>
      <c r="J568" s="899"/>
      <c r="K568" s="900"/>
      <c r="L568" s="285" t="str">
        <f>IF(E568="","",I568-E568-(TIME(0,N568,0)))</f>
        <v/>
      </c>
      <c r="M568" s="286" t="str">
        <f>IF(E568="","",IF(MINUTE(I568-E568-TIME(0,N568,0))=0,"00",MINUTE(I568-E568-TIME(0,N568,0))))</f>
        <v/>
      </c>
      <c r="N568" s="279"/>
      <c r="O568" s="915"/>
      <c r="P568" s="888"/>
      <c r="Q568" s="889"/>
      <c r="R568" s="889"/>
      <c r="S568" s="889"/>
      <c r="T568" s="889"/>
      <c r="U568" s="889"/>
      <c r="V568" s="889"/>
      <c r="W568" s="889"/>
      <c r="X568" s="889"/>
      <c r="Y568" s="889"/>
      <c r="Z568" s="889"/>
      <c r="AA568" s="889"/>
      <c r="AB568" s="916"/>
      <c r="AC568" s="918">
        <v>20</v>
      </c>
      <c r="AD568" s="896">
        <f>AD566+1</f>
        <v>44612</v>
      </c>
      <c r="AE568" s="226" t="s">
        <v>403</v>
      </c>
      <c r="AF568" s="898"/>
      <c r="AG568" s="899"/>
      <c r="AH568" s="899"/>
      <c r="AI568" s="303" t="s">
        <v>404</v>
      </c>
      <c r="AJ568" s="899"/>
      <c r="AK568" s="899"/>
      <c r="AL568" s="900"/>
      <c r="AM568" s="285" t="str">
        <f>IF(AF568="","",AJ568-AF568-(TIME(0,AO568,0)))</f>
        <v/>
      </c>
      <c r="AN568" s="286" t="str">
        <f>IF(AF568="","",IF(MINUTE(AJ568-AF568-TIME(0,AO568,0))=0,"00",MINUTE(AJ568-AF568-TIME(0,AO568,0))))</f>
        <v/>
      </c>
      <c r="AO568" s="279"/>
      <c r="AP568" s="946"/>
      <c r="AQ568" s="903"/>
      <c r="AR568" s="904"/>
      <c r="AS568" s="904"/>
      <c r="AT568" s="904"/>
      <c r="AU568" s="904"/>
      <c r="AV568" s="904"/>
      <c r="AW568" s="904"/>
      <c r="AX568" s="904"/>
      <c r="AY568" s="904"/>
      <c r="AZ568" s="904"/>
      <c r="BA568" s="904"/>
      <c r="BB568" s="904"/>
      <c r="BC568" s="905"/>
    </row>
    <row r="569" spans="1:55" ht="32.1" customHeight="1">
      <c r="A569" s="207"/>
      <c r="B569" s="913"/>
      <c r="C569" s="914"/>
      <c r="D569" s="234" t="s">
        <v>405</v>
      </c>
      <c r="E569" s="293"/>
      <c r="F569" s="294" t="s">
        <v>38</v>
      </c>
      <c r="G569" s="295"/>
      <c r="H569" s="304" t="s">
        <v>404</v>
      </c>
      <c r="I569" s="295"/>
      <c r="J569" s="294" t="s">
        <v>38</v>
      </c>
      <c r="K569" s="295"/>
      <c r="L569" s="287"/>
      <c r="M569" s="288"/>
      <c r="N569" s="280"/>
      <c r="O569" s="887"/>
      <c r="P569" s="891"/>
      <c r="Q569" s="892"/>
      <c r="R569" s="892"/>
      <c r="S569" s="892"/>
      <c r="T569" s="892"/>
      <c r="U569" s="892"/>
      <c r="V569" s="892"/>
      <c r="W569" s="892"/>
      <c r="X569" s="892"/>
      <c r="Y569" s="892"/>
      <c r="Z569" s="892"/>
      <c r="AA569" s="892"/>
      <c r="AB569" s="917"/>
      <c r="AC569" s="918"/>
      <c r="AD569" s="914"/>
      <c r="AE569" s="234" t="s">
        <v>405</v>
      </c>
      <c r="AF569" s="293"/>
      <c r="AG569" s="294" t="s">
        <v>38</v>
      </c>
      <c r="AH569" s="295"/>
      <c r="AI569" s="304" t="s">
        <v>404</v>
      </c>
      <c r="AJ569" s="295"/>
      <c r="AK569" s="294" t="s">
        <v>38</v>
      </c>
      <c r="AL569" s="295"/>
      <c r="AM569" s="291"/>
      <c r="AN569" s="292"/>
      <c r="AO569" s="280"/>
      <c r="AP569" s="943"/>
      <c r="AQ569" s="910"/>
      <c r="AR569" s="911"/>
      <c r="AS569" s="911"/>
      <c r="AT569" s="911"/>
      <c r="AU569" s="911"/>
      <c r="AV569" s="911"/>
      <c r="AW569" s="911"/>
      <c r="AX569" s="911"/>
      <c r="AY569" s="911"/>
      <c r="AZ569" s="911"/>
      <c r="BA569" s="911"/>
      <c r="BB569" s="911"/>
      <c r="BC569" s="912"/>
    </row>
    <row r="570" spans="1:55" ht="32.1" customHeight="1">
      <c r="A570" s="207"/>
      <c r="B570" s="913">
        <v>5</v>
      </c>
      <c r="C570" s="896">
        <f>C568+1</f>
        <v>44597</v>
      </c>
      <c r="D570" s="226" t="s">
        <v>403</v>
      </c>
      <c r="E570" s="898"/>
      <c r="F570" s="899"/>
      <c r="G570" s="899"/>
      <c r="H570" s="303" t="s">
        <v>404</v>
      </c>
      <c r="I570" s="899"/>
      <c r="J570" s="899"/>
      <c r="K570" s="900"/>
      <c r="L570" s="285" t="str">
        <f>IF(E570="","",I570-E570-(TIME(0,N570,0)))</f>
        <v/>
      </c>
      <c r="M570" s="286" t="str">
        <f>IF(E570="","",IF(MINUTE(I570-E570-TIME(0,N570,0))=0,"00",MINUTE(I570-E570-TIME(0,N570,0))))</f>
        <v/>
      </c>
      <c r="N570" s="279"/>
      <c r="O570" s="915"/>
      <c r="P570" s="888"/>
      <c r="Q570" s="889"/>
      <c r="R570" s="889"/>
      <c r="S570" s="889"/>
      <c r="T570" s="889"/>
      <c r="U570" s="889"/>
      <c r="V570" s="889"/>
      <c r="W570" s="889"/>
      <c r="X570" s="889"/>
      <c r="Y570" s="889"/>
      <c r="Z570" s="889"/>
      <c r="AA570" s="889"/>
      <c r="AB570" s="916"/>
      <c r="AC570" s="918">
        <v>21</v>
      </c>
      <c r="AD570" s="896">
        <f>AD568+1</f>
        <v>44613</v>
      </c>
      <c r="AE570" s="226" t="s">
        <v>403</v>
      </c>
      <c r="AF570" s="898"/>
      <c r="AG570" s="899"/>
      <c r="AH570" s="899"/>
      <c r="AI570" s="303" t="s">
        <v>404</v>
      </c>
      <c r="AJ570" s="899"/>
      <c r="AK570" s="899"/>
      <c r="AL570" s="900"/>
      <c r="AM570" s="285" t="str">
        <f>IF(AF570="","",AJ570-AF570-(TIME(0,AO570,0)))</f>
        <v/>
      </c>
      <c r="AN570" s="286" t="str">
        <f>IF(AF570="","",IF(MINUTE(AJ570-AF570-TIME(0,AO570,0))=0,"00",MINUTE(AJ570-AF570-TIME(0,AO570,0))))</f>
        <v/>
      </c>
      <c r="AO570" s="279"/>
      <c r="AP570" s="946"/>
      <c r="AQ570" s="903"/>
      <c r="AR570" s="904"/>
      <c r="AS570" s="904"/>
      <c r="AT570" s="904"/>
      <c r="AU570" s="904"/>
      <c r="AV570" s="904"/>
      <c r="AW570" s="904"/>
      <c r="AX570" s="904"/>
      <c r="AY570" s="904"/>
      <c r="AZ570" s="904"/>
      <c r="BA570" s="904"/>
      <c r="BB570" s="904"/>
      <c r="BC570" s="905"/>
    </row>
    <row r="571" spans="1:55" ht="32.1" customHeight="1">
      <c r="A571" s="207"/>
      <c r="B571" s="913"/>
      <c r="C571" s="914"/>
      <c r="D571" s="234" t="s">
        <v>405</v>
      </c>
      <c r="E571" s="293"/>
      <c r="F571" s="294" t="s">
        <v>38</v>
      </c>
      <c r="G571" s="295"/>
      <c r="H571" s="304" t="s">
        <v>404</v>
      </c>
      <c r="I571" s="295"/>
      <c r="J571" s="294" t="s">
        <v>38</v>
      </c>
      <c r="K571" s="295"/>
      <c r="L571" s="287"/>
      <c r="M571" s="288"/>
      <c r="N571" s="280"/>
      <c r="O571" s="887"/>
      <c r="P571" s="891"/>
      <c r="Q571" s="892"/>
      <c r="R571" s="892"/>
      <c r="S571" s="892"/>
      <c r="T571" s="892"/>
      <c r="U571" s="892"/>
      <c r="V571" s="892"/>
      <c r="W571" s="892"/>
      <c r="X571" s="892"/>
      <c r="Y571" s="892"/>
      <c r="Z571" s="892"/>
      <c r="AA571" s="892"/>
      <c r="AB571" s="917"/>
      <c r="AC571" s="918"/>
      <c r="AD571" s="914"/>
      <c r="AE571" s="234" t="s">
        <v>405</v>
      </c>
      <c r="AF571" s="293"/>
      <c r="AG571" s="294" t="s">
        <v>38</v>
      </c>
      <c r="AH571" s="295"/>
      <c r="AI571" s="304" t="s">
        <v>404</v>
      </c>
      <c r="AJ571" s="295"/>
      <c r="AK571" s="294" t="s">
        <v>38</v>
      </c>
      <c r="AL571" s="295"/>
      <c r="AM571" s="291"/>
      <c r="AN571" s="292"/>
      <c r="AO571" s="280"/>
      <c r="AP571" s="943"/>
      <c r="AQ571" s="910"/>
      <c r="AR571" s="911"/>
      <c r="AS571" s="911"/>
      <c r="AT571" s="911"/>
      <c r="AU571" s="911"/>
      <c r="AV571" s="911"/>
      <c r="AW571" s="911"/>
      <c r="AX571" s="911"/>
      <c r="AY571" s="911"/>
      <c r="AZ571" s="911"/>
      <c r="BA571" s="911"/>
      <c r="BB571" s="911"/>
      <c r="BC571" s="912"/>
    </row>
    <row r="572" spans="1:55" ht="32.1" customHeight="1">
      <c r="A572" s="207"/>
      <c r="B572" s="913">
        <v>6</v>
      </c>
      <c r="C572" s="896">
        <f>C570+1</f>
        <v>44598</v>
      </c>
      <c r="D572" s="226" t="s">
        <v>403</v>
      </c>
      <c r="E572" s="898"/>
      <c r="F572" s="899"/>
      <c r="G572" s="899"/>
      <c r="H572" s="303" t="s">
        <v>404</v>
      </c>
      <c r="I572" s="899"/>
      <c r="J572" s="899"/>
      <c r="K572" s="900"/>
      <c r="L572" s="285" t="str">
        <f>IF(E572="","",I572-E572-(TIME(0,N572,0)))</f>
        <v/>
      </c>
      <c r="M572" s="286" t="str">
        <f>IF(E572="","",IF(MINUTE(I572-E572-TIME(0,N572,0))=0,"00",MINUTE(I572-E572-TIME(0,N572,0))))</f>
        <v/>
      </c>
      <c r="N572" s="279"/>
      <c r="O572" s="915"/>
      <c r="P572" s="888"/>
      <c r="Q572" s="889"/>
      <c r="R572" s="889"/>
      <c r="S572" s="889"/>
      <c r="T572" s="889"/>
      <c r="U572" s="889"/>
      <c r="V572" s="889"/>
      <c r="W572" s="889"/>
      <c r="X572" s="889"/>
      <c r="Y572" s="889"/>
      <c r="Z572" s="889"/>
      <c r="AA572" s="889"/>
      <c r="AB572" s="916"/>
      <c r="AC572" s="918">
        <v>22</v>
      </c>
      <c r="AD572" s="896">
        <f>AD570+1</f>
        <v>44614</v>
      </c>
      <c r="AE572" s="226" t="s">
        <v>403</v>
      </c>
      <c r="AF572" s="898"/>
      <c r="AG572" s="899"/>
      <c r="AH572" s="899"/>
      <c r="AI572" s="303" t="s">
        <v>404</v>
      </c>
      <c r="AJ572" s="899"/>
      <c r="AK572" s="899"/>
      <c r="AL572" s="900"/>
      <c r="AM572" s="285" t="str">
        <f>IF(AF572="","",AJ572-AF572-(TIME(0,AO572,0)))</f>
        <v/>
      </c>
      <c r="AN572" s="286" t="str">
        <f>IF(AF572="","",IF(MINUTE(AJ572-AF572-TIME(0,AO572,0))=0,"00",MINUTE(AJ572-AF572-TIME(0,AO572,0))))</f>
        <v/>
      </c>
      <c r="AO572" s="279"/>
      <c r="AP572" s="946"/>
      <c r="AQ572" s="903"/>
      <c r="AR572" s="904"/>
      <c r="AS572" s="904"/>
      <c r="AT572" s="904"/>
      <c r="AU572" s="904"/>
      <c r="AV572" s="904"/>
      <c r="AW572" s="904"/>
      <c r="AX572" s="904"/>
      <c r="AY572" s="904"/>
      <c r="AZ572" s="904"/>
      <c r="BA572" s="904"/>
      <c r="BB572" s="904"/>
      <c r="BC572" s="905"/>
    </row>
    <row r="573" spans="1:55" ht="32.1" customHeight="1">
      <c r="A573" s="207"/>
      <c r="B573" s="913"/>
      <c r="C573" s="914"/>
      <c r="D573" s="234" t="s">
        <v>405</v>
      </c>
      <c r="E573" s="293"/>
      <c r="F573" s="294" t="s">
        <v>38</v>
      </c>
      <c r="G573" s="295"/>
      <c r="H573" s="304" t="s">
        <v>404</v>
      </c>
      <c r="I573" s="295"/>
      <c r="J573" s="294" t="s">
        <v>38</v>
      </c>
      <c r="K573" s="295"/>
      <c r="L573" s="287"/>
      <c r="M573" s="288"/>
      <c r="N573" s="280"/>
      <c r="O573" s="887"/>
      <c r="P573" s="891"/>
      <c r="Q573" s="892"/>
      <c r="R573" s="892"/>
      <c r="S573" s="892"/>
      <c r="T573" s="892"/>
      <c r="U573" s="892"/>
      <c r="V573" s="892"/>
      <c r="W573" s="892"/>
      <c r="X573" s="892"/>
      <c r="Y573" s="892"/>
      <c r="Z573" s="892"/>
      <c r="AA573" s="892"/>
      <c r="AB573" s="917"/>
      <c r="AC573" s="918"/>
      <c r="AD573" s="914"/>
      <c r="AE573" s="234" t="s">
        <v>405</v>
      </c>
      <c r="AF573" s="293"/>
      <c r="AG573" s="294" t="s">
        <v>38</v>
      </c>
      <c r="AH573" s="295"/>
      <c r="AI573" s="304" t="s">
        <v>404</v>
      </c>
      <c r="AJ573" s="295"/>
      <c r="AK573" s="294" t="s">
        <v>38</v>
      </c>
      <c r="AL573" s="295"/>
      <c r="AM573" s="291"/>
      <c r="AN573" s="292"/>
      <c r="AO573" s="280"/>
      <c r="AP573" s="943"/>
      <c r="AQ573" s="910"/>
      <c r="AR573" s="911"/>
      <c r="AS573" s="911"/>
      <c r="AT573" s="911"/>
      <c r="AU573" s="911"/>
      <c r="AV573" s="911"/>
      <c r="AW573" s="911"/>
      <c r="AX573" s="911"/>
      <c r="AY573" s="911"/>
      <c r="AZ573" s="911"/>
      <c r="BA573" s="911"/>
      <c r="BB573" s="911"/>
      <c r="BC573" s="912"/>
    </row>
    <row r="574" spans="1:55" ht="32.1" customHeight="1">
      <c r="A574" s="207"/>
      <c r="B574" s="913">
        <v>7</v>
      </c>
      <c r="C574" s="896">
        <f>C572+1</f>
        <v>44599</v>
      </c>
      <c r="D574" s="226" t="s">
        <v>403</v>
      </c>
      <c r="E574" s="898"/>
      <c r="F574" s="899"/>
      <c r="G574" s="899"/>
      <c r="H574" s="303" t="s">
        <v>404</v>
      </c>
      <c r="I574" s="899"/>
      <c r="J574" s="899"/>
      <c r="K574" s="900"/>
      <c r="L574" s="285" t="str">
        <f>IF(E574="","",I574-E574-(TIME(0,N574,0)))</f>
        <v/>
      </c>
      <c r="M574" s="286" t="str">
        <f>IF(E574="","",IF(MINUTE(I574-E574-TIME(0,N574,0))=0,"00",MINUTE(I574-E574-TIME(0,N574,0))))</f>
        <v/>
      </c>
      <c r="N574" s="279"/>
      <c r="O574" s="915"/>
      <c r="P574" s="888"/>
      <c r="Q574" s="889"/>
      <c r="R574" s="889"/>
      <c r="S574" s="889"/>
      <c r="T574" s="889"/>
      <c r="U574" s="889"/>
      <c r="V574" s="889"/>
      <c r="W574" s="889"/>
      <c r="X574" s="889"/>
      <c r="Y574" s="889"/>
      <c r="Z574" s="889"/>
      <c r="AA574" s="889"/>
      <c r="AB574" s="916"/>
      <c r="AC574" s="918">
        <v>23</v>
      </c>
      <c r="AD574" s="896">
        <f>AD572+1</f>
        <v>44615</v>
      </c>
      <c r="AE574" s="226" t="s">
        <v>403</v>
      </c>
      <c r="AF574" s="898"/>
      <c r="AG574" s="899"/>
      <c r="AH574" s="899"/>
      <c r="AI574" s="303" t="s">
        <v>404</v>
      </c>
      <c r="AJ574" s="899"/>
      <c r="AK574" s="899"/>
      <c r="AL574" s="900"/>
      <c r="AM574" s="285" t="str">
        <f>IF(AF574="","",AJ574-AF574-(TIME(0,AO574,0)))</f>
        <v/>
      </c>
      <c r="AN574" s="286" t="str">
        <f>IF(AF574="","",IF(MINUTE(AJ574-AF574-TIME(0,AO574,0))=0,"00",MINUTE(AJ574-AF574-TIME(0,AO574,0))))</f>
        <v/>
      </c>
      <c r="AO574" s="279"/>
      <c r="AP574" s="946"/>
      <c r="AQ574" s="903"/>
      <c r="AR574" s="904"/>
      <c r="AS574" s="904"/>
      <c r="AT574" s="904"/>
      <c r="AU574" s="904"/>
      <c r="AV574" s="904"/>
      <c r="AW574" s="904"/>
      <c r="AX574" s="904"/>
      <c r="AY574" s="904"/>
      <c r="AZ574" s="904"/>
      <c r="BA574" s="904"/>
      <c r="BB574" s="904"/>
      <c r="BC574" s="905"/>
    </row>
    <row r="575" spans="1:55" ht="32.1" customHeight="1">
      <c r="A575" s="207"/>
      <c r="B575" s="913"/>
      <c r="C575" s="914"/>
      <c r="D575" s="234" t="s">
        <v>405</v>
      </c>
      <c r="E575" s="293"/>
      <c r="F575" s="294" t="s">
        <v>38</v>
      </c>
      <c r="G575" s="295"/>
      <c r="H575" s="304" t="s">
        <v>404</v>
      </c>
      <c r="I575" s="295"/>
      <c r="J575" s="294" t="s">
        <v>38</v>
      </c>
      <c r="K575" s="295"/>
      <c r="L575" s="287"/>
      <c r="M575" s="288"/>
      <c r="N575" s="280"/>
      <c r="O575" s="887"/>
      <c r="P575" s="891"/>
      <c r="Q575" s="892"/>
      <c r="R575" s="892"/>
      <c r="S575" s="892"/>
      <c r="T575" s="892"/>
      <c r="U575" s="892"/>
      <c r="V575" s="892"/>
      <c r="W575" s="892"/>
      <c r="X575" s="892"/>
      <c r="Y575" s="892"/>
      <c r="Z575" s="892"/>
      <c r="AA575" s="892"/>
      <c r="AB575" s="917"/>
      <c r="AC575" s="918"/>
      <c r="AD575" s="914"/>
      <c r="AE575" s="234" t="s">
        <v>405</v>
      </c>
      <c r="AF575" s="293"/>
      <c r="AG575" s="294" t="s">
        <v>38</v>
      </c>
      <c r="AH575" s="295"/>
      <c r="AI575" s="304" t="s">
        <v>404</v>
      </c>
      <c r="AJ575" s="295"/>
      <c r="AK575" s="294" t="s">
        <v>38</v>
      </c>
      <c r="AL575" s="295"/>
      <c r="AM575" s="291"/>
      <c r="AN575" s="292"/>
      <c r="AO575" s="280"/>
      <c r="AP575" s="943"/>
      <c r="AQ575" s="910"/>
      <c r="AR575" s="911"/>
      <c r="AS575" s="911"/>
      <c r="AT575" s="911"/>
      <c r="AU575" s="911"/>
      <c r="AV575" s="911"/>
      <c r="AW575" s="911"/>
      <c r="AX575" s="911"/>
      <c r="AY575" s="911"/>
      <c r="AZ575" s="911"/>
      <c r="BA575" s="911"/>
      <c r="BB575" s="911"/>
      <c r="BC575" s="912"/>
    </row>
    <row r="576" spans="1:55" ht="32.1" customHeight="1">
      <c r="A576" s="207"/>
      <c r="B576" s="913">
        <v>8</v>
      </c>
      <c r="C576" s="896">
        <f>C574+1</f>
        <v>44600</v>
      </c>
      <c r="D576" s="226" t="s">
        <v>403</v>
      </c>
      <c r="E576" s="898"/>
      <c r="F576" s="899"/>
      <c r="G576" s="899"/>
      <c r="H576" s="303" t="s">
        <v>404</v>
      </c>
      <c r="I576" s="899"/>
      <c r="J576" s="899"/>
      <c r="K576" s="900"/>
      <c r="L576" s="285" t="str">
        <f>IF(E576="","",I576-E576-(TIME(0,N576,0)))</f>
        <v/>
      </c>
      <c r="M576" s="286" t="str">
        <f>IF(E576="","",IF(MINUTE(I576-E576-TIME(0,N576,0))=0,"00",MINUTE(I576-E576-TIME(0,N576,0))))</f>
        <v/>
      </c>
      <c r="N576" s="279"/>
      <c r="O576" s="915"/>
      <c r="P576" s="888"/>
      <c r="Q576" s="889"/>
      <c r="R576" s="889"/>
      <c r="S576" s="889"/>
      <c r="T576" s="889"/>
      <c r="U576" s="889"/>
      <c r="V576" s="889"/>
      <c r="W576" s="889"/>
      <c r="X576" s="889"/>
      <c r="Y576" s="889"/>
      <c r="Z576" s="889"/>
      <c r="AA576" s="889"/>
      <c r="AB576" s="916"/>
      <c r="AC576" s="918">
        <v>24</v>
      </c>
      <c r="AD576" s="896">
        <f>AD574+1</f>
        <v>44616</v>
      </c>
      <c r="AE576" s="226" t="s">
        <v>403</v>
      </c>
      <c r="AF576" s="898"/>
      <c r="AG576" s="899"/>
      <c r="AH576" s="899"/>
      <c r="AI576" s="303" t="s">
        <v>404</v>
      </c>
      <c r="AJ576" s="899"/>
      <c r="AK576" s="899"/>
      <c r="AL576" s="900"/>
      <c r="AM576" s="285" t="str">
        <f>IF(AF576="","",AJ576-AF576-(TIME(0,AO576,0)))</f>
        <v/>
      </c>
      <c r="AN576" s="286" t="str">
        <f>IF(AF576="","",IF(MINUTE(AJ576-AF576-TIME(0,AO576,0))=0,"00",MINUTE(AJ576-AF576-TIME(0,AO576,0))))</f>
        <v/>
      </c>
      <c r="AO576" s="279"/>
      <c r="AP576" s="946"/>
      <c r="AQ576" s="903"/>
      <c r="AR576" s="904"/>
      <c r="AS576" s="904"/>
      <c r="AT576" s="904"/>
      <c r="AU576" s="904"/>
      <c r="AV576" s="904"/>
      <c r="AW576" s="904"/>
      <c r="AX576" s="904"/>
      <c r="AY576" s="904"/>
      <c r="AZ576" s="904"/>
      <c r="BA576" s="904"/>
      <c r="BB576" s="904"/>
      <c r="BC576" s="905"/>
    </row>
    <row r="577" spans="1:55" ht="32.1" customHeight="1">
      <c r="A577" s="207"/>
      <c r="B577" s="913"/>
      <c r="C577" s="914"/>
      <c r="D577" s="234" t="s">
        <v>405</v>
      </c>
      <c r="E577" s="293"/>
      <c r="F577" s="294" t="s">
        <v>38</v>
      </c>
      <c r="G577" s="295"/>
      <c r="H577" s="304" t="s">
        <v>404</v>
      </c>
      <c r="I577" s="295"/>
      <c r="J577" s="294" t="s">
        <v>38</v>
      </c>
      <c r="K577" s="295"/>
      <c r="L577" s="287"/>
      <c r="M577" s="288"/>
      <c r="N577" s="280"/>
      <c r="O577" s="887"/>
      <c r="P577" s="891"/>
      <c r="Q577" s="892"/>
      <c r="R577" s="892"/>
      <c r="S577" s="892"/>
      <c r="T577" s="892"/>
      <c r="U577" s="892"/>
      <c r="V577" s="892"/>
      <c r="W577" s="892"/>
      <c r="X577" s="892"/>
      <c r="Y577" s="892"/>
      <c r="Z577" s="892"/>
      <c r="AA577" s="892"/>
      <c r="AB577" s="917"/>
      <c r="AC577" s="918"/>
      <c r="AD577" s="914"/>
      <c r="AE577" s="234" t="s">
        <v>405</v>
      </c>
      <c r="AF577" s="293"/>
      <c r="AG577" s="294" t="s">
        <v>38</v>
      </c>
      <c r="AH577" s="295"/>
      <c r="AI577" s="304" t="s">
        <v>404</v>
      </c>
      <c r="AJ577" s="295"/>
      <c r="AK577" s="294" t="s">
        <v>38</v>
      </c>
      <c r="AL577" s="295"/>
      <c r="AM577" s="291"/>
      <c r="AN577" s="292"/>
      <c r="AO577" s="280"/>
      <c r="AP577" s="943"/>
      <c r="AQ577" s="910"/>
      <c r="AR577" s="911"/>
      <c r="AS577" s="911"/>
      <c r="AT577" s="911"/>
      <c r="AU577" s="911"/>
      <c r="AV577" s="911"/>
      <c r="AW577" s="911"/>
      <c r="AX577" s="911"/>
      <c r="AY577" s="911"/>
      <c r="AZ577" s="911"/>
      <c r="BA577" s="911"/>
      <c r="BB577" s="911"/>
      <c r="BC577" s="912"/>
    </row>
    <row r="578" spans="1:55" ht="32.1" customHeight="1">
      <c r="A578" s="207"/>
      <c r="B578" s="913">
        <v>9</v>
      </c>
      <c r="C578" s="896">
        <f>C576+1</f>
        <v>44601</v>
      </c>
      <c r="D578" s="226" t="s">
        <v>403</v>
      </c>
      <c r="E578" s="898"/>
      <c r="F578" s="899"/>
      <c r="G578" s="899"/>
      <c r="H578" s="303" t="s">
        <v>404</v>
      </c>
      <c r="I578" s="899"/>
      <c r="J578" s="899"/>
      <c r="K578" s="900"/>
      <c r="L578" s="285" t="str">
        <f>IF(E578="","",I578-E578-(TIME(0,N578,0)))</f>
        <v/>
      </c>
      <c r="M578" s="286" t="str">
        <f>IF(E578="","",IF(MINUTE(I578-E578-TIME(0,N578,0))=0,"00",MINUTE(I578-E578-TIME(0,N578,0))))</f>
        <v/>
      </c>
      <c r="N578" s="279"/>
      <c r="O578" s="915"/>
      <c r="P578" s="888"/>
      <c r="Q578" s="889"/>
      <c r="R578" s="889"/>
      <c r="S578" s="889"/>
      <c r="T578" s="889"/>
      <c r="U578" s="889"/>
      <c r="V578" s="889"/>
      <c r="W578" s="889"/>
      <c r="X578" s="889"/>
      <c r="Y578" s="889"/>
      <c r="Z578" s="889"/>
      <c r="AA578" s="889"/>
      <c r="AB578" s="916"/>
      <c r="AC578" s="918">
        <v>25</v>
      </c>
      <c r="AD578" s="896">
        <f>AD576+1</f>
        <v>44617</v>
      </c>
      <c r="AE578" s="226" t="s">
        <v>403</v>
      </c>
      <c r="AF578" s="898"/>
      <c r="AG578" s="899"/>
      <c r="AH578" s="899"/>
      <c r="AI578" s="303" t="s">
        <v>404</v>
      </c>
      <c r="AJ578" s="899"/>
      <c r="AK578" s="899"/>
      <c r="AL578" s="900"/>
      <c r="AM578" s="285" t="str">
        <f>IF(AF578="","",AJ578-AF578-(TIME(0,AO578,0)))</f>
        <v/>
      </c>
      <c r="AN578" s="286" t="str">
        <f>IF(AF578="","",IF(MINUTE(AJ578-AF578-TIME(0,AO578,0))=0,"00",MINUTE(AJ578-AF578-TIME(0,AO578,0))))</f>
        <v/>
      </c>
      <c r="AO578" s="279"/>
      <c r="AP578" s="886"/>
      <c r="AQ578" s="888"/>
      <c r="AR578" s="889"/>
      <c r="AS578" s="889"/>
      <c r="AT578" s="889"/>
      <c r="AU578" s="889"/>
      <c r="AV578" s="889"/>
      <c r="AW578" s="889"/>
      <c r="AX578" s="889"/>
      <c r="AY578" s="889"/>
      <c r="AZ578" s="889"/>
      <c r="BA578" s="889"/>
      <c r="BB578" s="889"/>
      <c r="BC578" s="890"/>
    </row>
    <row r="579" spans="1:55" ht="32.1" customHeight="1">
      <c r="A579" s="207"/>
      <c r="B579" s="913"/>
      <c r="C579" s="914"/>
      <c r="D579" s="234" t="s">
        <v>405</v>
      </c>
      <c r="E579" s="293"/>
      <c r="F579" s="294" t="s">
        <v>38</v>
      </c>
      <c r="G579" s="295"/>
      <c r="H579" s="304" t="s">
        <v>404</v>
      </c>
      <c r="I579" s="295"/>
      <c r="J579" s="294" t="s">
        <v>38</v>
      </c>
      <c r="K579" s="295"/>
      <c r="L579" s="287"/>
      <c r="M579" s="288"/>
      <c r="N579" s="280"/>
      <c r="O579" s="887"/>
      <c r="P579" s="891"/>
      <c r="Q579" s="892"/>
      <c r="R579" s="892"/>
      <c r="S579" s="892"/>
      <c r="T579" s="892"/>
      <c r="U579" s="892"/>
      <c r="V579" s="892"/>
      <c r="W579" s="892"/>
      <c r="X579" s="892"/>
      <c r="Y579" s="892"/>
      <c r="Z579" s="892"/>
      <c r="AA579" s="892"/>
      <c r="AB579" s="917"/>
      <c r="AC579" s="918"/>
      <c r="AD579" s="914"/>
      <c r="AE579" s="234" t="s">
        <v>405</v>
      </c>
      <c r="AF579" s="293"/>
      <c r="AG579" s="294" t="s">
        <v>38</v>
      </c>
      <c r="AH579" s="295"/>
      <c r="AI579" s="304" t="s">
        <v>404</v>
      </c>
      <c r="AJ579" s="295"/>
      <c r="AK579" s="294" t="s">
        <v>38</v>
      </c>
      <c r="AL579" s="295"/>
      <c r="AM579" s="291"/>
      <c r="AN579" s="292"/>
      <c r="AO579" s="280"/>
      <c r="AP579" s="887"/>
      <c r="AQ579" s="891"/>
      <c r="AR579" s="892"/>
      <c r="AS579" s="892"/>
      <c r="AT579" s="892"/>
      <c r="AU579" s="892"/>
      <c r="AV579" s="892"/>
      <c r="AW579" s="892"/>
      <c r="AX579" s="892"/>
      <c r="AY579" s="892"/>
      <c r="AZ579" s="892"/>
      <c r="BA579" s="892"/>
      <c r="BB579" s="892"/>
      <c r="BC579" s="893"/>
    </row>
    <row r="580" spans="1:55" ht="32.1" customHeight="1">
      <c r="A580" s="207"/>
      <c r="B580" s="913">
        <v>10</v>
      </c>
      <c r="C580" s="896">
        <f>C578+1</f>
        <v>44602</v>
      </c>
      <c r="D580" s="226" t="s">
        <v>403</v>
      </c>
      <c r="E580" s="898"/>
      <c r="F580" s="899"/>
      <c r="G580" s="899"/>
      <c r="H580" s="303" t="s">
        <v>404</v>
      </c>
      <c r="I580" s="899"/>
      <c r="J580" s="899"/>
      <c r="K580" s="900"/>
      <c r="L580" s="285" t="str">
        <f>IF(E580="","",I580-E580-(TIME(0,N580,0)))</f>
        <v/>
      </c>
      <c r="M580" s="286" t="str">
        <f>IF(E580="","",IF(MINUTE(I580-E580-TIME(0,N580,0))=0,"00",MINUTE(I580-E580-TIME(0,N580,0))))</f>
        <v/>
      </c>
      <c r="N580" s="279"/>
      <c r="O580" s="915"/>
      <c r="P580" s="888"/>
      <c r="Q580" s="889"/>
      <c r="R580" s="889"/>
      <c r="S580" s="889"/>
      <c r="T580" s="889"/>
      <c r="U580" s="889"/>
      <c r="V580" s="889"/>
      <c r="W580" s="889"/>
      <c r="X580" s="889"/>
      <c r="Y580" s="889"/>
      <c r="Z580" s="889"/>
      <c r="AA580" s="889"/>
      <c r="AB580" s="916"/>
      <c r="AC580" s="918">
        <v>26</v>
      </c>
      <c r="AD580" s="896">
        <f>AD578+1</f>
        <v>44618</v>
      </c>
      <c r="AE580" s="226" t="s">
        <v>403</v>
      </c>
      <c r="AF580" s="898"/>
      <c r="AG580" s="899"/>
      <c r="AH580" s="899"/>
      <c r="AI580" s="303" t="s">
        <v>404</v>
      </c>
      <c r="AJ580" s="899"/>
      <c r="AK580" s="899"/>
      <c r="AL580" s="900"/>
      <c r="AM580" s="285" t="str">
        <f>IF(AF580="","",AJ580-AF580-(TIME(0,AO580,0)))</f>
        <v/>
      </c>
      <c r="AN580" s="286" t="str">
        <f>IF(AF580="","",IF(MINUTE(AJ580-AF580-TIME(0,AO580,0))=0,"00",MINUTE(AJ580-AF580-TIME(0,AO580,0))))</f>
        <v/>
      </c>
      <c r="AO580" s="279"/>
      <c r="AP580" s="886"/>
      <c r="AQ580" s="888"/>
      <c r="AR580" s="889"/>
      <c r="AS580" s="889"/>
      <c r="AT580" s="889"/>
      <c r="AU580" s="889"/>
      <c r="AV580" s="889"/>
      <c r="AW580" s="889"/>
      <c r="AX580" s="889"/>
      <c r="AY580" s="889"/>
      <c r="AZ580" s="889"/>
      <c r="BA580" s="889"/>
      <c r="BB580" s="889"/>
      <c r="BC580" s="890"/>
    </row>
    <row r="581" spans="1:55" ht="32.1" customHeight="1">
      <c r="A581" s="207"/>
      <c r="B581" s="913"/>
      <c r="C581" s="914"/>
      <c r="D581" s="234" t="s">
        <v>405</v>
      </c>
      <c r="E581" s="293"/>
      <c r="F581" s="294" t="s">
        <v>38</v>
      </c>
      <c r="G581" s="295"/>
      <c r="H581" s="304" t="s">
        <v>404</v>
      </c>
      <c r="I581" s="295"/>
      <c r="J581" s="294" t="s">
        <v>38</v>
      </c>
      <c r="K581" s="295"/>
      <c r="L581" s="287"/>
      <c r="M581" s="288"/>
      <c r="N581" s="280"/>
      <c r="O581" s="887"/>
      <c r="P581" s="891"/>
      <c r="Q581" s="892"/>
      <c r="R581" s="892"/>
      <c r="S581" s="892"/>
      <c r="T581" s="892"/>
      <c r="U581" s="892"/>
      <c r="V581" s="892"/>
      <c r="W581" s="892"/>
      <c r="X581" s="892"/>
      <c r="Y581" s="892"/>
      <c r="Z581" s="892"/>
      <c r="AA581" s="892"/>
      <c r="AB581" s="917"/>
      <c r="AC581" s="918"/>
      <c r="AD581" s="914"/>
      <c r="AE581" s="234" t="s">
        <v>405</v>
      </c>
      <c r="AF581" s="293"/>
      <c r="AG581" s="294" t="s">
        <v>38</v>
      </c>
      <c r="AH581" s="295"/>
      <c r="AI581" s="304" t="s">
        <v>404</v>
      </c>
      <c r="AJ581" s="295"/>
      <c r="AK581" s="294" t="s">
        <v>38</v>
      </c>
      <c r="AL581" s="295"/>
      <c r="AM581" s="291"/>
      <c r="AN581" s="292"/>
      <c r="AO581" s="280"/>
      <c r="AP581" s="887"/>
      <c r="AQ581" s="891"/>
      <c r="AR581" s="892"/>
      <c r="AS581" s="892"/>
      <c r="AT581" s="892"/>
      <c r="AU581" s="892"/>
      <c r="AV581" s="892"/>
      <c r="AW581" s="892"/>
      <c r="AX581" s="892"/>
      <c r="AY581" s="892"/>
      <c r="AZ581" s="892"/>
      <c r="BA581" s="892"/>
      <c r="BB581" s="892"/>
      <c r="BC581" s="893"/>
    </row>
    <row r="582" spans="1:55" ht="32.1" customHeight="1">
      <c r="A582" s="207"/>
      <c r="B582" s="913">
        <v>11</v>
      </c>
      <c r="C582" s="896">
        <f>C580+1</f>
        <v>44603</v>
      </c>
      <c r="D582" s="226" t="s">
        <v>403</v>
      </c>
      <c r="E582" s="898"/>
      <c r="F582" s="899"/>
      <c r="G582" s="899"/>
      <c r="H582" s="303" t="s">
        <v>404</v>
      </c>
      <c r="I582" s="899"/>
      <c r="J582" s="899"/>
      <c r="K582" s="900"/>
      <c r="L582" s="285" t="str">
        <f>IF(E582="","",I582-E582-(TIME(0,N582,0)))</f>
        <v/>
      </c>
      <c r="M582" s="286" t="str">
        <f>IF(E582="","",IF(MINUTE(I582-E582-TIME(0,N582,0))=0,"00",MINUTE(I582-E582-TIME(0,N582,0))))</f>
        <v/>
      </c>
      <c r="N582" s="279"/>
      <c r="O582" s="915"/>
      <c r="P582" s="888"/>
      <c r="Q582" s="889"/>
      <c r="R582" s="889"/>
      <c r="S582" s="889"/>
      <c r="T582" s="889"/>
      <c r="U582" s="889"/>
      <c r="V582" s="889"/>
      <c r="W582" s="889"/>
      <c r="X582" s="889"/>
      <c r="Y582" s="889"/>
      <c r="Z582" s="889"/>
      <c r="AA582" s="889"/>
      <c r="AB582" s="916"/>
      <c r="AC582" s="918">
        <v>27</v>
      </c>
      <c r="AD582" s="896">
        <f>AD580+1</f>
        <v>44619</v>
      </c>
      <c r="AE582" s="226" t="s">
        <v>403</v>
      </c>
      <c r="AF582" s="898"/>
      <c r="AG582" s="899"/>
      <c r="AH582" s="899"/>
      <c r="AI582" s="303" t="s">
        <v>404</v>
      </c>
      <c r="AJ582" s="899"/>
      <c r="AK582" s="899"/>
      <c r="AL582" s="900"/>
      <c r="AM582" s="285" t="str">
        <f>IF(AF582="","",AJ582-AF582-(TIME(0,AO582,0)))</f>
        <v/>
      </c>
      <c r="AN582" s="286" t="str">
        <f>IF(AF582="","",IF(MINUTE(AJ582-AF582-TIME(0,AO582,0))=0,"00",MINUTE(AJ582-AF582-TIME(0,AO582,0))))</f>
        <v/>
      </c>
      <c r="AO582" s="279"/>
      <c r="AP582" s="886"/>
      <c r="AQ582" s="888"/>
      <c r="AR582" s="889"/>
      <c r="AS582" s="889"/>
      <c r="AT582" s="889"/>
      <c r="AU582" s="889"/>
      <c r="AV582" s="889"/>
      <c r="AW582" s="889"/>
      <c r="AX582" s="889"/>
      <c r="AY582" s="889"/>
      <c r="AZ582" s="889"/>
      <c r="BA582" s="889"/>
      <c r="BB582" s="889"/>
      <c r="BC582" s="890"/>
    </row>
    <row r="583" spans="1:55" ht="32.1" customHeight="1">
      <c r="A583" s="207"/>
      <c r="B583" s="913"/>
      <c r="C583" s="914"/>
      <c r="D583" s="234" t="s">
        <v>405</v>
      </c>
      <c r="E583" s="293"/>
      <c r="F583" s="294" t="s">
        <v>38</v>
      </c>
      <c r="G583" s="295"/>
      <c r="H583" s="304" t="s">
        <v>404</v>
      </c>
      <c r="I583" s="295"/>
      <c r="J583" s="294" t="s">
        <v>38</v>
      </c>
      <c r="K583" s="295"/>
      <c r="L583" s="287"/>
      <c r="M583" s="288"/>
      <c r="N583" s="280"/>
      <c r="O583" s="887"/>
      <c r="P583" s="891"/>
      <c r="Q583" s="892"/>
      <c r="R583" s="892"/>
      <c r="S583" s="892"/>
      <c r="T583" s="892"/>
      <c r="U583" s="892"/>
      <c r="V583" s="892"/>
      <c r="W583" s="892"/>
      <c r="X583" s="892"/>
      <c r="Y583" s="892"/>
      <c r="Z583" s="892"/>
      <c r="AA583" s="892"/>
      <c r="AB583" s="917"/>
      <c r="AC583" s="918"/>
      <c r="AD583" s="914"/>
      <c r="AE583" s="234" t="s">
        <v>405</v>
      </c>
      <c r="AF583" s="293"/>
      <c r="AG583" s="294" t="s">
        <v>38</v>
      </c>
      <c r="AH583" s="295"/>
      <c r="AI583" s="304" t="s">
        <v>404</v>
      </c>
      <c r="AJ583" s="295"/>
      <c r="AK583" s="294" t="s">
        <v>38</v>
      </c>
      <c r="AL583" s="295"/>
      <c r="AM583" s="291"/>
      <c r="AN583" s="292"/>
      <c r="AO583" s="280"/>
      <c r="AP583" s="887"/>
      <c r="AQ583" s="891"/>
      <c r="AR583" s="892"/>
      <c r="AS583" s="892"/>
      <c r="AT583" s="892"/>
      <c r="AU583" s="892"/>
      <c r="AV583" s="892"/>
      <c r="AW583" s="892"/>
      <c r="AX583" s="892"/>
      <c r="AY583" s="892"/>
      <c r="AZ583" s="892"/>
      <c r="BA583" s="892"/>
      <c r="BB583" s="892"/>
      <c r="BC583" s="893"/>
    </row>
    <row r="584" spans="1:55" ht="32.1" customHeight="1">
      <c r="A584" s="207"/>
      <c r="B584" s="913">
        <v>12</v>
      </c>
      <c r="C584" s="896">
        <f>C582+1</f>
        <v>44604</v>
      </c>
      <c r="D584" s="226" t="s">
        <v>403</v>
      </c>
      <c r="E584" s="898"/>
      <c r="F584" s="899"/>
      <c r="G584" s="899"/>
      <c r="H584" s="303" t="s">
        <v>404</v>
      </c>
      <c r="I584" s="899"/>
      <c r="J584" s="899"/>
      <c r="K584" s="900"/>
      <c r="L584" s="285" t="str">
        <f>IF(E584="","",I584-E584-(TIME(0,N584,0)))</f>
        <v/>
      </c>
      <c r="M584" s="286" t="str">
        <f>IF(E584="","",IF(MINUTE(I584-E584-TIME(0,N584,0))=0,"00",MINUTE(I584-E584-TIME(0,N584,0))))</f>
        <v/>
      </c>
      <c r="N584" s="279"/>
      <c r="O584" s="915"/>
      <c r="P584" s="888"/>
      <c r="Q584" s="889"/>
      <c r="R584" s="889"/>
      <c r="S584" s="889"/>
      <c r="T584" s="889"/>
      <c r="U584" s="889"/>
      <c r="V584" s="889"/>
      <c r="W584" s="889"/>
      <c r="X584" s="889"/>
      <c r="Y584" s="889"/>
      <c r="Z584" s="889"/>
      <c r="AA584" s="889"/>
      <c r="AB584" s="916"/>
      <c r="AC584" s="918">
        <v>28</v>
      </c>
      <c r="AD584" s="896">
        <f>AD582+1</f>
        <v>44620</v>
      </c>
      <c r="AE584" s="226" t="s">
        <v>403</v>
      </c>
      <c r="AF584" s="898"/>
      <c r="AG584" s="899"/>
      <c r="AH584" s="899"/>
      <c r="AI584" s="303" t="s">
        <v>404</v>
      </c>
      <c r="AJ584" s="899"/>
      <c r="AK584" s="899"/>
      <c r="AL584" s="900"/>
      <c r="AM584" s="285" t="str">
        <f>IF(AF584="","",AJ584-AF584-(TIME(0,AO584,0)))</f>
        <v/>
      </c>
      <c r="AN584" s="286" t="str">
        <f>IF(AF584="","",IF(MINUTE(AJ584-AF584-TIME(0,AO584,0))=0,"00",MINUTE(AJ584-AF584-TIME(0,AO584,0))))</f>
        <v/>
      </c>
      <c r="AO584" s="279"/>
      <c r="AP584" s="886"/>
      <c r="AQ584" s="888"/>
      <c r="AR584" s="889"/>
      <c r="AS584" s="889"/>
      <c r="AT584" s="889"/>
      <c r="AU584" s="889"/>
      <c r="AV584" s="889"/>
      <c r="AW584" s="889"/>
      <c r="AX584" s="889"/>
      <c r="AY584" s="889"/>
      <c r="AZ584" s="889"/>
      <c r="BA584" s="889"/>
      <c r="BB584" s="889"/>
      <c r="BC584" s="890"/>
    </row>
    <row r="585" spans="1:55" ht="32.1" customHeight="1">
      <c r="A585" s="207"/>
      <c r="B585" s="913"/>
      <c r="C585" s="914"/>
      <c r="D585" s="234" t="s">
        <v>405</v>
      </c>
      <c r="E585" s="293"/>
      <c r="F585" s="294" t="s">
        <v>38</v>
      </c>
      <c r="G585" s="295"/>
      <c r="H585" s="304" t="s">
        <v>404</v>
      </c>
      <c r="I585" s="295"/>
      <c r="J585" s="294" t="s">
        <v>38</v>
      </c>
      <c r="K585" s="295"/>
      <c r="L585" s="287"/>
      <c r="M585" s="288"/>
      <c r="N585" s="280"/>
      <c r="O585" s="887"/>
      <c r="P585" s="891"/>
      <c r="Q585" s="892"/>
      <c r="R585" s="892"/>
      <c r="S585" s="892"/>
      <c r="T585" s="892"/>
      <c r="U585" s="892"/>
      <c r="V585" s="892"/>
      <c r="W585" s="892"/>
      <c r="X585" s="892"/>
      <c r="Y585" s="892"/>
      <c r="Z585" s="892"/>
      <c r="AA585" s="892"/>
      <c r="AB585" s="917"/>
      <c r="AC585" s="918"/>
      <c r="AD585" s="914"/>
      <c r="AE585" s="234" t="s">
        <v>405</v>
      </c>
      <c r="AF585" s="293"/>
      <c r="AG585" s="294" t="s">
        <v>38</v>
      </c>
      <c r="AH585" s="295"/>
      <c r="AI585" s="304" t="s">
        <v>404</v>
      </c>
      <c r="AJ585" s="295"/>
      <c r="AK585" s="294" t="s">
        <v>38</v>
      </c>
      <c r="AL585" s="295"/>
      <c r="AM585" s="291"/>
      <c r="AN585" s="292"/>
      <c r="AO585" s="280"/>
      <c r="AP585" s="887"/>
      <c r="AQ585" s="891"/>
      <c r="AR585" s="892"/>
      <c r="AS585" s="892"/>
      <c r="AT585" s="892"/>
      <c r="AU585" s="892"/>
      <c r="AV585" s="892"/>
      <c r="AW585" s="892"/>
      <c r="AX585" s="892"/>
      <c r="AY585" s="892"/>
      <c r="AZ585" s="892"/>
      <c r="BA585" s="892"/>
      <c r="BB585" s="892"/>
      <c r="BC585" s="893"/>
    </row>
    <row r="586" spans="1:55" ht="32.1" customHeight="1">
      <c r="A586" s="207"/>
      <c r="B586" s="913">
        <v>13</v>
      </c>
      <c r="C586" s="896">
        <f>C584+1</f>
        <v>44605</v>
      </c>
      <c r="D586" s="226" t="s">
        <v>403</v>
      </c>
      <c r="E586" s="898"/>
      <c r="F586" s="899"/>
      <c r="G586" s="899"/>
      <c r="H586" s="303" t="s">
        <v>404</v>
      </c>
      <c r="I586" s="899"/>
      <c r="J586" s="899"/>
      <c r="K586" s="900"/>
      <c r="L586" s="285" t="str">
        <f>IF(E586="","",I586-E586-(TIME(0,N586,0)))</f>
        <v/>
      </c>
      <c r="M586" s="286" t="str">
        <f>IF(E586="","",IF(MINUTE(I586-E586-TIME(0,N586,0))=0,"00",MINUTE(I586-E586-TIME(0,N586,0))))</f>
        <v/>
      </c>
      <c r="N586" s="279"/>
      <c r="O586" s="901"/>
      <c r="P586" s="903"/>
      <c r="Q586" s="904"/>
      <c r="R586" s="904"/>
      <c r="S586" s="904"/>
      <c r="T586" s="904"/>
      <c r="U586" s="904"/>
      <c r="V586" s="904"/>
      <c r="W586" s="904"/>
      <c r="X586" s="904"/>
      <c r="Y586" s="904"/>
      <c r="Z586" s="904"/>
      <c r="AA586" s="904"/>
      <c r="AB586" s="944"/>
      <c r="AC586" s="918" t="str">
        <f>IF(BD1+1="","",IF(OR(MOD(BD1+1,400)=0,AND(MOD(BD1+1,4)=0,MOD(BD1+1,100)&lt;&gt;0)),AC584+1,""))</f>
        <v/>
      </c>
      <c r="AD586" s="896" t="str">
        <f>IF(BD1+1="","",IF(OR(MOD(BD1+1,400)=0,AND(MOD(BD1+1,4)=0,MOD(BD1+1,100)&lt;&gt;0)),AD584+1,""))</f>
        <v/>
      </c>
      <c r="AE586" s="226" t="s">
        <v>403</v>
      </c>
      <c r="AF586" s="898"/>
      <c r="AG586" s="899"/>
      <c r="AH586" s="899"/>
      <c r="AI586" s="303" t="s">
        <v>404</v>
      </c>
      <c r="AJ586" s="899"/>
      <c r="AK586" s="899"/>
      <c r="AL586" s="900"/>
      <c r="AM586" s="285" t="str">
        <f>IF(AF586="","",AJ586-AF586-(TIME(0,AO586,0)))</f>
        <v/>
      </c>
      <c r="AN586" s="286" t="str">
        <f>IF(AF586="","",IF(MINUTE(AJ586-AF586-TIME(0,AO586,0))=0,"00",MINUTE(AJ586-AF586-TIME(0,AO586,0))))</f>
        <v/>
      </c>
      <c r="AO586" s="279"/>
      <c r="AP586" s="886"/>
      <c r="AQ586" s="888"/>
      <c r="AR586" s="889"/>
      <c r="AS586" s="889"/>
      <c r="AT586" s="889"/>
      <c r="AU586" s="889"/>
      <c r="AV586" s="889"/>
      <c r="AW586" s="889"/>
      <c r="AX586" s="889"/>
      <c r="AY586" s="889"/>
      <c r="AZ586" s="889"/>
      <c r="BA586" s="889"/>
      <c r="BB586" s="889"/>
      <c r="BC586" s="890"/>
    </row>
    <row r="587" spans="1:55" ht="32.1" customHeight="1">
      <c r="A587" s="207"/>
      <c r="B587" s="913"/>
      <c r="C587" s="914"/>
      <c r="D587" s="234" t="s">
        <v>405</v>
      </c>
      <c r="E587" s="293"/>
      <c r="F587" s="294" t="s">
        <v>38</v>
      </c>
      <c r="G587" s="295"/>
      <c r="H587" s="304" t="s">
        <v>404</v>
      </c>
      <c r="I587" s="295"/>
      <c r="J587" s="294" t="s">
        <v>38</v>
      </c>
      <c r="K587" s="295"/>
      <c r="L587" s="287"/>
      <c r="M587" s="288"/>
      <c r="N587" s="280"/>
      <c r="O587" s="943"/>
      <c r="P587" s="910"/>
      <c r="Q587" s="911"/>
      <c r="R587" s="911"/>
      <c r="S587" s="911"/>
      <c r="T587" s="911"/>
      <c r="U587" s="911"/>
      <c r="V587" s="911"/>
      <c r="W587" s="911"/>
      <c r="X587" s="911"/>
      <c r="Y587" s="911"/>
      <c r="Z587" s="911"/>
      <c r="AA587" s="911"/>
      <c r="AB587" s="945"/>
      <c r="AC587" s="918"/>
      <c r="AD587" s="914"/>
      <c r="AE587" s="234" t="s">
        <v>405</v>
      </c>
      <c r="AF587" s="293"/>
      <c r="AG587" s="294" t="s">
        <v>38</v>
      </c>
      <c r="AH587" s="295"/>
      <c r="AI587" s="304" t="s">
        <v>404</v>
      </c>
      <c r="AJ587" s="295"/>
      <c r="AK587" s="294" t="s">
        <v>38</v>
      </c>
      <c r="AL587" s="295"/>
      <c r="AM587" s="291"/>
      <c r="AN587" s="292"/>
      <c r="AO587" s="280"/>
      <c r="AP587" s="887"/>
      <c r="AQ587" s="891"/>
      <c r="AR587" s="892"/>
      <c r="AS587" s="892"/>
      <c r="AT587" s="892"/>
      <c r="AU587" s="892"/>
      <c r="AV587" s="892"/>
      <c r="AW587" s="892"/>
      <c r="AX587" s="892"/>
      <c r="AY587" s="892"/>
      <c r="AZ587" s="892"/>
      <c r="BA587" s="892"/>
      <c r="BB587" s="892"/>
      <c r="BC587" s="893"/>
    </row>
    <row r="588" spans="1:55" ht="32.1" customHeight="1">
      <c r="A588" s="207"/>
      <c r="B588" s="913">
        <v>14</v>
      </c>
      <c r="C588" s="896">
        <f>C586+1</f>
        <v>44606</v>
      </c>
      <c r="D588" s="226" t="s">
        <v>403</v>
      </c>
      <c r="E588" s="898"/>
      <c r="F588" s="899"/>
      <c r="G588" s="899"/>
      <c r="H588" s="303" t="s">
        <v>404</v>
      </c>
      <c r="I588" s="899"/>
      <c r="J588" s="899"/>
      <c r="K588" s="900"/>
      <c r="L588" s="285" t="str">
        <f>IF(E588="","",I588-E588-(TIME(0,N588,0)))</f>
        <v/>
      </c>
      <c r="M588" s="286" t="str">
        <f>IF(E588="","",IF(MINUTE(I588-E588-TIME(0,N588,0))=0,"00",MINUTE(I588-E588-TIME(0,N588,0))))</f>
        <v/>
      </c>
      <c r="N588" s="279"/>
      <c r="O588" s="901"/>
      <c r="P588" s="903"/>
      <c r="Q588" s="904"/>
      <c r="R588" s="904"/>
      <c r="S588" s="904"/>
      <c r="T588" s="904"/>
      <c r="U588" s="904"/>
      <c r="V588" s="904"/>
      <c r="W588" s="904"/>
      <c r="X588" s="904"/>
      <c r="Y588" s="904"/>
      <c r="Z588" s="904"/>
      <c r="AA588" s="904"/>
      <c r="AB588" s="944"/>
      <c r="AC588" s="918"/>
      <c r="AD588" s="915"/>
      <c r="AE588" s="226" t="s">
        <v>403</v>
      </c>
      <c r="AF588" s="898"/>
      <c r="AG588" s="899"/>
      <c r="AH588" s="899"/>
      <c r="AI588" s="303" t="s">
        <v>404</v>
      </c>
      <c r="AJ588" s="899"/>
      <c r="AK588" s="899"/>
      <c r="AL588" s="900"/>
      <c r="AM588" s="285" t="str">
        <f>IF(AF588="","",AJ588-AF588-(TIME(0,AO588,0)))</f>
        <v/>
      </c>
      <c r="AN588" s="286" t="str">
        <f>IF(AF588="","",IF(MINUTE(AJ588-AF588-TIME(0,AO588,0))=0,"00",MINUTE(AJ588-AF588-TIME(0,AO588,0))))</f>
        <v/>
      </c>
      <c r="AO588" s="279"/>
      <c r="AP588" s="946"/>
      <c r="AQ588" s="903"/>
      <c r="AR588" s="904"/>
      <c r="AS588" s="904"/>
      <c r="AT588" s="904"/>
      <c r="AU588" s="904"/>
      <c r="AV588" s="904"/>
      <c r="AW588" s="904"/>
      <c r="AX588" s="904"/>
      <c r="AY588" s="904"/>
      <c r="AZ588" s="904"/>
      <c r="BA588" s="904"/>
      <c r="BB588" s="904"/>
      <c r="BC588" s="905"/>
    </row>
    <row r="589" spans="1:55" ht="32.1" customHeight="1">
      <c r="A589" s="207"/>
      <c r="B589" s="913"/>
      <c r="C589" s="914"/>
      <c r="D589" s="234" t="s">
        <v>405</v>
      </c>
      <c r="E589" s="293"/>
      <c r="F589" s="294" t="s">
        <v>38</v>
      </c>
      <c r="G589" s="295"/>
      <c r="H589" s="304" t="s">
        <v>404</v>
      </c>
      <c r="I589" s="295"/>
      <c r="J589" s="294" t="s">
        <v>38</v>
      </c>
      <c r="K589" s="295"/>
      <c r="L589" s="287"/>
      <c r="M589" s="288"/>
      <c r="N589" s="280"/>
      <c r="O589" s="943"/>
      <c r="P589" s="910"/>
      <c r="Q589" s="911"/>
      <c r="R589" s="911"/>
      <c r="S589" s="911"/>
      <c r="T589" s="911"/>
      <c r="U589" s="911"/>
      <c r="V589" s="911"/>
      <c r="W589" s="911"/>
      <c r="X589" s="911"/>
      <c r="Y589" s="911"/>
      <c r="Z589" s="911"/>
      <c r="AA589" s="911"/>
      <c r="AB589" s="945"/>
      <c r="AC589" s="918"/>
      <c r="AD589" s="887"/>
      <c r="AE589" s="234" t="s">
        <v>405</v>
      </c>
      <c r="AF589" s="293"/>
      <c r="AG589" s="294" t="s">
        <v>38</v>
      </c>
      <c r="AH589" s="295"/>
      <c r="AI589" s="304" t="s">
        <v>404</v>
      </c>
      <c r="AJ589" s="295"/>
      <c r="AK589" s="294" t="s">
        <v>38</v>
      </c>
      <c r="AL589" s="295"/>
      <c r="AM589" s="291"/>
      <c r="AN589" s="292"/>
      <c r="AO589" s="280"/>
      <c r="AP589" s="943"/>
      <c r="AQ589" s="910"/>
      <c r="AR589" s="911"/>
      <c r="AS589" s="911"/>
      <c r="AT589" s="911"/>
      <c r="AU589" s="911"/>
      <c r="AV589" s="911"/>
      <c r="AW589" s="911"/>
      <c r="AX589" s="911"/>
      <c r="AY589" s="911"/>
      <c r="AZ589" s="911"/>
      <c r="BA589" s="911"/>
      <c r="BB589" s="911"/>
      <c r="BC589" s="912"/>
    </row>
    <row r="590" spans="1:55" ht="32.1" customHeight="1">
      <c r="A590" s="207"/>
      <c r="B590" s="913">
        <v>15</v>
      </c>
      <c r="C590" s="896">
        <f>C588+1</f>
        <v>44607</v>
      </c>
      <c r="D590" s="226" t="s">
        <v>403</v>
      </c>
      <c r="E590" s="898"/>
      <c r="F590" s="899"/>
      <c r="G590" s="899"/>
      <c r="H590" s="303" t="s">
        <v>404</v>
      </c>
      <c r="I590" s="899"/>
      <c r="J590" s="899"/>
      <c r="K590" s="900"/>
      <c r="L590" s="285" t="str">
        <f>IF(E590="","",I590-E590-(TIME(0,N590,0)))</f>
        <v/>
      </c>
      <c r="M590" s="286" t="str">
        <f>IF(E590="","",IF(MINUTE(I590-E590-TIME(0,N590,0))=0,"00",MINUTE(I590-E590-TIME(0,N590,0))))</f>
        <v/>
      </c>
      <c r="N590" s="279"/>
      <c r="O590" s="901"/>
      <c r="P590" s="903"/>
      <c r="Q590" s="904"/>
      <c r="R590" s="904"/>
      <c r="S590" s="904"/>
      <c r="T590" s="904"/>
      <c r="U590" s="904"/>
      <c r="V590" s="904"/>
      <c r="W590" s="904"/>
      <c r="X590" s="904"/>
      <c r="Y590" s="904"/>
      <c r="Z590" s="904"/>
      <c r="AA590" s="904"/>
      <c r="AB590" s="944"/>
      <c r="AC590" s="947"/>
      <c r="AD590" s="915"/>
      <c r="AE590" s="226" t="s">
        <v>403</v>
      </c>
      <c r="AF590" s="898"/>
      <c r="AG590" s="899"/>
      <c r="AH590" s="899"/>
      <c r="AI590" s="303" t="s">
        <v>404</v>
      </c>
      <c r="AJ590" s="899"/>
      <c r="AK590" s="899"/>
      <c r="AL590" s="900"/>
      <c r="AM590" s="285" t="str">
        <f>IF(AF590="","",AJ590-AF590-(TIME(0,AO590,0)))</f>
        <v/>
      </c>
      <c r="AN590" s="286" t="str">
        <f>IF(AF590="","",IF(MINUTE(AJ590-AF590-TIME(0,AO590,0))=0,"00",MINUTE(AJ590-AF590-TIME(0,AO590,0))))</f>
        <v/>
      </c>
      <c r="AO590" s="279"/>
      <c r="AP590" s="946"/>
      <c r="AQ590" s="903"/>
      <c r="AR590" s="904"/>
      <c r="AS590" s="904"/>
      <c r="AT590" s="904"/>
      <c r="AU590" s="904"/>
      <c r="AV590" s="904"/>
      <c r="AW590" s="904"/>
      <c r="AX590" s="904"/>
      <c r="AY590" s="904"/>
      <c r="AZ590" s="904"/>
      <c r="BA590" s="904"/>
      <c r="BB590" s="904"/>
      <c r="BC590" s="905"/>
    </row>
    <row r="591" spans="1:55" ht="32.1" customHeight="1" thickBot="1">
      <c r="A591" s="207"/>
      <c r="B591" s="913"/>
      <c r="C591" s="914"/>
      <c r="D591" s="234" t="s">
        <v>405</v>
      </c>
      <c r="E591" s="293"/>
      <c r="F591" s="294" t="s">
        <v>38</v>
      </c>
      <c r="G591" s="295"/>
      <c r="H591" s="304" t="s">
        <v>404</v>
      </c>
      <c r="I591" s="295"/>
      <c r="J591" s="294" t="s">
        <v>38</v>
      </c>
      <c r="K591" s="295"/>
      <c r="L591" s="287"/>
      <c r="M591" s="288"/>
      <c r="N591" s="280"/>
      <c r="O591" s="943"/>
      <c r="P591" s="910"/>
      <c r="Q591" s="911"/>
      <c r="R591" s="911"/>
      <c r="S591" s="911"/>
      <c r="T591" s="911"/>
      <c r="U591" s="911"/>
      <c r="V591" s="911"/>
      <c r="W591" s="911"/>
      <c r="X591" s="911"/>
      <c r="Y591" s="911"/>
      <c r="Z591" s="911"/>
      <c r="AA591" s="911"/>
      <c r="AB591" s="945"/>
      <c r="AC591" s="947"/>
      <c r="AD591" s="887"/>
      <c r="AE591" s="234" t="s">
        <v>405</v>
      </c>
      <c r="AF591" s="293"/>
      <c r="AG591" s="294" t="s">
        <v>38</v>
      </c>
      <c r="AH591" s="295"/>
      <c r="AI591" s="304" t="s">
        <v>404</v>
      </c>
      <c r="AJ591" s="295"/>
      <c r="AK591" s="294" t="s">
        <v>38</v>
      </c>
      <c r="AL591" s="295"/>
      <c r="AM591" s="291"/>
      <c r="AN591" s="292"/>
      <c r="AO591" s="280"/>
      <c r="AP591" s="902"/>
      <c r="AQ591" s="910"/>
      <c r="AR591" s="911"/>
      <c r="AS591" s="911"/>
      <c r="AT591" s="911"/>
      <c r="AU591" s="911"/>
      <c r="AV591" s="911"/>
      <c r="AW591" s="911"/>
      <c r="AX591" s="911"/>
      <c r="AY591" s="911"/>
      <c r="AZ591" s="911"/>
      <c r="BA591" s="911"/>
      <c r="BB591" s="911"/>
      <c r="BC591" s="912"/>
    </row>
    <row r="592" spans="1:55" ht="32.1" customHeight="1">
      <c r="A592" s="207"/>
      <c r="B592" s="894">
        <v>16</v>
      </c>
      <c r="C592" s="896">
        <f>C590+1</f>
        <v>44608</v>
      </c>
      <c r="D592" s="226" t="s">
        <v>403</v>
      </c>
      <c r="E592" s="898"/>
      <c r="F592" s="899"/>
      <c r="G592" s="899"/>
      <c r="H592" s="303" t="s">
        <v>404</v>
      </c>
      <c r="I592" s="899"/>
      <c r="J592" s="899"/>
      <c r="K592" s="900"/>
      <c r="L592" s="285" t="str">
        <f>IF(E592="","",I592-E592-(TIME(0,N592,0)))</f>
        <v/>
      </c>
      <c r="M592" s="286" t="str">
        <f>IF(E592="","",IF(MINUTE(I592-E592-TIME(0,N592,0))=0,"00",MINUTE(I592-E592-TIME(0,N592,0))))</f>
        <v/>
      </c>
      <c r="N592" s="279"/>
      <c r="O592" s="901"/>
      <c r="P592" s="903"/>
      <c r="Q592" s="904"/>
      <c r="R592" s="904"/>
      <c r="S592" s="904"/>
      <c r="T592" s="904"/>
      <c r="U592" s="904"/>
      <c r="V592" s="904"/>
      <c r="W592" s="904"/>
      <c r="X592" s="904"/>
      <c r="Y592" s="904"/>
      <c r="Z592" s="904"/>
      <c r="AA592" s="904"/>
      <c r="AB592" s="905"/>
      <c r="AC592" s="922" t="s">
        <v>427</v>
      </c>
      <c r="AD592" s="923"/>
      <c r="AE592" s="923"/>
      <c r="AF592" s="923"/>
      <c r="AG592" s="923"/>
      <c r="AH592" s="923"/>
      <c r="AI592" s="923"/>
      <c r="AJ592" s="923"/>
      <c r="AK592" s="926" t="s">
        <v>403</v>
      </c>
      <c r="AL592" s="927"/>
      <c r="AM592" s="928">
        <f>SUM(L562:L593,AM562:AM591)</f>
        <v>0</v>
      </c>
      <c r="AN592" s="929"/>
      <c r="AO592" s="929"/>
      <c r="AP592" s="929"/>
      <c r="AQ592" s="929"/>
      <c r="AR592" s="929"/>
      <c r="AS592" s="930"/>
      <c r="AT592" s="931">
        <f>COUNTA(E562:G593,AF562:AH591)-COUNTIF(E562:G593,":")-COUNTIF(AF562:AH591,":")</f>
        <v>0</v>
      </c>
      <c r="AU592" s="932"/>
      <c r="AV592" s="932"/>
      <c r="AW592" s="933" t="s">
        <v>393</v>
      </c>
      <c r="AX592" s="934"/>
      <c r="AY592" s="935"/>
      <c r="AZ592" s="936"/>
      <c r="BA592" s="937"/>
      <c r="BB592" s="937"/>
      <c r="BC592" s="938"/>
    </row>
    <row r="593" spans="1:68" ht="32.1" customHeight="1" thickBot="1">
      <c r="A593" s="207"/>
      <c r="B593" s="895"/>
      <c r="C593" s="897"/>
      <c r="D593" s="244" t="s">
        <v>405</v>
      </c>
      <c r="E593" s="296"/>
      <c r="F593" s="297" t="s">
        <v>38</v>
      </c>
      <c r="G593" s="298"/>
      <c r="H593" s="305" t="s">
        <v>404</v>
      </c>
      <c r="I593" s="298"/>
      <c r="J593" s="297" t="s">
        <v>38</v>
      </c>
      <c r="K593" s="298"/>
      <c r="L593" s="289"/>
      <c r="M593" s="290"/>
      <c r="N593" s="281"/>
      <c r="O593" s="902"/>
      <c r="P593" s="906"/>
      <c r="Q593" s="907"/>
      <c r="R593" s="907"/>
      <c r="S593" s="907"/>
      <c r="T593" s="907"/>
      <c r="U593" s="907"/>
      <c r="V593" s="907"/>
      <c r="W593" s="907"/>
      <c r="X593" s="907"/>
      <c r="Y593" s="907"/>
      <c r="Z593" s="907"/>
      <c r="AA593" s="907"/>
      <c r="AB593" s="908"/>
      <c r="AC593" s="924"/>
      <c r="AD593" s="925"/>
      <c r="AE593" s="925"/>
      <c r="AF593" s="925"/>
      <c r="AG593" s="925"/>
      <c r="AH593" s="925"/>
      <c r="AI593" s="925"/>
      <c r="AJ593" s="925"/>
      <c r="AK593" s="871" t="s">
        <v>405</v>
      </c>
      <c r="AL593" s="942"/>
      <c r="AM593" s="871"/>
      <c r="AN593" s="872"/>
      <c r="AO593" s="252" t="s">
        <v>401</v>
      </c>
      <c r="AP593" s="253"/>
      <c r="AQ593" s="873" t="s">
        <v>402</v>
      </c>
      <c r="AR593" s="873"/>
      <c r="AS593" s="874"/>
      <c r="AT593" s="875"/>
      <c r="AU593" s="876"/>
      <c r="AV593" s="876"/>
      <c r="AW593" s="876" t="s">
        <v>393</v>
      </c>
      <c r="AX593" s="877"/>
      <c r="AY593" s="878"/>
      <c r="AZ593" s="939"/>
      <c r="BA593" s="940"/>
      <c r="BB593" s="940"/>
      <c r="BC593" s="941"/>
    </row>
    <row r="594" spans="1:68" ht="21.95" customHeight="1" thickBot="1">
      <c r="A594" s="207"/>
      <c r="B594" s="628" t="s">
        <v>414</v>
      </c>
      <c r="C594" s="629"/>
      <c r="D594" s="254"/>
      <c r="E594" s="254"/>
      <c r="F594" s="255"/>
      <c r="G594" s="254"/>
      <c r="H594" s="255"/>
      <c r="I594" s="254"/>
      <c r="J594" s="255"/>
      <c r="K594" s="254"/>
      <c r="L594" s="254"/>
      <c r="M594" s="254"/>
      <c r="N594" s="254"/>
      <c r="O594" s="254"/>
      <c r="P594" s="178"/>
      <c r="Q594" s="178"/>
      <c r="R594" s="178"/>
      <c r="S594" s="178"/>
      <c r="T594" s="178"/>
      <c r="U594" s="178"/>
      <c r="V594" s="178"/>
      <c r="W594" s="178"/>
      <c r="X594" s="178"/>
      <c r="Y594" s="178"/>
      <c r="Z594" s="178"/>
      <c r="AA594" s="178"/>
      <c r="AB594" s="178"/>
      <c r="AC594" s="626"/>
      <c r="AD594" s="626"/>
      <c r="AE594" s="210"/>
      <c r="AF594" s="210"/>
      <c r="AG594" s="210"/>
      <c r="AH594" s="210"/>
      <c r="AI594" s="210"/>
      <c r="AJ594" s="210"/>
      <c r="AK594" s="210"/>
      <c r="AL594" s="210"/>
      <c r="AM594" s="178"/>
      <c r="AN594" s="178"/>
      <c r="AO594" s="178"/>
      <c r="AP594" s="178"/>
      <c r="AQ594" s="256" t="s">
        <v>415</v>
      </c>
      <c r="AR594" s="178"/>
      <c r="AS594" s="178"/>
      <c r="AT594" s="178"/>
      <c r="AU594" s="178"/>
      <c r="AV594" s="178"/>
      <c r="AW594" s="178"/>
      <c r="AX594" s="178"/>
      <c r="AY594" s="178"/>
      <c r="AZ594" s="178"/>
      <c r="BA594" s="178"/>
      <c r="BB594" s="178"/>
      <c r="BC594" s="178"/>
    </row>
    <row r="595" spans="1:68" ht="21.95" customHeight="1">
      <c r="A595" s="207"/>
      <c r="B595" s="628" t="s">
        <v>416</v>
      </c>
      <c r="C595" s="623"/>
      <c r="D595" s="207"/>
      <c r="E595" s="207"/>
      <c r="F595" s="207"/>
      <c r="G595" s="207"/>
      <c r="H595" s="207"/>
      <c r="I595" s="207"/>
      <c r="J595" s="207"/>
      <c r="K595" s="207"/>
      <c r="L595" s="254"/>
      <c r="M595" s="254"/>
      <c r="N595" s="254"/>
      <c r="O595" s="254"/>
      <c r="P595" s="178"/>
      <c r="Q595" s="178"/>
      <c r="R595" s="178"/>
      <c r="S595" s="178"/>
      <c r="T595" s="178"/>
      <c r="U595" s="178"/>
      <c r="V595" s="178"/>
      <c r="W595" s="178"/>
      <c r="X595" s="178"/>
      <c r="Y595" s="178"/>
      <c r="Z595" s="178"/>
      <c r="AA595" s="178"/>
      <c r="AB595" s="178"/>
      <c r="AC595" s="623"/>
      <c r="AD595" s="623"/>
      <c r="AE595" s="207"/>
      <c r="AF595" s="207"/>
      <c r="AG595" s="207"/>
      <c r="AH595" s="207"/>
      <c r="AI595" s="207"/>
      <c r="AJ595" s="207"/>
      <c r="AK595" s="207"/>
      <c r="AL595" s="207"/>
      <c r="AP595" s="207"/>
      <c r="AQ595" s="257" t="s">
        <v>417</v>
      </c>
      <c r="AR595" s="258"/>
      <c r="AS595" s="258"/>
      <c r="AT595" s="258"/>
      <c r="AU595" s="258" t="s">
        <v>418</v>
      </c>
      <c r="AV595" s="258"/>
      <c r="AW595" s="258"/>
      <c r="AX595" s="259"/>
      <c r="AY595" s="909">
        <f>'入力用　雇用依頼 '!$B$20</f>
        <v>3</v>
      </c>
      <c r="AZ595" s="909"/>
      <c r="BA595" s="909"/>
      <c r="BB595" s="259" t="s">
        <v>393</v>
      </c>
      <c r="BC595" s="260"/>
    </row>
    <row r="596" spans="1:68" ht="21.95" customHeight="1">
      <c r="A596" s="207"/>
      <c r="B596" s="628" t="s">
        <v>419</v>
      </c>
      <c r="C596" s="623"/>
      <c r="D596" s="207"/>
      <c r="E596" s="207"/>
      <c r="F596" s="207"/>
      <c r="G596" s="207"/>
      <c r="H596" s="207"/>
      <c r="I596" s="207"/>
      <c r="J596" s="207"/>
      <c r="K596" s="207"/>
      <c r="L596" s="254"/>
      <c r="M596" s="254"/>
      <c r="N596" s="254"/>
      <c r="O596" s="254"/>
      <c r="P596" s="178"/>
      <c r="Q596" s="178"/>
      <c r="R596" s="178"/>
      <c r="S596" s="178"/>
      <c r="T596" s="178"/>
      <c r="U596" s="178"/>
      <c r="V596" s="178"/>
      <c r="W596" s="178"/>
      <c r="X596" s="178"/>
      <c r="Y596" s="178"/>
      <c r="Z596" s="178"/>
      <c r="AA596" s="178"/>
      <c r="AB596" s="178"/>
      <c r="AC596" s="623"/>
      <c r="AD596" s="623"/>
      <c r="AE596" s="207"/>
      <c r="AF596" s="207"/>
      <c r="AG596" s="207"/>
      <c r="AH596" s="207"/>
      <c r="AI596" s="207"/>
      <c r="AJ596" s="207"/>
      <c r="AK596" s="207"/>
      <c r="AL596" s="207"/>
      <c r="AP596" s="207"/>
      <c r="AQ596" s="261" t="s">
        <v>395</v>
      </c>
      <c r="AR596" s="262"/>
      <c r="AS596" s="262"/>
      <c r="AT596" s="262"/>
      <c r="AU596" s="919" t="str">
        <f>'入力用　雇用依頼 '!$B$21</f>
        <v>週当たり20時間未満</v>
      </c>
      <c r="AV596" s="919"/>
      <c r="AW596" s="919"/>
      <c r="AX596" s="919"/>
      <c r="AY596" s="919"/>
      <c r="AZ596" s="919"/>
      <c r="BA596" s="919"/>
      <c r="BB596" s="919"/>
      <c r="BC596" s="920"/>
    </row>
    <row r="597" spans="1:68" ht="21.95" customHeight="1" thickBot="1">
      <c r="A597" s="207"/>
      <c r="B597" s="628" t="s">
        <v>420</v>
      </c>
      <c r="C597" s="623"/>
      <c r="D597" s="207"/>
      <c r="E597" s="207"/>
      <c r="F597" s="207"/>
      <c r="G597" s="207"/>
      <c r="H597" s="207"/>
      <c r="I597" s="207"/>
      <c r="J597" s="207"/>
      <c r="K597" s="207"/>
      <c r="L597" s="254"/>
      <c r="M597" s="254"/>
      <c r="N597" s="254"/>
      <c r="O597" s="254"/>
      <c r="P597" s="178"/>
      <c r="Q597" s="178"/>
      <c r="R597" s="178"/>
      <c r="S597" s="178"/>
      <c r="T597" s="178"/>
      <c r="U597" s="178"/>
      <c r="V597" s="178"/>
      <c r="W597" s="178"/>
      <c r="X597" s="178"/>
      <c r="Y597" s="178"/>
      <c r="Z597" s="178"/>
      <c r="AA597" s="178"/>
      <c r="AB597" s="178"/>
      <c r="AC597" s="623"/>
      <c r="AD597" s="623"/>
      <c r="AE597" s="207"/>
      <c r="AF597" s="207"/>
      <c r="AG597" s="207"/>
      <c r="AH597" s="207"/>
      <c r="AI597" s="207"/>
      <c r="AJ597" s="207"/>
      <c r="AK597" s="207"/>
      <c r="AL597" s="207"/>
      <c r="AP597" s="207"/>
      <c r="AQ597" s="263" t="s">
        <v>421</v>
      </c>
      <c r="AR597" s="264"/>
      <c r="AS597" s="264"/>
      <c r="AT597" s="264"/>
      <c r="AU597" s="264"/>
      <c r="AV597" s="264"/>
      <c r="AW597" s="264"/>
      <c r="AX597" s="265"/>
      <c r="AY597" s="921">
        <f>'入力用　雇用依頼 '!$C$22</f>
        <v>1050</v>
      </c>
      <c r="AZ597" s="921"/>
      <c r="BA597" s="921"/>
      <c r="BB597" s="265" t="s">
        <v>59</v>
      </c>
      <c r="BC597" s="266"/>
    </row>
    <row r="598" spans="1:68" ht="21.95" customHeight="1">
      <c r="A598" s="207"/>
      <c r="B598" s="630" t="s">
        <v>422</v>
      </c>
      <c r="C598" s="623"/>
      <c r="D598" s="207"/>
      <c r="E598" s="207"/>
      <c r="F598" s="207"/>
      <c r="G598" s="207"/>
      <c r="H598" s="207"/>
      <c r="I598" s="207"/>
      <c r="J598" s="207"/>
      <c r="K598" s="207"/>
      <c r="L598" s="254"/>
      <c r="M598" s="254"/>
      <c r="N598" s="254"/>
      <c r="O598" s="254"/>
      <c r="P598" s="178"/>
      <c r="Q598" s="178"/>
      <c r="R598" s="178"/>
      <c r="S598" s="178"/>
      <c r="T598" s="178"/>
      <c r="U598" s="178"/>
      <c r="V598" s="178"/>
      <c r="W598" s="178"/>
      <c r="X598" s="178"/>
      <c r="Y598" s="178"/>
      <c r="Z598" s="178"/>
      <c r="AA598" s="178"/>
      <c r="AB598" s="178"/>
      <c r="AC598" s="623"/>
      <c r="AD598" s="623"/>
      <c r="AE598" s="207"/>
      <c r="AF598" s="207"/>
      <c r="AG598" s="207"/>
      <c r="AH598" s="207"/>
      <c r="AI598" s="207"/>
      <c r="AJ598" s="207"/>
      <c r="AK598" s="207"/>
      <c r="AL598" s="207"/>
      <c r="AP598" s="207"/>
      <c r="AQ598" s="207"/>
      <c r="AR598" s="207"/>
      <c r="AS598" s="207"/>
      <c r="AT598" s="207"/>
      <c r="AU598" s="207"/>
      <c r="AV598" s="207"/>
      <c r="AW598" s="207"/>
      <c r="AX598" s="207"/>
      <c r="AY598" s="207"/>
      <c r="AZ598" s="207"/>
      <c r="BA598" s="207"/>
      <c r="BB598" s="207"/>
      <c r="BC598" s="207"/>
    </row>
    <row r="599" spans="1:68" ht="23.25" customHeight="1">
      <c r="A599" s="207"/>
      <c r="B599" s="981" t="s">
        <v>381</v>
      </c>
      <c r="C599" s="981"/>
      <c r="D599" s="981"/>
      <c r="E599" s="981"/>
      <c r="F599" s="981"/>
      <c r="G599" s="981"/>
      <c r="H599" s="981"/>
      <c r="I599" s="981"/>
      <c r="J599" s="981"/>
      <c r="K599" s="981"/>
      <c r="L599" s="981"/>
      <c r="M599" s="981"/>
      <c r="N599" s="981"/>
      <c r="O599" s="981"/>
      <c r="P599" s="981"/>
      <c r="Q599" s="981"/>
      <c r="R599" s="981"/>
      <c r="S599" s="981"/>
      <c r="T599" s="981"/>
      <c r="U599" s="981"/>
      <c r="V599" s="981"/>
      <c r="W599" s="981"/>
      <c r="X599" s="981"/>
      <c r="Y599" s="981"/>
      <c r="Z599" s="981"/>
      <c r="AA599" s="981"/>
      <c r="AB599" s="981"/>
      <c r="AC599" s="981"/>
      <c r="AD599" s="981"/>
      <c r="AE599" s="981"/>
      <c r="AF599" s="981"/>
      <c r="AG599" s="981"/>
      <c r="AH599" s="981"/>
      <c r="AI599" s="981"/>
      <c r="AJ599" s="981"/>
      <c r="AK599" s="981"/>
      <c r="AL599" s="981"/>
      <c r="AM599" s="981"/>
      <c r="AN599" s="981"/>
      <c r="AO599" s="981"/>
      <c r="AP599" s="981"/>
      <c r="AQ599" s="981"/>
      <c r="AR599" s="981"/>
      <c r="AS599" s="981"/>
      <c r="AT599" s="981"/>
      <c r="AU599" s="981"/>
      <c r="AV599" s="981"/>
      <c r="AW599" s="981"/>
      <c r="AX599" s="981"/>
      <c r="AY599" s="981"/>
      <c r="AZ599" s="981"/>
      <c r="BA599" s="981"/>
      <c r="BB599" s="981"/>
      <c r="BC599" s="981"/>
    </row>
    <row r="600" spans="1:68" ht="19.5" thickBot="1">
      <c r="A600" s="207"/>
      <c r="B600" s="623"/>
      <c r="C600" s="624"/>
      <c r="D600" s="208"/>
      <c r="E600" s="209"/>
      <c r="F600" s="209"/>
      <c r="G600" s="209"/>
      <c r="H600" s="209"/>
      <c r="I600" s="209"/>
      <c r="J600" s="209"/>
      <c r="K600" s="209"/>
      <c r="L600" s="208"/>
      <c r="M600" s="208"/>
      <c r="N600" s="208"/>
      <c r="O600" s="208"/>
      <c r="P600" s="208"/>
      <c r="Q600" s="208"/>
      <c r="R600" s="208"/>
      <c r="S600" s="208"/>
      <c r="T600" s="208"/>
      <c r="U600" s="208"/>
      <c r="V600" s="208"/>
      <c r="W600" s="208"/>
      <c r="X600" s="208"/>
      <c r="Y600" s="208"/>
      <c r="Z600" s="208"/>
      <c r="AA600" s="208"/>
      <c r="AB600" s="208"/>
      <c r="AC600" s="625"/>
      <c r="AD600" s="624"/>
      <c r="AE600" s="208"/>
      <c r="AF600" s="208"/>
      <c r="AG600" s="208"/>
      <c r="AH600" s="208"/>
      <c r="AI600" s="208"/>
      <c r="AJ600" s="208"/>
      <c r="AK600" s="208"/>
      <c r="AL600" s="208"/>
      <c r="AM600" s="208"/>
      <c r="AN600" s="208"/>
      <c r="AO600" s="208"/>
      <c r="AP600" s="208"/>
      <c r="AQ600" s="984">
        <f>BD1+1</f>
        <v>2022</v>
      </c>
      <c r="AR600" s="984"/>
      <c r="AS600" s="984"/>
      <c r="AT600" s="984"/>
      <c r="AU600" s="984"/>
      <c r="AV600" s="982" t="s">
        <v>382</v>
      </c>
      <c r="AW600" s="982"/>
      <c r="AX600" s="983">
        <v>3</v>
      </c>
      <c r="AY600" s="983"/>
      <c r="AZ600" s="299"/>
      <c r="BA600" s="300"/>
      <c r="BB600" s="301" t="s">
        <v>383</v>
      </c>
      <c r="BC600" s="301"/>
    </row>
    <row r="601" spans="1:68" s="212" customFormat="1" ht="9" customHeight="1" thickBot="1">
      <c r="B601" s="626"/>
      <c r="C601" s="626"/>
      <c r="D601" s="210"/>
      <c r="E601" s="210"/>
      <c r="F601" s="211"/>
      <c r="G601" s="211"/>
      <c r="H601" s="211"/>
      <c r="I601" s="211"/>
      <c r="J601" s="211"/>
      <c r="K601" s="211"/>
      <c r="L601" s="211"/>
      <c r="M601" s="211"/>
      <c r="N601" s="211"/>
      <c r="O601" s="211"/>
      <c r="P601" s="211"/>
      <c r="Q601" s="211"/>
      <c r="R601" s="211"/>
      <c r="S601" s="211"/>
      <c r="T601" s="211"/>
      <c r="U601" s="211"/>
      <c r="V601" s="211"/>
      <c r="W601" s="211"/>
      <c r="X601" s="211"/>
      <c r="Y601" s="211"/>
      <c r="Z601" s="211"/>
      <c r="AA601" s="211"/>
      <c r="AB601" s="211"/>
      <c r="AC601" s="627"/>
      <c r="AD601" s="627"/>
      <c r="AE601" s="211"/>
      <c r="AF601" s="211"/>
      <c r="BC601" s="210"/>
    </row>
    <row r="602" spans="1:68" s="212" customFormat="1" ht="30" customHeight="1">
      <c r="B602" s="985" t="s">
        <v>384</v>
      </c>
      <c r="C602" s="986"/>
      <c r="D602" s="986"/>
      <c r="E602" s="986"/>
      <c r="F602" s="986"/>
      <c r="G602" s="986"/>
      <c r="H602" s="987"/>
      <c r="I602" s="988" t="str">
        <f>'入力用　雇用依頼 '!O9</f>
        <v>東京都立大学管理部理系管理課</v>
      </c>
      <c r="J602" s="986"/>
      <c r="K602" s="986"/>
      <c r="L602" s="986"/>
      <c r="M602" s="986"/>
      <c r="N602" s="986"/>
      <c r="O602" s="986"/>
      <c r="P602" s="986"/>
      <c r="Q602" s="986"/>
      <c r="R602" s="986"/>
      <c r="S602" s="986"/>
      <c r="T602" s="213"/>
      <c r="U602" s="986" t="s">
        <v>385</v>
      </c>
      <c r="V602" s="986"/>
      <c r="W602" s="986"/>
      <c r="X602" s="986"/>
      <c r="Y602" s="986"/>
      <c r="Z602" s="986"/>
      <c r="AA602" s="986"/>
      <c r="AB602" s="986"/>
      <c r="AC602" s="987"/>
      <c r="AD602" s="989">
        <f>'入力用　雇用依頼 '!$B$15</f>
        <v>0</v>
      </c>
      <c r="AE602" s="990"/>
      <c r="AF602" s="990"/>
      <c r="AG602" s="990"/>
      <c r="AH602" s="990"/>
      <c r="AI602" s="990"/>
      <c r="AJ602" s="990"/>
      <c r="AK602" s="990"/>
      <c r="AL602" s="990"/>
      <c r="AM602" s="990"/>
      <c r="AN602" s="990"/>
      <c r="AO602" s="990"/>
      <c r="AP602" s="990"/>
      <c r="AQ602" s="990"/>
      <c r="AR602" s="990"/>
      <c r="AS602" s="990"/>
      <c r="AT602" s="990"/>
      <c r="AU602" s="990"/>
      <c r="AV602" s="990"/>
      <c r="AW602" s="990"/>
      <c r="AX602" s="990"/>
      <c r="AY602" s="990"/>
      <c r="AZ602" s="990"/>
      <c r="BA602" s="990"/>
      <c r="BB602" s="990"/>
      <c r="BC602" s="991"/>
      <c r="BD602" s="210"/>
      <c r="BE602" s="210"/>
      <c r="BF602" s="210"/>
      <c r="BG602" s="210"/>
      <c r="BH602" s="210"/>
      <c r="BI602" s="210"/>
      <c r="BJ602" s="210"/>
      <c r="BK602" s="210"/>
      <c r="BL602" s="210"/>
      <c r="BM602" s="210"/>
      <c r="BN602" s="210"/>
      <c r="BO602" s="210"/>
      <c r="BP602" s="210"/>
    </row>
    <row r="603" spans="1:68" s="212" customFormat="1" ht="30" customHeight="1">
      <c r="B603" s="992" t="s">
        <v>386</v>
      </c>
      <c r="C603" s="967"/>
      <c r="D603" s="967"/>
      <c r="E603" s="967"/>
      <c r="F603" s="967"/>
      <c r="G603" s="967"/>
      <c r="H603" s="968"/>
      <c r="I603" s="966">
        <f>'入力用　雇用依頼 '!$B$13</f>
        <v>0</v>
      </c>
      <c r="J603" s="967"/>
      <c r="K603" s="967"/>
      <c r="L603" s="967"/>
      <c r="M603" s="967"/>
      <c r="N603" s="967"/>
      <c r="O603" s="967"/>
      <c r="P603" s="967"/>
      <c r="Q603" s="282"/>
      <c r="R603" s="283"/>
      <c r="S603" s="284"/>
      <c r="T603" s="217"/>
      <c r="U603" s="967" t="s">
        <v>388</v>
      </c>
      <c r="V603" s="967"/>
      <c r="W603" s="967"/>
      <c r="X603" s="967"/>
      <c r="Y603" s="967"/>
      <c r="Z603" s="967"/>
      <c r="AA603" s="967"/>
      <c r="AB603" s="967"/>
      <c r="AC603" s="968"/>
      <c r="AD603" s="955">
        <f>'入力用　雇用依頼 '!$C$13</f>
        <v>0</v>
      </c>
      <c r="AE603" s="956"/>
      <c r="AF603" s="956"/>
      <c r="AG603" s="956"/>
      <c r="AH603" s="956"/>
      <c r="AI603" s="956"/>
      <c r="AJ603" s="956"/>
      <c r="AK603" s="956"/>
      <c r="AL603" s="956"/>
      <c r="AM603" s="956"/>
      <c r="AN603" s="956"/>
      <c r="AO603" s="956"/>
      <c r="AP603" s="956"/>
      <c r="AQ603" s="957" t="s">
        <v>390</v>
      </c>
      <c r="AR603" s="958"/>
      <c r="AS603" s="958"/>
      <c r="AT603" s="958"/>
      <c r="AU603" s="958"/>
      <c r="AV603" s="958"/>
      <c r="AW603" s="958"/>
      <c r="AX603" s="958"/>
      <c r="AY603" s="958"/>
      <c r="AZ603" s="958"/>
      <c r="BA603" s="958"/>
      <c r="BB603" s="958"/>
      <c r="BC603" s="959"/>
      <c r="BD603" s="210"/>
      <c r="BE603" s="210"/>
      <c r="BF603" s="210"/>
    </row>
    <row r="604" spans="1:68" s="212" customFormat="1" ht="30" customHeight="1" thickBot="1">
      <c r="B604" s="971" t="s">
        <v>391</v>
      </c>
      <c r="C604" s="972"/>
      <c r="D604" s="972"/>
      <c r="E604" s="972"/>
      <c r="F604" s="972"/>
      <c r="G604" s="972"/>
      <c r="H604" s="973"/>
      <c r="I604" s="974">
        <f>'入力用　雇用依頼 '!$B$14</f>
        <v>0</v>
      </c>
      <c r="J604" s="975"/>
      <c r="K604" s="975"/>
      <c r="L604" s="975"/>
      <c r="M604" s="975"/>
      <c r="N604" s="975"/>
      <c r="O604" s="975"/>
      <c r="P604" s="975"/>
      <c r="Q604" s="975"/>
      <c r="R604" s="975"/>
      <c r="S604" s="975"/>
      <c r="T604" s="975"/>
      <c r="U604" s="975"/>
      <c r="V604" s="975"/>
      <c r="W604" s="975"/>
      <c r="X604" s="975"/>
      <c r="Y604" s="975"/>
      <c r="Z604" s="975"/>
      <c r="AA604" s="975"/>
      <c r="AB604" s="975"/>
      <c r="AC604" s="975"/>
      <c r="AD604" s="975"/>
      <c r="AE604" s="975"/>
      <c r="AF604" s="975"/>
      <c r="AG604" s="975"/>
      <c r="AH604" s="975"/>
      <c r="AI604" s="975"/>
      <c r="AJ604" s="975"/>
      <c r="AK604" s="975"/>
      <c r="AL604" s="975"/>
      <c r="AM604" s="975"/>
      <c r="AN604" s="975"/>
      <c r="AO604" s="975"/>
      <c r="AP604" s="975"/>
      <c r="AQ604" s="975"/>
      <c r="AR604" s="975"/>
      <c r="AS604" s="975"/>
      <c r="AT604" s="975"/>
      <c r="AU604" s="975"/>
      <c r="AV604" s="975"/>
      <c r="AW604" s="975"/>
      <c r="AX604" s="975"/>
      <c r="AY604" s="975"/>
      <c r="AZ604" s="975"/>
      <c r="BA604" s="975"/>
      <c r="BB604" s="975"/>
      <c r="BC604" s="976"/>
      <c r="BD604" s="210"/>
      <c r="BE604" s="210"/>
      <c r="BF604" s="210"/>
    </row>
    <row r="605" spans="1:68" s="212" customFormat="1" ht="5.0999999999999996" customHeight="1" thickBot="1">
      <c r="B605" s="626"/>
      <c r="C605" s="626"/>
      <c r="D605" s="210"/>
      <c r="E605" s="210"/>
      <c r="F605" s="210"/>
      <c r="G605" s="210"/>
      <c r="H605" s="210"/>
      <c r="I605" s="210"/>
      <c r="J605" s="210"/>
      <c r="K605" s="210"/>
      <c r="L605" s="210"/>
      <c r="M605" s="210"/>
      <c r="N605" s="210"/>
      <c r="O605" s="210"/>
      <c r="P605" s="210"/>
      <c r="Q605" s="210"/>
      <c r="R605" s="210"/>
      <c r="S605" s="210"/>
      <c r="T605" s="210"/>
      <c r="U605" s="210"/>
      <c r="V605" s="210"/>
      <c r="W605" s="210"/>
      <c r="X605" s="210"/>
      <c r="Y605" s="210"/>
      <c r="Z605" s="210"/>
      <c r="AA605" s="210"/>
      <c r="AB605" s="210"/>
      <c r="AC605" s="626"/>
      <c r="AD605" s="626"/>
      <c r="AE605" s="210"/>
      <c r="AF605" s="210"/>
      <c r="AG605" s="210"/>
      <c r="AH605" s="210"/>
      <c r="AI605" s="210"/>
      <c r="AJ605" s="210"/>
      <c r="AK605" s="210"/>
      <c r="AL605" s="210"/>
      <c r="AM605" s="210"/>
      <c r="AN605" s="210"/>
      <c r="AO605" s="210"/>
      <c r="AP605" s="210"/>
      <c r="AQ605" s="210"/>
      <c r="AR605" s="210"/>
      <c r="AS605" s="210"/>
      <c r="AT605" s="210"/>
      <c r="AU605" s="210"/>
      <c r="AV605" s="210"/>
      <c r="AW605" s="210"/>
      <c r="AX605" s="210"/>
      <c r="AY605" s="210"/>
      <c r="AZ605" s="210"/>
      <c r="BA605" s="210"/>
      <c r="BB605" s="210"/>
      <c r="BC605" s="210"/>
    </row>
    <row r="606" spans="1:68" ht="21.95" customHeight="1">
      <c r="A606" s="207"/>
      <c r="B606" s="979" t="s">
        <v>393</v>
      </c>
      <c r="C606" s="977" t="s">
        <v>394</v>
      </c>
      <c r="D606" s="879" t="s">
        <v>395</v>
      </c>
      <c r="E606" s="880"/>
      <c r="F606" s="880"/>
      <c r="G606" s="880"/>
      <c r="H606" s="880"/>
      <c r="I606" s="880"/>
      <c r="J606" s="880"/>
      <c r="K606" s="881"/>
      <c r="L606" s="882" t="s">
        <v>396</v>
      </c>
      <c r="M606" s="883"/>
      <c r="N606" s="219" t="s">
        <v>397</v>
      </c>
      <c r="O606" s="884" t="s">
        <v>398</v>
      </c>
      <c r="P606" s="960" t="s">
        <v>399</v>
      </c>
      <c r="Q606" s="961"/>
      <c r="R606" s="961"/>
      <c r="S606" s="961"/>
      <c r="T606" s="961"/>
      <c r="U606" s="961"/>
      <c r="V606" s="961"/>
      <c r="W606" s="961"/>
      <c r="X606" s="961"/>
      <c r="Y606" s="961"/>
      <c r="Z606" s="961"/>
      <c r="AA606" s="961"/>
      <c r="AB606" s="962"/>
      <c r="AC606" s="969" t="s">
        <v>393</v>
      </c>
      <c r="AD606" s="977" t="s">
        <v>394</v>
      </c>
      <c r="AE606" s="879" t="s">
        <v>395</v>
      </c>
      <c r="AF606" s="880"/>
      <c r="AG606" s="880"/>
      <c r="AH606" s="880"/>
      <c r="AI606" s="880"/>
      <c r="AJ606" s="880"/>
      <c r="AK606" s="880"/>
      <c r="AL606" s="881"/>
      <c r="AM606" s="882" t="s">
        <v>396</v>
      </c>
      <c r="AN606" s="883"/>
      <c r="AO606" s="219" t="s">
        <v>397</v>
      </c>
      <c r="AP606" s="884" t="s">
        <v>398</v>
      </c>
      <c r="AQ606" s="993" t="s">
        <v>399</v>
      </c>
      <c r="AR606" s="993"/>
      <c r="AS606" s="993"/>
      <c r="AT606" s="993"/>
      <c r="AU606" s="993"/>
      <c r="AV606" s="993"/>
      <c r="AW606" s="993"/>
      <c r="AX606" s="993"/>
      <c r="AY606" s="993"/>
      <c r="AZ606" s="993"/>
      <c r="BA606" s="993"/>
      <c r="BB606" s="993"/>
      <c r="BC606" s="994"/>
    </row>
    <row r="607" spans="1:68" ht="21.95" customHeight="1">
      <c r="A607" s="207"/>
      <c r="B607" s="980"/>
      <c r="C607" s="978"/>
      <c r="D607" s="952" t="s">
        <v>400</v>
      </c>
      <c r="E607" s="953"/>
      <c r="F607" s="953"/>
      <c r="G607" s="953"/>
      <c r="H607" s="953"/>
      <c r="I607" s="953"/>
      <c r="J607" s="953"/>
      <c r="K607" s="954"/>
      <c r="L607" s="223" t="s">
        <v>401</v>
      </c>
      <c r="M607" s="224" t="s">
        <v>402</v>
      </c>
      <c r="N607" s="225" t="s">
        <v>402</v>
      </c>
      <c r="O607" s="885"/>
      <c r="P607" s="963"/>
      <c r="Q607" s="964"/>
      <c r="R607" s="964"/>
      <c r="S607" s="964"/>
      <c r="T607" s="964"/>
      <c r="U607" s="964"/>
      <c r="V607" s="964"/>
      <c r="W607" s="964"/>
      <c r="X607" s="964"/>
      <c r="Y607" s="964"/>
      <c r="Z607" s="964"/>
      <c r="AA607" s="964"/>
      <c r="AB607" s="965"/>
      <c r="AC607" s="970"/>
      <c r="AD607" s="978"/>
      <c r="AE607" s="952" t="s">
        <v>400</v>
      </c>
      <c r="AF607" s="953"/>
      <c r="AG607" s="953"/>
      <c r="AH607" s="953"/>
      <c r="AI607" s="953"/>
      <c r="AJ607" s="953"/>
      <c r="AK607" s="953"/>
      <c r="AL607" s="954"/>
      <c r="AM607" s="223" t="s">
        <v>401</v>
      </c>
      <c r="AN607" s="224" t="s">
        <v>402</v>
      </c>
      <c r="AO607" s="225" t="s">
        <v>402</v>
      </c>
      <c r="AP607" s="885"/>
      <c r="AQ607" s="995"/>
      <c r="AR607" s="995"/>
      <c r="AS607" s="995"/>
      <c r="AT607" s="995"/>
      <c r="AU607" s="995"/>
      <c r="AV607" s="995"/>
      <c r="AW607" s="995"/>
      <c r="AX607" s="995"/>
      <c r="AY607" s="995"/>
      <c r="AZ607" s="995"/>
      <c r="BA607" s="995"/>
      <c r="BB607" s="995"/>
      <c r="BC607" s="996"/>
    </row>
    <row r="608" spans="1:68" ht="32.1" customHeight="1">
      <c r="A608" s="207"/>
      <c r="B608" s="894">
        <v>1</v>
      </c>
      <c r="C608" s="896">
        <f>'入力用　雇用依頼 '!O27</f>
        <v>44621</v>
      </c>
      <c r="D608" s="226" t="s">
        <v>403</v>
      </c>
      <c r="E608" s="898"/>
      <c r="F608" s="899"/>
      <c r="G608" s="899"/>
      <c r="H608" s="303" t="s">
        <v>404</v>
      </c>
      <c r="I608" s="899"/>
      <c r="J608" s="899"/>
      <c r="K608" s="900"/>
      <c r="L608" s="285" t="str">
        <f>IF(E608="","",I608-E608-(TIME(0,N608,0)))</f>
        <v/>
      </c>
      <c r="M608" s="286" t="str">
        <f>IF(E608="","",IF(MINUTE(I608-E608-TIME(0,N608,0))=0,"00",MINUTE(I608-E608-TIME(0,N608,0))))</f>
        <v/>
      </c>
      <c r="N608" s="279"/>
      <c r="O608" s="946"/>
      <c r="P608" s="903"/>
      <c r="Q608" s="904"/>
      <c r="R608" s="904"/>
      <c r="S608" s="904"/>
      <c r="T608" s="904"/>
      <c r="U608" s="904"/>
      <c r="V608" s="904"/>
      <c r="W608" s="904"/>
      <c r="X608" s="904"/>
      <c r="Y608" s="904"/>
      <c r="Z608" s="904"/>
      <c r="AA608" s="904"/>
      <c r="AB608" s="944"/>
      <c r="AC608" s="950">
        <v>17</v>
      </c>
      <c r="AD608" s="896">
        <f>C638+1</f>
        <v>44637</v>
      </c>
      <c r="AE608" s="226" t="s">
        <v>403</v>
      </c>
      <c r="AF608" s="898"/>
      <c r="AG608" s="899"/>
      <c r="AH608" s="899"/>
      <c r="AI608" s="303" t="s">
        <v>404</v>
      </c>
      <c r="AJ608" s="899"/>
      <c r="AK608" s="899"/>
      <c r="AL608" s="900"/>
      <c r="AM608" s="285" t="str">
        <f>IF(AF608="","",AJ608-AF608-(TIME(0,AO608,0)))</f>
        <v/>
      </c>
      <c r="AN608" s="286" t="str">
        <f>IF(AF608="","",IF(MINUTE(AJ608-AF608-TIME(0,AO608,0))=0,"00",MINUTE(AJ608-AF608-TIME(0,AO608,0))))</f>
        <v/>
      </c>
      <c r="AO608" s="279"/>
      <c r="AP608" s="946"/>
      <c r="AQ608" s="903"/>
      <c r="AR608" s="904"/>
      <c r="AS608" s="904"/>
      <c r="AT608" s="904"/>
      <c r="AU608" s="904"/>
      <c r="AV608" s="904"/>
      <c r="AW608" s="904"/>
      <c r="AX608" s="904"/>
      <c r="AY608" s="904"/>
      <c r="AZ608" s="904"/>
      <c r="BA608" s="904"/>
      <c r="BB608" s="904"/>
      <c r="BC608" s="905"/>
    </row>
    <row r="609" spans="1:55" ht="32.1" customHeight="1">
      <c r="A609" s="207"/>
      <c r="B609" s="949"/>
      <c r="C609" s="914"/>
      <c r="D609" s="234" t="s">
        <v>405</v>
      </c>
      <c r="E609" s="293"/>
      <c r="F609" s="294" t="s">
        <v>38</v>
      </c>
      <c r="G609" s="295"/>
      <c r="H609" s="304" t="s">
        <v>404</v>
      </c>
      <c r="I609" s="295"/>
      <c r="J609" s="294" t="s">
        <v>38</v>
      </c>
      <c r="K609" s="295"/>
      <c r="L609" s="287"/>
      <c r="M609" s="288"/>
      <c r="N609" s="280"/>
      <c r="O609" s="943"/>
      <c r="P609" s="910"/>
      <c r="Q609" s="911"/>
      <c r="R609" s="911"/>
      <c r="S609" s="911"/>
      <c r="T609" s="911"/>
      <c r="U609" s="911"/>
      <c r="V609" s="911"/>
      <c r="W609" s="911"/>
      <c r="X609" s="911"/>
      <c r="Y609" s="911"/>
      <c r="Z609" s="911"/>
      <c r="AA609" s="911"/>
      <c r="AB609" s="945"/>
      <c r="AC609" s="951"/>
      <c r="AD609" s="914"/>
      <c r="AE609" s="234" t="s">
        <v>405</v>
      </c>
      <c r="AF609" s="293"/>
      <c r="AG609" s="294" t="s">
        <v>38</v>
      </c>
      <c r="AH609" s="295"/>
      <c r="AI609" s="304" t="s">
        <v>404</v>
      </c>
      <c r="AJ609" s="295"/>
      <c r="AK609" s="294" t="s">
        <v>38</v>
      </c>
      <c r="AL609" s="295"/>
      <c r="AM609" s="291"/>
      <c r="AN609" s="292"/>
      <c r="AO609" s="280"/>
      <c r="AP609" s="943"/>
      <c r="AQ609" s="910"/>
      <c r="AR609" s="911"/>
      <c r="AS609" s="911"/>
      <c r="AT609" s="911"/>
      <c r="AU609" s="911"/>
      <c r="AV609" s="911"/>
      <c r="AW609" s="911"/>
      <c r="AX609" s="911"/>
      <c r="AY609" s="911"/>
      <c r="AZ609" s="911"/>
      <c r="BA609" s="911"/>
      <c r="BB609" s="911"/>
      <c r="BC609" s="912"/>
    </row>
    <row r="610" spans="1:55" ht="32.1" customHeight="1">
      <c r="A610" s="207"/>
      <c r="B610" s="948">
        <v>2</v>
      </c>
      <c r="C610" s="896">
        <f>C608+1</f>
        <v>44622</v>
      </c>
      <c r="D610" s="226" t="s">
        <v>403</v>
      </c>
      <c r="E610" s="898"/>
      <c r="F610" s="899"/>
      <c r="G610" s="899"/>
      <c r="H610" s="303" t="s">
        <v>404</v>
      </c>
      <c r="I610" s="899"/>
      <c r="J610" s="899"/>
      <c r="K610" s="900"/>
      <c r="L610" s="285" t="str">
        <f>IF(E610="","",I610-E610-(TIME(0,N610,0)))</f>
        <v/>
      </c>
      <c r="M610" s="286" t="str">
        <f>IF(E610="","",IF(MINUTE(I610-E610-TIME(0,N610,0))=0,"00",MINUTE(I610-E610-TIME(0,N610,0))))</f>
        <v/>
      </c>
      <c r="N610" s="279"/>
      <c r="O610" s="901"/>
      <c r="P610" s="903"/>
      <c r="Q610" s="904"/>
      <c r="R610" s="904"/>
      <c r="S610" s="904"/>
      <c r="T610" s="904"/>
      <c r="U610" s="904"/>
      <c r="V610" s="904"/>
      <c r="W610" s="904"/>
      <c r="X610" s="904"/>
      <c r="Y610" s="904"/>
      <c r="Z610" s="904"/>
      <c r="AA610" s="904"/>
      <c r="AB610" s="944"/>
      <c r="AC610" s="947">
        <v>18</v>
      </c>
      <c r="AD610" s="896">
        <f>AD608+1</f>
        <v>44638</v>
      </c>
      <c r="AE610" s="226" t="s">
        <v>403</v>
      </c>
      <c r="AF610" s="898"/>
      <c r="AG610" s="899"/>
      <c r="AH610" s="899"/>
      <c r="AI610" s="303" t="s">
        <v>404</v>
      </c>
      <c r="AJ610" s="899"/>
      <c r="AK610" s="899"/>
      <c r="AL610" s="900"/>
      <c r="AM610" s="285" t="str">
        <f>IF(AF610="","",AJ610-AF610-(TIME(0,AO610,0)))</f>
        <v/>
      </c>
      <c r="AN610" s="286" t="str">
        <f>IF(AF610="","",IF(MINUTE(AJ610-AF610-TIME(0,AO610,0))=0,"00",MINUTE(AJ610-AF610-TIME(0,AO610,0))))</f>
        <v/>
      </c>
      <c r="AO610" s="279"/>
      <c r="AP610" s="886"/>
      <c r="AQ610" s="888"/>
      <c r="AR610" s="889"/>
      <c r="AS610" s="889"/>
      <c r="AT610" s="889"/>
      <c r="AU610" s="889"/>
      <c r="AV610" s="889"/>
      <c r="AW610" s="889"/>
      <c r="AX610" s="889"/>
      <c r="AY610" s="889"/>
      <c r="AZ610" s="889"/>
      <c r="BA610" s="889"/>
      <c r="BB610" s="889"/>
      <c r="BC610" s="890"/>
    </row>
    <row r="611" spans="1:55" ht="32.1" customHeight="1">
      <c r="A611" s="207"/>
      <c r="B611" s="949"/>
      <c r="C611" s="914"/>
      <c r="D611" s="234" t="s">
        <v>405</v>
      </c>
      <c r="E611" s="293"/>
      <c r="F611" s="294" t="s">
        <v>38</v>
      </c>
      <c r="G611" s="295"/>
      <c r="H611" s="304" t="s">
        <v>404</v>
      </c>
      <c r="I611" s="295"/>
      <c r="J611" s="294" t="s">
        <v>38</v>
      </c>
      <c r="K611" s="295"/>
      <c r="L611" s="287"/>
      <c r="M611" s="288"/>
      <c r="N611" s="280"/>
      <c r="O611" s="943"/>
      <c r="P611" s="910"/>
      <c r="Q611" s="911"/>
      <c r="R611" s="911"/>
      <c r="S611" s="911"/>
      <c r="T611" s="911"/>
      <c r="U611" s="911"/>
      <c r="V611" s="911"/>
      <c r="W611" s="911"/>
      <c r="X611" s="911"/>
      <c r="Y611" s="911"/>
      <c r="Z611" s="911"/>
      <c r="AA611" s="911"/>
      <c r="AB611" s="945"/>
      <c r="AC611" s="947"/>
      <c r="AD611" s="914"/>
      <c r="AE611" s="234" t="s">
        <v>405</v>
      </c>
      <c r="AF611" s="293"/>
      <c r="AG611" s="294" t="s">
        <v>38</v>
      </c>
      <c r="AH611" s="295"/>
      <c r="AI611" s="304" t="s">
        <v>404</v>
      </c>
      <c r="AJ611" s="295"/>
      <c r="AK611" s="294" t="s">
        <v>38</v>
      </c>
      <c r="AL611" s="295"/>
      <c r="AM611" s="291"/>
      <c r="AN611" s="292"/>
      <c r="AO611" s="280"/>
      <c r="AP611" s="887"/>
      <c r="AQ611" s="891"/>
      <c r="AR611" s="892"/>
      <c r="AS611" s="892"/>
      <c r="AT611" s="892"/>
      <c r="AU611" s="892"/>
      <c r="AV611" s="892"/>
      <c r="AW611" s="892"/>
      <c r="AX611" s="892"/>
      <c r="AY611" s="892"/>
      <c r="AZ611" s="892"/>
      <c r="BA611" s="892"/>
      <c r="BB611" s="892"/>
      <c r="BC611" s="893"/>
    </row>
    <row r="612" spans="1:55" ht="32.1" customHeight="1">
      <c r="A612" s="207"/>
      <c r="B612" s="894">
        <v>3</v>
      </c>
      <c r="C612" s="896">
        <f>C610+1</f>
        <v>44623</v>
      </c>
      <c r="D612" s="226" t="s">
        <v>403</v>
      </c>
      <c r="E612" s="898"/>
      <c r="F612" s="899"/>
      <c r="G612" s="899"/>
      <c r="H612" s="303" t="s">
        <v>404</v>
      </c>
      <c r="I612" s="899"/>
      <c r="J612" s="899"/>
      <c r="K612" s="900"/>
      <c r="L612" s="285" t="str">
        <f>IF(E612="","",I612-E612-(TIME(0,N612,0)))</f>
        <v/>
      </c>
      <c r="M612" s="286" t="str">
        <f>IF(E612="","",IF(MINUTE(I612-E612-TIME(0,N612,0))=0,"00",MINUTE(I612-E612-TIME(0,N612,0))))</f>
        <v/>
      </c>
      <c r="N612" s="279"/>
      <c r="O612" s="901"/>
      <c r="P612" s="903"/>
      <c r="Q612" s="904"/>
      <c r="R612" s="904"/>
      <c r="S612" s="904"/>
      <c r="T612" s="904"/>
      <c r="U612" s="904"/>
      <c r="V612" s="904"/>
      <c r="W612" s="904"/>
      <c r="X612" s="904"/>
      <c r="Y612" s="904"/>
      <c r="Z612" s="904"/>
      <c r="AA612" s="904"/>
      <c r="AB612" s="944"/>
      <c r="AC612" s="918">
        <v>19</v>
      </c>
      <c r="AD612" s="896">
        <f>AD610+1</f>
        <v>44639</v>
      </c>
      <c r="AE612" s="226" t="s">
        <v>403</v>
      </c>
      <c r="AF612" s="898"/>
      <c r="AG612" s="899"/>
      <c r="AH612" s="899"/>
      <c r="AI612" s="303" t="s">
        <v>404</v>
      </c>
      <c r="AJ612" s="899"/>
      <c r="AK612" s="899"/>
      <c r="AL612" s="900"/>
      <c r="AM612" s="285" t="str">
        <f>IF(AF612="","",AJ612-AF612-(TIME(0,AO612,0)))</f>
        <v/>
      </c>
      <c r="AN612" s="286" t="str">
        <f>IF(AF612="","",IF(MINUTE(AJ612-AF612-TIME(0,AO612,0))=0,"00",MINUTE(AJ612-AF612-TIME(0,AO612,0))))</f>
        <v/>
      </c>
      <c r="AO612" s="279"/>
      <c r="AP612" s="886"/>
      <c r="AQ612" s="888"/>
      <c r="AR612" s="889"/>
      <c r="AS612" s="889"/>
      <c r="AT612" s="889"/>
      <c r="AU612" s="889"/>
      <c r="AV612" s="889"/>
      <c r="AW612" s="889"/>
      <c r="AX612" s="889"/>
      <c r="AY612" s="889"/>
      <c r="AZ612" s="889"/>
      <c r="BA612" s="889"/>
      <c r="BB612" s="889"/>
      <c r="BC612" s="890"/>
    </row>
    <row r="613" spans="1:55" ht="32.1" customHeight="1">
      <c r="A613" s="207"/>
      <c r="B613" s="894"/>
      <c r="C613" s="914"/>
      <c r="D613" s="234" t="s">
        <v>405</v>
      </c>
      <c r="E613" s="293"/>
      <c r="F613" s="294" t="s">
        <v>38</v>
      </c>
      <c r="G613" s="295"/>
      <c r="H613" s="304" t="s">
        <v>404</v>
      </c>
      <c r="I613" s="295"/>
      <c r="J613" s="294" t="s">
        <v>38</v>
      </c>
      <c r="K613" s="295"/>
      <c r="L613" s="287"/>
      <c r="M613" s="288"/>
      <c r="N613" s="280"/>
      <c r="O613" s="943"/>
      <c r="P613" s="910"/>
      <c r="Q613" s="911"/>
      <c r="R613" s="911"/>
      <c r="S613" s="911"/>
      <c r="T613" s="911"/>
      <c r="U613" s="911"/>
      <c r="V613" s="911"/>
      <c r="W613" s="911"/>
      <c r="X613" s="911"/>
      <c r="Y613" s="911"/>
      <c r="Z613" s="911"/>
      <c r="AA613" s="911"/>
      <c r="AB613" s="945"/>
      <c r="AC613" s="918"/>
      <c r="AD613" s="914"/>
      <c r="AE613" s="234" t="s">
        <v>405</v>
      </c>
      <c r="AF613" s="293"/>
      <c r="AG613" s="294" t="s">
        <v>38</v>
      </c>
      <c r="AH613" s="295"/>
      <c r="AI613" s="304" t="s">
        <v>404</v>
      </c>
      <c r="AJ613" s="295"/>
      <c r="AK613" s="294" t="s">
        <v>38</v>
      </c>
      <c r="AL613" s="295"/>
      <c r="AM613" s="291"/>
      <c r="AN613" s="292"/>
      <c r="AO613" s="280"/>
      <c r="AP613" s="887"/>
      <c r="AQ613" s="891"/>
      <c r="AR613" s="892"/>
      <c r="AS613" s="892"/>
      <c r="AT613" s="892"/>
      <c r="AU613" s="892"/>
      <c r="AV613" s="892"/>
      <c r="AW613" s="892"/>
      <c r="AX613" s="892"/>
      <c r="AY613" s="892"/>
      <c r="AZ613" s="892"/>
      <c r="BA613" s="892"/>
      <c r="BB613" s="892"/>
      <c r="BC613" s="893"/>
    </row>
    <row r="614" spans="1:55" ht="32.1" customHeight="1">
      <c r="A614" s="207"/>
      <c r="B614" s="913">
        <v>4</v>
      </c>
      <c r="C614" s="896">
        <f>C612+1</f>
        <v>44624</v>
      </c>
      <c r="D614" s="226" t="s">
        <v>403</v>
      </c>
      <c r="E614" s="898"/>
      <c r="F614" s="899"/>
      <c r="G614" s="899"/>
      <c r="H614" s="303" t="s">
        <v>404</v>
      </c>
      <c r="I614" s="899"/>
      <c r="J614" s="899"/>
      <c r="K614" s="900"/>
      <c r="L614" s="285" t="str">
        <f>IF(E614="","",I614-E614-(TIME(0,N614,0)))</f>
        <v/>
      </c>
      <c r="M614" s="286" t="str">
        <f>IF(E614="","",IF(MINUTE(I614-E614-TIME(0,N614,0))=0,"00",MINUTE(I614-E614-TIME(0,N614,0))))</f>
        <v/>
      </c>
      <c r="N614" s="279"/>
      <c r="O614" s="915"/>
      <c r="P614" s="888"/>
      <c r="Q614" s="889"/>
      <c r="R614" s="889"/>
      <c r="S614" s="889"/>
      <c r="T614" s="889"/>
      <c r="U614" s="889"/>
      <c r="V614" s="889"/>
      <c r="W614" s="889"/>
      <c r="X614" s="889"/>
      <c r="Y614" s="889"/>
      <c r="Z614" s="889"/>
      <c r="AA614" s="889"/>
      <c r="AB614" s="916"/>
      <c r="AC614" s="918">
        <v>20</v>
      </c>
      <c r="AD614" s="896">
        <f>AD612+1</f>
        <v>44640</v>
      </c>
      <c r="AE614" s="226" t="s">
        <v>403</v>
      </c>
      <c r="AF614" s="898"/>
      <c r="AG614" s="899"/>
      <c r="AH614" s="899"/>
      <c r="AI614" s="303" t="s">
        <v>404</v>
      </c>
      <c r="AJ614" s="899"/>
      <c r="AK614" s="899"/>
      <c r="AL614" s="900"/>
      <c r="AM614" s="285" t="str">
        <f>IF(AF614="","",AJ614-AF614-(TIME(0,AO614,0)))</f>
        <v/>
      </c>
      <c r="AN614" s="286" t="str">
        <f>IF(AF614="","",IF(MINUTE(AJ614-AF614-TIME(0,AO614,0))=0,"00",MINUTE(AJ614-AF614-TIME(0,AO614,0))))</f>
        <v/>
      </c>
      <c r="AO614" s="279"/>
      <c r="AP614" s="946"/>
      <c r="AQ614" s="903"/>
      <c r="AR614" s="904"/>
      <c r="AS614" s="904"/>
      <c r="AT614" s="904"/>
      <c r="AU614" s="904"/>
      <c r="AV614" s="904"/>
      <c r="AW614" s="904"/>
      <c r="AX614" s="904"/>
      <c r="AY614" s="904"/>
      <c r="AZ614" s="904"/>
      <c r="BA614" s="904"/>
      <c r="BB614" s="904"/>
      <c r="BC614" s="905"/>
    </row>
    <row r="615" spans="1:55" ht="32.1" customHeight="1">
      <c r="A615" s="207"/>
      <c r="B615" s="913"/>
      <c r="C615" s="914"/>
      <c r="D615" s="234" t="s">
        <v>405</v>
      </c>
      <c r="E615" s="293"/>
      <c r="F615" s="294" t="s">
        <v>38</v>
      </c>
      <c r="G615" s="295"/>
      <c r="H615" s="304" t="s">
        <v>404</v>
      </c>
      <c r="I615" s="295"/>
      <c r="J615" s="294" t="s">
        <v>38</v>
      </c>
      <c r="K615" s="295"/>
      <c r="L615" s="287"/>
      <c r="M615" s="288"/>
      <c r="N615" s="280"/>
      <c r="O615" s="887"/>
      <c r="P615" s="891"/>
      <c r="Q615" s="892"/>
      <c r="R615" s="892"/>
      <c r="S615" s="892"/>
      <c r="T615" s="892"/>
      <c r="U615" s="892"/>
      <c r="V615" s="892"/>
      <c r="W615" s="892"/>
      <c r="X615" s="892"/>
      <c r="Y615" s="892"/>
      <c r="Z615" s="892"/>
      <c r="AA615" s="892"/>
      <c r="AB615" s="917"/>
      <c r="AC615" s="918"/>
      <c r="AD615" s="914"/>
      <c r="AE615" s="234" t="s">
        <v>405</v>
      </c>
      <c r="AF615" s="293"/>
      <c r="AG615" s="294" t="s">
        <v>38</v>
      </c>
      <c r="AH615" s="295"/>
      <c r="AI615" s="304" t="s">
        <v>404</v>
      </c>
      <c r="AJ615" s="295"/>
      <c r="AK615" s="294" t="s">
        <v>38</v>
      </c>
      <c r="AL615" s="295"/>
      <c r="AM615" s="291"/>
      <c r="AN615" s="292"/>
      <c r="AO615" s="280"/>
      <c r="AP615" s="943"/>
      <c r="AQ615" s="910"/>
      <c r="AR615" s="911"/>
      <c r="AS615" s="911"/>
      <c r="AT615" s="911"/>
      <c r="AU615" s="911"/>
      <c r="AV615" s="911"/>
      <c r="AW615" s="911"/>
      <c r="AX615" s="911"/>
      <c r="AY615" s="911"/>
      <c r="AZ615" s="911"/>
      <c r="BA615" s="911"/>
      <c r="BB615" s="911"/>
      <c r="BC615" s="912"/>
    </row>
    <row r="616" spans="1:55" ht="32.1" customHeight="1">
      <c r="A616" s="207"/>
      <c r="B616" s="913">
        <v>5</v>
      </c>
      <c r="C616" s="896">
        <f>C614+1</f>
        <v>44625</v>
      </c>
      <c r="D616" s="226" t="s">
        <v>403</v>
      </c>
      <c r="E616" s="898"/>
      <c r="F616" s="899"/>
      <c r="G616" s="899"/>
      <c r="H616" s="303" t="s">
        <v>404</v>
      </c>
      <c r="I616" s="899"/>
      <c r="J616" s="899"/>
      <c r="K616" s="900"/>
      <c r="L616" s="285" t="str">
        <f>IF(E616="","",I616-E616-(TIME(0,N616,0)))</f>
        <v/>
      </c>
      <c r="M616" s="286" t="str">
        <f>IF(E616="","",IF(MINUTE(I616-E616-TIME(0,N616,0))=0,"00",MINUTE(I616-E616-TIME(0,N616,0))))</f>
        <v/>
      </c>
      <c r="N616" s="279"/>
      <c r="O616" s="915"/>
      <c r="P616" s="888"/>
      <c r="Q616" s="889"/>
      <c r="R616" s="889"/>
      <c r="S616" s="889"/>
      <c r="T616" s="889"/>
      <c r="U616" s="889"/>
      <c r="V616" s="889"/>
      <c r="W616" s="889"/>
      <c r="X616" s="889"/>
      <c r="Y616" s="889"/>
      <c r="Z616" s="889"/>
      <c r="AA616" s="889"/>
      <c r="AB616" s="916"/>
      <c r="AC616" s="918">
        <v>21</v>
      </c>
      <c r="AD616" s="896">
        <f>AD614+1</f>
        <v>44641</v>
      </c>
      <c r="AE616" s="226" t="s">
        <v>403</v>
      </c>
      <c r="AF616" s="898"/>
      <c r="AG616" s="899"/>
      <c r="AH616" s="899"/>
      <c r="AI616" s="303" t="s">
        <v>404</v>
      </c>
      <c r="AJ616" s="899"/>
      <c r="AK616" s="899"/>
      <c r="AL616" s="900"/>
      <c r="AM616" s="285" t="str">
        <f>IF(AF616="","",AJ616-AF616-(TIME(0,AO616,0)))</f>
        <v/>
      </c>
      <c r="AN616" s="286" t="str">
        <f>IF(AF616="","",IF(MINUTE(AJ616-AF616-TIME(0,AO616,0))=0,"00",MINUTE(AJ616-AF616-TIME(0,AO616,0))))</f>
        <v/>
      </c>
      <c r="AO616" s="279"/>
      <c r="AP616" s="946"/>
      <c r="AQ616" s="903"/>
      <c r="AR616" s="904"/>
      <c r="AS616" s="904"/>
      <c r="AT616" s="904"/>
      <c r="AU616" s="904"/>
      <c r="AV616" s="904"/>
      <c r="AW616" s="904"/>
      <c r="AX616" s="904"/>
      <c r="AY616" s="904"/>
      <c r="AZ616" s="904"/>
      <c r="BA616" s="904"/>
      <c r="BB616" s="904"/>
      <c r="BC616" s="905"/>
    </row>
    <row r="617" spans="1:55" ht="32.1" customHeight="1">
      <c r="A617" s="207"/>
      <c r="B617" s="913"/>
      <c r="C617" s="914"/>
      <c r="D617" s="234" t="s">
        <v>405</v>
      </c>
      <c r="E617" s="293"/>
      <c r="F617" s="294" t="s">
        <v>38</v>
      </c>
      <c r="G617" s="295"/>
      <c r="H617" s="304" t="s">
        <v>404</v>
      </c>
      <c r="I617" s="295"/>
      <c r="J617" s="294" t="s">
        <v>38</v>
      </c>
      <c r="K617" s="295"/>
      <c r="L617" s="287"/>
      <c r="M617" s="288"/>
      <c r="N617" s="280"/>
      <c r="O617" s="887"/>
      <c r="P617" s="891"/>
      <c r="Q617" s="892"/>
      <c r="R617" s="892"/>
      <c r="S617" s="892"/>
      <c r="T617" s="892"/>
      <c r="U617" s="892"/>
      <c r="V617" s="892"/>
      <c r="W617" s="892"/>
      <c r="X617" s="892"/>
      <c r="Y617" s="892"/>
      <c r="Z617" s="892"/>
      <c r="AA617" s="892"/>
      <c r="AB617" s="917"/>
      <c r="AC617" s="918"/>
      <c r="AD617" s="914"/>
      <c r="AE617" s="234" t="s">
        <v>405</v>
      </c>
      <c r="AF617" s="293"/>
      <c r="AG617" s="294" t="s">
        <v>38</v>
      </c>
      <c r="AH617" s="295"/>
      <c r="AI617" s="304" t="s">
        <v>404</v>
      </c>
      <c r="AJ617" s="295"/>
      <c r="AK617" s="294" t="s">
        <v>38</v>
      </c>
      <c r="AL617" s="295"/>
      <c r="AM617" s="291"/>
      <c r="AN617" s="292"/>
      <c r="AO617" s="280"/>
      <c r="AP617" s="943"/>
      <c r="AQ617" s="910"/>
      <c r="AR617" s="911"/>
      <c r="AS617" s="911"/>
      <c r="AT617" s="911"/>
      <c r="AU617" s="911"/>
      <c r="AV617" s="911"/>
      <c r="AW617" s="911"/>
      <c r="AX617" s="911"/>
      <c r="AY617" s="911"/>
      <c r="AZ617" s="911"/>
      <c r="BA617" s="911"/>
      <c r="BB617" s="911"/>
      <c r="BC617" s="912"/>
    </row>
    <row r="618" spans="1:55" ht="32.1" customHeight="1">
      <c r="A618" s="207"/>
      <c r="B618" s="913">
        <v>6</v>
      </c>
      <c r="C618" s="896">
        <f>C616+1</f>
        <v>44626</v>
      </c>
      <c r="D618" s="226" t="s">
        <v>403</v>
      </c>
      <c r="E618" s="898"/>
      <c r="F618" s="899"/>
      <c r="G618" s="899"/>
      <c r="H618" s="303" t="s">
        <v>404</v>
      </c>
      <c r="I618" s="899"/>
      <c r="J618" s="899"/>
      <c r="K618" s="900"/>
      <c r="L618" s="285" t="str">
        <f>IF(E618="","",I618-E618-(TIME(0,N618,0)))</f>
        <v/>
      </c>
      <c r="M618" s="286" t="str">
        <f>IF(E618="","",IF(MINUTE(I618-E618-TIME(0,N618,0))=0,"00",MINUTE(I618-E618-TIME(0,N618,0))))</f>
        <v/>
      </c>
      <c r="N618" s="279"/>
      <c r="O618" s="915"/>
      <c r="P618" s="888"/>
      <c r="Q618" s="889"/>
      <c r="R618" s="889"/>
      <c r="S618" s="889"/>
      <c r="T618" s="889"/>
      <c r="U618" s="889"/>
      <c r="V618" s="889"/>
      <c r="W618" s="889"/>
      <c r="X618" s="889"/>
      <c r="Y618" s="889"/>
      <c r="Z618" s="889"/>
      <c r="AA618" s="889"/>
      <c r="AB618" s="916"/>
      <c r="AC618" s="918">
        <v>22</v>
      </c>
      <c r="AD618" s="896">
        <f>AD616+1</f>
        <v>44642</v>
      </c>
      <c r="AE618" s="226" t="s">
        <v>403</v>
      </c>
      <c r="AF618" s="898"/>
      <c r="AG618" s="899"/>
      <c r="AH618" s="899"/>
      <c r="AI618" s="303" t="s">
        <v>404</v>
      </c>
      <c r="AJ618" s="899"/>
      <c r="AK618" s="899"/>
      <c r="AL618" s="900"/>
      <c r="AM618" s="285" t="str">
        <f>IF(AF618="","",AJ618-AF618-(TIME(0,AO618,0)))</f>
        <v/>
      </c>
      <c r="AN618" s="286" t="str">
        <f>IF(AF618="","",IF(MINUTE(AJ618-AF618-TIME(0,AO618,0))=0,"00",MINUTE(AJ618-AF618-TIME(0,AO618,0))))</f>
        <v/>
      </c>
      <c r="AO618" s="279"/>
      <c r="AP618" s="946"/>
      <c r="AQ618" s="903"/>
      <c r="AR618" s="904"/>
      <c r="AS618" s="904"/>
      <c r="AT618" s="904"/>
      <c r="AU618" s="904"/>
      <c r="AV618" s="904"/>
      <c r="AW618" s="904"/>
      <c r="AX618" s="904"/>
      <c r="AY618" s="904"/>
      <c r="AZ618" s="904"/>
      <c r="BA618" s="904"/>
      <c r="BB618" s="904"/>
      <c r="BC618" s="905"/>
    </row>
    <row r="619" spans="1:55" ht="32.1" customHeight="1">
      <c r="A619" s="207"/>
      <c r="B619" s="913"/>
      <c r="C619" s="914"/>
      <c r="D619" s="234" t="s">
        <v>405</v>
      </c>
      <c r="E619" s="293"/>
      <c r="F619" s="294" t="s">
        <v>38</v>
      </c>
      <c r="G619" s="295"/>
      <c r="H619" s="304" t="s">
        <v>404</v>
      </c>
      <c r="I619" s="295"/>
      <c r="J619" s="294" t="s">
        <v>38</v>
      </c>
      <c r="K619" s="295"/>
      <c r="L619" s="287"/>
      <c r="M619" s="288"/>
      <c r="N619" s="280"/>
      <c r="O619" s="887"/>
      <c r="P619" s="891"/>
      <c r="Q619" s="892"/>
      <c r="R619" s="892"/>
      <c r="S619" s="892"/>
      <c r="T619" s="892"/>
      <c r="U619" s="892"/>
      <c r="V619" s="892"/>
      <c r="W619" s="892"/>
      <c r="X619" s="892"/>
      <c r="Y619" s="892"/>
      <c r="Z619" s="892"/>
      <c r="AA619" s="892"/>
      <c r="AB619" s="917"/>
      <c r="AC619" s="918"/>
      <c r="AD619" s="914"/>
      <c r="AE619" s="234" t="s">
        <v>405</v>
      </c>
      <c r="AF619" s="293"/>
      <c r="AG619" s="294" t="s">
        <v>38</v>
      </c>
      <c r="AH619" s="295"/>
      <c r="AI619" s="304" t="s">
        <v>404</v>
      </c>
      <c r="AJ619" s="295"/>
      <c r="AK619" s="294" t="s">
        <v>38</v>
      </c>
      <c r="AL619" s="295"/>
      <c r="AM619" s="291"/>
      <c r="AN619" s="292"/>
      <c r="AO619" s="280"/>
      <c r="AP619" s="943"/>
      <c r="AQ619" s="910"/>
      <c r="AR619" s="911"/>
      <c r="AS619" s="911"/>
      <c r="AT619" s="911"/>
      <c r="AU619" s="911"/>
      <c r="AV619" s="911"/>
      <c r="AW619" s="911"/>
      <c r="AX619" s="911"/>
      <c r="AY619" s="911"/>
      <c r="AZ619" s="911"/>
      <c r="BA619" s="911"/>
      <c r="BB619" s="911"/>
      <c r="BC619" s="912"/>
    </row>
    <row r="620" spans="1:55" ht="32.1" customHeight="1">
      <c r="A620" s="207"/>
      <c r="B620" s="913">
        <v>7</v>
      </c>
      <c r="C620" s="896">
        <f>C618+1</f>
        <v>44627</v>
      </c>
      <c r="D620" s="226" t="s">
        <v>403</v>
      </c>
      <c r="E620" s="898"/>
      <c r="F620" s="899"/>
      <c r="G620" s="899"/>
      <c r="H620" s="303" t="s">
        <v>404</v>
      </c>
      <c r="I620" s="899"/>
      <c r="J620" s="899"/>
      <c r="K620" s="900"/>
      <c r="L620" s="285" t="str">
        <f>IF(E620="","",I620-E620-(TIME(0,N620,0)))</f>
        <v/>
      </c>
      <c r="M620" s="286" t="str">
        <f>IF(E620="","",IF(MINUTE(I620-E620-TIME(0,N620,0))=0,"00",MINUTE(I620-E620-TIME(0,N620,0))))</f>
        <v/>
      </c>
      <c r="N620" s="279"/>
      <c r="O620" s="915"/>
      <c r="P620" s="888"/>
      <c r="Q620" s="889"/>
      <c r="R620" s="889"/>
      <c r="S620" s="889"/>
      <c r="T620" s="889"/>
      <c r="U620" s="889"/>
      <c r="V620" s="889"/>
      <c r="W620" s="889"/>
      <c r="X620" s="889"/>
      <c r="Y620" s="889"/>
      <c r="Z620" s="889"/>
      <c r="AA620" s="889"/>
      <c r="AB620" s="916"/>
      <c r="AC620" s="918">
        <v>23</v>
      </c>
      <c r="AD620" s="896">
        <f>AD618+1</f>
        <v>44643</v>
      </c>
      <c r="AE620" s="226" t="s">
        <v>403</v>
      </c>
      <c r="AF620" s="898"/>
      <c r="AG620" s="899"/>
      <c r="AH620" s="899"/>
      <c r="AI620" s="303" t="s">
        <v>404</v>
      </c>
      <c r="AJ620" s="899"/>
      <c r="AK620" s="899"/>
      <c r="AL620" s="900"/>
      <c r="AM620" s="285" t="str">
        <f>IF(AF620="","",AJ620-AF620-(TIME(0,AO620,0)))</f>
        <v/>
      </c>
      <c r="AN620" s="286" t="str">
        <f>IF(AF620="","",IF(MINUTE(AJ620-AF620-TIME(0,AO620,0))=0,"00",MINUTE(AJ620-AF620-TIME(0,AO620,0))))</f>
        <v/>
      </c>
      <c r="AO620" s="279"/>
      <c r="AP620" s="946"/>
      <c r="AQ620" s="903"/>
      <c r="AR620" s="904"/>
      <c r="AS620" s="904"/>
      <c r="AT620" s="904"/>
      <c r="AU620" s="904"/>
      <c r="AV620" s="904"/>
      <c r="AW620" s="904"/>
      <c r="AX620" s="904"/>
      <c r="AY620" s="904"/>
      <c r="AZ620" s="904"/>
      <c r="BA620" s="904"/>
      <c r="BB620" s="904"/>
      <c r="BC620" s="905"/>
    </row>
    <row r="621" spans="1:55" ht="32.1" customHeight="1">
      <c r="A621" s="207"/>
      <c r="B621" s="913"/>
      <c r="C621" s="914"/>
      <c r="D621" s="234" t="s">
        <v>405</v>
      </c>
      <c r="E621" s="293"/>
      <c r="F621" s="294" t="s">
        <v>38</v>
      </c>
      <c r="G621" s="295"/>
      <c r="H621" s="304" t="s">
        <v>404</v>
      </c>
      <c r="I621" s="295"/>
      <c r="J621" s="294" t="s">
        <v>38</v>
      </c>
      <c r="K621" s="295"/>
      <c r="L621" s="287"/>
      <c r="M621" s="288"/>
      <c r="N621" s="280"/>
      <c r="O621" s="887"/>
      <c r="P621" s="891"/>
      <c r="Q621" s="892"/>
      <c r="R621" s="892"/>
      <c r="S621" s="892"/>
      <c r="T621" s="892"/>
      <c r="U621" s="892"/>
      <c r="V621" s="892"/>
      <c r="W621" s="892"/>
      <c r="X621" s="892"/>
      <c r="Y621" s="892"/>
      <c r="Z621" s="892"/>
      <c r="AA621" s="892"/>
      <c r="AB621" s="917"/>
      <c r="AC621" s="918"/>
      <c r="AD621" s="914"/>
      <c r="AE621" s="234" t="s">
        <v>405</v>
      </c>
      <c r="AF621" s="293"/>
      <c r="AG621" s="294" t="s">
        <v>38</v>
      </c>
      <c r="AH621" s="295"/>
      <c r="AI621" s="304" t="s">
        <v>404</v>
      </c>
      <c r="AJ621" s="295"/>
      <c r="AK621" s="294" t="s">
        <v>38</v>
      </c>
      <c r="AL621" s="295"/>
      <c r="AM621" s="291"/>
      <c r="AN621" s="292"/>
      <c r="AO621" s="280"/>
      <c r="AP621" s="943"/>
      <c r="AQ621" s="910"/>
      <c r="AR621" s="911"/>
      <c r="AS621" s="911"/>
      <c r="AT621" s="911"/>
      <c r="AU621" s="911"/>
      <c r="AV621" s="911"/>
      <c r="AW621" s="911"/>
      <c r="AX621" s="911"/>
      <c r="AY621" s="911"/>
      <c r="AZ621" s="911"/>
      <c r="BA621" s="911"/>
      <c r="BB621" s="911"/>
      <c r="BC621" s="912"/>
    </row>
    <row r="622" spans="1:55" ht="32.1" customHeight="1">
      <c r="A622" s="207"/>
      <c r="B622" s="913">
        <v>8</v>
      </c>
      <c r="C622" s="896">
        <f>C620+1</f>
        <v>44628</v>
      </c>
      <c r="D622" s="226" t="s">
        <v>403</v>
      </c>
      <c r="E622" s="898"/>
      <c r="F622" s="899"/>
      <c r="G622" s="899"/>
      <c r="H622" s="303" t="s">
        <v>404</v>
      </c>
      <c r="I622" s="899"/>
      <c r="J622" s="899"/>
      <c r="K622" s="900"/>
      <c r="L622" s="285" t="str">
        <f>IF(E622="","",I622-E622-(TIME(0,N622,0)))</f>
        <v/>
      </c>
      <c r="M622" s="286" t="str">
        <f>IF(E622="","",IF(MINUTE(I622-E622-TIME(0,N622,0))=0,"00",MINUTE(I622-E622-TIME(0,N622,0))))</f>
        <v/>
      </c>
      <c r="N622" s="279"/>
      <c r="O622" s="915"/>
      <c r="P622" s="888"/>
      <c r="Q622" s="889"/>
      <c r="R622" s="889"/>
      <c r="S622" s="889"/>
      <c r="T622" s="889"/>
      <c r="U622" s="889"/>
      <c r="V622" s="889"/>
      <c r="W622" s="889"/>
      <c r="X622" s="889"/>
      <c r="Y622" s="889"/>
      <c r="Z622" s="889"/>
      <c r="AA622" s="889"/>
      <c r="AB622" s="916"/>
      <c r="AC622" s="918">
        <v>24</v>
      </c>
      <c r="AD622" s="896">
        <f>AD620+1</f>
        <v>44644</v>
      </c>
      <c r="AE622" s="226" t="s">
        <v>403</v>
      </c>
      <c r="AF622" s="898"/>
      <c r="AG622" s="899"/>
      <c r="AH622" s="899"/>
      <c r="AI622" s="303" t="s">
        <v>404</v>
      </c>
      <c r="AJ622" s="899"/>
      <c r="AK622" s="899"/>
      <c r="AL622" s="900"/>
      <c r="AM622" s="285" t="str">
        <f>IF(AF622="","",AJ622-AF622-(TIME(0,AO622,0)))</f>
        <v/>
      </c>
      <c r="AN622" s="286" t="str">
        <f>IF(AF622="","",IF(MINUTE(AJ622-AF622-TIME(0,AO622,0))=0,"00",MINUTE(AJ622-AF622-TIME(0,AO622,0))))</f>
        <v/>
      </c>
      <c r="AO622" s="279"/>
      <c r="AP622" s="946"/>
      <c r="AQ622" s="903"/>
      <c r="AR622" s="904"/>
      <c r="AS622" s="904"/>
      <c r="AT622" s="904"/>
      <c r="AU622" s="904"/>
      <c r="AV622" s="904"/>
      <c r="AW622" s="904"/>
      <c r="AX622" s="904"/>
      <c r="AY622" s="904"/>
      <c r="AZ622" s="904"/>
      <c r="BA622" s="904"/>
      <c r="BB622" s="904"/>
      <c r="BC622" s="905"/>
    </row>
    <row r="623" spans="1:55" ht="32.1" customHeight="1">
      <c r="A623" s="207"/>
      <c r="B623" s="913"/>
      <c r="C623" s="914"/>
      <c r="D623" s="234" t="s">
        <v>405</v>
      </c>
      <c r="E623" s="293"/>
      <c r="F623" s="294" t="s">
        <v>38</v>
      </c>
      <c r="G623" s="295"/>
      <c r="H623" s="304" t="s">
        <v>404</v>
      </c>
      <c r="I623" s="295"/>
      <c r="J623" s="294" t="s">
        <v>38</v>
      </c>
      <c r="K623" s="295"/>
      <c r="L623" s="287"/>
      <c r="M623" s="288"/>
      <c r="N623" s="280"/>
      <c r="O623" s="887"/>
      <c r="P623" s="891"/>
      <c r="Q623" s="892"/>
      <c r="R623" s="892"/>
      <c r="S623" s="892"/>
      <c r="T623" s="892"/>
      <c r="U623" s="892"/>
      <c r="V623" s="892"/>
      <c r="W623" s="892"/>
      <c r="X623" s="892"/>
      <c r="Y623" s="892"/>
      <c r="Z623" s="892"/>
      <c r="AA623" s="892"/>
      <c r="AB623" s="917"/>
      <c r="AC623" s="918"/>
      <c r="AD623" s="914"/>
      <c r="AE623" s="234" t="s">
        <v>405</v>
      </c>
      <c r="AF623" s="293"/>
      <c r="AG623" s="294" t="s">
        <v>38</v>
      </c>
      <c r="AH623" s="295"/>
      <c r="AI623" s="304" t="s">
        <v>404</v>
      </c>
      <c r="AJ623" s="295"/>
      <c r="AK623" s="294" t="s">
        <v>38</v>
      </c>
      <c r="AL623" s="295"/>
      <c r="AM623" s="291"/>
      <c r="AN623" s="292"/>
      <c r="AO623" s="280"/>
      <c r="AP623" s="943"/>
      <c r="AQ623" s="910"/>
      <c r="AR623" s="911"/>
      <c r="AS623" s="911"/>
      <c r="AT623" s="911"/>
      <c r="AU623" s="911"/>
      <c r="AV623" s="911"/>
      <c r="AW623" s="911"/>
      <c r="AX623" s="911"/>
      <c r="AY623" s="911"/>
      <c r="AZ623" s="911"/>
      <c r="BA623" s="911"/>
      <c r="BB623" s="911"/>
      <c r="BC623" s="912"/>
    </row>
    <row r="624" spans="1:55" ht="32.1" customHeight="1">
      <c r="A624" s="207"/>
      <c r="B624" s="913">
        <v>9</v>
      </c>
      <c r="C624" s="896">
        <f>C622+1</f>
        <v>44629</v>
      </c>
      <c r="D624" s="226" t="s">
        <v>403</v>
      </c>
      <c r="E624" s="898"/>
      <c r="F624" s="899"/>
      <c r="G624" s="899"/>
      <c r="H624" s="303" t="s">
        <v>404</v>
      </c>
      <c r="I624" s="899"/>
      <c r="J624" s="899"/>
      <c r="K624" s="900"/>
      <c r="L624" s="285" t="str">
        <f>IF(E624="","",I624-E624-(TIME(0,N624,0)))</f>
        <v/>
      </c>
      <c r="M624" s="286" t="str">
        <f>IF(E624="","",IF(MINUTE(I624-E624-TIME(0,N624,0))=0,"00",MINUTE(I624-E624-TIME(0,N624,0))))</f>
        <v/>
      </c>
      <c r="N624" s="279"/>
      <c r="O624" s="915"/>
      <c r="P624" s="888"/>
      <c r="Q624" s="889"/>
      <c r="R624" s="889"/>
      <c r="S624" s="889"/>
      <c r="T624" s="889"/>
      <c r="U624" s="889"/>
      <c r="V624" s="889"/>
      <c r="W624" s="889"/>
      <c r="X624" s="889"/>
      <c r="Y624" s="889"/>
      <c r="Z624" s="889"/>
      <c r="AA624" s="889"/>
      <c r="AB624" s="916"/>
      <c r="AC624" s="918">
        <v>25</v>
      </c>
      <c r="AD624" s="896">
        <f>AD622+1</f>
        <v>44645</v>
      </c>
      <c r="AE624" s="226" t="s">
        <v>403</v>
      </c>
      <c r="AF624" s="898"/>
      <c r="AG624" s="899"/>
      <c r="AH624" s="899"/>
      <c r="AI624" s="303" t="s">
        <v>404</v>
      </c>
      <c r="AJ624" s="899"/>
      <c r="AK624" s="899"/>
      <c r="AL624" s="900"/>
      <c r="AM624" s="285" t="str">
        <f>IF(AF624="","",AJ624-AF624-(TIME(0,AO624,0)))</f>
        <v/>
      </c>
      <c r="AN624" s="286" t="str">
        <f>IF(AF624="","",IF(MINUTE(AJ624-AF624-TIME(0,AO624,0))=0,"00",MINUTE(AJ624-AF624-TIME(0,AO624,0))))</f>
        <v/>
      </c>
      <c r="AO624" s="279"/>
      <c r="AP624" s="886"/>
      <c r="AQ624" s="888"/>
      <c r="AR624" s="889"/>
      <c r="AS624" s="889"/>
      <c r="AT624" s="889"/>
      <c r="AU624" s="889"/>
      <c r="AV624" s="889"/>
      <c r="AW624" s="889"/>
      <c r="AX624" s="889"/>
      <c r="AY624" s="889"/>
      <c r="AZ624" s="889"/>
      <c r="BA624" s="889"/>
      <c r="BB624" s="889"/>
      <c r="BC624" s="890"/>
    </row>
    <row r="625" spans="1:55" ht="32.1" customHeight="1">
      <c r="A625" s="207"/>
      <c r="B625" s="913"/>
      <c r="C625" s="914"/>
      <c r="D625" s="234" t="s">
        <v>405</v>
      </c>
      <c r="E625" s="293"/>
      <c r="F625" s="294" t="s">
        <v>38</v>
      </c>
      <c r="G625" s="295"/>
      <c r="H625" s="304" t="s">
        <v>404</v>
      </c>
      <c r="I625" s="295"/>
      <c r="J625" s="294" t="s">
        <v>38</v>
      </c>
      <c r="K625" s="295"/>
      <c r="L625" s="287"/>
      <c r="M625" s="288"/>
      <c r="N625" s="280"/>
      <c r="O625" s="887"/>
      <c r="P625" s="891"/>
      <c r="Q625" s="892"/>
      <c r="R625" s="892"/>
      <c r="S625" s="892"/>
      <c r="T625" s="892"/>
      <c r="U625" s="892"/>
      <c r="V625" s="892"/>
      <c r="W625" s="892"/>
      <c r="X625" s="892"/>
      <c r="Y625" s="892"/>
      <c r="Z625" s="892"/>
      <c r="AA625" s="892"/>
      <c r="AB625" s="917"/>
      <c r="AC625" s="918"/>
      <c r="AD625" s="914"/>
      <c r="AE625" s="234" t="s">
        <v>405</v>
      </c>
      <c r="AF625" s="293"/>
      <c r="AG625" s="294" t="s">
        <v>38</v>
      </c>
      <c r="AH625" s="295"/>
      <c r="AI625" s="304" t="s">
        <v>404</v>
      </c>
      <c r="AJ625" s="295"/>
      <c r="AK625" s="294" t="s">
        <v>38</v>
      </c>
      <c r="AL625" s="295"/>
      <c r="AM625" s="291"/>
      <c r="AN625" s="292"/>
      <c r="AO625" s="280"/>
      <c r="AP625" s="887"/>
      <c r="AQ625" s="891"/>
      <c r="AR625" s="892"/>
      <c r="AS625" s="892"/>
      <c r="AT625" s="892"/>
      <c r="AU625" s="892"/>
      <c r="AV625" s="892"/>
      <c r="AW625" s="892"/>
      <c r="AX625" s="892"/>
      <c r="AY625" s="892"/>
      <c r="AZ625" s="892"/>
      <c r="BA625" s="892"/>
      <c r="BB625" s="892"/>
      <c r="BC625" s="893"/>
    </row>
    <row r="626" spans="1:55" ht="32.1" customHeight="1">
      <c r="A626" s="207"/>
      <c r="B626" s="913">
        <v>10</v>
      </c>
      <c r="C626" s="896">
        <f>C624+1</f>
        <v>44630</v>
      </c>
      <c r="D626" s="226" t="s">
        <v>403</v>
      </c>
      <c r="E626" s="898"/>
      <c r="F626" s="899"/>
      <c r="G626" s="899"/>
      <c r="H626" s="303" t="s">
        <v>404</v>
      </c>
      <c r="I626" s="899"/>
      <c r="J626" s="899"/>
      <c r="K626" s="900"/>
      <c r="L626" s="285" t="str">
        <f>IF(E626="","",I626-E626-(TIME(0,N626,0)))</f>
        <v/>
      </c>
      <c r="M626" s="286" t="str">
        <f>IF(E626="","",IF(MINUTE(I626-E626-TIME(0,N626,0))=0,"00",MINUTE(I626-E626-TIME(0,N626,0))))</f>
        <v/>
      </c>
      <c r="N626" s="279"/>
      <c r="O626" s="915"/>
      <c r="P626" s="888"/>
      <c r="Q626" s="889"/>
      <c r="R626" s="889"/>
      <c r="S626" s="889"/>
      <c r="T626" s="889"/>
      <c r="U626" s="889"/>
      <c r="V626" s="889"/>
      <c r="W626" s="889"/>
      <c r="X626" s="889"/>
      <c r="Y626" s="889"/>
      <c r="Z626" s="889"/>
      <c r="AA626" s="889"/>
      <c r="AB626" s="916"/>
      <c r="AC626" s="918">
        <v>26</v>
      </c>
      <c r="AD626" s="896">
        <f>AD624+1</f>
        <v>44646</v>
      </c>
      <c r="AE626" s="226" t="s">
        <v>403</v>
      </c>
      <c r="AF626" s="898"/>
      <c r="AG626" s="899"/>
      <c r="AH626" s="899"/>
      <c r="AI626" s="303" t="s">
        <v>404</v>
      </c>
      <c r="AJ626" s="899"/>
      <c r="AK626" s="899"/>
      <c r="AL626" s="900"/>
      <c r="AM626" s="285" t="str">
        <f>IF(AF626="","",AJ626-AF626-(TIME(0,AO626,0)))</f>
        <v/>
      </c>
      <c r="AN626" s="286" t="str">
        <f>IF(AF626="","",IF(MINUTE(AJ626-AF626-TIME(0,AO626,0))=0,"00",MINUTE(AJ626-AF626-TIME(0,AO626,0))))</f>
        <v/>
      </c>
      <c r="AO626" s="279"/>
      <c r="AP626" s="886"/>
      <c r="AQ626" s="888"/>
      <c r="AR626" s="889"/>
      <c r="AS626" s="889"/>
      <c r="AT626" s="889"/>
      <c r="AU626" s="889"/>
      <c r="AV626" s="889"/>
      <c r="AW626" s="889"/>
      <c r="AX626" s="889"/>
      <c r="AY626" s="889"/>
      <c r="AZ626" s="889"/>
      <c r="BA626" s="889"/>
      <c r="BB626" s="889"/>
      <c r="BC626" s="890"/>
    </row>
    <row r="627" spans="1:55" ht="32.1" customHeight="1">
      <c r="A627" s="207"/>
      <c r="B627" s="913"/>
      <c r="C627" s="914"/>
      <c r="D627" s="234" t="s">
        <v>405</v>
      </c>
      <c r="E627" s="293"/>
      <c r="F627" s="294" t="s">
        <v>38</v>
      </c>
      <c r="G627" s="295"/>
      <c r="H627" s="304" t="s">
        <v>404</v>
      </c>
      <c r="I627" s="295"/>
      <c r="J627" s="294" t="s">
        <v>38</v>
      </c>
      <c r="K627" s="295"/>
      <c r="L627" s="287"/>
      <c r="M627" s="288"/>
      <c r="N627" s="280"/>
      <c r="O627" s="887"/>
      <c r="P627" s="891"/>
      <c r="Q627" s="892"/>
      <c r="R627" s="892"/>
      <c r="S627" s="892"/>
      <c r="T627" s="892"/>
      <c r="U627" s="892"/>
      <c r="V627" s="892"/>
      <c r="W627" s="892"/>
      <c r="X627" s="892"/>
      <c r="Y627" s="892"/>
      <c r="Z627" s="892"/>
      <c r="AA627" s="892"/>
      <c r="AB627" s="917"/>
      <c r="AC627" s="918"/>
      <c r="AD627" s="914"/>
      <c r="AE627" s="234" t="s">
        <v>405</v>
      </c>
      <c r="AF627" s="293"/>
      <c r="AG627" s="294" t="s">
        <v>38</v>
      </c>
      <c r="AH627" s="295"/>
      <c r="AI627" s="304" t="s">
        <v>404</v>
      </c>
      <c r="AJ627" s="295"/>
      <c r="AK627" s="294" t="s">
        <v>38</v>
      </c>
      <c r="AL627" s="295"/>
      <c r="AM627" s="291"/>
      <c r="AN627" s="292"/>
      <c r="AO627" s="280"/>
      <c r="AP627" s="887"/>
      <c r="AQ627" s="891"/>
      <c r="AR627" s="892"/>
      <c r="AS627" s="892"/>
      <c r="AT627" s="892"/>
      <c r="AU627" s="892"/>
      <c r="AV627" s="892"/>
      <c r="AW627" s="892"/>
      <c r="AX627" s="892"/>
      <c r="AY627" s="892"/>
      <c r="AZ627" s="892"/>
      <c r="BA627" s="892"/>
      <c r="BB627" s="892"/>
      <c r="BC627" s="893"/>
    </row>
    <row r="628" spans="1:55" ht="32.1" customHeight="1">
      <c r="A628" s="207"/>
      <c r="B628" s="913">
        <v>11</v>
      </c>
      <c r="C628" s="896">
        <f>C626+1</f>
        <v>44631</v>
      </c>
      <c r="D628" s="226" t="s">
        <v>403</v>
      </c>
      <c r="E628" s="898"/>
      <c r="F628" s="899"/>
      <c r="G628" s="899"/>
      <c r="H628" s="303" t="s">
        <v>404</v>
      </c>
      <c r="I628" s="899"/>
      <c r="J628" s="899"/>
      <c r="K628" s="900"/>
      <c r="L628" s="285" t="str">
        <f>IF(E628="","",I628-E628-(TIME(0,N628,0)))</f>
        <v/>
      </c>
      <c r="M628" s="286" t="str">
        <f>IF(E628="","",IF(MINUTE(I628-E628-TIME(0,N628,0))=0,"00",MINUTE(I628-E628-TIME(0,N628,0))))</f>
        <v/>
      </c>
      <c r="N628" s="279"/>
      <c r="O628" s="915"/>
      <c r="P628" s="888"/>
      <c r="Q628" s="889"/>
      <c r="R628" s="889"/>
      <c r="S628" s="889"/>
      <c r="T628" s="889"/>
      <c r="U628" s="889"/>
      <c r="V628" s="889"/>
      <c r="W628" s="889"/>
      <c r="X628" s="889"/>
      <c r="Y628" s="889"/>
      <c r="Z628" s="889"/>
      <c r="AA628" s="889"/>
      <c r="AB628" s="916"/>
      <c r="AC628" s="918">
        <v>27</v>
      </c>
      <c r="AD628" s="896">
        <f>AD626+1</f>
        <v>44647</v>
      </c>
      <c r="AE628" s="226" t="s">
        <v>403</v>
      </c>
      <c r="AF628" s="898"/>
      <c r="AG628" s="899"/>
      <c r="AH628" s="899"/>
      <c r="AI628" s="303" t="s">
        <v>404</v>
      </c>
      <c r="AJ628" s="899"/>
      <c r="AK628" s="899"/>
      <c r="AL628" s="900"/>
      <c r="AM628" s="285" t="str">
        <f>IF(AF628="","",AJ628-AF628-(TIME(0,AO628,0)))</f>
        <v/>
      </c>
      <c r="AN628" s="286" t="str">
        <f>IF(AF628="","",IF(MINUTE(AJ628-AF628-TIME(0,AO628,0))=0,"00",MINUTE(AJ628-AF628-TIME(0,AO628,0))))</f>
        <v/>
      </c>
      <c r="AO628" s="279"/>
      <c r="AP628" s="886"/>
      <c r="AQ628" s="888"/>
      <c r="AR628" s="889"/>
      <c r="AS628" s="889"/>
      <c r="AT628" s="889"/>
      <c r="AU628" s="889"/>
      <c r="AV628" s="889"/>
      <c r="AW628" s="889"/>
      <c r="AX628" s="889"/>
      <c r="AY628" s="889"/>
      <c r="AZ628" s="889"/>
      <c r="BA628" s="889"/>
      <c r="BB628" s="889"/>
      <c r="BC628" s="890"/>
    </row>
    <row r="629" spans="1:55" ht="32.1" customHeight="1">
      <c r="A629" s="207"/>
      <c r="B629" s="913"/>
      <c r="C629" s="914"/>
      <c r="D629" s="234" t="s">
        <v>405</v>
      </c>
      <c r="E629" s="293"/>
      <c r="F629" s="294" t="s">
        <v>38</v>
      </c>
      <c r="G629" s="295"/>
      <c r="H629" s="304" t="s">
        <v>404</v>
      </c>
      <c r="I629" s="295"/>
      <c r="J629" s="294" t="s">
        <v>38</v>
      </c>
      <c r="K629" s="295"/>
      <c r="L629" s="287"/>
      <c r="M629" s="288"/>
      <c r="N629" s="280"/>
      <c r="O629" s="887"/>
      <c r="P629" s="891"/>
      <c r="Q629" s="892"/>
      <c r="R629" s="892"/>
      <c r="S629" s="892"/>
      <c r="T629" s="892"/>
      <c r="U629" s="892"/>
      <c r="V629" s="892"/>
      <c r="W629" s="892"/>
      <c r="X629" s="892"/>
      <c r="Y629" s="892"/>
      <c r="Z629" s="892"/>
      <c r="AA629" s="892"/>
      <c r="AB629" s="917"/>
      <c r="AC629" s="918"/>
      <c r="AD629" s="914"/>
      <c r="AE629" s="234" t="s">
        <v>405</v>
      </c>
      <c r="AF629" s="293"/>
      <c r="AG629" s="294" t="s">
        <v>38</v>
      </c>
      <c r="AH629" s="295"/>
      <c r="AI629" s="304" t="s">
        <v>404</v>
      </c>
      <c r="AJ629" s="295"/>
      <c r="AK629" s="294" t="s">
        <v>38</v>
      </c>
      <c r="AL629" s="295"/>
      <c r="AM629" s="291"/>
      <c r="AN629" s="292"/>
      <c r="AO629" s="280"/>
      <c r="AP629" s="887"/>
      <c r="AQ629" s="891"/>
      <c r="AR629" s="892"/>
      <c r="AS629" s="892"/>
      <c r="AT629" s="892"/>
      <c r="AU629" s="892"/>
      <c r="AV629" s="892"/>
      <c r="AW629" s="892"/>
      <c r="AX629" s="892"/>
      <c r="AY629" s="892"/>
      <c r="AZ629" s="892"/>
      <c r="BA629" s="892"/>
      <c r="BB629" s="892"/>
      <c r="BC629" s="893"/>
    </row>
    <row r="630" spans="1:55" ht="32.1" customHeight="1">
      <c r="A630" s="207"/>
      <c r="B630" s="913">
        <v>12</v>
      </c>
      <c r="C630" s="896">
        <f>C628+1</f>
        <v>44632</v>
      </c>
      <c r="D630" s="226" t="s">
        <v>403</v>
      </c>
      <c r="E630" s="898"/>
      <c r="F630" s="899"/>
      <c r="G630" s="899"/>
      <c r="H630" s="303" t="s">
        <v>404</v>
      </c>
      <c r="I630" s="899"/>
      <c r="J630" s="899"/>
      <c r="K630" s="900"/>
      <c r="L630" s="285" t="str">
        <f>IF(E630="","",I630-E630-(TIME(0,N630,0)))</f>
        <v/>
      </c>
      <c r="M630" s="286" t="str">
        <f>IF(E630="","",IF(MINUTE(I630-E630-TIME(0,N630,0))=0,"00",MINUTE(I630-E630-TIME(0,N630,0))))</f>
        <v/>
      </c>
      <c r="N630" s="279"/>
      <c r="O630" s="915"/>
      <c r="P630" s="888"/>
      <c r="Q630" s="889"/>
      <c r="R630" s="889"/>
      <c r="S630" s="889"/>
      <c r="T630" s="889"/>
      <c r="U630" s="889"/>
      <c r="V630" s="889"/>
      <c r="W630" s="889"/>
      <c r="X630" s="889"/>
      <c r="Y630" s="889"/>
      <c r="Z630" s="889"/>
      <c r="AA630" s="889"/>
      <c r="AB630" s="916"/>
      <c r="AC630" s="918">
        <v>28</v>
      </c>
      <c r="AD630" s="896">
        <f>AD628+1</f>
        <v>44648</v>
      </c>
      <c r="AE630" s="226" t="s">
        <v>403</v>
      </c>
      <c r="AF630" s="898"/>
      <c r="AG630" s="899"/>
      <c r="AH630" s="899"/>
      <c r="AI630" s="303" t="s">
        <v>404</v>
      </c>
      <c r="AJ630" s="899"/>
      <c r="AK630" s="899"/>
      <c r="AL630" s="900"/>
      <c r="AM630" s="285" t="str">
        <f>IF(AF630="","",AJ630-AF630-(TIME(0,AO630,0)))</f>
        <v/>
      </c>
      <c r="AN630" s="286" t="str">
        <f>IF(AF630="","",IF(MINUTE(AJ630-AF630-TIME(0,AO630,0))=0,"00",MINUTE(AJ630-AF630-TIME(0,AO630,0))))</f>
        <v/>
      </c>
      <c r="AO630" s="279"/>
      <c r="AP630" s="886"/>
      <c r="AQ630" s="888"/>
      <c r="AR630" s="889"/>
      <c r="AS630" s="889"/>
      <c r="AT630" s="889"/>
      <c r="AU630" s="889"/>
      <c r="AV630" s="889"/>
      <c r="AW630" s="889"/>
      <c r="AX630" s="889"/>
      <c r="AY630" s="889"/>
      <c r="AZ630" s="889"/>
      <c r="BA630" s="889"/>
      <c r="BB630" s="889"/>
      <c r="BC630" s="890"/>
    </row>
    <row r="631" spans="1:55" ht="32.1" customHeight="1">
      <c r="A631" s="207"/>
      <c r="B631" s="913"/>
      <c r="C631" s="914"/>
      <c r="D631" s="234" t="s">
        <v>405</v>
      </c>
      <c r="E631" s="293"/>
      <c r="F631" s="294" t="s">
        <v>38</v>
      </c>
      <c r="G631" s="295"/>
      <c r="H631" s="304" t="s">
        <v>404</v>
      </c>
      <c r="I631" s="295"/>
      <c r="J631" s="294" t="s">
        <v>38</v>
      </c>
      <c r="K631" s="295"/>
      <c r="L631" s="287"/>
      <c r="M631" s="288"/>
      <c r="N631" s="280"/>
      <c r="O631" s="887"/>
      <c r="P631" s="891"/>
      <c r="Q631" s="892"/>
      <c r="R631" s="892"/>
      <c r="S631" s="892"/>
      <c r="T631" s="892"/>
      <c r="U631" s="892"/>
      <c r="V631" s="892"/>
      <c r="W631" s="892"/>
      <c r="X631" s="892"/>
      <c r="Y631" s="892"/>
      <c r="Z631" s="892"/>
      <c r="AA631" s="892"/>
      <c r="AB631" s="917"/>
      <c r="AC631" s="918"/>
      <c r="AD631" s="914"/>
      <c r="AE631" s="234" t="s">
        <v>405</v>
      </c>
      <c r="AF631" s="293"/>
      <c r="AG631" s="294" t="s">
        <v>38</v>
      </c>
      <c r="AH631" s="295"/>
      <c r="AI631" s="304" t="s">
        <v>404</v>
      </c>
      <c r="AJ631" s="295"/>
      <c r="AK631" s="294" t="s">
        <v>38</v>
      </c>
      <c r="AL631" s="295"/>
      <c r="AM631" s="291"/>
      <c r="AN631" s="292"/>
      <c r="AO631" s="280"/>
      <c r="AP631" s="887"/>
      <c r="AQ631" s="891"/>
      <c r="AR631" s="892"/>
      <c r="AS631" s="892"/>
      <c r="AT631" s="892"/>
      <c r="AU631" s="892"/>
      <c r="AV631" s="892"/>
      <c r="AW631" s="892"/>
      <c r="AX631" s="892"/>
      <c r="AY631" s="892"/>
      <c r="AZ631" s="892"/>
      <c r="BA631" s="892"/>
      <c r="BB631" s="892"/>
      <c r="BC631" s="893"/>
    </row>
    <row r="632" spans="1:55" ht="32.1" customHeight="1">
      <c r="A632" s="207"/>
      <c r="B632" s="913">
        <v>13</v>
      </c>
      <c r="C632" s="896">
        <f>C630+1</f>
        <v>44633</v>
      </c>
      <c r="D632" s="226" t="s">
        <v>403</v>
      </c>
      <c r="E632" s="898"/>
      <c r="F632" s="899"/>
      <c r="G632" s="899"/>
      <c r="H632" s="303" t="s">
        <v>404</v>
      </c>
      <c r="I632" s="899"/>
      <c r="J632" s="899"/>
      <c r="K632" s="900"/>
      <c r="L632" s="285" t="str">
        <f>IF(E632="","",I632-E632-(TIME(0,N632,0)))</f>
        <v/>
      </c>
      <c r="M632" s="286" t="str">
        <f>IF(E632="","",IF(MINUTE(I632-E632-TIME(0,N632,0))=0,"00",MINUTE(I632-E632-TIME(0,N632,0))))</f>
        <v/>
      </c>
      <c r="N632" s="279"/>
      <c r="O632" s="901"/>
      <c r="P632" s="903"/>
      <c r="Q632" s="904"/>
      <c r="R632" s="904"/>
      <c r="S632" s="904"/>
      <c r="T632" s="904"/>
      <c r="U632" s="904"/>
      <c r="V632" s="904"/>
      <c r="W632" s="904"/>
      <c r="X632" s="904"/>
      <c r="Y632" s="904"/>
      <c r="Z632" s="904"/>
      <c r="AA632" s="904"/>
      <c r="AB632" s="944"/>
      <c r="AC632" s="918">
        <v>29</v>
      </c>
      <c r="AD632" s="896">
        <f>AD630+1</f>
        <v>44649</v>
      </c>
      <c r="AE632" s="226" t="s">
        <v>403</v>
      </c>
      <c r="AF632" s="898"/>
      <c r="AG632" s="899"/>
      <c r="AH632" s="899"/>
      <c r="AI632" s="303" t="s">
        <v>404</v>
      </c>
      <c r="AJ632" s="899"/>
      <c r="AK632" s="899"/>
      <c r="AL632" s="900"/>
      <c r="AM632" s="285" t="str">
        <f>IF(AF632="","",AJ632-AF632-(TIME(0,AO632,0)))</f>
        <v/>
      </c>
      <c r="AN632" s="286" t="str">
        <f>IF(AF632="","",IF(MINUTE(AJ632-AF632-TIME(0,AO632,0))=0,"00",MINUTE(AJ632-AF632-TIME(0,AO632,0))))</f>
        <v/>
      </c>
      <c r="AO632" s="279"/>
      <c r="AP632" s="886"/>
      <c r="AQ632" s="888"/>
      <c r="AR632" s="889"/>
      <c r="AS632" s="889"/>
      <c r="AT632" s="889"/>
      <c r="AU632" s="889"/>
      <c r="AV632" s="889"/>
      <c r="AW632" s="889"/>
      <c r="AX632" s="889"/>
      <c r="AY632" s="889"/>
      <c r="AZ632" s="889"/>
      <c r="BA632" s="889"/>
      <c r="BB632" s="889"/>
      <c r="BC632" s="890"/>
    </row>
    <row r="633" spans="1:55" ht="32.1" customHeight="1">
      <c r="A633" s="207"/>
      <c r="B633" s="913"/>
      <c r="C633" s="914"/>
      <c r="D633" s="234" t="s">
        <v>405</v>
      </c>
      <c r="E633" s="293"/>
      <c r="F633" s="294" t="s">
        <v>38</v>
      </c>
      <c r="G633" s="295"/>
      <c r="H633" s="304" t="s">
        <v>404</v>
      </c>
      <c r="I633" s="295"/>
      <c r="J633" s="294" t="s">
        <v>38</v>
      </c>
      <c r="K633" s="295"/>
      <c r="L633" s="287"/>
      <c r="M633" s="288"/>
      <c r="N633" s="280"/>
      <c r="O633" s="943"/>
      <c r="P633" s="910"/>
      <c r="Q633" s="911"/>
      <c r="R633" s="911"/>
      <c r="S633" s="911"/>
      <c r="T633" s="911"/>
      <c r="U633" s="911"/>
      <c r="V633" s="911"/>
      <c r="W633" s="911"/>
      <c r="X633" s="911"/>
      <c r="Y633" s="911"/>
      <c r="Z633" s="911"/>
      <c r="AA633" s="911"/>
      <c r="AB633" s="945"/>
      <c r="AC633" s="918"/>
      <c r="AD633" s="914"/>
      <c r="AE633" s="234" t="s">
        <v>405</v>
      </c>
      <c r="AF633" s="293"/>
      <c r="AG633" s="294" t="s">
        <v>38</v>
      </c>
      <c r="AH633" s="295"/>
      <c r="AI633" s="304" t="s">
        <v>404</v>
      </c>
      <c r="AJ633" s="295"/>
      <c r="AK633" s="294" t="s">
        <v>38</v>
      </c>
      <c r="AL633" s="295"/>
      <c r="AM633" s="291"/>
      <c r="AN633" s="292"/>
      <c r="AO633" s="280"/>
      <c r="AP633" s="887"/>
      <c r="AQ633" s="891"/>
      <c r="AR633" s="892"/>
      <c r="AS633" s="892"/>
      <c r="AT633" s="892"/>
      <c r="AU633" s="892"/>
      <c r="AV633" s="892"/>
      <c r="AW633" s="892"/>
      <c r="AX633" s="892"/>
      <c r="AY633" s="892"/>
      <c r="AZ633" s="892"/>
      <c r="BA633" s="892"/>
      <c r="BB633" s="892"/>
      <c r="BC633" s="893"/>
    </row>
    <row r="634" spans="1:55" ht="32.1" customHeight="1">
      <c r="A634" s="207"/>
      <c r="B634" s="913">
        <v>14</v>
      </c>
      <c r="C634" s="896">
        <f>C632+1</f>
        <v>44634</v>
      </c>
      <c r="D634" s="226" t="s">
        <v>403</v>
      </c>
      <c r="E634" s="898"/>
      <c r="F634" s="899"/>
      <c r="G634" s="899"/>
      <c r="H634" s="303" t="s">
        <v>404</v>
      </c>
      <c r="I634" s="899"/>
      <c r="J634" s="899"/>
      <c r="K634" s="900"/>
      <c r="L634" s="285" t="str">
        <f>IF(E634="","",I634-E634-(TIME(0,N634,0)))</f>
        <v/>
      </c>
      <c r="M634" s="286" t="str">
        <f>IF(E634="","",IF(MINUTE(I634-E634-TIME(0,N634,0))=0,"00",MINUTE(I634-E634-TIME(0,N634,0))))</f>
        <v/>
      </c>
      <c r="N634" s="279"/>
      <c r="O634" s="901"/>
      <c r="P634" s="903"/>
      <c r="Q634" s="904"/>
      <c r="R634" s="904"/>
      <c r="S634" s="904"/>
      <c r="T634" s="904"/>
      <c r="U634" s="904"/>
      <c r="V634" s="904"/>
      <c r="W634" s="904"/>
      <c r="X634" s="904"/>
      <c r="Y634" s="904"/>
      <c r="Z634" s="904"/>
      <c r="AA634" s="904"/>
      <c r="AB634" s="944"/>
      <c r="AC634" s="918">
        <v>30</v>
      </c>
      <c r="AD634" s="896">
        <f>AD632+1</f>
        <v>44650</v>
      </c>
      <c r="AE634" s="226" t="s">
        <v>403</v>
      </c>
      <c r="AF634" s="898"/>
      <c r="AG634" s="899"/>
      <c r="AH634" s="899"/>
      <c r="AI634" s="303" t="s">
        <v>404</v>
      </c>
      <c r="AJ634" s="899"/>
      <c r="AK634" s="899"/>
      <c r="AL634" s="900"/>
      <c r="AM634" s="285" t="str">
        <f>IF(AF634="","",AJ634-AF634-(TIME(0,AO634,0)))</f>
        <v/>
      </c>
      <c r="AN634" s="286" t="str">
        <f>IF(AF634="","",IF(MINUTE(AJ634-AF634-TIME(0,AO634,0))=0,"00",MINUTE(AJ634-AF634-TIME(0,AO634,0))))</f>
        <v/>
      </c>
      <c r="AO634" s="279"/>
      <c r="AP634" s="946"/>
      <c r="AQ634" s="903"/>
      <c r="AR634" s="904"/>
      <c r="AS634" s="904"/>
      <c r="AT634" s="904"/>
      <c r="AU634" s="904"/>
      <c r="AV634" s="904"/>
      <c r="AW634" s="904"/>
      <c r="AX634" s="904"/>
      <c r="AY634" s="904"/>
      <c r="AZ634" s="904"/>
      <c r="BA634" s="904"/>
      <c r="BB634" s="904"/>
      <c r="BC634" s="905"/>
    </row>
    <row r="635" spans="1:55" ht="32.1" customHeight="1">
      <c r="A635" s="207"/>
      <c r="B635" s="913"/>
      <c r="C635" s="914"/>
      <c r="D635" s="234" t="s">
        <v>405</v>
      </c>
      <c r="E635" s="293"/>
      <c r="F635" s="294" t="s">
        <v>38</v>
      </c>
      <c r="G635" s="295"/>
      <c r="H635" s="304" t="s">
        <v>404</v>
      </c>
      <c r="I635" s="295"/>
      <c r="J635" s="294" t="s">
        <v>38</v>
      </c>
      <c r="K635" s="295"/>
      <c r="L635" s="287"/>
      <c r="M635" s="288"/>
      <c r="N635" s="280"/>
      <c r="O635" s="943"/>
      <c r="P635" s="910"/>
      <c r="Q635" s="911"/>
      <c r="R635" s="911"/>
      <c r="S635" s="911"/>
      <c r="T635" s="911"/>
      <c r="U635" s="911"/>
      <c r="V635" s="911"/>
      <c r="W635" s="911"/>
      <c r="X635" s="911"/>
      <c r="Y635" s="911"/>
      <c r="Z635" s="911"/>
      <c r="AA635" s="911"/>
      <c r="AB635" s="945"/>
      <c r="AC635" s="918"/>
      <c r="AD635" s="914"/>
      <c r="AE635" s="234" t="s">
        <v>405</v>
      </c>
      <c r="AF635" s="293"/>
      <c r="AG635" s="294" t="s">
        <v>38</v>
      </c>
      <c r="AH635" s="295"/>
      <c r="AI635" s="304" t="s">
        <v>404</v>
      </c>
      <c r="AJ635" s="295"/>
      <c r="AK635" s="294" t="s">
        <v>38</v>
      </c>
      <c r="AL635" s="295"/>
      <c r="AM635" s="291"/>
      <c r="AN635" s="292"/>
      <c r="AO635" s="280"/>
      <c r="AP635" s="943"/>
      <c r="AQ635" s="910"/>
      <c r="AR635" s="911"/>
      <c r="AS635" s="911"/>
      <c r="AT635" s="911"/>
      <c r="AU635" s="911"/>
      <c r="AV635" s="911"/>
      <c r="AW635" s="911"/>
      <c r="AX635" s="911"/>
      <c r="AY635" s="911"/>
      <c r="AZ635" s="911"/>
      <c r="BA635" s="911"/>
      <c r="BB635" s="911"/>
      <c r="BC635" s="912"/>
    </row>
    <row r="636" spans="1:55" ht="32.1" customHeight="1">
      <c r="A636" s="207"/>
      <c r="B636" s="913">
        <v>15</v>
      </c>
      <c r="C636" s="896">
        <f>C634+1</f>
        <v>44635</v>
      </c>
      <c r="D636" s="226" t="s">
        <v>403</v>
      </c>
      <c r="E636" s="898"/>
      <c r="F636" s="899"/>
      <c r="G636" s="899"/>
      <c r="H636" s="303" t="s">
        <v>404</v>
      </c>
      <c r="I636" s="899"/>
      <c r="J636" s="899"/>
      <c r="K636" s="900"/>
      <c r="L636" s="285" t="str">
        <f>IF(E636="","",I636-E636-(TIME(0,N636,0)))</f>
        <v/>
      </c>
      <c r="M636" s="286" t="str">
        <f>IF(E636="","",IF(MINUTE(I636-E636-TIME(0,N636,0))=0,"00",MINUTE(I636-E636-TIME(0,N636,0))))</f>
        <v/>
      </c>
      <c r="N636" s="279"/>
      <c r="O636" s="901"/>
      <c r="P636" s="903"/>
      <c r="Q636" s="904"/>
      <c r="R636" s="904"/>
      <c r="S636" s="904"/>
      <c r="T636" s="904"/>
      <c r="U636" s="904"/>
      <c r="V636" s="904"/>
      <c r="W636" s="904"/>
      <c r="X636" s="904"/>
      <c r="Y636" s="904"/>
      <c r="Z636" s="904"/>
      <c r="AA636" s="904"/>
      <c r="AB636" s="944"/>
      <c r="AC636" s="947">
        <v>31</v>
      </c>
      <c r="AD636" s="896">
        <f>AD634+1</f>
        <v>44651</v>
      </c>
      <c r="AE636" s="226" t="s">
        <v>403</v>
      </c>
      <c r="AF636" s="898"/>
      <c r="AG636" s="899"/>
      <c r="AH636" s="899"/>
      <c r="AI636" s="303" t="s">
        <v>404</v>
      </c>
      <c r="AJ636" s="899"/>
      <c r="AK636" s="899"/>
      <c r="AL636" s="900"/>
      <c r="AM636" s="285" t="str">
        <f>IF(AF636="","",AJ636-AF636-(TIME(0,AO636,0)))</f>
        <v/>
      </c>
      <c r="AN636" s="286" t="str">
        <f>IF(AF636="","",IF(MINUTE(AJ636-AF636-TIME(0,AO636,0))=0,"00",MINUTE(AJ636-AF636-TIME(0,AO636,0))))</f>
        <v/>
      </c>
      <c r="AO636" s="279"/>
      <c r="AP636" s="946"/>
      <c r="AQ636" s="903"/>
      <c r="AR636" s="904"/>
      <c r="AS636" s="904"/>
      <c r="AT636" s="904"/>
      <c r="AU636" s="904"/>
      <c r="AV636" s="904"/>
      <c r="AW636" s="904"/>
      <c r="AX636" s="904"/>
      <c r="AY636" s="904"/>
      <c r="AZ636" s="904"/>
      <c r="BA636" s="904"/>
      <c r="BB636" s="904"/>
      <c r="BC636" s="905"/>
    </row>
    <row r="637" spans="1:55" ht="32.1" customHeight="1" thickBot="1">
      <c r="A637" s="207"/>
      <c r="B637" s="913"/>
      <c r="C637" s="914"/>
      <c r="D637" s="234" t="s">
        <v>405</v>
      </c>
      <c r="E637" s="293"/>
      <c r="F637" s="294" t="s">
        <v>38</v>
      </c>
      <c r="G637" s="295"/>
      <c r="H637" s="304" t="s">
        <v>404</v>
      </c>
      <c r="I637" s="295"/>
      <c r="J637" s="294" t="s">
        <v>38</v>
      </c>
      <c r="K637" s="295"/>
      <c r="L637" s="287"/>
      <c r="M637" s="288"/>
      <c r="N637" s="280"/>
      <c r="O637" s="943"/>
      <c r="P637" s="910"/>
      <c r="Q637" s="911"/>
      <c r="R637" s="911"/>
      <c r="S637" s="911"/>
      <c r="T637" s="911"/>
      <c r="U637" s="911"/>
      <c r="V637" s="911"/>
      <c r="W637" s="911"/>
      <c r="X637" s="911"/>
      <c r="Y637" s="911"/>
      <c r="Z637" s="911"/>
      <c r="AA637" s="911"/>
      <c r="AB637" s="945"/>
      <c r="AC637" s="947"/>
      <c r="AD637" s="914"/>
      <c r="AE637" s="234" t="s">
        <v>405</v>
      </c>
      <c r="AF637" s="293"/>
      <c r="AG637" s="294" t="s">
        <v>38</v>
      </c>
      <c r="AH637" s="295"/>
      <c r="AI637" s="304" t="s">
        <v>404</v>
      </c>
      <c r="AJ637" s="295"/>
      <c r="AK637" s="294" t="s">
        <v>38</v>
      </c>
      <c r="AL637" s="295"/>
      <c r="AM637" s="291"/>
      <c r="AN637" s="292"/>
      <c r="AO637" s="280"/>
      <c r="AP637" s="902"/>
      <c r="AQ637" s="910"/>
      <c r="AR637" s="911"/>
      <c r="AS637" s="911"/>
      <c r="AT637" s="911"/>
      <c r="AU637" s="911"/>
      <c r="AV637" s="911"/>
      <c r="AW637" s="911"/>
      <c r="AX637" s="911"/>
      <c r="AY637" s="911"/>
      <c r="AZ637" s="911"/>
      <c r="BA637" s="911"/>
      <c r="BB637" s="911"/>
      <c r="BC637" s="912"/>
    </row>
    <row r="638" spans="1:55" ht="32.1" customHeight="1">
      <c r="A638" s="207"/>
      <c r="B638" s="894">
        <v>16</v>
      </c>
      <c r="C638" s="896">
        <f>C636+1</f>
        <v>44636</v>
      </c>
      <c r="D638" s="226" t="s">
        <v>403</v>
      </c>
      <c r="E638" s="898"/>
      <c r="F638" s="899"/>
      <c r="G638" s="899"/>
      <c r="H638" s="303" t="s">
        <v>404</v>
      </c>
      <c r="I638" s="899"/>
      <c r="J638" s="899"/>
      <c r="K638" s="900"/>
      <c r="L638" s="285" t="str">
        <f>IF(E638="","",I638-E638-(TIME(0,N638,0)))</f>
        <v/>
      </c>
      <c r="M638" s="286" t="str">
        <f>IF(E638="","",IF(MINUTE(I638-E638-TIME(0,N638,0))=0,"00",MINUTE(I638-E638-TIME(0,N638,0))))</f>
        <v/>
      </c>
      <c r="N638" s="279"/>
      <c r="O638" s="901"/>
      <c r="P638" s="903"/>
      <c r="Q638" s="904"/>
      <c r="R638" s="904"/>
      <c r="S638" s="904"/>
      <c r="T638" s="904"/>
      <c r="U638" s="904"/>
      <c r="V638" s="904"/>
      <c r="W638" s="904"/>
      <c r="X638" s="904"/>
      <c r="Y638" s="904"/>
      <c r="Z638" s="904"/>
      <c r="AA638" s="904"/>
      <c r="AB638" s="905"/>
      <c r="AC638" s="922" t="s">
        <v>427</v>
      </c>
      <c r="AD638" s="923"/>
      <c r="AE638" s="923"/>
      <c r="AF638" s="923"/>
      <c r="AG638" s="923"/>
      <c r="AH638" s="923"/>
      <c r="AI638" s="923"/>
      <c r="AJ638" s="923"/>
      <c r="AK638" s="926" t="s">
        <v>403</v>
      </c>
      <c r="AL638" s="927"/>
      <c r="AM638" s="928">
        <f>SUM(L608:L639,AM608:AM637)</f>
        <v>0</v>
      </c>
      <c r="AN638" s="929"/>
      <c r="AO638" s="929"/>
      <c r="AP638" s="929"/>
      <c r="AQ638" s="929"/>
      <c r="AR638" s="929"/>
      <c r="AS638" s="930"/>
      <c r="AT638" s="931">
        <f>COUNTA(E608:G639,AF608:AH637)-COUNTIF(E608:G639,":")-COUNTIF(AF608:AH637,":")</f>
        <v>0</v>
      </c>
      <c r="AU638" s="932"/>
      <c r="AV638" s="932"/>
      <c r="AW638" s="933" t="s">
        <v>393</v>
      </c>
      <c r="AX638" s="934"/>
      <c r="AY638" s="935"/>
      <c r="AZ638" s="936"/>
      <c r="BA638" s="937"/>
      <c r="BB638" s="937"/>
      <c r="BC638" s="938"/>
    </row>
    <row r="639" spans="1:55" ht="32.1" customHeight="1" thickBot="1">
      <c r="A639" s="207"/>
      <c r="B639" s="895"/>
      <c r="C639" s="897"/>
      <c r="D639" s="244" t="s">
        <v>405</v>
      </c>
      <c r="E639" s="296"/>
      <c r="F639" s="297" t="s">
        <v>38</v>
      </c>
      <c r="G639" s="298"/>
      <c r="H639" s="305" t="s">
        <v>404</v>
      </c>
      <c r="I639" s="298"/>
      <c r="J639" s="297" t="s">
        <v>38</v>
      </c>
      <c r="K639" s="298"/>
      <c r="L639" s="289"/>
      <c r="M639" s="290"/>
      <c r="N639" s="281"/>
      <c r="O639" s="902"/>
      <c r="P639" s="906"/>
      <c r="Q639" s="907"/>
      <c r="R639" s="907"/>
      <c r="S639" s="907"/>
      <c r="T639" s="907"/>
      <c r="U639" s="907"/>
      <c r="V639" s="907"/>
      <c r="W639" s="907"/>
      <c r="X639" s="907"/>
      <c r="Y639" s="907"/>
      <c r="Z639" s="907"/>
      <c r="AA639" s="907"/>
      <c r="AB639" s="908"/>
      <c r="AC639" s="924"/>
      <c r="AD639" s="925"/>
      <c r="AE639" s="925"/>
      <c r="AF639" s="925"/>
      <c r="AG639" s="925"/>
      <c r="AH639" s="925"/>
      <c r="AI639" s="925"/>
      <c r="AJ639" s="925"/>
      <c r="AK639" s="871" t="s">
        <v>405</v>
      </c>
      <c r="AL639" s="942"/>
      <c r="AM639" s="871"/>
      <c r="AN639" s="872"/>
      <c r="AO639" s="252" t="s">
        <v>401</v>
      </c>
      <c r="AP639" s="253"/>
      <c r="AQ639" s="873" t="s">
        <v>402</v>
      </c>
      <c r="AR639" s="873"/>
      <c r="AS639" s="874"/>
      <c r="AT639" s="875"/>
      <c r="AU639" s="876"/>
      <c r="AV639" s="876"/>
      <c r="AW639" s="876" t="s">
        <v>393</v>
      </c>
      <c r="AX639" s="877"/>
      <c r="AY639" s="878"/>
      <c r="AZ639" s="939"/>
      <c r="BA639" s="940"/>
      <c r="BB639" s="940"/>
      <c r="BC639" s="941"/>
    </row>
    <row r="640" spans="1:55" ht="21.95" customHeight="1" thickBot="1">
      <c r="A640" s="207"/>
      <c r="B640" s="628" t="s">
        <v>414</v>
      </c>
      <c r="C640" s="629"/>
      <c r="D640" s="254"/>
      <c r="E640" s="254"/>
      <c r="F640" s="255"/>
      <c r="G640" s="254"/>
      <c r="H640" s="255"/>
      <c r="I640" s="254"/>
      <c r="J640" s="255"/>
      <c r="K640" s="254"/>
      <c r="L640" s="254"/>
      <c r="M640" s="254"/>
      <c r="N640" s="254"/>
      <c r="O640" s="254"/>
      <c r="P640" s="178"/>
      <c r="Q640" s="178"/>
      <c r="R640" s="178"/>
      <c r="S640" s="178"/>
      <c r="T640" s="178"/>
      <c r="U640" s="178"/>
      <c r="V640" s="178"/>
      <c r="W640" s="178"/>
      <c r="X640" s="178"/>
      <c r="Y640" s="178"/>
      <c r="Z640" s="178"/>
      <c r="AA640" s="178"/>
      <c r="AB640" s="178"/>
      <c r="AC640" s="626"/>
      <c r="AD640" s="626"/>
      <c r="AE640" s="210"/>
      <c r="AF640" s="210"/>
      <c r="AG640" s="210"/>
      <c r="AH640" s="210"/>
      <c r="AI640" s="210"/>
      <c r="AJ640" s="210"/>
      <c r="AK640" s="210"/>
      <c r="AL640" s="210"/>
      <c r="AM640" s="178"/>
      <c r="AN640" s="178"/>
      <c r="AO640" s="178"/>
      <c r="AP640" s="178"/>
      <c r="AQ640" s="256" t="s">
        <v>415</v>
      </c>
      <c r="AR640" s="178"/>
      <c r="AS640" s="178"/>
      <c r="AT640" s="178"/>
      <c r="AU640" s="178"/>
      <c r="AV640" s="178"/>
      <c r="AW640" s="178"/>
      <c r="AX640" s="178"/>
      <c r="AY640" s="178"/>
      <c r="AZ640" s="178"/>
      <c r="BA640" s="178"/>
      <c r="BB640" s="178"/>
      <c r="BC640" s="178"/>
    </row>
    <row r="641" spans="2:55" s="207" customFormat="1" ht="21.95" customHeight="1">
      <c r="B641" s="628" t="s">
        <v>416</v>
      </c>
      <c r="C641" s="623"/>
      <c r="L641" s="254"/>
      <c r="M641" s="254"/>
      <c r="N641" s="254"/>
      <c r="O641" s="254"/>
      <c r="P641" s="178"/>
      <c r="Q641" s="178"/>
      <c r="R641" s="178"/>
      <c r="S641" s="178"/>
      <c r="T641" s="178"/>
      <c r="U641" s="178"/>
      <c r="V641" s="178"/>
      <c r="W641" s="178"/>
      <c r="X641" s="178"/>
      <c r="Y641" s="178"/>
      <c r="Z641" s="178"/>
      <c r="AA641" s="178"/>
      <c r="AB641" s="178"/>
      <c r="AC641" s="623"/>
      <c r="AD641" s="623"/>
      <c r="AQ641" s="257" t="s">
        <v>417</v>
      </c>
      <c r="AR641" s="258"/>
      <c r="AS641" s="258"/>
      <c r="AT641" s="258"/>
      <c r="AU641" s="258" t="s">
        <v>418</v>
      </c>
      <c r="AV641" s="258"/>
      <c r="AW641" s="258"/>
      <c r="AX641" s="259"/>
      <c r="AY641" s="909">
        <f>'入力用　雇用依頼 '!$B$20</f>
        <v>3</v>
      </c>
      <c r="AZ641" s="909"/>
      <c r="BA641" s="909"/>
      <c r="BB641" s="259" t="s">
        <v>393</v>
      </c>
      <c r="BC641" s="260"/>
    </row>
    <row r="642" spans="2:55" s="207" customFormat="1" ht="21.95" customHeight="1">
      <c r="B642" s="628" t="s">
        <v>419</v>
      </c>
      <c r="C642" s="623"/>
      <c r="L642" s="254"/>
      <c r="M642" s="254"/>
      <c r="N642" s="254"/>
      <c r="O642" s="254"/>
      <c r="P642" s="178"/>
      <c r="Q642" s="178"/>
      <c r="R642" s="178"/>
      <c r="S642" s="178"/>
      <c r="T642" s="178"/>
      <c r="U642" s="178"/>
      <c r="V642" s="178"/>
      <c r="W642" s="178"/>
      <c r="X642" s="178"/>
      <c r="Y642" s="178"/>
      <c r="Z642" s="178"/>
      <c r="AA642" s="178"/>
      <c r="AB642" s="178"/>
      <c r="AC642" s="623"/>
      <c r="AD642" s="623"/>
      <c r="AQ642" s="261" t="s">
        <v>395</v>
      </c>
      <c r="AR642" s="262"/>
      <c r="AS642" s="262"/>
      <c r="AT642" s="262"/>
      <c r="AU642" s="919" t="str">
        <f>'入力用　雇用依頼 '!$B$21</f>
        <v>週当たり20時間未満</v>
      </c>
      <c r="AV642" s="919"/>
      <c r="AW642" s="919"/>
      <c r="AX642" s="919"/>
      <c r="AY642" s="919"/>
      <c r="AZ642" s="919"/>
      <c r="BA642" s="919"/>
      <c r="BB642" s="919"/>
      <c r="BC642" s="920"/>
    </row>
    <row r="643" spans="2:55" s="207" customFormat="1" ht="21.95" customHeight="1" thickBot="1">
      <c r="B643" s="628" t="s">
        <v>420</v>
      </c>
      <c r="C643" s="623"/>
      <c r="L643" s="254"/>
      <c r="M643" s="254"/>
      <c r="N643" s="254"/>
      <c r="O643" s="254"/>
      <c r="P643" s="178"/>
      <c r="Q643" s="178"/>
      <c r="R643" s="178"/>
      <c r="S643" s="178"/>
      <c r="T643" s="178"/>
      <c r="U643" s="178"/>
      <c r="V643" s="178"/>
      <c r="W643" s="178"/>
      <c r="X643" s="178"/>
      <c r="Y643" s="178"/>
      <c r="Z643" s="178"/>
      <c r="AA643" s="178"/>
      <c r="AB643" s="178"/>
      <c r="AC643" s="623"/>
      <c r="AD643" s="623"/>
      <c r="AQ643" s="263" t="s">
        <v>421</v>
      </c>
      <c r="AR643" s="264"/>
      <c r="AS643" s="264"/>
      <c r="AT643" s="264"/>
      <c r="AU643" s="264"/>
      <c r="AV643" s="264"/>
      <c r="AW643" s="264"/>
      <c r="AX643" s="265"/>
      <c r="AY643" s="921">
        <f>'入力用　雇用依頼 '!$C$22</f>
        <v>1050</v>
      </c>
      <c r="AZ643" s="921"/>
      <c r="BA643" s="921"/>
      <c r="BB643" s="265" t="s">
        <v>59</v>
      </c>
      <c r="BC643" s="266"/>
    </row>
    <row r="644" spans="2:55" s="207" customFormat="1" ht="21.95" customHeight="1">
      <c r="B644" s="630" t="s">
        <v>422</v>
      </c>
      <c r="C644" s="623"/>
      <c r="L644" s="254"/>
      <c r="M644" s="254"/>
      <c r="N644" s="254"/>
      <c r="O644" s="254"/>
      <c r="P644" s="178"/>
      <c r="Q644" s="178"/>
      <c r="R644" s="178"/>
      <c r="S644" s="178"/>
      <c r="T644" s="178"/>
      <c r="U644" s="178"/>
      <c r="V644" s="178"/>
      <c r="W644" s="178"/>
      <c r="X644" s="178"/>
      <c r="Y644" s="178"/>
      <c r="Z644" s="178"/>
      <c r="AA644" s="178"/>
      <c r="AB644" s="178"/>
      <c r="AC644" s="623"/>
      <c r="AD644" s="623"/>
    </row>
  </sheetData>
  <mergeCells count="3084">
    <mergeCell ref="P12:AB13"/>
    <mergeCell ref="AC12:AC13"/>
    <mergeCell ref="AD12:AD13"/>
    <mergeCell ref="AP12:AP13"/>
    <mergeCell ref="AQ12:BC13"/>
    <mergeCell ref="B1:BC1"/>
    <mergeCell ref="AZ2:BA2"/>
    <mergeCell ref="BB2:BC2"/>
    <mergeCell ref="B4:H4"/>
    <mergeCell ref="I4:S4"/>
    <mergeCell ref="U4:AC4"/>
    <mergeCell ref="AD4:BC4"/>
    <mergeCell ref="AU2:AX2"/>
    <mergeCell ref="B5:H5"/>
    <mergeCell ref="I5:P5"/>
    <mergeCell ref="U5:AC5"/>
    <mergeCell ref="AD5:AP5"/>
    <mergeCell ref="AQ5:BC5"/>
    <mergeCell ref="B6:H6"/>
    <mergeCell ref="I6:BC6"/>
    <mergeCell ref="C20:C21"/>
    <mergeCell ref="O20:O21"/>
    <mergeCell ref="P20:AB21"/>
    <mergeCell ref="AC20:AC21"/>
    <mergeCell ref="AD20:AD21"/>
    <mergeCell ref="AP20:AP21"/>
    <mergeCell ref="AQ20:BC21"/>
    <mergeCell ref="B8:B9"/>
    <mergeCell ref="C8:C9"/>
    <mergeCell ref="D8:K8"/>
    <mergeCell ref="L8:M8"/>
    <mergeCell ref="O8:O9"/>
    <mergeCell ref="P8:AB9"/>
    <mergeCell ref="D9:K9"/>
    <mergeCell ref="AC8:AC9"/>
    <mergeCell ref="AD8:AD9"/>
    <mergeCell ref="AE8:AL8"/>
    <mergeCell ref="AM8:AN8"/>
    <mergeCell ref="AP8:AP9"/>
    <mergeCell ref="AQ8:BC9"/>
    <mergeCell ref="AE9:AL9"/>
    <mergeCell ref="B10:B11"/>
    <mergeCell ref="C10:C11"/>
    <mergeCell ref="O10:O11"/>
    <mergeCell ref="P10:AB11"/>
    <mergeCell ref="AC10:AC11"/>
    <mergeCell ref="AD10:AD11"/>
    <mergeCell ref="AP10:AP11"/>
    <mergeCell ref="AQ10:BC11"/>
    <mergeCell ref="B12:B13"/>
    <mergeCell ref="C12:C13"/>
    <mergeCell ref="O12:O13"/>
    <mergeCell ref="C28:C29"/>
    <mergeCell ref="O28:O29"/>
    <mergeCell ref="P28:AB29"/>
    <mergeCell ref="AC28:AC29"/>
    <mergeCell ref="AD28:AD29"/>
    <mergeCell ref="AP28:AP29"/>
    <mergeCell ref="AQ28:BC29"/>
    <mergeCell ref="B14:B15"/>
    <mergeCell ref="C14:C15"/>
    <mergeCell ref="O14:O15"/>
    <mergeCell ref="P14:AB15"/>
    <mergeCell ref="AC14:AC15"/>
    <mergeCell ref="AD14:AD15"/>
    <mergeCell ref="AP14:AP15"/>
    <mergeCell ref="AQ14:BC15"/>
    <mergeCell ref="B16:B17"/>
    <mergeCell ref="C16:C17"/>
    <mergeCell ref="O16:O17"/>
    <mergeCell ref="P16:AB17"/>
    <mergeCell ref="AC16:AC17"/>
    <mergeCell ref="AD16:AD17"/>
    <mergeCell ref="AP16:AP17"/>
    <mergeCell ref="AQ16:BC17"/>
    <mergeCell ref="B18:B19"/>
    <mergeCell ref="C18:C19"/>
    <mergeCell ref="O18:O19"/>
    <mergeCell ref="P18:AB19"/>
    <mergeCell ref="AC18:AC19"/>
    <mergeCell ref="AD18:AD19"/>
    <mergeCell ref="AP18:AP19"/>
    <mergeCell ref="AQ18:BC19"/>
    <mergeCell ref="B20:B21"/>
    <mergeCell ref="C36:C37"/>
    <mergeCell ref="O36:O37"/>
    <mergeCell ref="P36:AB37"/>
    <mergeCell ref="AC36:AC37"/>
    <mergeCell ref="AD36:AD37"/>
    <mergeCell ref="AP36:AP37"/>
    <mergeCell ref="AQ36:BC37"/>
    <mergeCell ref="B22:B23"/>
    <mergeCell ref="C22:C23"/>
    <mergeCell ref="O22:O23"/>
    <mergeCell ref="P22:AB23"/>
    <mergeCell ref="AC22:AC23"/>
    <mergeCell ref="AD22:AD23"/>
    <mergeCell ref="AP22:AP23"/>
    <mergeCell ref="AQ22:BC23"/>
    <mergeCell ref="B24:B25"/>
    <mergeCell ref="C24:C25"/>
    <mergeCell ref="O24:O25"/>
    <mergeCell ref="P24:AB25"/>
    <mergeCell ref="AC24:AC25"/>
    <mergeCell ref="AD24:AD25"/>
    <mergeCell ref="AP24:AP25"/>
    <mergeCell ref="AQ24:BC25"/>
    <mergeCell ref="B26:B27"/>
    <mergeCell ref="C26:C27"/>
    <mergeCell ref="O26:O27"/>
    <mergeCell ref="P26:AB27"/>
    <mergeCell ref="AC26:AC27"/>
    <mergeCell ref="AD26:AD27"/>
    <mergeCell ref="AP26:AP27"/>
    <mergeCell ref="AQ26:BC27"/>
    <mergeCell ref="B28:B29"/>
    <mergeCell ref="AY43:BA43"/>
    <mergeCell ref="AU44:BC44"/>
    <mergeCell ref="AY45:BA45"/>
    <mergeCell ref="B47:BC47"/>
    <mergeCell ref="AZ48:BA48"/>
    <mergeCell ref="BB48:BC48"/>
    <mergeCell ref="AU48:AX48"/>
    <mergeCell ref="B30:B31"/>
    <mergeCell ref="C30:C31"/>
    <mergeCell ref="O30:O31"/>
    <mergeCell ref="P30:AB31"/>
    <mergeCell ref="AC30:AC31"/>
    <mergeCell ref="AD30:AD31"/>
    <mergeCell ref="AP30:AP31"/>
    <mergeCell ref="AQ30:BC31"/>
    <mergeCell ref="B32:B33"/>
    <mergeCell ref="C32:C33"/>
    <mergeCell ref="O32:O33"/>
    <mergeCell ref="P32:AB33"/>
    <mergeCell ref="AC32:AC33"/>
    <mergeCell ref="AD32:AD33"/>
    <mergeCell ref="AP32:AP33"/>
    <mergeCell ref="AQ32:BC33"/>
    <mergeCell ref="B34:B35"/>
    <mergeCell ref="C34:C35"/>
    <mergeCell ref="O34:O35"/>
    <mergeCell ref="P34:AB35"/>
    <mergeCell ref="AC34:AC35"/>
    <mergeCell ref="AD34:AD35"/>
    <mergeCell ref="AP34:AP35"/>
    <mergeCell ref="AQ34:BC35"/>
    <mergeCell ref="B36:B37"/>
    <mergeCell ref="B38:B39"/>
    <mergeCell ref="C38:C39"/>
    <mergeCell ref="O38:O39"/>
    <mergeCell ref="P38:AB39"/>
    <mergeCell ref="AC38:AC39"/>
    <mergeCell ref="AD38:AD39"/>
    <mergeCell ref="AP38:AP39"/>
    <mergeCell ref="AQ38:BC39"/>
    <mergeCell ref="B40:B41"/>
    <mergeCell ref="C40:C41"/>
    <mergeCell ref="O40:O41"/>
    <mergeCell ref="P40:AB41"/>
    <mergeCell ref="AC40:AJ41"/>
    <mergeCell ref="AK40:AL40"/>
    <mergeCell ref="AM40:AN40"/>
    <mergeCell ref="AQ40:AS40"/>
    <mergeCell ref="AT40:AV40"/>
    <mergeCell ref="AW40:AY40"/>
    <mergeCell ref="AZ40:BC41"/>
    <mergeCell ref="AK41:AL41"/>
    <mergeCell ref="AM41:AN41"/>
    <mergeCell ref="AQ41:AS41"/>
    <mergeCell ref="AT41:AV41"/>
    <mergeCell ref="AW41:AY41"/>
    <mergeCell ref="B50:H50"/>
    <mergeCell ref="I50:S50"/>
    <mergeCell ref="U50:AC50"/>
    <mergeCell ref="AD50:BC50"/>
    <mergeCell ref="B51:H51"/>
    <mergeCell ref="I51:P51"/>
    <mergeCell ref="U51:AC51"/>
    <mergeCell ref="AD51:AP51"/>
    <mergeCell ref="AQ51:BC51"/>
    <mergeCell ref="B52:H52"/>
    <mergeCell ref="I52:BC52"/>
    <mergeCell ref="B54:B55"/>
    <mergeCell ref="C54:C55"/>
    <mergeCell ref="D54:K54"/>
    <mergeCell ref="L54:M54"/>
    <mergeCell ref="O54:O55"/>
    <mergeCell ref="P54:AB55"/>
    <mergeCell ref="AC54:AC55"/>
    <mergeCell ref="AD54:AD55"/>
    <mergeCell ref="C66:C67"/>
    <mergeCell ref="O66:O67"/>
    <mergeCell ref="P66:AB67"/>
    <mergeCell ref="AC66:AC67"/>
    <mergeCell ref="AD66:AD67"/>
    <mergeCell ref="AP66:AP67"/>
    <mergeCell ref="AQ66:BC67"/>
    <mergeCell ref="AE54:AL54"/>
    <mergeCell ref="AM54:AN54"/>
    <mergeCell ref="AP54:AP55"/>
    <mergeCell ref="AQ54:BC55"/>
    <mergeCell ref="D55:K55"/>
    <mergeCell ref="AE55:AL55"/>
    <mergeCell ref="B56:B57"/>
    <mergeCell ref="C56:C57"/>
    <mergeCell ref="O56:O57"/>
    <mergeCell ref="P56:AB57"/>
    <mergeCell ref="AC56:AC57"/>
    <mergeCell ref="AD56:AD57"/>
    <mergeCell ref="AP56:AP57"/>
    <mergeCell ref="AQ56:BC57"/>
    <mergeCell ref="B58:B59"/>
    <mergeCell ref="C58:C59"/>
    <mergeCell ref="O58:O59"/>
    <mergeCell ref="P58:AB59"/>
    <mergeCell ref="AC58:AC59"/>
    <mergeCell ref="AD58:AD59"/>
    <mergeCell ref="AP58:AP59"/>
    <mergeCell ref="AQ58:BC59"/>
    <mergeCell ref="C74:C75"/>
    <mergeCell ref="O74:O75"/>
    <mergeCell ref="P74:AB75"/>
    <mergeCell ref="AC74:AC75"/>
    <mergeCell ref="AD74:AD75"/>
    <mergeCell ref="AP74:AP75"/>
    <mergeCell ref="AQ74:BC75"/>
    <mergeCell ref="B60:B61"/>
    <mergeCell ref="C60:C61"/>
    <mergeCell ref="O60:O61"/>
    <mergeCell ref="P60:AB61"/>
    <mergeCell ref="AC60:AC61"/>
    <mergeCell ref="AD60:AD61"/>
    <mergeCell ref="AP60:AP61"/>
    <mergeCell ref="AQ60:BC61"/>
    <mergeCell ref="B62:B63"/>
    <mergeCell ref="C62:C63"/>
    <mergeCell ref="O62:O63"/>
    <mergeCell ref="P62:AB63"/>
    <mergeCell ref="AC62:AC63"/>
    <mergeCell ref="AD62:AD63"/>
    <mergeCell ref="AP62:AP63"/>
    <mergeCell ref="AQ62:BC63"/>
    <mergeCell ref="B64:B65"/>
    <mergeCell ref="C64:C65"/>
    <mergeCell ref="O64:O65"/>
    <mergeCell ref="P64:AB65"/>
    <mergeCell ref="AC64:AC65"/>
    <mergeCell ref="AD64:AD65"/>
    <mergeCell ref="AP64:AP65"/>
    <mergeCell ref="AQ64:BC65"/>
    <mergeCell ref="B66:B67"/>
    <mergeCell ref="C82:C83"/>
    <mergeCell ref="O82:O83"/>
    <mergeCell ref="P82:AB83"/>
    <mergeCell ref="AC82:AC83"/>
    <mergeCell ref="AD82:AD83"/>
    <mergeCell ref="AP82:AP83"/>
    <mergeCell ref="AQ82:BC83"/>
    <mergeCell ref="B68:B69"/>
    <mergeCell ref="C68:C69"/>
    <mergeCell ref="O68:O69"/>
    <mergeCell ref="P68:AB69"/>
    <mergeCell ref="AC68:AC69"/>
    <mergeCell ref="AD68:AD69"/>
    <mergeCell ref="AP68:AP69"/>
    <mergeCell ref="AQ68:BC69"/>
    <mergeCell ref="B70:B71"/>
    <mergeCell ref="C70:C71"/>
    <mergeCell ref="O70:O71"/>
    <mergeCell ref="P70:AB71"/>
    <mergeCell ref="AC70:AC71"/>
    <mergeCell ref="AD70:AD71"/>
    <mergeCell ref="AP70:AP71"/>
    <mergeCell ref="AQ70:BC71"/>
    <mergeCell ref="B72:B73"/>
    <mergeCell ref="C72:C73"/>
    <mergeCell ref="O72:O73"/>
    <mergeCell ref="P72:AB73"/>
    <mergeCell ref="AC72:AC73"/>
    <mergeCell ref="AD72:AD73"/>
    <mergeCell ref="AP72:AP73"/>
    <mergeCell ref="AQ72:BC73"/>
    <mergeCell ref="B74:B75"/>
    <mergeCell ref="AY89:BA89"/>
    <mergeCell ref="AU90:BC90"/>
    <mergeCell ref="AY91:BA91"/>
    <mergeCell ref="B93:BC93"/>
    <mergeCell ref="AV94:AW94"/>
    <mergeCell ref="AX94:AY94"/>
    <mergeCell ref="AQ94:AU94"/>
    <mergeCell ref="B76:B77"/>
    <mergeCell ref="C76:C77"/>
    <mergeCell ref="O76:O77"/>
    <mergeCell ref="P76:AB77"/>
    <mergeCell ref="AC76:AC77"/>
    <mergeCell ref="AD76:AD77"/>
    <mergeCell ref="AP76:AP77"/>
    <mergeCell ref="AQ76:BC77"/>
    <mergeCell ref="B78:B79"/>
    <mergeCell ref="C78:C79"/>
    <mergeCell ref="O78:O79"/>
    <mergeCell ref="P78:AB79"/>
    <mergeCell ref="AC78:AC79"/>
    <mergeCell ref="AD78:AD79"/>
    <mergeCell ref="AP78:AP79"/>
    <mergeCell ref="AQ78:BC79"/>
    <mergeCell ref="B80:B81"/>
    <mergeCell ref="C80:C81"/>
    <mergeCell ref="O80:O81"/>
    <mergeCell ref="P80:AB81"/>
    <mergeCell ref="AC80:AC81"/>
    <mergeCell ref="AD80:AD81"/>
    <mergeCell ref="AP80:AP81"/>
    <mergeCell ref="AQ80:BC81"/>
    <mergeCell ref="B82:B83"/>
    <mergeCell ref="B84:B85"/>
    <mergeCell ref="C84:C85"/>
    <mergeCell ref="O84:O85"/>
    <mergeCell ref="P84:AB85"/>
    <mergeCell ref="AC84:AC85"/>
    <mergeCell ref="AD84:AD85"/>
    <mergeCell ref="AP84:AP85"/>
    <mergeCell ref="AQ84:BC85"/>
    <mergeCell ref="B86:B87"/>
    <mergeCell ref="C86:C87"/>
    <mergeCell ref="O86:O87"/>
    <mergeCell ref="P86:AB87"/>
    <mergeCell ref="AC86:AJ87"/>
    <mergeCell ref="AK86:AL86"/>
    <mergeCell ref="AM86:AN86"/>
    <mergeCell ref="AQ86:AS86"/>
    <mergeCell ref="AT86:AV86"/>
    <mergeCell ref="AW86:AY86"/>
    <mergeCell ref="AZ86:BC87"/>
    <mergeCell ref="AK87:AL87"/>
    <mergeCell ref="AM87:AN87"/>
    <mergeCell ref="AQ87:AS87"/>
    <mergeCell ref="AT87:AV87"/>
    <mergeCell ref="AW87:AY87"/>
    <mergeCell ref="B96:H96"/>
    <mergeCell ref="I96:S96"/>
    <mergeCell ref="U96:AC96"/>
    <mergeCell ref="AD96:BC96"/>
    <mergeCell ref="B97:H97"/>
    <mergeCell ref="I97:P97"/>
    <mergeCell ref="U97:AC97"/>
    <mergeCell ref="AD97:AP97"/>
    <mergeCell ref="AQ97:BC97"/>
    <mergeCell ref="B98:H98"/>
    <mergeCell ref="I98:BC98"/>
    <mergeCell ref="B100:B101"/>
    <mergeCell ref="C100:C101"/>
    <mergeCell ref="D100:K100"/>
    <mergeCell ref="L100:M100"/>
    <mergeCell ref="O100:O101"/>
    <mergeCell ref="P100:AB101"/>
    <mergeCell ref="AC100:AC101"/>
    <mergeCell ref="AD100:AD101"/>
    <mergeCell ref="AE100:AL100"/>
    <mergeCell ref="AM100:AN100"/>
    <mergeCell ref="AP100:AP101"/>
    <mergeCell ref="AQ100:BC101"/>
    <mergeCell ref="D101:K101"/>
    <mergeCell ref="AE101:AL101"/>
    <mergeCell ref="B102:B103"/>
    <mergeCell ref="C102:C103"/>
    <mergeCell ref="E102:G102"/>
    <mergeCell ref="I102:K102"/>
    <mergeCell ref="O102:O103"/>
    <mergeCell ref="P102:AB103"/>
    <mergeCell ref="AC102:AC103"/>
    <mergeCell ref="AD102:AD103"/>
    <mergeCell ref="AF102:AH102"/>
    <mergeCell ref="AJ102:AL102"/>
    <mergeCell ref="AP102:AP103"/>
    <mergeCell ref="AQ102:BC103"/>
    <mergeCell ref="B104:B105"/>
    <mergeCell ref="C104:C105"/>
    <mergeCell ref="E104:G104"/>
    <mergeCell ref="I104:K104"/>
    <mergeCell ref="O104:O105"/>
    <mergeCell ref="P104:AB105"/>
    <mergeCell ref="AC104:AC105"/>
    <mergeCell ref="AD104:AD105"/>
    <mergeCell ref="AF104:AH104"/>
    <mergeCell ref="AJ104:AL104"/>
    <mergeCell ref="AP104:AP105"/>
    <mergeCell ref="AQ104:BC105"/>
    <mergeCell ref="B106:B107"/>
    <mergeCell ref="C106:C107"/>
    <mergeCell ref="E106:G106"/>
    <mergeCell ref="I106:K106"/>
    <mergeCell ref="O106:O107"/>
    <mergeCell ref="P106:AB107"/>
    <mergeCell ref="AC106:AC107"/>
    <mergeCell ref="AD106:AD107"/>
    <mergeCell ref="AF106:AH106"/>
    <mergeCell ref="AJ106:AL106"/>
    <mergeCell ref="AP106:AP107"/>
    <mergeCell ref="AQ106:BC107"/>
    <mergeCell ref="B108:B109"/>
    <mergeCell ref="C108:C109"/>
    <mergeCell ref="E108:G108"/>
    <mergeCell ref="I108:K108"/>
    <mergeCell ref="O108:O109"/>
    <mergeCell ref="P108:AB109"/>
    <mergeCell ref="AC108:AC109"/>
    <mergeCell ref="AD108:AD109"/>
    <mergeCell ref="AF108:AH108"/>
    <mergeCell ref="AJ108:AL108"/>
    <mergeCell ref="AP108:AP109"/>
    <mergeCell ref="AQ108:BC109"/>
    <mergeCell ref="B110:B111"/>
    <mergeCell ref="C110:C111"/>
    <mergeCell ref="E110:G110"/>
    <mergeCell ref="I110:K110"/>
    <mergeCell ref="O110:O111"/>
    <mergeCell ref="P110:AB111"/>
    <mergeCell ref="AC110:AC111"/>
    <mergeCell ref="AD110:AD111"/>
    <mergeCell ref="AF110:AH110"/>
    <mergeCell ref="AJ110:AL110"/>
    <mergeCell ref="AP110:AP111"/>
    <mergeCell ref="AQ110:BC111"/>
    <mergeCell ref="B112:B113"/>
    <mergeCell ref="C112:C113"/>
    <mergeCell ref="E112:G112"/>
    <mergeCell ref="I112:K112"/>
    <mergeCell ref="O112:O113"/>
    <mergeCell ref="P112:AB113"/>
    <mergeCell ref="AC112:AC113"/>
    <mergeCell ref="AD112:AD113"/>
    <mergeCell ref="AF112:AH112"/>
    <mergeCell ref="AJ112:AL112"/>
    <mergeCell ref="AP112:AP113"/>
    <mergeCell ref="AQ112:BC113"/>
    <mergeCell ref="B114:B115"/>
    <mergeCell ref="C114:C115"/>
    <mergeCell ref="E114:G114"/>
    <mergeCell ref="I114:K114"/>
    <mergeCell ref="O114:O115"/>
    <mergeCell ref="P114:AB115"/>
    <mergeCell ref="AC114:AC115"/>
    <mergeCell ref="AD114:AD115"/>
    <mergeCell ref="AF114:AH114"/>
    <mergeCell ref="AJ114:AL114"/>
    <mergeCell ref="AP114:AP115"/>
    <mergeCell ref="AQ114:BC115"/>
    <mergeCell ref="B116:B117"/>
    <mergeCell ref="C116:C117"/>
    <mergeCell ref="E116:G116"/>
    <mergeCell ref="I116:K116"/>
    <mergeCell ref="O116:O117"/>
    <mergeCell ref="P116:AB117"/>
    <mergeCell ref="AC116:AC117"/>
    <mergeCell ref="AD116:AD117"/>
    <mergeCell ref="AF116:AH116"/>
    <mergeCell ref="AJ116:AL116"/>
    <mergeCell ref="AP116:AP117"/>
    <mergeCell ref="AQ116:BC117"/>
    <mergeCell ref="B118:B119"/>
    <mergeCell ref="C118:C119"/>
    <mergeCell ref="E118:G118"/>
    <mergeCell ref="I118:K118"/>
    <mergeCell ref="O118:O119"/>
    <mergeCell ref="P118:AB119"/>
    <mergeCell ref="AC118:AC119"/>
    <mergeCell ref="AD118:AD119"/>
    <mergeCell ref="AF118:AH118"/>
    <mergeCell ref="AJ118:AL118"/>
    <mergeCell ref="AP118:AP119"/>
    <mergeCell ref="AQ118:BC119"/>
    <mergeCell ref="B120:B121"/>
    <mergeCell ref="C120:C121"/>
    <mergeCell ref="E120:G120"/>
    <mergeCell ref="I120:K120"/>
    <mergeCell ref="O120:O121"/>
    <mergeCell ref="P120:AB121"/>
    <mergeCell ref="AC120:AC121"/>
    <mergeCell ref="AD120:AD121"/>
    <mergeCell ref="AF120:AH120"/>
    <mergeCell ref="AJ120:AL120"/>
    <mergeCell ref="AP120:AP121"/>
    <mergeCell ref="AQ120:BC121"/>
    <mergeCell ref="B122:B123"/>
    <mergeCell ref="C122:C123"/>
    <mergeCell ref="E122:G122"/>
    <mergeCell ref="I122:K122"/>
    <mergeCell ref="O122:O123"/>
    <mergeCell ref="P122:AB123"/>
    <mergeCell ref="AC122:AC123"/>
    <mergeCell ref="AD122:AD123"/>
    <mergeCell ref="AF122:AH122"/>
    <mergeCell ref="AJ122:AL122"/>
    <mergeCell ref="AP122:AP123"/>
    <mergeCell ref="AQ122:BC123"/>
    <mergeCell ref="B124:B125"/>
    <mergeCell ref="C124:C125"/>
    <mergeCell ref="E124:G124"/>
    <mergeCell ref="I124:K124"/>
    <mergeCell ref="O124:O125"/>
    <mergeCell ref="P124:AB125"/>
    <mergeCell ref="AC124:AC125"/>
    <mergeCell ref="AD124:AD125"/>
    <mergeCell ref="AF124:AH124"/>
    <mergeCell ref="AJ124:AL124"/>
    <mergeCell ref="AP124:AP125"/>
    <mergeCell ref="AQ124:BC125"/>
    <mergeCell ref="B126:B127"/>
    <mergeCell ref="C126:C127"/>
    <mergeCell ref="E126:G126"/>
    <mergeCell ref="I126:K126"/>
    <mergeCell ref="O126:O127"/>
    <mergeCell ref="P126:AB127"/>
    <mergeCell ref="AC126:AC127"/>
    <mergeCell ref="AD126:AD127"/>
    <mergeCell ref="AF126:AH126"/>
    <mergeCell ref="AJ126:AL126"/>
    <mergeCell ref="AP126:AP127"/>
    <mergeCell ref="AQ126:BC127"/>
    <mergeCell ref="AY137:BA137"/>
    <mergeCell ref="B139:BC139"/>
    <mergeCell ref="AV140:AW140"/>
    <mergeCell ref="AX140:AY140"/>
    <mergeCell ref="AQ140:AU140"/>
    <mergeCell ref="AC132:AJ133"/>
    <mergeCell ref="AK132:AL132"/>
    <mergeCell ref="B128:B129"/>
    <mergeCell ref="C128:C129"/>
    <mergeCell ref="E128:G128"/>
    <mergeCell ref="I128:K128"/>
    <mergeCell ref="O128:O129"/>
    <mergeCell ref="P128:AB129"/>
    <mergeCell ref="AC128:AC129"/>
    <mergeCell ref="AD128:AD129"/>
    <mergeCell ref="AF128:AH128"/>
    <mergeCell ref="AJ128:AL128"/>
    <mergeCell ref="AP128:AP129"/>
    <mergeCell ref="AQ128:BC129"/>
    <mergeCell ref="B130:B131"/>
    <mergeCell ref="C130:C131"/>
    <mergeCell ref="E130:G130"/>
    <mergeCell ref="I130:K130"/>
    <mergeCell ref="O130:O131"/>
    <mergeCell ref="P130:AB131"/>
    <mergeCell ref="AC130:AC131"/>
    <mergeCell ref="AD130:AD131"/>
    <mergeCell ref="AF130:AH130"/>
    <mergeCell ref="AJ130:AL130"/>
    <mergeCell ref="AP130:AP131"/>
    <mergeCell ref="AQ130:BC131"/>
    <mergeCell ref="B132:B133"/>
    <mergeCell ref="C132:C133"/>
    <mergeCell ref="E132:G132"/>
    <mergeCell ref="I132:K132"/>
    <mergeCell ref="O132:O133"/>
    <mergeCell ref="P132:AB133"/>
    <mergeCell ref="AM132:AS132"/>
    <mergeCell ref="AT132:AV132"/>
    <mergeCell ref="AW132:AY132"/>
    <mergeCell ref="AZ132:BC133"/>
    <mergeCell ref="AK133:AL133"/>
    <mergeCell ref="AM133:AN133"/>
    <mergeCell ref="AQ133:AS133"/>
    <mergeCell ref="AT133:AV133"/>
    <mergeCell ref="AW133:AY133"/>
    <mergeCell ref="AY135:BA135"/>
    <mergeCell ref="AU136:BC136"/>
    <mergeCell ref="B142:H142"/>
    <mergeCell ref="I142:S142"/>
    <mergeCell ref="U142:AC142"/>
    <mergeCell ref="AD142:BC142"/>
    <mergeCell ref="B143:H143"/>
    <mergeCell ref="I143:P143"/>
    <mergeCell ref="U143:AC143"/>
    <mergeCell ref="AD143:AP143"/>
    <mergeCell ref="AQ143:BC143"/>
    <mergeCell ref="B144:H144"/>
    <mergeCell ref="I144:BC144"/>
    <mergeCell ref="B146:B147"/>
    <mergeCell ref="C146:C147"/>
    <mergeCell ref="D146:K146"/>
    <mergeCell ref="L146:M146"/>
    <mergeCell ref="O146:O147"/>
    <mergeCell ref="P146:AB147"/>
    <mergeCell ref="AC146:AC147"/>
    <mergeCell ref="AD146:AD147"/>
    <mergeCell ref="AE146:AL146"/>
    <mergeCell ref="AM146:AN146"/>
    <mergeCell ref="AP146:AP147"/>
    <mergeCell ref="AQ146:BC147"/>
    <mergeCell ref="D147:K147"/>
    <mergeCell ref="AE147:AL147"/>
    <mergeCell ref="B148:B149"/>
    <mergeCell ref="C148:C149"/>
    <mergeCell ref="E148:G148"/>
    <mergeCell ref="I148:K148"/>
    <mergeCell ref="O148:O149"/>
    <mergeCell ref="P148:AB149"/>
    <mergeCell ref="AC148:AC149"/>
    <mergeCell ref="AD148:AD149"/>
    <mergeCell ref="AF148:AH148"/>
    <mergeCell ref="AJ148:AL148"/>
    <mergeCell ref="AP148:AP149"/>
    <mergeCell ref="AQ148:BC149"/>
    <mergeCell ref="B150:B151"/>
    <mergeCell ref="C150:C151"/>
    <mergeCell ref="E150:G150"/>
    <mergeCell ref="I150:K150"/>
    <mergeCell ref="O150:O151"/>
    <mergeCell ref="P150:AB151"/>
    <mergeCell ref="AC150:AC151"/>
    <mergeCell ref="AD150:AD151"/>
    <mergeCell ref="AF150:AH150"/>
    <mergeCell ref="AJ150:AL150"/>
    <mergeCell ref="AP150:AP151"/>
    <mergeCell ref="AQ150:BC151"/>
    <mergeCell ref="B152:B153"/>
    <mergeCell ref="C152:C153"/>
    <mergeCell ref="E152:G152"/>
    <mergeCell ref="I152:K152"/>
    <mergeCell ref="O152:O153"/>
    <mergeCell ref="P152:AB153"/>
    <mergeCell ref="AC152:AC153"/>
    <mergeCell ref="AD152:AD153"/>
    <mergeCell ref="AF152:AH152"/>
    <mergeCell ref="AJ152:AL152"/>
    <mergeCell ref="AP152:AP153"/>
    <mergeCell ref="AQ152:BC153"/>
    <mergeCell ref="B154:B155"/>
    <mergeCell ref="C154:C155"/>
    <mergeCell ref="E154:G154"/>
    <mergeCell ref="I154:K154"/>
    <mergeCell ref="O154:O155"/>
    <mergeCell ref="P154:AB155"/>
    <mergeCell ref="AC154:AC155"/>
    <mergeCell ref="AD154:AD155"/>
    <mergeCell ref="AF154:AH154"/>
    <mergeCell ref="AJ154:AL154"/>
    <mergeCell ref="AP154:AP155"/>
    <mergeCell ref="AQ154:BC155"/>
    <mergeCell ref="B156:B157"/>
    <mergeCell ref="C156:C157"/>
    <mergeCell ref="E156:G156"/>
    <mergeCell ref="I156:K156"/>
    <mergeCell ref="O156:O157"/>
    <mergeCell ref="P156:AB157"/>
    <mergeCell ref="AC156:AC157"/>
    <mergeCell ref="AD156:AD157"/>
    <mergeCell ref="AF156:AH156"/>
    <mergeCell ref="AJ156:AL156"/>
    <mergeCell ref="AP156:AP157"/>
    <mergeCell ref="AQ156:BC157"/>
    <mergeCell ref="B158:B159"/>
    <mergeCell ref="C158:C159"/>
    <mergeCell ref="E158:G158"/>
    <mergeCell ref="I158:K158"/>
    <mergeCell ref="O158:O159"/>
    <mergeCell ref="P158:AB159"/>
    <mergeCell ref="AC158:AC159"/>
    <mergeCell ref="AD158:AD159"/>
    <mergeCell ref="AF158:AH158"/>
    <mergeCell ref="AJ158:AL158"/>
    <mergeCell ref="AP158:AP159"/>
    <mergeCell ref="AQ158:BC159"/>
    <mergeCell ref="B160:B161"/>
    <mergeCell ref="C160:C161"/>
    <mergeCell ref="E160:G160"/>
    <mergeCell ref="I160:K160"/>
    <mergeCell ref="O160:O161"/>
    <mergeCell ref="P160:AB161"/>
    <mergeCell ref="AC160:AC161"/>
    <mergeCell ref="AD160:AD161"/>
    <mergeCell ref="AF160:AH160"/>
    <mergeCell ref="AJ160:AL160"/>
    <mergeCell ref="AP160:AP161"/>
    <mergeCell ref="AQ160:BC161"/>
    <mergeCell ref="B162:B163"/>
    <mergeCell ref="C162:C163"/>
    <mergeCell ref="E162:G162"/>
    <mergeCell ref="I162:K162"/>
    <mergeCell ref="O162:O163"/>
    <mergeCell ref="P162:AB163"/>
    <mergeCell ref="AC162:AC163"/>
    <mergeCell ref="AD162:AD163"/>
    <mergeCell ref="AF162:AH162"/>
    <mergeCell ref="AJ162:AL162"/>
    <mergeCell ref="AP162:AP163"/>
    <mergeCell ref="AQ162:BC163"/>
    <mergeCell ref="B164:B165"/>
    <mergeCell ref="C164:C165"/>
    <mergeCell ref="E164:G164"/>
    <mergeCell ref="I164:K164"/>
    <mergeCell ref="O164:O165"/>
    <mergeCell ref="P164:AB165"/>
    <mergeCell ref="AC164:AC165"/>
    <mergeCell ref="AD164:AD165"/>
    <mergeCell ref="AF164:AH164"/>
    <mergeCell ref="AJ164:AL164"/>
    <mergeCell ref="AP164:AP165"/>
    <mergeCell ref="AQ164:BC165"/>
    <mergeCell ref="B166:B167"/>
    <mergeCell ref="C166:C167"/>
    <mergeCell ref="E166:G166"/>
    <mergeCell ref="I166:K166"/>
    <mergeCell ref="O166:O167"/>
    <mergeCell ref="P166:AB167"/>
    <mergeCell ref="AC166:AC167"/>
    <mergeCell ref="AD166:AD167"/>
    <mergeCell ref="AF166:AH166"/>
    <mergeCell ref="AJ166:AL166"/>
    <mergeCell ref="AP166:AP167"/>
    <mergeCell ref="AQ166:BC167"/>
    <mergeCell ref="B168:B169"/>
    <mergeCell ref="C168:C169"/>
    <mergeCell ref="E168:G168"/>
    <mergeCell ref="I168:K168"/>
    <mergeCell ref="O168:O169"/>
    <mergeCell ref="P168:AB169"/>
    <mergeCell ref="AC168:AC169"/>
    <mergeCell ref="AD168:AD169"/>
    <mergeCell ref="AF168:AH168"/>
    <mergeCell ref="AJ168:AL168"/>
    <mergeCell ref="AP168:AP169"/>
    <mergeCell ref="AQ168:BC169"/>
    <mergeCell ref="B170:B171"/>
    <mergeCell ref="C170:C171"/>
    <mergeCell ref="E170:G170"/>
    <mergeCell ref="I170:K170"/>
    <mergeCell ref="O170:O171"/>
    <mergeCell ref="P170:AB171"/>
    <mergeCell ref="AC170:AC171"/>
    <mergeCell ref="AD170:AD171"/>
    <mergeCell ref="AF170:AH170"/>
    <mergeCell ref="AJ170:AL170"/>
    <mergeCell ref="AP170:AP171"/>
    <mergeCell ref="AQ170:BC171"/>
    <mergeCell ref="B172:B173"/>
    <mergeCell ref="C172:C173"/>
    <mergeCell ref="E172:G172"/>
    <mergeCell ref="I172:K172"/>
    <mergeCell ref="O172:O173"/>
    <mergeCell ref="P172:AB173"/>
    <mergeCell ref="AC172:AC173"/>
    <mergeCell ref="AD172:AD173"/>
    <mergeCell ref="AF172:AH172"/>
    <mergeCell ref="AJ172:AL172"/>
    <mergeCell ref="AP172:AP173"/>
    <mergeCell ref="AQ172:BC173"/>
    <mergeCell ref="AY183:BA183"/>
    <mergeCell ref="B185:BC185"/>
    <mergeCell ref="AV186:AW186"/>
    <mergeCell ref="AX186:AY186"/>
    <mergeCell ref="AQ186:AU186"/>
    <mergeCell ref="AC178:AJ179"/>
    <mergeCell ref="AK178:AL178"/>
    <mergeCell ref="B174:B175"/>
    <mergeCell ref="C174:C175"/>
    <mergeCell ref="E174:G174"/>
    <mergeCell ref="I174:K174"/>
    <mergeCell ref="O174:O175"/>
    <mergeCell ref="P174:AB175"/>
    <mergeCell ref="AC174:AC175"/>
    <mergeCell ref="AD174:AD175"/>
    <mergeCell ref="AF174:AH174"/>
    <mergeCell ref="AJ174:AL174"/>
    <mergeCell ref="AP174:AP175"/>
    <mergeCell ref="AQ174:BC175"/>
    <mergeCell ref="B176:B177"/>
    <mergeCell ref="C176:C177"/>
    <mergeCell ref="E176:G176"/>
    <mergeCell ref="I176:K176"/>
    <mergeCell ref="O176:O177"/>
    <mergeCell ref="P176:AB177"/>
    <mergeCell ref="AC176:AC177"/>
    <mergeCell ref="AD176:AD177"/>
    <mergeCell ref="AF176:AH176"/>
    <mergeCell ref="AJ176:AL176"/>
    <mergeCell ref="AP176:AP177"/>
    <mergeCell ref="AQ176:BC177"/>
    <mergeCell ref="B178:B179"/>
    <mergeCell ref="C178:C179"/>
    <mergeCell ref="E178:G178"/>
    <mergeCell ref="I178:K178"/>
    <mergeCell ref="O178:O179"/>
    <mergeCell ref="P178:AB179"/>
    <mergeCell ref="AM178:AS178"/>
    <mergeCell ref="AT178:AV178"/>
    <mergeCell ref="AW178:AY178"/>
    <mergeCell ref="AZ178:BC179"/>
    <mergeCell ref="AK179:AL179"/>
    <mergeCell ref="AM179:AN179"/>
    <mergeCell ref="AQ179:AS179"/>
    <mergeCell ref="AT179:AV179"/>
    <mergeCell ref="AW179:AY179"/>
    <mergeCell ref="AY181:BA181"/>
    <mergeCell ref="AU182:BC182"/>
    <mergeCell ref="B188:H188"/>
    <mergeCell ref="I188:S188"/>
    <mergeCell ref="U188:AC188"/>
    <mergeCell ref="AD188:BC188"/>
    <mergeCell ref="B189:H189"/>
    <mergeCell ref="I189:P189"/>
    <mergeCell ref="U189:AC189"/>
    <mergeCell ref="AD189:AP189"/>
    <mergeCell ref="AQ189:BC189"/>
    <mergeCell ref="B190:H190"/>
    <mergeCell ref="I190:BC190"/>
    <mergeCell ref="B192:B193"/>
    <mergeCell ref="C192:C193"/>
    <mergeCell ref="D192:K192"/>
    <mergeCell ref="L192:M192"/>
    <mergeCell ref="O192:O193"/>
    <mergeCell ref="P192:AB193"/>
    <mergeCell ref="AC192:AC193"/>
    <mergeCell ref="AD192:AD193"/>
    <mergeCell ref="AE192:AL192"/>
    <mergeCell ref="AM192:AN192"/>
    <mergeCell ref="AP192:AP193"/>
    <mergeCell ref="AQ192:BC193"/>
    <mergeCell ref="D193:K193"/>
    <mergeCell ref="AE193:AL193"/>
    <mergeCell ref="B194:B195"/>
    <mergeCell ref="C194:C195"/>
    <mergeCell ref="E194:G194"/>
    <mergeCell ref="I194:K194"/>
    <mergeCell ref="O194:O195"/>
    <mergeCell ref="P194:AB195"/>
    <mergeCell ref="AC194:AC195"/>
    <mergeCell ref="AD194:AD195"/>
    <mergeCell ref="AF194:AH194"/>
    <mergeCell ref="AJ194:AL194"/>
    <mergeCell ref="AP194:AP195"/>
    <mergeCell ref="AQ194:BC195"/>
    <mergeCell ref="B196:B197"/>
    <mergeCell ref="C196:C197"/>
    <mergeCell ref="E196:G196"/>
    <mergeCell ref="I196:K196"/>
    <mergeCell ref="O196:O197"/>
    <mergeCell ref="P196:AB197"/>
    <mergeCell ref="AC196:AC197"/>
    <mergeCell ref="AD196:AD197"/>
    <mergeCell ref="AF196:AH196"/>
    <mergeCell ref="AJ196:AL196"/>
    <mergeCell ref="AP196:AP197"/>
    <mergeCell ref="AQ196:BC197"/>
    <mergeCell ref="B198:B199"/>
    <mergeCell ref="C198:C199"/>
    <mergeCell ref="E198:G198"/>
    <mergeCell ref="I198:K198"/>
    <mergeCell ref="O198:O199"/>
    <mergeCell ref="P198:AB199"/>
    <mergeCell ref="AC198:AC199"/>
    <mergeCell ref="AD198:AD199"/>
    <mergeCell ref="AF198:AH198"/>
    <mergeCell ref="AJ198:AL198"/>
    <mergeCell ref="AP198:AP199"/>
    <mergeCell ref="AQ198:BC199"/>
    <mergeCell ref="B200:B201"/>
    <mergeCell ref="C200:C201"/>
    <mergeCell ref="E200:G200"/>
    <mergeCell ref="I200:K200"/>
    <mergeCell ref="O200:O201"/>
    <mergeCell ref="P200:AB201"/>
    <mergeCell ref="AC200:AC201"/>
    <mergeCell ref="AD200:AD201"/>
    <mergeCell ref="AF200:AH200"/>
    <mergeCell ref="AJ200:AL200"/>
    <mergeCell ref="AP200:AP201"/>
    <mergeCell ref="AQ200:BC201"/>
    <mergeCell ref="B202:B203"/>
    <mergeCell ref="C202:C203"/>
    <mergeCell ref="E202:G202"/>
    <mergeCell ref="I202:K202"/>
    <mergeCell ref="O202:O203"/>
    <mergeCell ref="P202:AB203"/>
    <mergeCell ref="AC202:AC203"/>
    <mergeCell ref="AD202:AD203"/>
    <mergeCell ref="AF202:AH202"/>
    <mergeCell ref="AJ202:AL202"/>
    <mergeCell ref="AP202:AP203"/>
    <mergeCell ref="AQ202:BC203"/>
    <mergeCell ref="B204:B205"/>
    <mergeCell ref="C204:C205"/>
    <mergeCell ref="E204:G204"/>
    <mergeCell ref="I204:K204"/>
    <mergeCell ref="O204:O205"/>
    <mergeCell ref="P204:AB205"/>
    <mergeCell ref="AC204:AC205"/>
    <mergeCell ref="AD204:AD205"/>
    <mergeCell ref="AF204:AH204"/>
    <mergeCell ref="AJ204:AL204"/>
    <mergeCell ref="AP204:AP205"/>
    <mergeCell ref="AQ204:BC205"/>
    <mergeCell ref="B206:B207"/>
    <mergeCell ref="C206:C207"/>
    <mergeCell ref="E206:G206"/>
    <mergeCell ref="I206:K206"/>
    <mergeCell ref="O206:O207"/>
    <mergeCell ref="P206:AB207"/>
    <mergeCell ref="AC206:AC207"/>
    <mergeCell ref="AD206:AD207"/>
    <mergeCell ref="AF206:AH206"/>
    <mergeCell ref="AJ206:AL206"/>
    <mergeCell ref="AP206:AP207"/>
    <mergeCell ref="AQ206:BC207"/>
    <mergeCell ref="B208:B209"/>
    <mergeCell ref="C208:C209"/>
    <mergeCell ref="E208:G208"/>
    <mergeCell ref="I208:K208"/>
    <mergeCell ref="O208:O209"/>
    <mergeCell ref="P208:AB209"/>
    <mergeCell ref="AC208:AC209"/>
    <mergeCell ref="AD208:AD209"/>
    <mergeCell ref="AF208:AH208"/>
    <mergeCell ref="AJ208:AL208"/>
    <mergeCell ref="AP208:AP209"/>
    <mergeCell ref="AQ208:BC209"/>
    <mergeCell ref="B210:B211"/>
    <mergeCell ref="C210:C211"/>
    <mergeCell ref="E210:G210"/>
    <mergeCell ref="I210:K210"/>
    <mergeCell ref="O210:O211"/>
    <mergeCell ref="P210:AB211"/>
    <mergeCell ref="AC210:AC211"/>
    <mergeCell ref="AD210:AD211"/>
    <mergeCell ref="AF210:AH210"/>
    <mergeCell ref="AJ210:AL210"/>
    <mergeCell ref="AP210:AP211"/>
    <mergeCell ref="AQ210:BC211"/>
    <mergeCell ref="B212:B213"/>
    <mergeCell ref="C212:C213"/>
    <mergeCell ref="E212:G212"/>
    <mergeCell ref="I212:K212"/>
    <mergeCell ref="O212:O213"/>
    <mergeCell ref="P212:AB213"/>
    <mergeCell ref="AC212:AC213"/>
    <mergeCell ref="AD212:AD213"/>
    <mergeCell ref="AF212:AH212"/>
    <mergeCell ref="AJ212:AL212"/>
    <mergeCell ref="AP212:AP213"/>
    <mergeCell ref="AQ212:BC213"/>
    <mergeCell ref="B214:B215"/>
    <mergeCell ref="C214:C215"/>
    <mergeCell ref="E214:G214"/>
    <mergeCell ref="I214:K214"/>
    <mergeCell ref="O214:O215"/>
    <mergeCell ref="P214:AB215"/>
    <mergeCell ref="AC214:AC215"/>
    <mergeCell ref="AD214:AD215"/>
    <mergeCell ref="AF214:AH214"/>
    <mergeCell ref="AJ214:AL214"/>
    <mergeCell ref="AP214:AP215"/>
    <mergeCell ref="AQ214:BC215"/>
    <mergeCell ref="B216:B217"/>
    <mergeCell ref="C216:C217"/>
    <mergeCell ref="E216:G216"/>
    <mergeCell ref="I216:K216"/>
    <mergeCell ref="O216:O217"/>
    <mergeCell ref="P216:AB217"/>
    <mergeCell ref="AC216:AC217"/>
    <mergeCell ref="AD216:AD217"/>
    <mergeCell ref="AF216:AH216"/>
    <mergeCell ref="AJ216:AL216"/>
    <mergeCell ref="AP216:AP217"/>
    <mergeCell ref="AQ216:BC217"/>
    <mergeCell ref="B218:B219"/>
    <mergeCell ref="C218:C219"/>
    <mergeCell ref="E218:G218"/>
    <mergeCell ref="I218:K218"/>
    <mergeCell ref="O218:O219"/>
    <mergeCell ref="P218:AB219"/>
    <mergeCell ref="AC218:AC219"/>
    <mergeCell ref="AD218:AD219"/>
    <mergeCell ref="AF218:AH218"/>
    <mergeCell ref="AJ218:AL218"/>
    <mergeCell ref="AP218:AP219"/>
    <mergeCell ref="AQ218:BC219"/>
    <mergeCell ref="AY229:BA229"/>
    <mergeCell ref="B231:BC231"/>
    <mergeCell ref="AV232:AW232"/>
    <mergeCell ref="AX232:AY232"/>
    <mergeCell ref="AQ232:AU232"/>
    <mergeCell ref="AC224:AJ225"/>
    <mergeCell ref="AK224:AL224"/>
    <mergeCell ref="B220:B221"/>
    <mergeCell ref="C220:C221"/>
    <mergeCell ref="E220:G220"/>
    <mergeCell ref="I220:K220"/>
    <mergeCell ref="O220:O221"/>
    <mergeCell ref="P220:AB221"/>
    <mergeCell ref="AC220:AC221"/>
    <mergeCell ref="AD220:AD221"/>
    <mergeCell ref="AF220:AH220"/>
    <mergeCell ref="AJ220:AL220"/>
    <mergeCell ref="AP220:AP221"/>
    <mergeCell ref="AQ220:BC221"/>
    <mergeCell ref="B222:B223"/>
    <mergeCell ref="C222:C223"/>
    <mergeCell ref="E222:G222"/>
    <mergeCell ref="I222:K222"/>
    <mergeCell ref="O222:O223"/>
    <mergeCell ref="P222:AB223"/>
    <mergeCell ref="AC222:AC223"/>
    <mergeCell ref="AD222:AD223"/>
    <mergeCell ref="AF222:AH222"/>
    <mergeCell ref="AJ222:AL222"/>
    <mergeCell ref="AP222:AP223"/>
    <mergeCell ref="AQ222:BC223"/>
    <mergeCell ref="B224:B225"/>
    <mergeCell ref="C224:C225"/>
    <mergeCell ref="E224:G224"/>
    <mergeCell ref="I224:K224"/>
    <mergeCell ref="O224:O225"/>
    <mergeCell ref="P224:AB225"/>
    <mergeCell ref="AM224:AS224"/>
    <mergeCell ref="AT224:AV224"/>
    <mergeCell ref="AW224:AY224"/>
    <mergeCell ref="AZ224:BC225"/>
    <mergeCell ref="AK225:AL225"/>
    <mergeCell ref="AM225:AN225"/>
    <mergeCell ref="AQ225:AS225"/>
    <mergeCell ref="AT225:AV225"/>
    <mergeCell ref="AW225:AY225"/>
    <mergeCell ref="AY227:BA227"/>
    <mergeCell ref="AU228:BC228"/>
    <mergeCell ref="B234:H234"/>
    <mergeCell ref="I234:S234"/>
    <mergeCell ref="U234:AC234"/>
    <mergeCell ref="AD234:BC234"/>
    <mergeCell ref="B235:H235"/>
    <mergeCell ref="I235:P235"/>
    <mergeCell ref="U235:AC235"/>
    <mergeCell ref="AD235:AP235"/>
    <mergeCell ref="AQ235:BC235"/>
    <mergeCell ref="B236:H236"/>
    <mergeCell ref="I236:BC236"/>
    <mergeCell ref="B238:B239"/>
    <mergeCell ref="C238:C239"/>
    <mergeCell ref="D238:K238"/>
    <mergeCell ref="L238:M238"/>
    <mergeCell ref="O238:O239"/>
    <mergeCell ref="P238:AB239"/>
    <mergeCell ref="AC238:AC239"/>
    <mergeCell ref="AD238:AD239"/>
    <mergeCell ref="AE238:AL238"/>
    <mergeCell ref="AM238:AN238"/>
    <mergeCell ref="AP238:AP239"/>
    <mergeCell ref="AQ238:BC239"/>
    <mergeCell ref="D239:K239"/>
    <mergeCell ref="AE239:AL239"/>
    <mergeCell ref="B240:B241"/>
    <mergeCell ref="C240:C241"/>
    <mergeCell ref="E240:G240"/>
    <mergeCell ref="I240:K240"/>
    <mergeCell ref="O240:O241"/>
    <mergeCell ref="P240:AB241"/>
    <mergeCell ref="AC240:AC241"/>
    <mergeCell ref="AD240:AD241"/>
    <mergeCell ref="AF240:AH240"/>
    <mergeCell ref="AJ240:AL240"/>
    <mergeCell ref="AP240:AP241"/>
    <mergeCell ref="AQ240:BC241"/>
    <mergeCell ref="B242:B243"/>
    <mergeCell ref="C242:C243"/>
    <mergeCell ref="E242:G242"/>
    <mergeCell ref="I242:K242"/>
    <mergeCell ref="O242:O243"/>
    <mergeCell ref="P242:AB243"/>
    <mergeCell ref="AC242:AC243"/>
    <mergeCell ref="AD242:AD243"/>
    <mergeCell ref="AF242:AH242"/>
    <mergeCell ref="AJ242:AL242"/>
    <mergeCell ref="AP242:AP243"/>
    <mergeCell ref="AQ242:BC243"/>
    <mergeCell ref="B244:B245"/>
    <mergeCell ref="C244:C245"/>
    <mergeCell ref="E244:G244"/>
    <mergeCell ref="I244:K244"/>
    <mergeCell ref="O244:O245"/>
    <mergeCell ref="P244:AB245"/>
    <mergeCell ref="AC244:AC245"/>
    <mergeCell ref="AD244:AD245"/>
    <mergeCell ref="AF244:AH244"/>
    <mergeCell ref="AJ244:AL244"/>
    <mergeCell ref="AP244:AP245"/>
    <mergeCell ref="AQ244:BC245"/>
    <mergeCell ref="B246:B247"/>
    <mergeCell ref="C246:C247"/>
    <mergeCell ref="E246:G246"/>
    <mergeCell ref="I246:K246"/>
    <mergeCell ref="O246:O247"/>
    <mergeCell ref="P246:AB247"/>
    <mergeCell ref="AC246:AC247"/>
    <mergeCell ref="AD246:AD247"/>
    <mergeCell ref="AF246:AH246"/>
    <mergeCell ref="AJ246:AL246"/>
    <mergeCell ref="AP246:AP247"/>
    <mergeCell ref="AQ246:BC247"/>
    <mergeCell ref="B248:B249"/>
    <mergeCell ref="C248:C249"/>
    <mergeCell ref="E248:G248"/>
    <mergeCell ref="I248:K248"/>
    <mergeCell ref="O248:O249"/>
    <mergeCell ref="P248:AB249"/>
    <mergeCell ref="AC248:AC249"/>
    <mergeCell ref="AD248:AD249"/>
    <mergeCell ref="AF248:AH248"/>
    <mergeCell ref="AJ248:AL248"/>
    <mergeCell ref="AP248:AP249"/>
    <mergeCell ref="AQ248:BC249"/>
    <mergeCell ref="B250:B251"/>
    <mergeCell ref="C250:C251"/>
    <mergeCell ref="E250:G250"/>
    <mergeCell ref="I250:K250"/>
    <mergeCell ref="O250:O251"/>
    <mergeCell ref="P250:AB251"/>
    <mergeCell ref="AC250:AC251"/>
    <mergeCell ref="AD250:AD251"/>
    <mergeCell ref="AF250:AH250"/>
    <mergeCell ref="AJ250:AL250"/>
    <mergeCell ref="AP250:AP251"/>
    <mergeCell ref="AQ250:BC251"/>
    <mergeCell ref="B252:B253"/>
    <mergeCell ref="C252:C253"/>
    <mergeCell ref="E252:G252"/>
    <mergeCell ref="I252:K252"/>
    <mergeCell ref="O252:O253"/>
    <mergeCell ref="P252:AB253"/>
    <mergeCell ref="AC252:AC253"/>
    <mergeCell ref="AD252:AD253"/>
    <mergeCell ref="AF252:AH252"/>
    <mergeCell ref="AJ252:AL252"/>
    <mergeCell ref="AP252:AP253"/>
    <mergeCell ref="AQ252:BC253"/>
    <mergeCell ref="B254:B255"/>
    <mergeCell ref="C254:C255"/>
    <mergeCell ref="E254:G254"/>
    <mergeCell ref="I254:K254"/>
    <mergeCell ref="O254:O255"/>
    <mergeCell ref="P254:AB255"/>
    <mergeCell ref="AC254:AC255"/>
    <mergeCell ref="AD254:AD255"/>
    <mergeCell ref="AF254:AH254"/>
    <mergeCell ref="AJ254:AL254"/>
    <mergeCell ref="AP254:AP255"/>
    <mergeCell ref="AQ254:BC255"/>
    <mergeCell ref="B256:B257"/>
    <mergeCell ref="C256:C257"/>
    <mergeCell ref="E256:G256"/>
    <mergeCell ref="I256:K256"/>
    <mergeCell ref="O256:O257"/>
    <mergeCell ref="P256:AB257"/>
    <mergeCell ref="AC256:AC257"/>
    <mergeCell ref="AD256:AD257"/>
    <mergeCell ref="AF256:AH256"/>
    <mergeCell ref="AJ256:AL256"/>
    <mergeCell ref="AP256:AP257"/>
    <mergeCell ref="AQ256:BC257"/>
    <mergeCell ref="B258:B259"/>
    <mergeCell ref="C258:C259"/>
    <mergeCell ref="E258:G258"/>
    <mergeCell ref="I258:K258"/>
    <mergeCell ref="O258:O259"/>
    <mergeCell ref="P258:AB259"/>
    <mergeCell ref="AC258:AC259"/>
    <mergeCell ref="AD258:AD259"/>
    <mergeCell ref="AF258:AH258"/>
    <mergeCell ref="AJ258:AL258"/>
    <mergeCell ref="AP258:AP259"/>
    <mergeCell ref="AQ258:BC259"/>
    <mergeCell ref="B260:B261"/>
    <mergeCell ref="C260:C261"/>
    <mergeCell ref="E260:G260"/>
    <mergeCell ref="I260:K260"/>
    <mergeCell ref="O260:O261"/>
    <mergeCell ref="P260:AB261"/>
    <mergeCell ref="AC260:AC261"/>
    <mergeCell ref="AD260:AD261"/>
    <mergeCell ref="AF260:AH260"/>
    <mergeCell ref="AJ260:AL260"/>
    <mergeCell ref="AP260:AP261"/>
    <mergeCell ref="AQ260:BC261"/>
    <mergeCell ref="B262:B263"/>
    <mergeCell ref="C262:C263"/>
    <mergeCell ref="E262:G262"/>
    <mergeCell ref="I262:K262"/>
    <mergeCell ref="O262:O263"/>
    <mergeCell ref="P262:AB263"/>
    <mergeCell ref="AC262:AC263"/>
    <mergeCell ref="AD262:AD263"/>
    <mergeCell ref="AF262:AH262"/>
    <mergeCell ref="AJ262:AL262"/>
    <mergeCell ref="AP262:AP263"/>
    <mergeCell ref="AQ262:BC263"/>
    <mergeCell ref="B264:B265"/>
    <mergeCell ref="C264:C265"/>
    <mergeCell ref="E264:G264"/>
    <mergeCell ref="I264:K264"/>
    <mergeCell ref="O264:O265"/>
    <mergeCell ref="P264:AB265"/>
    <mergeCell ref="AC264:AC265"/>
    <mergeCell ref="AD264:AD265"/>
    <mergeCell ref="AF264:AH264"/>
    <mergeCell ref="AJ264:AL264"/>
    <mergeCell ref="AP264:AP265"/>
    <mergeCell ref="AQ264:BC265"/>
    <mergeCell ref="AY275:BA275"/>
    <mergeCell ref="B277:BC277"/>
    <mergeCell ref="AV278:AW278"/>
    <mergeCell ref="AX278:AY278"/>
    <mergeCell ref="AQ278:AU278"/>
    <mergeCell ref="AC270:AJ271"/>
    <mergeCell ref="AK270:AL270"/>
    <mergeCell ref="B266:B267"/>
    <mergeCell ref="C266:C267"/>
    <mergeCell ref="E266:G266"/>
    <mergeCell ref="I266:K266"/>
    <mergeCell ref="O266:O267"/>
    <mergeCell ref="P266:AB267"/>
    <mergeCell ref="AC266:AC267"/>
    <mergeCell ref="AD266:AD267"/>
    <mergeCell ref="AF266:AH266"/>
    <mergeCell ref="AJ266:AL266"/>
    <mergeCell ref="AP266:AP267"/>
    <mergeCell ref="AQ266:BC267"/>
    <mergeCell ref="B268:B269"/>
    <mergeCell ref="C268:C269"/>
    <mergeCell ref="E268:G268"/>
    <mergeCell ref="I268:K268"/>
    <mergeCell ref="O268:O269"/>
    <mergeCell ref="P268:AB269"/>
    <mergeCell ref="AC268:AC269"/>
    <mergeCell ref="AD268:AD269"/>
    <mergeCell ref="AF268:AH268"/>
    <mergeCell ref="AJ268:AL268"/>
    <mergeCell ref="AP268:AP269"/>
    <mergeCell ref="AQ268:BC269"/>
    <mergeCell ref="B270:B271"/>
    <mergeCell ref="C270:C271"/>
    <mergeCell ref="E270:G270"/>
    <mergeCell ref="I270:K270"/>
    <mergeCell ref="O270:O271"/>
    <mergeCell ref="P270:AB271"/>
    <mergeCell ref="AM270:AS270"/>
    <mergeCell ref="AT270:AV270"/>
    <mergeCell ref="AW270:AY270"/>
    <mergeCell ref="AZ270:BC271"/>
    <mergeCell ref="AK271:AL271"/>
    <mergeCell ref="AM271:AN271"/>
    <mergeCell ref="AQ271:AS271"/>
    <mergeCell ref="AT271:AV271"/>
    <mergeCell ref="AW271:AY271"/>
    <mergeCell ref="AY273:BA273"/>
    <mergeCell ref="AU274:BC274"/>
    <mergeCell ref="B280:H280"/>
    <mergeCell ref="I280:S280"/>
    <mergeCell ref="U280:AC280"/>
    <mergeCell ref="AD280:BC280"/>
    <mergeCell ref="B281:H281"/>
    <mergeCell ref="I281:P281"/>
    <mergeCell ref="U281:AC281"/>
    <mergeCell ref="AD281:AP281"/>
    <mergeCell ref="AQ281:BC281"/>
    <mergeCell ref="B282:H282"/>
    <mergeCell ref="I282:BC282"/>
    <mergeCell ref="B284:B285"/>
    <mergeCell ref="C284:C285"/>
    <mergeCell ref="D284:K284"/>
    <mergeCell ref="L284:M284"/>
    <mergeCell ref="O284:O285"/>
    <mergeCell ref="P284:AB285"/>
    <mergeCell ref="AC284:AC285"/>
    <mergeCell ref="AD284:AD285"/>
    <mergeCell ref="AE284:AL284"/>
    <mergeCell ref="AM284:AN284"/>
    <mergeCell ref="AP284:AP285"/>
    <mergeCell ref="AQ284:BC285"/>
    <mergeCell ref="D285:K285"/>
    <mergeCell ref="AE285:AL285"/>
    <mergeCell ref="B286:B287"/>
    <mergeCell ref="C286:C287"/>
    <mergeCell ref="E286:G286"/>
    <mergeCell ref="I286:K286"/>
    <mergeCell ref="O286:O287"/>
    <mergeCell ref="P286:AB287"/>
    <mergeCell ref="AC286:AC287"/>
    <mergeCell ref="AD286:AD287"/>
    <mergeCell ref="AF286:AH286"/>
    <mergeCell ref="AJ286:AL286"/>
    <mergeCell ref="AP286:AP287"/>
    <mergeCell ref="AQ286:BC287"/>
    <mergeCell ref="B288:B289"/>
    <mergeCell ref="C288:C289"/>
    <mergeCell ref="E288:G288"/>
    <mergeCell ref="I288:K288"/>
    <mergeCell ref="O288:O289"/>
    <mergeCell ref="P288:AB289"/>
    <mergeCell ref="AC288:AC289"/>
    <mergeCell ref="AD288:AD289"/>
    <mergeCell ref="AF288:AH288"/>
    <mergeCell ref="AJ288:AL288"/>
    <mergeCell ref="AP288:AP289"/>
    <mergeCell ref="AQ288:BC289"/>
    <mergeCell ref="B290:B291"/>
    <mergeCell ref="C290:C291"/>
    <mergeCell ref="E290:G290"/>
    <mergeCell ref="I290:K290"/>
    <mergeCell ref="O290:O291"/>
    <mergeCell ref="P290:AB291"/>
    <mergeCell ref="AC290:AC291"/>
    <mergeCell ref="AD290:AD291"/>
    <mergeCell ref="AF290:AH290"/>
    <mergeCell ref="AJ290:AL290"/>
    <mergeCell ref="AP290:AP291"/>
    <mergeCell ref="AQ290:BC291"/>
    <mergeCell ref="B292:B293"/>
    <mergeCell ref="C292:C293"/>
    <mergeCell ref="E292:G292"/>
    <mergeCell ref="I292:K292"/>
    <mergeCell ref="O292:O293"/>
    <mergeCell ref="P292:AB293"/>
    <mergeCell ref="AC292:AC293"/>
    <mergeCell ref="AD292:AD293"/>
    <mergeCell ref="AF292:AH292"/>
    <mergeCell ref="AJ292:AL292"/>
    <mergeCell ref="AP292:AP293"/>
    <mergeCell ref="AQ292:BC293"/>
    <mergeCell ref="B294:B295"/>
    <mergeCell ref="C294:C295"/>
    <mergeCell ref="E294:G294"/>
    <mergeCell ref="I294:K294"/>
    <mergeCell ref="O294:O295"/>
    <mergeCell ref="P294:AB295"/>
    <mergeCell ref="AC294:AC295"/>
    <mergeCell ref="AD294:AD295"/>
    <mergeCell ref="AF294:AH294"/>
    <mergeCell ref="AJ294:AL294"/>
    <mergeCell ref="AP294:AP295"/>
    <mergeCell ref="AQ294:BC295"/>
    <mergeCell ref="B296:B297"/>
    <mergeCell ref="C296:C297"/>
    <mergeCell ref="E296:G296"/>
    <mergeCell ref="I296:K296"/>
    <mergeCell ref="O296:O297"/>
    <mergeCell ref="P296:AB297"/>
    <mergeCell ref="AC296:AC297"/>
    <mergeCell ref="AD296:AD297"/>
    <mergeCell ref="AF296:AH296"/>
    <mergeCell ref="AJ296:AL296"/>
    <mergeCell ref="AP296:AP297"/>
    <mergeCell ref="AQ296:BC297"/>
    <mergeCell ref="B298:B299"/>
    <mergeCell ref="C298:C299"/>
    <mergeCell ref="E298:G298"/>
    <mergeCell ref="I298:K298"/>
    <mergeCell ref="O298:O299"/>
    <mergeCell ref="P298:AB299"/>
    <mergeCell ref="AC298:AC299"/>
    <mergeCell ref="AD298:AD299"/>
    <mergeCell ref="AF298:AH298"/>
    <mergeCell ref="AJ298:AL298"/>
    <mergeCell ref="AP298:AP299"/>
    <mergeCell ref="AQ298:BC299"/>
    <mergeCell ref="B300:B301"/>
    <mergeCell ref="C300:C301"/>
    <mergeCell ref="E300:G300"/>
    <mergeCell ref="I300:K300"/>
    <mergeCell ref="O300:O301"/>
    <mergeCell ref="P300:AB301"/>
    <mergeCell ref="AC300:AC301"/>
    <mergeCell ref="AD300:AD301"/>
    <mergeCell ref="AF300:AH300"/>
    <mergeCell ref="AJ300:AL300"/>
    <mergeCell ref="AP300:AP301"/>
    <mergeCell ref="AQ300:BC301"/>
    <mergeCell ref="B302:B303"/>
    <mergeCell ref="C302:C303"/>
    <mergeCell ref="E302:G302"/>
    <mergeCell ref="I302:K302"/>
    <mergeCell ref="O302:O303"/>
    <mergeCell ref="P302:AB303"/>
    <mergeCell ref="AC302:AC303"/>
    <mergeCell ref="AD302:AD303"/>
    <mergeCell ref="AF302:AH302"/>
    <mergeCell ref="AJ302:AL302"/>
    <mergeCell ref="AP302:AP303"/>
    <mergeCell ref="AQ302:BC303"/>
    <mergeCell ref="B304:B305"/>
    <mergeCell ref="C304:C305"/>
    <mergeCell ref="E304:G304"/>
    <mergeCell ref="I304:K304"/>
    <mergeCell ref="O304:O305"/>
    <mergeCell ref="P304:AB305"/>
    <mergeCell ref="AC304:AC305"/>
    <mergeCell ref="AD304:AD305"/>
    <mergeCell ref="AF304:AH304"/>
    <mergeCell ref="AJ304:AL304"/>
    <mergeCell ref="AP304:AP305"/>
    <mergeCell ref="AQ304:BC305"/>
    <mergeCell ref="B306:B307"/>
    <mergeCell ref="C306:C307"/>
    <mergeCell ref="E306:G306"/>
    <mergeCell ref="I306:K306"/>
    <mergeCell ref="O306:O307"/>
    <mergeCell ref="P306:AB307"/>
    <mergeCell ref="AC306:AC307"/>
    <mergeCell ref="AD306:AD307"/>
    <mergeCell ref="AF306:AH306"/>
    <mergeCell ref="AJ306:AL306"/>
    <mergeCell ref="AP306:AP307"/>
    <mergeCell ref="AQ306:BC307"/>
    <mergeCell ref="B308:B309"/>
    <mergeCell ref="C308:C309"/>
    <mergeCell ref="E308:G308"/>
    <mergeCell ref="I308:K308"/>
    <mergeCell ref="O308:O309"/>
    <mergeCell ref="P308:AB309"/>
    <mergeCell ref="AC308:AC309"/>
    <mergeCell ref="AD308:AD309"/>
    <mergeCell ref="AF308:AH308"/>
    <mergeCell ref="AJ308:AL308"/>
    <mergeCell ref="AP308:AP309"/>
    <mergeCell ref="AQ308:BC309"/>
    <mergeCell ref="B310:B311"/>
    <mergeCell ref="C310:C311"/>
    <mergeCell ref="E310:G310"/>
    <mergeCell ref="I310:K310"/>
    <mergeCell ref="O310:O311"/>
    <mergeCell ref="P310:AB311"/>
    <mergeCell ref="AC310:AC311"/>
    <mergeCell ref="AD310:AD311"/>
    <mergeCell ref="AF310:AH310"/>
    <mergeCell ref="AJ310:AL310"/>
    <mergeCell ref="AP310:AP311"/>
    <mergeCell ref="AQ310:BC311"/>
    <mergeCell ref="AY321:BA321"/>
    <mergeCell ref="B323:BC323"/>
    <mergeCell ref="AV324:AW324"/>
    <mergeCell ref="AX324:AY324"/>
    <mergeCell ref="AQ324:AU324"/>
    <mergeCell ref="AC316:AJ317"/>
    <mergeCell ref="AK316:AL316"/>
    <mergeCell ref="B312:B313"/>
    <mergeCell ref="C312:C313"/>
    <mergeCell ref="E312:G312"/>
    <mergeCell ref="I312:K312"/>
    <mergeCell ref="O312:O313"/>
    <mergeCell ref="P312:AB313"/>
    <mergeCell ref="AC312:AC313"/>
    <mergeCell ref="AD312:AD313"/>
    <mergeCell ref="AF312:AH312"/>
    <mergeCell ref="AJ312:AL312"/>
    <mergeCell ref="AP312:AP313"/>
    <mergeCell ref="AQ312:BC313"/>
    <mergeCell ref="B314:B315"/>
    <mergeCell ref="C314:C315"/>
    <mergeCell ref="E314:G314"/>
    <mergeCell ref="I314:K314"/>
    <mergeCell ref="O314:O315"/>
    <mergeCell ref="P314:AB315"/>
    <mergeCell ref="AC314:AC315"/>
    <mergeCell ref="AD314:AD315"/>
    <mergeCell ref="AF314:AH314"/>
    <mergeCell ref="AJ314:AL314"/>
    <mergeCell ref="AP314:AP315"/>
    <mergeCell ref="AQ314:BC315"/>
    <mergeCell ref="B316:B317"/>
    <mergeCell ref="C316:C317"/>
    <mergeCell ref="E316:G316"/>
    <mergeCell ref="I316:K316"/>
    <mergeCell ref="O316:O317"/>
    <mergeCell ref="P316:AB317"/>
    <mergeCell ref="AM316:AS316"/>
    <mergeCell ref="AT316:AV316"/>
    <mergeCell ref="AW316:AY316"/>
    <mergeCell ref="AZ316:BC317"/>
    <mergeCell ref="AK317:AL317"/>
    <mergeCell ref="AM317:AN317"/>
    <mergeCell ref="AQ317:AS317"/>
    <mergeCell ref="AT317:AV317"/>
    <mergeCell ref="AW317:AY317"/>
    <mergeCell ref="AY319:BA319"/>
    <mergeCell ref="AU320:BC320"/>
    <mergeCell ref="B326:H326"/>
    <mergeCell ref="I326:S326"/>
    <mergeCell ref="U326:AC326"/>
    <mergeCell ref="AD326:BC326"/>
    <mergeCell ref="B327:H327"/>
    <mergeCell ref="I327:P327"/>
    <mergeCell ref="U327:AC327"/>
    <mergeCell ref="AD327:AP327"/>
    <mergeCell ref="AQ327:BC327"/>
    <mergeCell ref="B328:H328"/>
    <mergeCell ref="I328:BC328"/>
    <mergeCell ref="B330:B331"/>
    <mergeCell ref="C330:C331"/>
    <mergeCell ref="D330:K330"/>
    <mergeCell ref="L330:M330"/>
    <mergeCell ref="O330:O331"/>
    <mergeCell ref="P330:AB331"/>
    <mergeCell ref="AC330:AC331"/>
    <mergeCell ref="AD330:AD331"/>
    <mergeCell ref="AE330:AL330"/>
    <mergeCell ref="AM330:AN330"/>
    <mergeCell ref="AP330:AP331"/>
    <mergeCell ref="AQ330:BC331"/>
    <mergeCell ref="D331:K331"/>
    <mergeCell ref="AE331:AL331"/>
    <mergeCell ref="B332:B333"/>
    <mergeCell ref="C332:C333"/>
    <mergeCell ref="E332:G332"/>
    <mergeCell ref="I332:K332"/>
    <mergeCell ref="O332:O333"/>
    <mergeCell ref="P332:AB333"/>
    <mergeCell ref="AC332:AC333"/>
    <mergeCell ref="AD332:AD333"/>
    <mergeCell ref="AF332:AH332"/>
    <mergeCell ref="AJ332:AL332"/>
    <mergeCell ref="AP332:AP333"/>
    <mergeCell ref="AQ332:BC333"/>
    <mergeCell ref="B334:B335"/>
    <mergeCell ref="C334:C335"/>
    <mergeCell ref="E334:G334"/>
    <mergeCell ref="I334:K334"/>
    <mergeCell ref="O334:O335"/>
    <mergeCell ref="P334:AB335"/>
    <mergeCell ref="AC334:AC335"/>
    <mergeCell ref="AD334:AD335"/>
    <mergeCell ref="AF334:AH334"/>
    <mergeCell ref="AJ334:AL334"/>
    <mergeCell ref="AP334:AP335"/>
    <mergeCell ref="AQ334:BC335"/>
    <mergeCell ref="B336:B337"/>
    <mergeCell ref="C336:C337"/>
    <mergeCell ref="E336:G336"/>
    <mergeCell ref="I336:K336"/>
    <mergeCell ref="O336:O337"/>
    <mergeCell ref="P336:AB337"/>
    <mergeCell ref="AC336:AC337"/>
    <mergeCell ref="AD336:AD337"/>
    <mergeCell ref="AF336:AH336"/>
    <mergeCell ref="AJ336:AL336"/>
    <mergeCell ref="AP336:AP337"/>
    <mergeCell ref="AQ336:BC337"/>
    <mergeCell ref="B338:B339"/>
    <mergeCell ref="C338:C339"/>
    <mergeCell ref="E338:G338"/>
    <mergeCell ref="I338:K338"/>
    <mergeCell ref="O338:O339"/>
    <mergeCell ref="P338:AB339"/>
    <mergeCell ref="AC338:AC339"/>
    <mergeCell ref="AD338:AD339"/>
    <mergeCell ref="AF338:AH338"/>
    <mergeCell ref="AJ338:AL338"/>
    <mergeCell ref="AP338:AP339"/>
    <mergeCell ref="AQ338:BC339"/>
    <mergeCell ref="B340:B341"/>
    <mergeCell ref="C340:C341"/>
    <mergeCell ref="E340:G340"/>
    <mergeCell ref="I340:K340"/>
    <mergeCell ref="O340:O341"/>
    <mergeCell ref="P340:AB341"/>
    <mergeCell ref="AC340:AC341"/>
    <mergeCell ref="AD340:AD341"/>
    <mergeCell ref="AF340:AH340"/>
    <mergeCell ref="AJ340:AL340"/>
    <mergeCell ref="AP340:AP341"/>
    <mergeCell ref="AQ340:BC341"/>
    <mergeCell ref="B342:B343"/>
    <mergeCell ref="C342:C343"/>
    <mergeCell ref="E342:G342"/>
    <mergeCell ref="I342:K342"/>
    <mergeCell ref="O342:O343"/>
    <mergeCell ref="P342:AB343"/>
    <mergeCell ref="AC342:AC343"/>
    <mergeCell ref="AD342:AD343"/>
    <mergeCell ref="AF342:AH342"/>
    <mergeCell ref="AJ342:AL342"/>
    <mergeCell ref="AP342:AP343"/>
    <mergeCell ref="AQ342:BC343"/>
    <mergeCell ref="B344:B345"/>
    <mergeCell ref="C344:C345"/>
    <mergeCell ref="E344:G344"/>
    <mergeCell ref="I344:K344"/>
    <mergeCell ref="O344:O345"/>
    <mergeCell ref="P344:AB345"/>
    <mergeCell ref="AC344:AC345"/>
    <mergeCell ref="AD344:AD345"/>
    <mergeCell ref="AF344:AH344"/>
    <mergeCell ref="AJ344:AL344"/>
    <mergeCell ref="AP344:AP345"/>
    <mergeCell ref="AQ344:BC345"/>
    <mergeCell ref="B346:B347"/>
    <mergeCell ref="C346:C347"/>
    <mergeCell ref="E346:G346"/>
    <mergeCell ref="I346:K346"/>
    <mergeCell ref="O346:O347"/>
    <mergeCell ref="P346:AB347"/>
    <mergeCell ref="AC346:AC347"/>
    <mergeCell ref="AD346:AD347"/>
    <mergeCell ref="AF346:AH346"/>
    <mergeCell ref="AJ346:AL346"/>
    <mergeCell ref="AP346:AP347"/>
    <mergeCell ref="AQ346:BC347"/>
    <mergeCell ref="B348:B349"/>
    <mergeCell ref="C348:C349"/>
    <mergeCell ref="E348:G348"/>
    <mergeCell ref="I348:K348"/>
    <mergeCell ref="O348:O349"/>
    <mergeCell ref="P348:AB349"/>
    <mergeCell ref="AC348:AC349"/>
    <mergeCell ref="AD348:AD349"/>
    <mergeCell ref="AF348:AH348"/>
    <mergeCell ref="AJ348:AL348"/>
    <mergeCell ref="AP348:AP349"/>
    <mergeCell ref="AQ348:BC349"/>
    <mergeCell ref="B350:B351"/>
    <mergeCell ref="C350:C351"/>
    <mergeCell ref="E350:G350"/>
    <mergeCell ref="I350:K350"/>
    <mergeCell ref="O350:O351"/>
    <mergeCell ref="P350:AB351"/>
    <mergeCell ref="AC350:AC351"/>
    <mergeCell ref="AD350:AD351"/>
    <mergeCell ref="AF350:AH350"/>
    <mergeCell ref="AJ350:AL350"/>
    <mergeCell ref="AP350:AP351"/>
    <mergeCell ref="AQ350:BC351"/>
    <mergeCell ref="B352:B353"/>
    <mergeCell ref="C352:C353"/>
    <mergeCell ref="E352:G352"/>
    <mergeCell ref="I352:K352"/>
    <mergeCell ref="O352:O353"/>
    <mergeCell ref="P352:AB353"/>
    <mergeCell ref="AC352:AC353"/>
    <mergeCell ref="AD352:AD353"/>
    <mergeCell ref="AF352:AH352"/>
    <mergeCell ref="AJ352:AL352"/>
    <mergeCell ref="AP352:AP353"/>
    <mergeCell ref="AQ352:BC353"/>
    <mergeCell ref="B354:B355"/>
    <mergeCell ref="C354:C355"/>
    <mergeCell ref="E354:G354"/>
    <mergeCell ref="I354:K354"/>
    <mergeCell ref="O354:O355"/>
    <mergeCell ref="P354:AB355"/>
    <mergeCell ref="AC354:AC355"/>
    <mergeCell ref="AD354:AD355"/>
    <mergeCell ref="AF354:AH354"/>
    <mergeCell ref="AJ354:AL354"/>
    <mergeCell ref="AP354:AP355"/>
    <mergeCell ref="AQ354:BC355"/>
    <mergeCell ref="B356:B357"/>
    <mergeCell ref="C356:C357"/>
    <mergeCell ref="E356:G356"/>
    <mergeCell ref="I356:K356"/>
    <mergeCell ref="O356:O357"/>
    <mergeCell ref="P356:AB357"/>
    <mergeCell ref="AC356:AC357"/>
    <mergeCell ref="AD356:AD357"/>
    <mergeCell ref="AF356:AH356"/>
    <mergeCell ref="AJ356:AL356"/>
    <mergeCell ref="AP356:AP357"/>
    <mergeCell ref="AQ356:BC357"/>
    <mergeCell ref="AY367:BA367"/>
    <mergeCell ref="B369:BC369"/>
    <mergeCell ref="AV370:AW370"/>
    <mergeCell ref="AX370:AY370"/>
    <mergeCell ref="AQ370:AU370"/>
    <mergeCell ref="AC362:AJ363"/>
    <mergeCell ref="AK362:AL362"/>
    <mergeCell ref="B358:B359"/>
    <mergeCell ref="C358:C359"/>
    <mergeCell ref="E358:G358"/>
    <mergeCell ref="I358:K358"/>
    <mergeCell ref="O358:O359"/>
    <mergeCell ref="P358:AB359"/>
    <mergeCell ref="AC358:AC359"/>
    <mergeCell ref="AD358:AD359"/>
    <mergeCell ref="AF358:AH358"/>
    <mergeCell ref="AJ358:AL358"/>
    <mergeCell ref="AP358:AP359"/>
    <mergeCell ref="AQ358:BC359"/>
    <mergeCell ref="B360:B361"/>
    <mergeCell ref="C360:C361"/>
    <mergeCell ref="E360:G360"/>
    <mergeCell ref="I360:K360"/>
    <mergeCell ref="O360:O361"/>
    <mergeCell ref="P360:AB361"/>
    <mergeCell ref="AC360:AC361"/>
    <mergeCell ref="AD360:AD361"/>
    <mergeCell ref="AF360:AH360"/>
    <mergeCell ref="AJ360:AL360"/>
    <mergeCell ref="AP360:AP361"/>
    <mergeCell ref="AQ360:BC361"/>
    <mergeCell ref="B362:B363"/>
    <mergeCell ref="C362:C363"/>
    <mergeCell ref="E362:G362"/>
    <mergeCell ref="I362:K362"/>
    <mergeCell ref="O362:O363"/>
    <mergeCell ref="P362:AB363"/>
    <mergeCell ref="AM362:AS362"/>
    <mergeCell ref="AT362:AV362"/>
    <mergeCell ref="AW362:AY362"/>
    <mergeCell ref="AZ362:BC363"/>
    <mergeCell ref="AK363:AL363"/>
    <mergeCell ref="AM363:AN363"/>
    <mergeCell ref="AQ363:AS363"/>
    <mergeCell ref="AT363:AV363"/>
    <mergeCell ref="AW363:AY363"/>
    <mergeCell ref="AY365:BA365"/>
    <mergeCell ref="AU366:BC366"/>
    <mergeCell ref="B372:H372"/>
    <mergeCell ref="I372:S372"/>
    <mergeCell ref="U372:AC372"/>
    <mergeCell ref="AD372:BC372"/>
    <mergeCell ref="B373:H373"/>
    <mergeCell ref="I373:P373"/>
    <mergeCell ref="U373:AC373"/>
    <mergeCell ref="AD373:AP373"/>
    <mergeCell ref="AQ373:BC373"/>
    <mergeCell ref="B374:H374"/>
    <mergeCell ref="I374:BC374"/>
    <mergeCell ref="B376:B377"/>
    <mergeCell ref="C376:C377"/>
    <mergeCell ref="D376:K376"/>
    <mergeCell ref="L376:M376"/>
    <mergeCell ref="O376:O377"/>
    <mergeCell ref="P376:AB377"/>
    <mergeCell ref="AC376:AC377"/>
    <mergeCell ref="AD376:AD377"/>
    <mergeCell ref="AE376:AL376"/>
    <mergeCell ref="AM376:AN376"/>
    <mergeCell ref="AP376:AP377"/>
    <mergeCell ref="AQ376:BC377"/>
    <mergeCell ref="D377:K377"/>
    <mergeCell ref="AE377:AL377"/>
    <mergeCell ref="B378:B379"/>
    <mergeCell ref="C378:C379"/>
    <mergeCell ref="E378:G378"/>
    <mergeCell ref="I378:K378"/>
    <mergeCell ref="O378:O379"/>
    <mergeCell ref="P378:AB379"/>
    <mergeCell ref="AC378:AC379"/>
    <mergeCell ref="AD378:AD379"/>
    <mergeCell ref="AF378:AH378"/>
    <mergeCell ref="AJ378:AL378"/>
    <mergeCell ref="AP378:AP379"/>
    <mergeCell ref="AQ378:BC379"/>
    <mergeCell ref="B380:B381"/>
    <mergeCell ref="C380:C381"/>
    <mergeCell ref="E380:G380"/>
    <mergeCell ref="I380:K380"/>
    <mergeCell ref="O380:O381"/>
    <mergeCell ref="P380:AB381"/>
    <mergeCell ref="AC380:AC381"/>
    <mergeCell ref="AD380:AD381"/>
    <mergeCell ref="AF380:AH380"/>
    <mergeCell ref="AJ380:AL380"/>
    <mergeCell ref="AP380:AP381"/>
    <mergeCell ref="AQ380:BC381"/>
    <mergeCell ref="B382:B383"/>
    <mergeCell ref="C382:C383"/>
    <mergeCell ref="E382:G382"/>
    <mergeCell ref="I382:K382"/>
    <mergeCell ref="O382:O383"/>
    <mergeCell ref="P382:AB383"/>
    <mergeCell ref="AC382:AC383"/>
    <mergeCell ref="AD382:AD383"/>
    <mergeCell ref="AF382:AH382"/>
    <mergeCell ref="AJ382:AL382"/>
    <mergeCell ref="AP382:AP383"/>
    <mergeCell ref="AQ382:BC383"/>
    <mergeCell ref="B384:B385"/>
    <mergeCell ref="C384:C385"/>
    <mergeCell ref="E384:G384"/>
    <mergeCell ref="I384:K384"/>
    <mergeCell ref="O384:O385"/>
    <mergeCell ref="P384:AB385"/>
    <mergeCell ref="AC384:AC385"/>
    <mergeCell ref="AD384:AD385"/>
    <mergeCell ref="AF384:AH384"/>
    <mergeCell ref="AJ384:AL384"/>
    <mergeCell ref="AP384:AP385"/>
    <mergeCell ref="AQ384:BC385"/>
    <mergeCell ref="B386:B387"/>
    <mergeCell ref="C386:C387"/>
    <mergeCell ref="E386:G386"/>
    <mergeCell ref="I386:K386"/>
    <mergeCell ref="O386:O387"/>
    <mergeCell ref="P386:AB387"/>
    <mergeCell ref="AC386:AC387"/>
    <mergeCell ref="AD386:AD387"/>
    <mergeCell ref="AF386:AH386"/>
    <mergeCell ref="AJ386:AL386"/>
    <mergeCell ref="AP386:AP387"/>
    <mergeCell ref="AQ386:BC387"/>
    <mergeCell ref="B388:B389"/>
    <mergeCell ref="C388:C389"/>
    <mergeCell ref="E388:G388"/>
    <mergeCell ref="I388:K388"/>
    <mergeCell ref="O388:O389"/>
    <mergeCell ref="P388:AB389"/>
    <mergeCell ref="AC388:AC389"/>
    <mergeCell ref="AD388:AD389"/>
    <mergeCell ref="AF388:AH388"/>
    <mergeCell ref="AJ388:AL388"/>
    <mergeCell ref="AP388:AP389"/>
    <mergeCell ref="AQ388:BC389"/>
    <mergeCell ref="B390:B391"/>
    <mergeCell ref="C390:C391"/>
    <mergeCell ref="E390:G390"/>
    <mergeCell ref="I390:K390"/>
    <mergeCell ref="O390:O391"/>
    <mergeCell ref="P390:AB391"/>
    <mergeCell ref="AC390:AC391"/>
    <mergeCell ref="AD390:AD391"/>
    <mergeCell ref="AF390:AH390"/>
    <mergeCell ref="AJ390:AL390"/>
    <mergeCell ref="AP390:AP391"/>
    <mergeCell ref="AQ390:BC391"/>
    <mergeCell ref="B392:B393"/>
    <mergeCell ref="C392:C393"/>
    <mergeCell ref="E392:G392"/>
    <mergeCell ref="I392:K392"/>
    <mergeCell ref="O392:O393"/>
    <mergeCell ref="P392:AB393"/>
    <mergeCell ref="AC392:AC393"/>
    <mergeCell ref="AD392:AD393"/>
    <mergeCell ref="AF392:AH392"/>
    <mergeCell ref="AJ392:AL392"/>
    <mergeCell ref="AP392:AP393"/>
    <mergeCell ref="AQ392:BC393"/>
    <mergeCell ref="B394:B395"/>
    <mergeCell ref="C394:C395"/>
    <mergeCell ref="E394:G394"/>
    <mergeCell ref="I394:K394"/>
    <mergeCell ref="O394:O395"/>
    <mergeCell ref="P394:AB395"/>
    <mergeCell ref="AC394:AC395"/>
    <mergeCell ref="AD394:AD395"/>
    <mergeCell ref="AF394:AH394"/>
    <mergeCell ref="AJ394:AL394"/>
    <mergeCell ref="AP394:AP395"/>
    <mergeCell ref="AQ394:BC395"/>
    <mergeCell ref="B396:B397"/>
    <mergeCell ref="C396:C397"/>
    <mergeCell ref="E396:G396"/>
    <mergeCell ref="I396:K396"/>
    <mergeCell ref="O396:O397"/>
    <mergeCell ref="P396:AB397"/>
    <mergeCell ref="AC396:AC397"/>
    <mergeCell ref="AD396:AD397"/>
    <mergeCell ref="AF396:AH396"/>
    <mergeCell ref="AJ396:AL396"/>
    <mergeCell ref="AP396:AP397"/>
    <mergeCell ref="AQ396:BC397"/>
    <mergeCell ref="B398:B399"/>
    <mergeCell ref="C398:C399"/>
    <mergeCell ref="E398:G398"/>
    <mergeCell ref="I398:K398"/>
    <mergeCell ref="O398:O399"/>
    <mergeCell ref="P398:AB399"/>
    <mergeCell ref="AC398:AC399"/>
    <mergeCell ref="AD398:AD399"/>
    <mergeCell ref="AF398:AH398"/>
    <mergeCell ref="AJ398:AL398"/>
    <mergeCell ref="AP398:AP399"/>
    <mergeCell ref="AQ398:BC399"/>
    <mergeCell ref="B400:B401"/>
    <mergeCell ref="C400:C401"/>
    <mergeCell ref="E400:G400"/>
    <mergeCell ref="I400:K400"/>
    <mergeCell ref="O400:O401"/>
    <mergeCell ref="P400:AB401"/>
    <mergeCell ref="AC400:AC401"/>
    <mergeCell ref="AD400:AD401"/>
    <mergeCell ref="AF400:AH400"/>
    <mergeCell ref="AJ400:AL400"/>
    <mergeCell ref="AP400:AP401"/>
    <mergeCell ref="AQ400:BC401"/>
    <mergeCell ref="B402:B403"/>
    <mergeCell ref="C402:C403"/>
    <mergeCell ref="E402:G402"/>
    <mergeCell ref="I402:K402"/>
    <mergeCell ref="O402:O403"/>
    <mergeCell ref="P402:AB403"/>
    <mergeCell ref="AC402:AC403"/>
    <mergeCell ref="AD402:AD403"/>
    <mergeCell ref="AF402:AH402"/>
    <mergeCell ref="AJ402:AL402"/>
    <mergeCell ref="AP402:AP403"/>
    <mergeCell ref="AQ402:BC403"/>
    <mergeCell ref="AY413:BA413"/>
    <mergeCell ref="B415:BC415"/>
    <mergeCell ref="AV416:AW416"/>
    <mergeCell ref="AX416:AY416"/>
    <mergeCell ref="AQ416:AU416"/>
    <mergeCell ref="AC408:AJ409"/>
    <mergeCell ref="AK408:AL408"/>
    <mergeCell ref="B404:B405"/>
    <mergeCell ref="C404:C405"/>
    <mergeCell ref="E404:G404"/>
    <mergeCell ref="I404:K404"/>
    <mergeCell ref="O404:O405"/>
    <mergeCell ref="P404:AB405"/>
    <mergeCell ref="AC404:AC405"/>
    <mergeCell ref="AD404:AD405"/>
    <mergeCell ref="AF404:AH404"/>
    <mergeCell ref="AJ404:AL404"/>
    <mergeCell ref="AP404:AP405"/>
    <mergeCell ref="AQ404:BC405"/>
    <mergeCell ref="B406:B407"/>
    <mergeCell ref="C406:C407"/>
    <mergeCell ref="E406:G406"/>
    <mergeCell ref="I406:K406"/>
    <mergeCell ref="O406:O407"/>
    <mergeCell ref="P406:AB407"/>
    <mergeCell ref="AC406:AC407"/>
    <mergeCell ref="AD406:AD407"/>
    <mergeCell ref="AF406:AH406"/>
    <mergeCell ref="AJ406:AL406"/>
    <mergeCell ref="AP406:AP407"/>
    <mergeCell ref="AQ406:BC407"/>
    <mergeCell ref="B408:B409"/>
    <mergeCell ref="C408:C409"/>
    <mergeCell ref="E408:G408"/>
    <mergeCell ref="I408:K408"/>
    <mergeCell ref="O408:O409"/>
    <mergeCell ref="P408:AB409"/>
    <mergeCell ref="AM408:AS408"/>
    <mergeCell ref="AT408:AV408"/>
    <mergeCell ref="AW408:AY408"/>
    <mergeCell ref="AZ408:BC409"/>
    <mergeCell ref="AK409:AL409"/>
    <mergeCell ref="AM409:AN409"/>
    <mergeCell ref="AQ409:AS409"/>
    <mergeCell ref="AT409:AV409"/>
    <mergeCell ref="AW409:AY409"/>
    <mergeCell ref="AY411:BA411"/>
    <mergeCell ref="AU412:BC412"/>
    <mergeCell ref="B418:H418"/>
    <mergeCell ref="I418:S418"/>
    <mergeCell ref="U418:AC418"/>
    <mergeCell ref="AD418:BC418"/>
    <mergeCell ref="B419:H419"/>
    <mergeCell ref="I419:P419"/>
    <mergeCell ref="U419:AC419"/>
    <mergeCell ref="AD419:AP419"/>
    <mergeCell ref="AQ419:BC419"/>
    <mergeCell ref="B420:H420"/>
    <mergeCell ref="I420:BC420"/>
    <mergeCell ref="B422:B423"/>
    <mergeCell ref="C422:C423"/>
    <mergeCell ref="D422:K422"/>
    <mergeCell ref="L422:M422"/>
    <mergeCell ref="O422:O423"/>
    <mergeCell ref="P422:AB423"/>
    <mergeCell ref="AC422:AC423"/>
    <mergeCell ref="AD422:AD423"/>
    <mergeCell ref="AE422:AL422"/>
    <mergeCell ref="AM422:AN422"/>
    <mergeCell ref="AP422:AP423"/>
    <mergeCell ref="AQ422:BC423"/>
    <mergeCell ref="D423:K423"/>
    <mergeCell ref="AE423:AL423"/>
    <mergeCell ref="B424:B425"/>
    <mergeCell ref="C424:C425"/>
    <mergeCell ref="E424:G424"/>
    <mergeCell ref="I424:K424"/>
    <mergeCell ref="O424:O425"/>
    <mergeCell ref="P424:AB425"/>
    <mergeCell ref="AC424:AC425"/>
    <mergeCell ref="AD424:AD425"/>
    <mergeCell ref="AF424:AH424"/>
    <mergeCell ref="AJ424:AL424"/>
    <mergeCell ref="AP424:AP425"/>
    <mergeCell ref="AQ424:BC425"/>
    <mergeCell ref="B426:B427"/>
    <mergeCell ref="C426:C427"/>
    <mergeCell ref="E426:G426"/>
    <mergeCell ref="I426:K426"/>
    <mergeCell ref="O426:O427"/>
    <mergeCell ref="P426:AB427"/>
    <mergeCell ref="AC426:AC427"/>
    <mergeCell ref="AD426:AD427"/>
    <mergeCell ref="AF426:AH426"/>
    <mergeCell ref="AJ426:AL426"/>
    <mergeCell ref="AP426:AP427"/>
    <mergeCell ref="AQ426:BC427"/>
    <mergeCell ref="B428:B429"/>
    <mergeCell ref="C428:C429"/>
    <mergeCell ref="E428:G428"/>
    <mergeCell ref="I428:K428"/>
    <mergeCell ref="O428:O429"/>
    <mergeCell ref="P428:AB429"/>
    <mergeCell ref="AC428:AC429"/>
    <mergeCell ref="AD428:AD429"/>
    <mergeCell ref="AF428:AH428"/>
    <mergeCell ref="AJ428:AL428"/>
    <mergeCell ref="AP428:AP429"/>
    <mergeCell ref="AQ428:BC429"/>
    <mergeCell ref="B430:B431"/>
    <mergeCell ref="C430:C431"/>
    <mergeCell ref="E430:G430"/>
    <mergeCell ref="I430:K430"/>
    <mergeCell ref="O430:O431"/>
    <mergeCell ref="P430:AB431"/>
    <mergeCell ref="AC430:AC431"/>
    <mergeCell ref="AD430:AD431"/>
    <mergeCell ref="AF430:AH430"/>
    <mergeCell ref="AJ430:AL430"/>
    <mergeCell ref="AP430:AP431"/>
    <mergeCell ref="AQ430:BC431"/>
    <mergeCell ref="B432:B433"/>
    <mergeCell ref="C432:C433"/>
    <mergeCell ref="E432:G432"/>
    <mergeCell ref="I432:K432"/>
    <mergeCell ref="O432:O433"/>
    <mergeCell ref="P432:AB433"/>
    <mergeCell ref="AC432:AC433"/>
    <mergeCell ref="AD432:AD433"/>
    <mergeCell ref="AF432:AH432"/>
    <mergeCell ref="AJ432:AL432"/>
    <mergeCell ref="AP432:AP433"/>
    <mergeCell ref="AQ432:BC433"/>
    <mergeCell ref="B434:B435"/>
    <mergeCell ref="C434:C435"/>
    <mergeCell ref="E434:G434"/>
    <mergeCell ref="I434:K434"/>
    <mergeCell ref="O434:O435"/>
    <mergeCell ref="P434:AB435"/>
    <mergeCell ref="AC434:AC435"/>
    <mergeCell ref="AD434:AD435"/>
    <mergeCell ref="AF434:AH434"/>
    <mergeCell ref="AJ434:AL434"/>
    <mergeCell ref="AP434:AP435"/>
    <mergeCell ref="AQ434:BC435"/>
    <mergeCell ref="B436:B437"/>
    <mergeCell ref="C436:C437"/>
    <mergeCell ref="E436:G436"/>
    <mergeCell ref="I436:K436"/>
    <mergeCell ref="O436:O437"/>
    <mergeCell ref="P436:AB437"/>
    <mergeCell ref="AC436:AC437"/>
    <mergeCell ref="AD436:AD437"/>
    <mergeCell ref="AF436:AH436"/>
    <mergeCell ref="AJ436:AL436"/>
    <mergeCell ref="AP436:AP437"/>
    <mergeCell ref="AQ436:BC437"/>
    <mergeCell ref="B438:B439"/>
    <mergeCell ref="C438:C439"/>
    <mergeCell ref="E438:G438"/>
    <mergeCell ref="I438:K438"/>
    <mergeCell ref="O438:O439"/>
    <mergeCell ref="P438:AB439"/>
    <mergeCell ref="AC438:AC439"/>
    <mergeCell ref="AD438:AD439"/>
    <mergeCell ref="AF438:AH438"/>
    <mergeCell ref="AJ438:AL438"/>
    <mergeCell ref="AP438:AP439"/>
    <mergeCell ref="AQ438:BC439"/>
    <mergeCell ref="B440:B441"/>
    <mergeCell ref="C440:C441"/>
    <mergeCell ref="E440:G440"/>
    <mergeCell ref="I440:K440"/>
    <mergeCell ref="O440:O441"/>
    <mergeCell ref="P440:AB441"/>
    <mergeCell ref="AC440:AC441"/>
    <mergeCell ref="AD440:AD441"/>
    <mergeCell ref="AF440:AH440"/>
    <mergeCell ref="AJ440:AL440"/>
    <mergeCell ref="AP440:AP441"/>
    <mergeCell ref="AQ440:BC441"/>
    <mergeCell ref="B442:B443"/>
    <mergeCell ref="C442:C443"/>
    <mergeCell ref="E442:G442"/>
    <mergeCell ref="I442:K442"/>
    <mergeCell ref="O442:O443"/>
    <mergeCell ref="P442:AB443"/>
    <mergeCell ref="AC442:AC443"/>
    <mergeCell ref="AD442:AD443"/>
    <mergeCell ref="AF442:AH442"/>
    <mergeCell ref="AJ442:AL442"/>
    <mergeCell ref="AP442:AP443"/>
    <mergeCell ref="AQ442:BC443"/>
    <mergeCell ref="B444:B445"/>
    <mergeCell ref="C444:C445"/>
    <mergeCell ref="E444:G444"/>
    <mergeCell ref="I444:K444"/>
    <mergeCell ref="O444:O445"/>
    <mergeCell ref="P444:AB445"/>
    <mergeCell ref="AC444:AC445"/>
    <mergeCell ref="AD444:AD445"/>
    <mergeCell ref="AF444:AH444"/>
    <mergeCell ref="AJ444:AL444"/>
    <mergeCell ref="AP444:AP445"/>
    <mergeCell ref="AQ444:BC445"/>
    <mergeCell ref="B446:B447"/>
    <mergeCell ref="C446:C447"/>
    <mergeCell ref="E446:G446"/>
    <mergeCell ref="I446:K446"/>
    <mergeCell ref="O446:O447"/>
    <mergeCell ref="P446:AB447"/>
    <mergeCell ref="AC446:AC447"/>
    <mergeCell ref="AD446:AD447"/>
    <mergeCell ref="AF446:AH446"/>
    <mergeCell ref="AJ446:AL446"/>
    <mergeCell ref="AP446:AP447"/>
    <mergeCell ref="AQ446:BC447"/>
    <mergeCell ref="B448:B449"/>
    <mergeCell ref="C448:C449"/>
    <mergeCell ref="E448:G448"/>
    <mergeCell ref="I448:K448"/>
    <mergeCell ref="O448:O449"/>
    <mergeCell ref="P448:AB449"/>
    <mergeCell ref="AC448:AC449"/>
    <mergeCell ref="AD448:AD449"/>
    <mergeCell ref="AF448:AH448"/>
    <mergeCell ref="AJ448:AL448"/>
    <mergeCell ref="AP448:AP449"/>
    <mergeCell ref="AQ448:BC449"/>
    <mergeCell ref="AY459:BA459"/>
    <mergeCell ref="B461:BC461"/>
    <mergeCell ref="AV462:AW462"/>
    <mergeCell ref="AX462:AY462"/>
    <mergeCell ref="AQ462:AU462"/>
    <mergeCell ref="AC454:AJ455"/>
    <mergeCell ref="AK454:AL454"/>
    <mergeCell ref="B450:B451"/>
    <mergeCell ref="C450:C451"/>
    <mergeCell ref="E450:G450"/>
    <mergeCell ref="I450:K450"/>
    <mergeCell ref="O450:O451"/>
    <mergeCell ref="P450:AB451"/>
    <mergeCell ref="AC450:AC451"/>
    <mergeCell ref="AD450:AD451"/>
    <mergeCell ref="AF450:AH450"/>
    <mergeCell ref="AJ450:AL450"/>
    <mergeCell ref="AP450:AP451"/>
    <mergeCell ref="AQ450:BC451"/>
    <mergeCell ref="B452:B453"/>
    <mergeCell ref="C452:C453"/>
    <mergeCell ref="E452:G452"/>
    <mergeCell ref="I452:K452"/>
    <mergeCell ref="O452:O453"/>
    <mergeCell ref="P452:AB453"/>
    <mergeCell ref="AC452:AC453"/>
    <mergeCell ref="AD452:AD453"/>
    <mergeCell ref="AF452:AH452"/>
    <mergeCell ref="AJ452:AL452"/>
    <mergeCell ref="AP452:AP453"/>
    <mergeCell ref="AQ452:BC453"/>
    <mergeCell ref="B454:B455"/>
    <mergeCell ref="C454:C455"/>
    <mergeCell ref="E454:G454"/>
    <mergeCell ref="I454:K454"/>
    <mergeCell ref="O454:O455"/>
    <mergeCell ref="P454:AB455"/>
    <mergeCell ref="AM454:AS454"/>
    <mergeCell ref="AT454:AV454"/>
    <mergeCell ref="AW454:AY454"/>
    <mergeCell ref="AZ454:BC455"/>
    <mergeCell ref="AK455:AL455"/>
    <mergeCell ref="AM455:AN455"/>
    <mergeCell ref="AQ455:AS455"/>
    <mergeCell ref="AT455:AV455"/>
    <mergeCell ref="AW455:AY455"/>
    <mergeCell ref="AY457:BA457"/>
    <mergeCell ref="AU458:BC458"/>
    <mergeCell ref="B464:H464"/>
    <mergeCell ref="I464:S464"/>
    <mergeCell ref="U464:AC464"/>
    <mergeCell ref="AD464:BC464"/>
    <mergeCell ref="B465:H465"/>
    <mergeCell ref="I465:P465"/>
    <mergeCell ref="U465:AC465"/>
    <mergeCell ref="AD465:AP465"/>
    <mergeCell ref="AQ465:BC465"/>
    <mergeCell ref="B466:H466"/>
    <mergeCell ref="I466:BC466"/>
    <mergeCell ref="B468:B469"/>
    <mergeCell ref="C468:C469"/>
    <mergeCell ref="D468:K468"/>
    <mergeCell ref="L468:M468"/>
    <mergeCell ref="O468:O469"/>
    <mergeCell ref="P468:AB469"/>
    <mergeCell ref="AC468:AC469"/>
    <mergeCell ref="AD468:AD469"/>
    <mergeCell ref="AE468:AL468"/>
    <mergeCell ref="AM468:AN468"/>
    <mergeCell ref="AP468:AP469"/>
    <mergeCell ref="AQ468:BC469"/>
    <mergeCell ref="D469:K469"/>
    <mergeCell ref="AE469:AL469"/>
    <mergeCell ref="B470:B471"/>
    <mergeCell ref="C470:C471"/>
    <mergeCell ref="E470:G470"/>
    <mergeCell ref="I470:K470"/>
    <mergeCell ref="O470:O471"/>
    <mergeCell ref="P470:AB471"/>
    <mergeCell ref="AC470:AC471"/>
    <mergeCell ref="AD470:AD471"/>
    <mergeCell ref="AF470:AH470"/>
    <mergeCell ref="AJ470:AL470"/>
    <mergeCell ref="AP470:AP471"/>
    <mergeCell ref="AQ470:BC471"/>
    <mergeCell ref="B472:B473"/>
    <mergeCell ref="C472:C473"/>
    <mergeCell ref="E472:G472"/>
    <mergeCell ref="I472:K472"/>
    <mergeCell ref="O472:O473"/>
    <mergeCell ref="P472:AB473"/>
    <mergeCell ref="AC472:AC473"/>
    <mergeCell ref="AD472:AD473"/>
    <mergeCell ref="AF472:AH472"/>
    <mergeCell ref="AJ472:AL472"/>
    <mergeCell ref="AP472:AP473"/>
    <mergeCell ref="AQ472:BC473"/>
    <mergeCell ref="B474:B475"/>
    <mergeCell ref="C474:C475"/>
    <mergeCell ref="E474:G474"/>
    <mergeCell ref="I474:K474"/>
    <mergeCell ref="O474:O475"/>
    <mergeCell ref="P474:AB475"/>
    <mergeCell ref="AC474:AC475"/>
    <mergeCell ref="AD474:AD475"/>
    <mergeCell ref="AF474:AH474"/>
    <mergeCell ref="AJ474:AL474"/>
    <mergeCell ref="AP474:AP475"/>
    <mergeCell ref="AQ474:BC475"/>
    <mergeCell ref="B476:B477"/>
    <mergeCell ref="C476:C477"/>
    <mergeCell ref="E476:G476"/>
    <mergeCell ref="I476:K476"/>
    <mergeCell ref="O476:O477"/>
    <mergeCell ref="P476:AB477"/>
    <mergeCell ref="AC476:AC477"/>
    <mergeCell ref="AD476:AD477"/>
    <mergeCell ref="AF476:AH476"/>
    <mergeCell ref="AJ476:AL476"/>
    <mergeCell ref="AP476:AP477"/>
    <mergeCell ref="AQ476:BC477"/>
    <mergeCell ref="B478:B479"/>
    <mergeCell ref="C478:C479"/>
    <mergeCell ref="E478:G478"/>
    <mergeCell ref="I478:K478"/>
    <mergeCell ref="O478:O479"/>
    <mergeCell ref="P478:AB479"/>
    <mergeCell ref="AC478:AC479"/>
    <mergeCell ref="AD478:AD479"/>
    <mergeCell ref="AF478:AH478"/>
    <mergeCell ref="AJ478:AL478"/>
    <mergeCell ref="AP478:AP479"/>
    <mergeCell ref="AQ478:BC479"/>
    <mergeCell ref="B480:B481"/>
    <mergeCell ref="C480:C481"/>
    <mergeCell ref="E480:G480"/>
    <mergeCell ref="I480:K480"/>
    <mergeCell ref="O480:O481"/>
    <mergeCell ref="P480:AB481"/>
    <mergeCell ref="AC480:AC481"/>
    <mergeCell ref="AD480:AD481"/>
    <mergeCell ref="AF480:AH480"/>
    <mergeCell ref="AJ480:AL480"/>
    <mergeCell ref="AP480:AP481"/>
    <mergeCell ref="AQ480:BC481"/>
    <mergeCell ref="B482:B483"/>
    <mergeCell ref="C482:C483"/>
    <mergeCell ref="E482:G482"/>
    <mergeCell ref="I482:K482"/>
    <mergeCell ref="O482:O483"/>
    <mergeCell ref="P482:AB483"/>
    <mergeCell ref="AC482:AC483"/>
    <mergeCell ref="AD482:AD483"/>
    <mergeCell ref="AF482:AH482"/>
    <mergeCell ref="AJ482:AL482"/>
    <mergeCell ref="AP482:AP483"/>
    <mergeCell ref="AQ482:BC483"/>
    <mergeCell ref="B484:B485"/>
    <mergeCell ref="C484:C485"/>
    <mergeCell ref="E484:G484"/>
    <mergeCell ref="I484:K484"/>
    <mergeCell ref="O484:O485"/>
    <mergeCell ref="P484:AB485"/>
    <mergeCell ref="AC484:AC485"/>
    <mergeCell ref="AD484:AD485"/>
    <mergeCell ref="AF484:AH484"/>
    <mergeCell ref="AJ484:AL484"/>
    <mergeCell ref="AP484:AP485"/>
    <mergeCell ref="AQ484:BC485"/>
    <mergeCell ref="B486:B487"/>
    <mergeCell ref="C486:C487"/>
    <mergeCell ref="E486:G486"/>
    <mergeCell ref="I486:K486"/>
    <mergeCell ref="O486:O487"/>
    <mergeCell ref="P486:AB487"/>
    <mergeCell ref="AC486:AC487"/>
    <mergeCell ref="AD486:AD487"/>
    <mergeCell ref="AF486:AH486"/>
    <mergeCell ref="AJ486:AL486"/>
    <mergeCell ref="AP486:AP487"/>
    <mergeCell ref="AQ486:BC487"/>
    <mergeCell ref="B488:B489"/>
    <mergeCell ref="C488:C489"/>
    <mergeCell ref="E488:G488"/>
    <mergeCell ref="I488:K488"/>
    <mergeCell ref="O488:O489"/>
    <mergeCell ref="P488:AB489"/>
    <mergeCell ref="AC488:AC489"/>
    <mergeCell ref="AD488:AD489"/>
    <mergeCell ref="AF488:AH488"/>
    <mergeCell ref="AJ488:AL488"/>
    <mergeCell ref="AP488:AP489"/>
    <mergeCell ref="AQ488:BC489"/>
    <mergeCell ref="B490:B491"/>
    <mergeCell ref="C490:C491"/>
    <mergeCell ref="E490:G490"/>
    <mergeCell ref="I490:K490"/>
    <mergeCell ref="O490:O491"/>
    <mergeCell ref="P490:AB491"/>
    <mergeCell ref="AC490:AC491"/>
    <mergeCell ref="AD490:AD491"/>
    <mergeCell ref="AF490:AH490"/>
    <mergeCell ref="AJ490:AL490"/>
    <mergeCell ref="AP490:AP491"/>
    <mergeCell ref="AQ490:BC491"/>
    <mergeCell ref="B492:B493"/>
    <mergeCell ref="C492:C493"/>
    <mergeCell ref="E492:G492"/>
    <mergeCell ref="I492:K492"/>
    <mergeCell ref="O492:O493"/>
    <mergeCell ref="P492:AB493"/>
    <mergeCell ref="AC492:AC493"/>
    <mergeCell ref="AD492:AD493"/>
    <mergeCell ref="AF492:AH492"/>
    <mergeCell ref="AJ492:AL492"/>
    <mergeCell ref="AP492:AP493"/>
    <mergeCell ref="AQ492:BC493"/>
    <mergeCell ref="B494:B495"/>
    <mergeCell ref="C494:C495"/>
    <mergeCell ref="E494:G494"/>
    <mergeCell ref="I494:K494"/>
    <mergeCell ref="O494:O495"/>
    <mergeCell ref="P494:AB495"/>
    <mergeCell ref="AC494:AC495"/>
    <mergeCell ref="AD494:AD495"/>
    <mergeCell ref="AF494:AH494"/>
    <mergeCell ref="AJ494:AL494"/>
    <mergeCell ref="AP494:AP495"/>
    <mergeCell ref="AQ494:BC495"/>
    <mergeCell ref="AY505:BA505"/>
    <mergeCell ref="B507:BC507"/>
    <mergeCell ref="AV508:AW508"/>
    <mergeCell ref="AX508:AY508"/>
    <mergeCell ref="AQ508:AU508"/>
    <mergeCell ref="AC500:AJ501"/>
    <mergeCell ref="AK500:AL500"/>
    <mergeCell ref="B496:B497"/>
    <mergeCell ref="C496:C497"/>
    <mergeCell ref="E496:G496"/>
    <mergeCell ref="I496:K496"/>
    <mergeCell ref="O496:O497"/>
    <mergeCell ref="P496:AB497"/>
    <mergeCell ref="AC496:AC497"/>
    <mergeCell ref="AD496:AD497"/>
    <mergeCell ref="AF496:AH496"/>
    <mergeCell ref="AJ496:AL496"/>
    <mergeCell ref="AP496:AP497"/>
    <mergeCell ref="AQ496:BC497"/>
    <mergeCell ref="B498:B499"/>
    <mergeCell ref="C498:C499"/>
    <mergeCell ref="E498:G498"/>
    <mergeCell ref="I498:K498"/>
    <mergeCell ref="O498:O499"/>
    <mergeCell ref="P498:AB499"/>
    <mergeCell ref="AC498:AC499"/>
    <mergeCell ref="AD498:AD499"/>
    <mergeCell ref="AF498:AH498"/>
    <mergeCell ref="AJ498:AL498"/>
    <mergeCell ref="AP498:AP499"/>
    <mergeCell ref="AQ498:BC499"/>
    <mergeCell ref="B500:B501"/>
    <mergeCell ref="C500:C501"/>
    <mergeCell ref="E500:G500"/>
    <mergeCell ref="I500:K500"/>
    <mergeCell ref="O500:O501"/>
    <mergeCell ref="P500:AB501"/>
    <mergeCell ref="AM500:AS500"/>
    <mergeCell ref="AT500:AV500"/>
    <mergeCell ref="AW500:AY500"/>
    <mergeCell ref="AZ500:BC501"/>
    <mergeCell ref="AK501:AL501"/>
    <mergeCell ref="AM501:AN501"/>
    <mergeCell ref="AQ501:AS501"/>
    <mergeCell ref="AT501:AV501"/>
    <mergeCell ref="AW501:AY501"/>
    <mergeCell ref="AY503:BA503"/>
    <mergeCell ref="AU504:BC504"/>
    <mergeCell ref="B510:H510"/>
    <mergeCell ref="I510:S510"/>
    <mergeCell ref="U510:AC510"/>
    <mergeCell ref="AD510:BC510"/>
    <mergeCell ref="B511:H511"/>
    <mergeCell ref="I511:P511"/>
    <mergeCell ref="U511:AC511"/>
    <mergeCell ref="AD511:AP511"/>
    <mergeCell ref="AQ511:BC511"/>
    <mergeCell ref="B512:H512"/>
    <mergeCell ref="I512:BC512"/>
    <mergeCell ref="B514:B515"/>
    <mergeCell ref="C514:C515"/>
    <mergeCell ref="D514:K514"/>
    <mergeCell ref="L514:M514"/>
    <mergeCell ref="O514:O515"/>
    <mergeCell ref="P514:AB515"/>
    <mergeCell ref="AC514:AC515"/>
    <mergeCell ref="AD514:AD515"/>
    <mergeCell ref="AE514:AL514"/>
    <mergeCell ref="AM514:AN514"/>
    <mergeCell ref="AP514:AP515"/>
    <mergeCell ref="AQ514:BC515"/>
    <mergeCell ref="D515:K515"/>
    <mergeCell ref="AE515:AL515"/>
    <mergeCell ref="B516:B517"/>
    <mergeCell ref="C516:C517"/>
    <mergeCell ref="E516:G516"/>
    <mergeCell ref="I516:K516"/>
    <mergeCell ref="O516:O517"/>
    <mergeCell ref="P516:AB517"/>
    <mergeCell ref="AC516:AC517"/>
    <mergeCell ref="AD516:AD517"/>
    <mergeCell ref="AF516:AH516"/>
    <mergeCell ref="AJ516:AL516"/>
    <mergeCell ref="AP516:AP517"/>
    <mergeCell ref="AQ516:BC517"/>
    <mergeCell ref="B518:B519"/>
    <mergeCell ref="C518:C519"/>
    <mergeCell ref="E518:G518"/>
    <mergeCell ref="I518:K518"/>
    <mergeCell ref="O518:O519"/>
    <mergeCell ref="P518:AB519"/>
    <mergeCell ref="AC518:AC519"/>
    <mergeCell ref="AD518:AD519"/>
    <mergeCell ref="AF518:AH518"/>
    <mergeCell ref="AJ518:AL518"/>
    <mergeCell ref="AP518:AP519"/>
    <mergeCell ref="AQ518:BC519"/>
    <mergeCell ref="B520:B521"/>
    <mergeCell ref="C520:C521"/>
    <mergeCell ref="E520:G520"/>
    <mergeCell ref="I520:K520"/>
    <mergeCell ref="O520:O521"/>
    <mergeCell ref="P520:AB521"/>
    <mergeCell ref="AC520:AC521"/>
    <mergeCell ref="AD520:AD521"/>
    <mergeCell ref="AF520:AH520"/>
    <mergeCell ref="AJ520:AL520"/>
    <mergeCell ref="AP520:AP521"/>
    <mergeCell ref="AQ520:BC521"/>
    <mergeCell ref="B522:B523"/>
    <mergeCell ref="C522:C523"/>
    <mergeCell ref="E522:G522"/>
    <mergeCell ref="I522:K522"/>
    <mergeCell ref="O522:O523"/>
    <mergeCell ref="P522:AB523"/>
    <mergeCell ref="AC522:AC523"/>
    <mergeCell ref="AD522:AD523"/>
    <mergeCell ref="AF522:AH522"/>
    <mergeCell ref="AJ522:AL522"/>
    <mergeCell ref="AP522:AP523"/>
    <mergeCell ref="AQ522:BC523"/>
    <mergeCell ref="B524:B525"/>
    <mergeCell ref="C524:C525"/>
    <mergeCell ref="E524:G524"/>
    <mergeCell ref="I524:K524"/>
    <mergeCell ref="O524:O525"/>
    <mergeCell ref="P524:AB525"/>
    <mergeCell ref="AC524:AC525"/>
    <mergeCell ref="AD524:AD525"/>
    <mergeCell ref="AF524:AH524"/>
    <mergeCell ref="AJ524:AL524"/>
    <mergeCell ref="AP524:AP525"/>
    <mergeCell ref="AQ524:BC525"/>
    <mergeCell ref="B526:B527"/>
    <mergeCell ref="C526:C527"/>
    <mergeCell ref="E526:G526"/>
    <mergeCell ref="I526:K526"/>
    <mergeCell ref="O526:O527"/>
    <mergeCell ref="P526:AB527"/>
    <mergeCell ref="AC526:AC527"/>
    <mergeCell ref="AD526:AD527"/>
    <mergeCell ref="AF526:AH526"/>
    <mergeCell ref="AJ526:AL526"/>
    <mergeCell ref="AP526:AP527"/>
    <mergeCell ref="AQ526:BC527"/>
    <mergeCell ref="B528:B529"/>
    <mergeCell ref="C528:C529"/>
    <mergeCell ref="E528:G528"/>
    <mergeCell ref="I528:K528"/>
    <mergeCell ref="O528:O529"/>
    <mergeCell ref="P528:AB529"/>
    <mergeCell ref="AC528:AC529"/>
    <mergeCell ref="AD528:AD529"/>
    <mergeCell ref="AF528:AH528"/>
    <mergeCell ref="AJ528:AL528"/>
    <mergeCell ref="AP528:AP529"/>
    <mergeCell ref="AQ528:BC529"/>
    <mergeCell ref="B530:B531"/>
    <mergeCell ref="C530:C531"/>
    <mergeCell ref="E530:G530"/>
    <mergeCell ref="I530:K530"/>
    <mergeCell ref="O530:O531"/>
    <mergeCell ref="P530:AB531"/>
    <mergeCell ref="AC530:AC531"/>
    <mergeCell ref="AD530:AD531"/>
    <mergeCell ref="AF530:AH530"/>
    <mergeCell ref="AJ530:AL530"/>
    <mergeCell ref="AP530:AP531"/>
    <mergeCell ref="AQ530:BC531"/>
    <mergeCell ref="B532:B533"/>
    <mergeCell ref="C532:C533"/>
    <mergeCell ref="E532:G532"/>
    <mergeCell ref="I532:K532"/>
    <mergeCell ref="O532:O533"/>
    <mergeCell ref="P532:AB533"/>
    <mergeCell ref="AC532:AC533"/>
    <mergeCell ref="AD532:AD533"/>
    <mergeCell ref="AF532:AH532"/>
    <mergeCell ref="AJ532:AL532"/>
    <mergeCell ref="AP532:AP533"/>
    <mergeCell ref="AQ532:BC533"/>
    <mergeCell ref="B534:B535"/>
    <mergeCell ref="C534:C535"/>
    <mergeCell ref="E534:G534"/>
    <mergeCell ref="I534:K534"/>
    <mergeCell ref="O534:O535"/>
    <mergeCell ref="P534:AB535"/>
    <mergeCell ref="AC534:AC535"/>
    <mergeCell ref="AD534:AD535"/>
    <mergeCell ref="AF534:AH534"/>
    <mergeCell ref="AJ534:AL534"/>
    <mergeCell ref="AP534:AP535"/>
    <mergeCell ref="AQ534:BC535"/>
    <mergeCell ref="B536:B537"/>
    <mergeCell ref="C536:C537"/>
    <mergeCell ref="E536:G536"/>
    <mergeCell ref="I536:K536"/>
    <mergeCell ref="O536:O537"/>
    <mergeCell ref="P536:AB537"/>
    <mergeCell ref="AC536:AC537"/>
    <mergeCell ref="AD536:AD537"/>
    <mergeCell ref="AF536:AH536"/>
    <mergeCell ref="AJ536:AL536"/>
    <mergeCell ref="AP536:AP537"/>
    <mergeCell ref="AQ536:BC537"/>
    <mergeCell ref="B538:B539"/>
    <mergeCell ref="C538:C539"/>
    <mergeCell ref="E538:G538"/>
    <mergeCell ref="I538:K538"/>
    <mergeCell ref="O538:O539"/>
    <mergeCell ref="P538:AB539"/>
    <mergeCell ref="AC538:AC539"/>
    <mergeCell ref="AD538:AD539"/>
    <mergeCell ref="AF538:AH538"/>
    <mergeCell ref="AJ538:AL538"/>
    <mergeCell ref="AP538:AP539"/>
    <mergeCell ref="AQ538:BC539"/>
    <mergeCell ref="B540:B541"/>
    <mergeCell ref="C540:C541"/>
    <mergeCell ref="E540:G540"/>
    <mergeCell ref="I540:K540"/>
    <mergeCell ref="O540:O541"/>
    <mergeCell ref="P540:AB541"/>
    <mergeCell ref="AC540:AC541"/>
    <mergeCell ref="AD540:AD541"/>
    <mergeCell ref="AF540:AH540"/>
    <mergeCell ref="AJ540:AL540"/>
    <mergeCell ref="AP540:AP541"/>
    <mergeCell ref="AQ540:BC541"/>
    <mergeCell ref="B542:B543"/>
    <mergeCell ref="C542:C543"/>
    <mergeCell ref="E542:G542"/>
    <mergeCell ref="I542:K542"/>
    <mergeCell ref="O542:O543"/>
    <mergeCell ref="P542:AB543"/>
    <mergeCell ref="AC542:AC543"/>
    <mergeCell ref="AD542:AD543"/>
    <mergeCell ref="AF542:AH542"/>
    <mergeCell ref="AJ542:AL542"/>
    <mergeCell ref="AP542:AP543"/>
    <mergeCell ref="AQ542:BC543"/>
    <mergeCell ref="B544:B545"/>
    <mergeCell ref="C544:C545"/>
    <mergeCell ref="E544:G544"/>
    <mergeCell ref="I544:K544"/>
    <mergeCell ref="O544:O545"/>
    <mergeCell ref="P544:AB545"/>
    <mergeCell ref="AC544:AC545"/>
    <mergeCell ref="AD544:AD545"/>
    <mergeCell ref="AF544:AH544"/>
    <mergeCell ref="AJ544:AL544"/>
    <mergeCell ref="AP544:AP545"/>
    <mergeCell ref="AQ544:BC545"/>
    <mergeCell ref="B546:B547"/>
    <mergeCell ref="C546:C547"/>
    <mergeCell ref="E546:G546"/>
    <mergeCell ref="I546:K546"/>
    <mergeCell ref="O546:O547"/>
    <mergeCell ref="P546:AB547"/>
    <mergeCell ref="AC546:AJ547"/>
    <mergeCell ref="AD557:AP557"/>
    <mergeCell ref="AM546:AS546"/>
    <mergeCell ref="AT546:AV546"/>
    <mergeCell ref="AW546:AY546"/>
    <mergeCell ref="AZ546:BC547"/>
    <mergeCell ref="AK547:AL547"/>
    <mergeCell ref="AM547:AN547"/>
    <mergeCell ref="AQ547:AS547"/>
    <mergeCell ref="AT547:AV547"/>
    <mergeCell ref="AW547:AY547"/>
    <mergeCell ref="AK546:AL546"/>
    <mergeCell ref="AY549:BA549"/>
    <mergeCell ref="AU550:BC550"/>
    <mergeCell ref="AY551:BA551"/>
    <mergeCell ref="B553:BC553"/>
    <mergeCell ref="AV554:AW554"/>
    <mergeCell ref="AX554:AY554"/>
    <mergeCell ref="AQ554:AU554"/>
    <mergeCell ref="B556:H556"/>
    <mergeCell ref="I556:S556"/>
    <mergeCell ref="U556:AC556"/>
    <mergeCell ref="AD556:BC556"/>
    <mergeCell ref="B557:H557"/>
    <mergeCell ref="I557:P557"/>
    <mergeCell ref="U557:AC557"/>
    <mergeCell ref="AQ557:BC557"/>
    <mergeCell ref="B558:H558"/>
    <mergeCell ref="I558:BC558"/>
    <mergeCell ref="B560:B561"/>
    <mergeCell ref="C560:C561"/>
    <mergeCell ref="D560:K560"/>
    <mergeCell ref="L560:M560"/>
    <mergeCell ref="O560:O561"/>
    <mergeCell ref="P560:AB561"/>
    <mergeCell ref="AC560:AC561"/>
    <mergeCell ref="AD560:AD561"/>
    <mergeCell ref="AE560:AL560"/>
    <mergeCell ref="AM560:AN560"/>
    <mergeCell ref="AP560:AP561"/>
    <mergeCell ref="AQ560:BC561"/>
    <mergeCell ref="D561:K561"/>
    <mergeCell ref="AE561:AL561"/>
    <mergeCell ref="AC562:AC563"/>
    <mergeCell ref="AD562:AD563"/>
    <mergeCell ref="AF562:AH562"/>
    <mergeCell ref="B562:B563"/>
    <mergeCell ref="C562:C563"/>
    <mergeCell ref="E562:G562"/>
    <mergeCell ref="I562:K562"/>
    <mergeCell ref="O562:O563"/>
    <mergeCell ref="P562:AB563"/>
    <mergeCell ref="AJ562:AL562"/>
    <mergeCell ref="AP562:AP563"/>
    <mergeCell ref="AQ562:BC563"/>
    <mergeCell ref="B564:B565"/>
    <mergeCell ref="C564:C565"/>
    <mergeCell ref="E564:G564"/>
    <mergeCell ref="I564:K564"/>
    <mergeCell ref="O564:O565"/>
    <mergeCell ref="P564:AB565"/>
    <mergeCell ref="AC564:AC565"/>
    <mergeCell ref="AD564:AD565"/>
    <mergeCell ref="AF564:AH564"/>
    <mergeCell ref="AJ564:AL564"/>
    <mergeCell ref="AP564:AP565"/>
    <mergeCell ref="AQ564:BC565"/>
    <mergeCell ref="B566:B567"/>
    <mergeCell ref="C566:C567"/>
    <mergeCell ref="E566:G566"/>
    <mergeCell ref="I566:K566"/>
    <mergeCell ref="O566:O567"/>
    <mergeCell ref="P566:AB567"/>
    <mergeCell ref="AC566:AC567"/>
    <mergeCell ref="AD566:AD567"/>
    <mergeCell ref="AF566:AH566"/>
    <mergeCell ref="AJ566:AL566"/>
    <mergeCell ref="AP566:AP567"/>
    <mergeCell ref="AQ566:BC567"/>
    <mergeCell ref="B568:B569"/>
    <mergeCell ref="C568:C569"/>
    <mergeCell ref="E568:G568"/>
    <mergeCell ref="I568:K568"/>
    <mergeCell ref="O568:O569"/>
    <mergeCell ref="P568:AB569"/>
    <mergeCell ref="AC568:AC569"/>
    <mergeCell ref="AD568:AD569"/>
    <mergeCell ref="AF568:AH568"/>
    <mergeCell ref="AJ568:AL568"/>
    <mergeCell ref="AP568:AP569"/>
    <mergeCell ref="AQ568:BC569"/>
    <mergeCell ref="B570:B571"/>
    <mergeCell ref="C570:C571"/>
    <mergeCell ref="E570:G570"/>
    <mergeCell ref="I570:K570"/>
    <mergeCell ref="O570:O571"/>
    <mergeCell ref="P570:AB571"/>
    <mergeCell ref="AC570:AC571"/>
    <mergeCell ref="AD570:AD571"/>
    <mergeCell ref="AF570:AH570"/>
    <mergeCell ref="AJ570:AL570"/>
    <mergeCell ref="AP570:AP571"/>
    <mergeCell ref="AQ570:BC571"/>
    <mergeCell ref="B572:B573"/>
    <mergeCell ref="C572:C573"/>
    <mergeCell ref="E572:G572"/>
    <mergeCell ref="I572:K572"/>
    <mergeCell ref="O572:O573"/>
    <mergeCell ref="P572:AB573"/>
    <mergeCell ref="AC572:AC573"/>
    <mergeCell ref="AD572:AD573"/>
    <mergeCell ref="AF572:AH572"/>
    <mergeCell ref="AJ572:AL572"/>
    <mergeCell ref="AP572:AP573"/>
    <mergeCell ref="AQ572:BC573"/>
    <mergeCell ref="B574:B575"/>
    <mergeCell ref="C574:C575"/>
    <mergeCell ref="E574:G574"/>
    <mergeCell ref="I574:K574"/>
    <mergeCell ref="O574:O575"/>
    <mergeCell ref="P574:AB575"/>
    <mergeCell ref="AC574:AC575"/>
    <mergeCell ref="AD574:AD575"/>
    <mergeCell ref="AF574:AH574"/>
    <mergeCell ref="AJ574:AL574"/>
    <mergeCell ref="AP574:AP575"/>
    <mergeCell ref="AQ574:BC575"/>
    <mergeCell ref="B576:B577"/>
    <mergeCell ref="C576:C577"/>
    <mergeCell ref="E576:G576"/>
    <mergeCell ref="I576:K576"/>
    <mergeCell ref="O576:O577"/>
    <mergeCell ref="P576:AB577"/>
    <mergeCell ref="AC576:AC577"/>
    <mergeCell ref="AD576:AD577"/>
    <mergeCell ref="AF576:AH576"/>
    <mergeCell ref="AJ576:AL576"/>
    <mergeCell ref="AP576:AP577"/>
    <mergeCell ref="AQ576:BC577"/>
    <mergeCell ref="B578:B579"/>
    <mergeCell ref="C578:C579"/>
    <mergeCell ref="E578:G578"/>
    <mergeCell ref="I578:K578"/>
    <mergeCell ref="O578:O579"/>
    <mergeCell ref="P578:AB579"/>
    <mergeCell ref="AC578:AC579"/>
    <mergeCell ref="AD578:AD579"/>
    <mergeCell ref="AF578:AH578"/>
    <mergeCell ref="AJ578:AL578"/>
    <mergeCell ref="AP578:AP579"/>
    <mergeCell ref="AQ578:BC579"/>
    <mergeCell ref="B580:B581"/>
    <mergeCell ref="C580:C581"/>
    <mergeCell ref="E580:G580"/>
    <mergeCell ref="I580:K580"/>
    <mergeCell ref="O580:O581"/>
    <mergeCell ref="P580:AB581"/>
    <mergeCell ref="AC580:AC581"/>
    <mergeCell ref="AD580:AD581"/>
    <mergeCell ref="AF580:AH580"/>
    <mergeCell ref="AJ580:AL580"/>
    <mergeCell ref="AP580:AP581"/>
    <mergeCell ref="AQ580:BC581"/>
    <mergeCell ref="B582:B583"/>
    <mergeCell ref="C582:C583"/>
    <mergeCell ref="E582:G582"/>
    <mergeCell ref="I582:K582"/>
    <mergeCell ref="O582:O583"/>
    <mergeCell ref="P582:AB583"/>
    <mergeCell ref="AC582:AC583"/>
    <mergeCell ref="AD582:AD583"/>
    <mergeCell ref="AF582:AH582"/>
    <mergeCell ref="AJ582:AL582"/>
    <mergeCell ref="AP582:AP583"/>
    <mergeCell ref="AQ582:BC583"/>
    <mergeCell ref="B584:B585"/>
    <mergeCell ref="C584:C585"/>
    <mergeCell ref="E584:G584"/>
    <mergeCell ref="I584:K584"/>
    <mergeCell ref="O584:O585"/>
    <mergeCell ref="P584:AB585"/>
    <mergeCell ref="AC584:AC585"/>
    <mergeCell ref="AD584:AD585"/>
    <mergeCell ref="AF584:AH584"/>
    <mergeCell ref="AJ584:AL584"/>
    <mergeCell ref="AP584:AP585"/>
    <mergeCell ref="AQ584:BC585"/>
    <mergeCell ref="B586:B587"/>
    <mergeCell ref="C586:C587"/>
    <mergeCell ref="E586:G586"/>
    <mergeCell ref="I586:K586"/>
    <mergeCell ref="O586:O587"/>
    <mergeCell ref="P586:AB587"/>
    <mergeCell ref="AC586:AC587"/>
    <mergeCell ref="AD586:AD587"/>
    <mergeCell ref="AF586:AH586"/>
    <mergeCell ref="AJ586:AL586"/>
    <mergeCell ref="AP586:AP587"/>
    <mergeCell ref="AQ586:BC587"/>
    <mergeCell ref="B588:B589"/>
    <mergeCell ref="C588:C589"/>
    <mergeCell ref="E588:G588"/>
    <mergeCell ref="I588:K588"/>
    <mergeCell ref="O588:O589"/>
    <mergeCell ref="P588:AB589"/>
    <mergeCell ref="AC588:AC589"/>
    <mergeCell ref="AD588:AD589"/>
    <mergeCell ref="AF588:AH588"/>
    <mergeCell ref="AJ588:AL588"/>
    <mergeCell ref="AP588:AP589"/>
    <mergeCell ref="AQ588:BC589"/>
    <mergeCell ref="B590:B591"/>
    <mergeCell ref="C590:C591"/>
    <mergeCell ref="E590:G590"/>
    <mergeCell ref="I590:K590"/>
    <mergeCell ref="O590:O591"/>
    <mergeCell ref="P590:AB591"/>
    <mergeCell ref="AC590:AC591"/>
    <mergeCell ref="AD590:AD591"/>
    <mergeCell ref="AF590:AH590"/>
    <mergeCell ref="AJ590:AL590"/>
    <mergeCell ref="AP590:AP591"/>
    <mergeCell ref="AQ590:BC591"/>
    <mergeCell ref="B592:B593"/>
    <mergeCell ref="C592:C593"/>
    <mergeCell ref="E592:G592"/>
    <mergeCell ref="I592:K592"/>
    <mergeCell ref="O592:O593"/>
    <mergeCell ref="P592:AB593"/>
    <mergeCell ref="AC592:AJ593"/>
    <mergeCell ref="B606:B607"/>
    <mergeCell ref="L606:M606"/>
    <mergeCell ref="AM592:AS592"/>
    <mergeCell ref="AT592:AV592"/>
    <mergeCell ref="AW592:AY592"/>
    <mergeCell ref="AY595:BA595"/>
    <mergeCell ref="AU596:BC596"/>
    <mergeCell ref="AY597:BA597"/>
    <mergeCell ref="B599:BC599"/>
    <mergeCell ref="AZ592:BC593"/>
    <mergeCell ref="AK593:AL593"/>
    <mergeCell ref="AM593:AN593"/>
    <mergeCell ref="AQ593:AS593"/>
    <mergeCell ref="AT593:AV593"/>
    <mergeCell ref="AW593:AY593"/>
    <mergeCell ref="AK592:AL592"/>
    <mergeCell ref="AV600:AW600"/>
    <mergeCell ref="AX600:AY600"/>
    <mergeCell ref="AQ600:AU600"/>
    <mergeCell ref="B602:H602"/>
    <mergeCell ref="I602:S602"/>
    <mergeCell ref="U602:AC602"/>
    <mergeCell ref="AD602:BC602"/>
    <mergeCell ref="B603:H603"/>
    <mergeCell ref="AQ606:BC607"/>
    <mergeCell ref="D607:K607"/>
    <mergeCell ref="AE607:AL607"/>
    <mergeCell ref="AD603:AP603"/>
    <mergeCell ref="AQ603:BC603"/>
    <mergeCell ref="AD608:AD609"/>
    <mergeCell ref="AF608:AH608"/>
    <mergeCell ref="AJ608:AL608"/>
    <mergeCell ref="AP608:AP609"/>
    <mergeCell ref="AQ608:BC609"/>
    <mergeCell ref="B608:B609"/>
    <mergeCell ref="C608:C609"/>
    <mergeCell ref="E608:G608"/>
    <mergeCell ref="I608:K608"/>
    <mergeCell ref="O608:O609"/>
    <mergeCell ref="O606:O607"/>
    <mergeCell ref="P606:AB607"/>
    <mergeCell ref="I603:P603"/>
    <mergeCell ref="U603:AC603"/>
    <mergeCell ref="AC606:AC607"/>
    <mergeCell ref="B604:H604"/>
    <mergeCell ref="I604:BC604"/>
    <mergeCell ref="C606:C607"/>
    <mergeCell ref="D606:K606"/>
    <mergeCell ref="AD606:AD607"/>
    <mergeCell ref="B610:B611"/>
    <mergeCell ref="C610:C611"/>
    <mergeCell ref="E610:G610"/>
    <mergeCell ref="I610:K610"/>
    <mergeCell ref="O610:O611"/>
    <mergeCell ref="P610:AB611"/>
    <mergeCell ref="AQ612:BC613"/>
    <mergeCell ref="B612:B613"/>
    <mergeCell ref="C612:C613"/>
    <mergeCell ref="E612:G612"/>
    <mergeCell ref="I612:K612"/>
    <mergeCell ref="O612:O613"/>
    <mergeCell ref="P612:AB613"/>
    <mergeCell ref="P608:AB609"/>
    <mergeCell ref="AC608:AC609"/>
    <mergeCell ref="AC612:AC613"/>
    <mergeCell ref="AD612:AD613"/>
    <mergeCell ref="AF612:AH612"/>
    <mergeCell ref="AJ612:AL612"/>
    <mergeCell ref="AC610:AC611"/>
    <mergeCell ref="AD610:AD611"/>
    <mergeCell ref="AF610:AH610"/>
    <mergeCell ref="AJ610:AL610"/>
    <mergeCell ref="B614:B615"/>
    <mergeCell ref="C614:C615"/>
    <mergeCell ref="E614:G614"/>
    <mergeCell ref="I614:K614"/>
    <mergeCell ref="O614:O615"/>
    <mergeCell ref="P614:AB615"/>
    <mergeCell ref="AC614:AC615"/>
    <mergeCell ref="AD614:AD615"/>
    <mergeCell ref="AF614:AH614"/>
    <mergeCell ref="AJ614:AL614"/>
    <mergeCell ref="AP614:AP615"/>
    <mergeCell ref="AQ614:BC615"/>
    <mergeCell ref="B616:B617"/>
    <mergeCell ref="C616:C617"/>
    <mergeCell ref="E616:G616"/>
    <mergeCell ref="I616:K616"/>
    <mergeCell ref="O616:O617"/>
    <mergeCell ref="P616:AB617"/>
    <mergeCell ref="AC616:AC617"/>
    <mergeCell ref="AD616:AD617"/>
    <mergeCell ref="AF616:AH616"/>
    <mergeCell ref="AJ616:AL616"/>
    <mergeCell ref="AP616:AP617"/>
    <mergeCell ref="AQ616:BC617"/>
    <mergeCell ref="B618:B619"/>
    <mergeCell ref="C618:C619"/>
    <mergeCell ref="E618:G618"/>
    <mergeCell ref="I618:K618"/>
    <mergeCell ref="O618:O619"/>
    <mergeCell ref="P618:AB619"/>
    <mergeCell ref="AC618:AC619"/>
    <mergeCell ref="AD618:AD619"/>
    <mergeCell ref="AF618:AH618"/>
    <mergeCell ref="AJ618:AL618"/>
    <mergeCell ref="AP618:AP619"/>
    <mergeCell ref="AQ618:BC619"/>
    <mergeCell ref="B620:B621"/>
    <mergeCell ref="C620:C621"/>
    <mergeCell ref="E620:G620"/>
    <mergeCell ref="I620:K620"/>
    <mergeCell ref="O620:O621"/>
    <mergeCell ref="P620:AB621"/>
    <mergeCell ref="AC620:AC621"/>
    <mergeCell ref="AD620:AD621"/>
    <mergeCell ref="AF620:AH620"/>
    <mergeCell ref="AJ620:AL620"/>
    <mergeCell ref="AP620:AP621"/>
    <mergeCell ref="AQ620:BC621"/>
    <mergeCell ref="AP628:AP629"/>
    <mergeCell ref="AQ628:BC629"/>
    <mergeCell ref="B622:B623"/>
    <mergeCell ref="C622:C623"/>
    <mergeCell ref="E622:G622"/>
    <mergeCell ref="I622:K622"/>
    <mergeCell ref="O622:O623"/>
    <mergeCell ref="P622:AB623"/>
    <mergeCell ref="AC622:AC623"/>
    <mergeCell ref="AD622:AD623"/>
    <mergeCell ref="AF622:AH622"/>
    <mergeCell ref="AJ622:AL622"/>
    <mergeCell ref="AP622:AP623"/>
    <mergeCell ref="AQ622:BC623"/>
    <mergeCell ref="B624:B625"/>
    <mergeCell ref="C624:C625"/>
    <mergeCell ref="E624:G624"/>
    <mergeCell ref="I624:K624"/>
    <mergeCell ref="O624:O625"/>
    <mergeCell ref="P624:AB625"/>
    <mergeCell ref="AC624:AC625"/>
    <mergeCell ref="AD624:AD625"/>
    <mergeCell ref="AF624:AH624"/>
    <mergeCell ref="AJ624:AL624"/>
    <mergeCell ref="AP624:AP625"/>
    <mergeCell ref="AQ624:BC625"/>
    <mergeCell ref="E632:G632"/>
    <mergeCell ref="I632:K632"/>
    <mergeCell ref="O632:O633"/>
    <mergeCell ref="P632:AB633"/>
    <mergeCell ref="AC632:AC633"/>
    <mergeCell ref="AD632:AD633"/>
    <mergeCell ref="AF632:AH632"/>
    <mergeCell ref="AJ632:AL632"/>
    <mergeCell ref="AP632:AP633"/>
    <mergeCell ref="AQ632:BC633"/>
    <mergeCell ref="B626:B627"/>
    <mergeCell ref="C626:C627"/>
    <mergeCell ref="E626:G626"/>
    <mergeCell ref="I626:K626"/>
    <mergeCell ref="O626:O627"/>
    <mergeCell ref="P626:AB627"/>
    <mergeCell ref="AC626:AC627"/>
    <mergeCell ref="AD626:AD627"/>
    <mergeCell ref="AF626:AH626"/>
    <mergeCell ref="AJ626:AL626"/>
    <mergeCell ref="AP626:AP627"/>
    <mergeCell ref="AQ626:BC627"/>
    <mergeCell ref="B628:B629"/>
    <mergeCell ref="C628:C629"/>
    <mergeCell ref="E628:G628"/>
    <mergeCell ref="I628:K628"/>
    <mergeCell ref="O628:O629"/>
    <mergeCell ref="P628:AB629"/>
    <mergeCell ref="AC628:AC629"/>
    <mergeCell ref="AD628:AD629"/>
    <mergeCell ref="AF628:AH628"/>
    <mergeCell ref="AJ628:AL628"/>
    <mergeCell ref="AU642:BC642"/>
    <mergeCell ref="AY643:BA643"/>
    <mergeCell ref="AC638:AJ639"/>
    <mergeCell ref="AK638:AL638"/>
    <mergeCell ref="AM638:AS638"/>
    <mergeCell ref="AT638:AV638"/>
    <mergeCell ref="AW638:AY638"/>
    <mergeCell ref="AZ638:BC639"/>
    <mergeCell ref="AK639:AL639"/>
    <mergeCell ref="B634:B635"/>
    <mergeCell ref="C634:C635"/>
    <mergeCell ref="E634:G634"/>
    <mergeCell ref="I634:K634"/>
    <mergeCell ref="O634:O635"/>
    <mergeCell ref="P634:AB635"/>
    <mergeCell ref="AC634:AC635"/>
    <mergeCell ref="AD634:AD635"/>
    <mergeCell ref="AF634:AH634"/>
    <mergeCell ref="AJ634:AL634"/>
    <mergeCell ref="AP634:AP635"/>
    <mergeCell ref="AQ634:BC635"/>
    <mergeCell ref="B636:B637"/>
    <mergeCell ref="C636:C637"/>
    <mergeCell ref="E636:G636"/>
    <mergeCell ref="I636:K636"/>
    <mergeCell ref="O636:O637"/>
    <mergeCell ref="P636:AB637"/>
    <mergeCell ref="AC636:AC637"/>
    <mergeCell ref="AD636:AD637"/>
    <mergeCell ref="AF636:AH636"/>
    <mergeCell ref="AJ636:AL636"/>
    <mergeCell ref="AP636:AP637"/>
    <mergeCell ref="AM639:AN639"/>
    <mergeCell ref="AQ639:AS639"/>
    <mergeCell ref="AT639:AV639"/>
    <mergeCell ref="AW639:AY639"/>
    <mergeCell ref="AE606:AL606"/>
    <mergeCell ref="AM606:AN606"/>
    <mergeCell ref="AP606:AP607"/>
    <mergeCell ref="AP610:AP611"/>
    <mergeCell ref="AQ610:BC611"/>
    <mergeCell ref="AP612:AP613"/>
    <mergeCell ref="B638:B639"/>
    <mergeCell ref="C638:C639"/>
    <mergeCell ref="E638:G638"/>
    <mergeCell ref="I638:K638"/>
    <mergeCell ref="O638:O639"/>
    <mergeCell ref="P638:AB639"/>
    <mergeCell ref="AY641:BA641"/>
    <mergeCell ref="AQ636:BC637"/>
    <mergeCell ref="B630:B631"/>
    <mergeCell ref="C630:C631"/>
    <mergeCell ref="E630:G630"/>
    <mergeCell ref="I630:K630"/>
    <mergeCell ref="O630:O631"/>
    <mergeCell ref="P630:AB631"/>
    <mergeCell ref="AC630:AC631"/>
    <mergeCell ref="AD630:AD631"/>
    <mergeCell ref="AF630:AH630"/>
    <mergeCell ref="AJ630:AL630"/>
    <mergeCell ref="AP630:AP631"/>
    <mergeCell ref="AQ630:BC631"/>
    <mergeCell ref="B632:B633"/>
    <mergeCell ref="C632:C633"/>
  </mergeCells>
  <phoneticPr fontId="3"/>
  <conditionalFormatting sqref="B102:C133">
    <cfRule type="expression" dxfId="51" priority="52">
      <formula>"COUNTIF(祝日!$A$2:$A$50,$C102)=1"</formula>
    </cfRule>
    <cfRule type="expression" dxfId="50" priority="53">
      <formula>OR(WEEKDAY($C102)=7,WEEKDAY($C102)=1)</formula>
    </cfRule>
  </conditionalFormatting>
  <conditionalFormatting sqref="B148:C179">
    <cfRule type="expression" dxfId="49" priority="51">
      <formula>OR(WEEKDAY($C148)=7,WEEKDAY($C148)=1)</formula>
    </cfRule>
  </conditionalFormatting>
  <conditionalFormatting sqref="B194:C225">
    <cfRule type="expression" dxfId="48" priority="50">
      <formula>OR(WEEKDAY($C194)=7,WEEKDAY($C194)=1)</formula>
    </cfRule>
  </conditionalFormatting>
  <conditionalFormatting sqref="B240:C271">
    <cfRule type="expression" dxfId="47" priority="49">
      <formula>OR(WEEKDAY($C240)=7,WEEKDAY($C240)=1)</formula>
    </cfRule>
  </conditionalFormatting>
  <conditionalFormatting sqref="B286:C317">
    <cfRule type="expression" dxfId="46" priority="48">
      <formula>OR(WEEKDAY($C286)=7,WEEKDAY($C286)=1)</formula>
    </cfRule>
  </conditionalFormatting>
  <conditionalFormatting sqref="B332:C363">
    <cfRule type="expression" dxfId="45" priority="47">
      <formula>OR(WEEKDAY($C332)=7,WEEKDAY($C332)=1)</formula>
    </cfRule>
  </conditionalFormatting>
  <conditionalFormatting sqref="B378:C409">
    <cfRule type="expression" dxfId="44" priority="46">
      <formula>OR(WEEKDAY($C378)=7,WEEKDAY($C378)=1)</formula>
    </cfRule>
  </conditionalFormatting>
  <conditionalFormatting sqref="B424:C455">
    <cfRule type="expression" dxfId="43" priority="45">
      <formula>OR(WEEKDAY($C424)=7,WEEKDAY($C424)=1)</formula>
    </cfRule>
  </conditionalFormatting>
  <conditionalFormatting sqref="B470:C501">
    <cfRule type="expression" dxfId="42" priority="44">
      <formula>OR(WEEKDAY($C470)=7,WEEKDAY($C470)=1)</formula>
    </cfRule>
  </conditionalFormatting>
  <conditionalFormatting sqref="B516:C547">
    <cfRule type="expression" dxfId="41" priority="43">
      <formula>OR(WEEKDAY($C516)=7,WEEKDAY($C516)=1)</formula>
    </cfRule>
  </conditionalFormatting>
  <conditionalFormatting sqref="B562:C593">
    <cfRule type="expression" dxfId="40" priority="42">
      <formula>OR(WEEKDAY($C562)=7,WEEKDAY($C562)=1)</formula>
    </cfRule>
  </conditionalFormatting>
  <conditionalFormatting sqref="B608:C639">
    <cfRule type="expression" dxfId="39" priority="41">
      <formula>OR(WEEKDAY($C608)=7,WEEKDAY($C608)=1)</formula>
    </cfRule>
  </conditionalFormatting>
  <conditionalFormatting sqref="AC102:AD129">
    <cfRule type="expression" dxfId="38" priority="40">
      <formula>OR(WEEKDAY($AD102)=7,WEEKDAY($AD102)=1)</formula>
    </cfRule>
  </conditionalFormatting>
  <conditionalFormatting sqref="AC148:AD177">
    <cfRule type="expression" dxfId="37" priority="39">
      <formula>OR(WEEKDAY($AD148)=7,WEEKDAY($AD148)=1)</formula>
    </cfRule>
  </conditionalFormatting>
  <conditionalFormatting sqref="AC194:AD221">
    <cfRule type="expression" dxfId="36" priority="38">
      <formula>OR(WEEKDAY($AD194)=7,WEEKDAY($AD194)=1)</formula>
    </cfRule>
  </conditionalFormatting>
  <conditionalFormatting sqref="AC240:AD269">
    <cfRule type="expression" dxfId="35" priority="37">
      <formula>OR(WEEKDAY($AD240)=7,WEEKDAY($AD240)=1)</formula>
    </cfRule>
  </conditionalFormatting>
  <conditionalFormatting sqref="AC286:AD315">
    <cfRule type="expression" dxfId="34" priority="36">
      <formula>OR(WEEKDAY($AD286)=7,WEEKDAY($AD286)=1)</formula>
    </cfRule>
  </conditionalFormatting>
  <conditionalFormatting sqref="AC332:AD359">
    <cfRule type="expression" dxfId="33" priority="35">
      <formula>OR(WEEKDAY($AD332)=7,WEEKDAY($AD332)=1)</formula>
    </cfRule>
  </conditionalFormatting>
  <conditionalFormatting sqref="AC378:AD407">
    <cfRule type="expression" dxfId="32" priority="34">
      <formula>OR(WEEKDAY($AD378)=7,WEEKDAY($AD378)=1)</formula>
    </cfRule>
  </conditionalFormatting>
  <conditionalFormatting sqref="AC424:AD451">
    <cfRule type="expression" dxfId="31" priority="33">
      <formula>OR(WEEKDAY($AD424)=7,WEEKDAY($AD424)=1)</formula>
    </cfRule>
  </conditionalFormatting>
  <conditionalFormatting sqref="AC470:AD499">
    <cfRule type="expression" dxfId="30" priority="32">
      <formula>OR(WEEKDAY($AD470)=7,WEEKDAY($AD470)=1)</formula>
    </cfRule>
  </conditionalFormatting>
  <conditionalFormatting sqref="AC516:AD545">
    <cfRule type="expression" dxfId="29" priority="31">
      <formula>OR(WEEKDAY($AD516)=7,WEEKDAY($AD516)=1)</formula>
    </cfRule>
  </conditionalFormatting>
  <conditionalFormatting sqref="AC562:AD587">
    <cfRule type="expression" dxfId="28" priority="30">
      <formula>OR(WEEKDAY($AD562)=7,WEEKDAY($AD562)=1)</formula>
    </cfRule>
  </conditionalFormatting>
  <conditionalFormatting sqref="AC608:AD637">
    <cfRule type="expression" dxfId="27" priority="29">
      <formula>OR(WEEKDAY($AD608)=7,WEEKDAY($AD608)=1)</formula>
    </cfRule>
  </conditionalFormatting>
  <conditionalFormatting sqref="B10:C41">
    <cfRule type="expression" dxfId="26" priority="28">
      <formula>OR(WEEKDAY($C10)=7,WEEKDAY($C10)=1)</formula>
    </cfRule>
  </conditionalFormatting>
  <conditionalFormatting sqref="B56:C87">
    <cfRule type="expression" dxfId="25" priority="27">
      <formula>OR(WEEKDAY($C56)=7,WEEKDAY($C56)=1)</formula>
    </cfRule>
  </conditionalFormatting>
  <conditionalFormatting sqref="AC10:AD37">
    <cfRule type="expression" dxfId="24" priority="26">
      <formula>OR(WEEKDAY($AD10)=7,WEEKDAY($AD10)=1)</formula>
    </cfRule>
  </conditionalFormatting>
  <conditionalFormatting sqref="AC56:AD83">
    <cfRule type="expression" dxfId="23" priority="25">
      <formula>OR(WEEKDAY($AD56)=7,WEEKDAY($AD56)=1)</formula>
    </cfRule>
  </conditionalFormatting>
  <printOptions horizontalCentered="1"/>
  <pageMargins left="0" right="0" top="0.59055118110236227" bottom="0" header="0.51181102362204722" footer="0.51181102362204722"/>
  <pageSetup paperSize="9" scale="61" orientation="portrait" r:id="rId1"/>
  <headerFooter alignWithMargins="0"/>
  <rowBreaks count="13" manualBreakCount="13">
    <brk id="46" max="54" man="1"/>
    <brk id="92" max="16383" man="1"/>
    <brk id="138" max="16383" man="1"/>
    <brk id="184" max="16383" man="1"/>
    <brk id="230" max="16383" man="1"/>
    <brk id="276" max="16383" man="1"/>
    <brk id="322" max="16383" man="1"/>
    <brk id="368" max="16383" man="1"/>
    <brk id="414" max="16383" man="1"/>
    <brk id="460" max="16383" man="1"/>
    <brk id="506" max="16383" man="1"/>
    <brk id="552" max="16383" man="1"/>
    <brk id="598" max="16383" man="1"/>
  </rowBreaks>
  <drawing r:id="rId2"/>
  <extLst>
    <ext xmlns:x14="http://schemas.microsoft.com/office/spreadsheetml/2009/9/main" uri="{78C0D931-6437-407d-A8EE-F0AAD7539E65}">
      <x14:conditionalFormattings>
        <x14:conditionalFormatting xmlns:xm="http://schemas.microsoft.com/office/excel/2006/main">
          <x14:cfRule type="expression" priority="11" id="{C4A1EC31-53D3-46A4-9F88-E1A348511BA6}">
            <xm:f>COUNTIF(祝日!$A$2:$A$50,$C148)=1</xm:f>
            <x14:dxf>
              <fill>
                <patternFill>
                  <bgColor rgb="FFFF66CC"/>
                </patternFill>
              </fill>
            </x14:dxf>
          </x14:cfRule>
          <xm:sqref>B148:C179</xm:sqref>
        </x14:conditionalFormatting>
        <x14:conditionalFormatting xmlns:xm="http://schemas.microsoft.com/office/excel/2006/main">
          <x14:cfRule type="expression" priority="10" id="{0D15CA90-87E4-48E3-9517-AFEF694C3684}">
            <xm:f>COUNTIF(祝日!$A$2:$A$50,$C194)=1</xm:f>
            <x14:dxf>
              <fill>
                <patternFill>
                  <bgColor rgb="FFFF66CC"/>
                </patternFill>
              </fill>
            </x14:dxf>
          </x14:cfRule>
          <xm:sqref>B194:C225</xm:sqref>
        </x14:conditionalFormatting>
        <x14:conditionalFormatting xmlns:xm="http://schemas.microsoft.com/office/excel/2006/main">
          <x14:cfRule type="expression" priority="9" id="{5866A562-BC23-4E04-A4AE-91E1FBC6F016}">
            <xm:f>COUNTIF(祝日!$A$2:$A$50,$C240)=1</xm:f>
            <x14:dxf>
              <fill>
                <patternFill>
                  <bgColor rgb="FFFF66CC"/>
                </patternFill>
              </fill>
            </x14:dxf>
          </x14:cfRule>
          <xm:sqref>B240:C271</xm:sqref>
        </x14:conditionalFormatting>
        <x14:conditionalFormatting xmlns:xm="http://schemas.microsoft.com/office/excel/2006/main">
          <x14:cfRule type="expression" priority="8" id="{7113E61D-4203-466D-AB34-33DAB88DB20D}">
            <xm:f>COUNTIF(祝日!$A$2:$A$50,$C286)=1</xm:f>
            <x14:dxf>
              <fill>
                <patternFill>
                  <bgColor rgb="FFFF66CC"/>
                </patternFill>
              </fill>
            </x14:dxf>
          </x14:cfRule>
          <xm:sqref>B286:C317</xm:sqref>
        </x14:conditionalFormatting>
        <x14:conditionalFormatting xmlns:xm="http://schemas.microsoft.com/office/excel/2006/main">
          <x14:cfRule type="expression" priority="7" id="{00CBA1C0-5A88-4E1F-9E14-C82ACA975008}">
            <xm:f>COUNTIF(祝日!$A$2:$A$50,$C332)=1</xm:f>
            <x14:dxf>
              <fill>
                <patternFill>
                  <bgColor rgb="FFFF66CC"/>
                </patternFill>
              </fill>
            </x14:dxf>
          </x14:cfRule>
          <xm:sqref>B332:C363</xm:sqref>
        </x14:conditionalFormatting>
        <x14:conditionalFormatting xmlns:xm="http://schemas.microsoft.com/office/excel/2006/main">
          <x14:cfRule type="expression" priority="6" id="{4512C3E3-0CB7-4357-B261-AD580E5F4D3E}">
            <xm:f>COUNTIF(祝日!$A$2:$A$50,$C378)=1</xm:f>
            <x14:dxf>
              <fill>
                <patternFill>
                  <bgColor rgb="FFFF66CC"/>
                </patternFill>
              </fill>
            </x14:dxf>
          </x14:cfRule>
          <xm:sqref>B378:C409</xm:sqref>
        </x14:conditionalFormatting>
        <x14:conditionalFormatting xmlns:xm="http://schemas.microsoft.com/office/excel/2006/main">
          <x14:cfRule type="expression" priority="5" id="{0D4C3FFF-ECF5-406E-915D-724247718F92}">
            <xm:f>COUNTIF(祝日!$A$2:$A$50,$C424)=1</xm:f>
            <x14:dxf>
              <fill>
                <patternFill>
                  <bgColor rgb="FFFF66CC"/>
                </patternFill>
              </fill>
            </x14:dxf>
          </x14:cfRule>
          <xm:sqref>B424:C455</xm:sqref>
        </x14:conditionalFormatting>
        <x14:conditionalFormatting xmlns:xm="http://schemas.microsoft.com/office/excel/2006/main">
          <x14:cfRule type="expression" priority="4" id="{1F4B99A8-947D-4D18-8C71-BF88C7FB45C7}">
            <xm:f>COUNTIF(祝日!$A$2:$A$50,$C470)=1</xm:f>
            <x14:dxf>
              <fill>
                <patternFill>
                  <bgColor rgb="FFFF66CC"/>
                </patternFill>
              </fill>
            </x14:dxf>
          </x14:cfRule>
          <xm:sqref>B470:C501</xm:sqref>
        </x14:conditionalFormatting>
        <x14:conditionalFormatting xmlns:xm="http://schemas.microsoft.com/office/excel/2006/main">
          <x14:cfRule type="expression" priority="3" id="{EE5B0DE4-9A37-4167-B64F-6DD4577EAF9A}">
            <xm:f>COUNTIF(祝日!$A$2:$A$50,$C516)=1</xm:f>
            <x14:dxf>
              <fill>
                <patternFill>
                  <bgColor rgb="FFFF66CC"/>
                </patternFill>
              </fill>
            </x14:dxf>
          </x14:cfRule>
          <xm:sqref>B516:C547</xm:sqref>
        </x14:conditionalFormatting>
        <x14:conditionalFormatting xmlns:xm="http://schemas.microsoft.com/office/excel/2006/main">
          <x14:cfRule type="expression" priority="2" id="{715EEA65-6CBF-4864-9A82-6D9FA8190901}">
            <xm:f>COUNTIF(祝日!$A$2:$A$50,$C562)=1</xm:f>
            <x14:dxf>
              <fill>
                <patternFill>
                  <bgColor rgb="FFFF66CC"/>
                </patternFill>
              </fill>
            </x14:dxf>
          </x14:cfRule>
          <xm:sqref>B562:C593</xm:sqref>
        </x14:conditionalFormatting>
        <x14:conditionalFormatting xmlns:xm="http://schemas.microsoft.com/office/excel/2006/main">
          <x14:cfRule type="expression" priority="1" id="{F71A555D-6F59-4E3F-96D9-F358AC0332BB}">
            <xm:f>COUNTIF(祝日!$A$2:$A$50,$C608)=1</xm:f>
            <x14:dxf>
              <fill>
                <patternFill>
                  <bgColor rgb="FFFF66CC"/>
                </patternFill>
              </fill>
            </x14:dxf>
          </x14:cfRule>
          <xm:sqref>B608:C639</xm:sqref>
        </x14:conditionalFormatting>
        <x14:conditionalFormatting xmlns:xm="http://schemas.microsoft.com/office/excel/2006/main">
          <x14:cfRule type="expression" priority="12" id="{AED8D1F1-1862-4257-A681-664464C10FC6}">
            <xm:f>COUNTIF(祝日!$A$2:$A$50,$AD102)=1</xm:f>
            <x14:dxf>
              <fill>
                <patternFill>
                  <bgColor rgb="FFFF66CC"/>
                </patternFill>
              </fill>
            </x14:dxf>
          </x14:cfRule>
          <xm:sqref>AC102:AD129</xm:sqref>
        </x14:conditionalFormatting>
        <x14:conditionalFormatting xmlns:xm="http://schemas.microsoft.com/office/excel/2006/main">
          <x14:cfRule type="expression" priority="13" id="{EAABF027-9944-4888-B2DF-502AEFC78EE9}">
            <xm:f>COUNTIF(祝日!$A$2:$A$50,$AD148)=1</xm:f>
            <x14:dxf>
              <fill>
                <patternFill>
                  <bgColor rgb="FFFF66CC"/>
                </patternFill>
              </fill>
            </x14:dxf>
          </x14:cfRule>
          <xm:sqref>AC148:AD177</xm:sqref>
        </x14:conditionalFormatting>
        <x14:conditionalFormatting xmlns:xm="http://schemas.microsoft.com/office/excel/2006/main">
          <x14:cfRule type="expression" priority="14" id="{C375DC0C-B316-4B5D-9D48-DDA49FDC724C}">
            <xm:f>COUNTIF(祝日!$A$2:$A$50,$AD194)=1</xm:f>
            <x14:dxf>
              <fill>
                <patternFill>
                  <bgColor rgb="FFFF66CC"/>
                </patternFill>
              </fill>
            </x14:dxf>
          </x14:cfRule>
          <xm:sqref>AC194:AD221</xm:sqref>
        </x14:conditionalFormatting>
        <x14:conditionalFormatting xmlns:xm="http://schemas.microsoft.com/office/excel/2006/main">
          <x14:cfRule type="expression" priority="15" id="{1FA8EBAB-A0B2-4D57-9CE0-B4384774264D}">
            <xm:f>COUNTIF(祝日!$A$2:$A$50,$AD240)=1</xm:f>
            <x14:dxf>
              <fill>
                <patternFill>
                  <bgColor rgb="FFFF66CC"/>
                </patternFill>
              </fill>
            </x14:dxf>
          </x14:cfRule>
          <xm:sqref>AC240:AD269</xm:sqref>
        </x14:conditionalFormatting>
        <x14:conditionalFormatting xmlns:xm="http://schemas.microsoft.com/office/excel/2006/main">
          <x14:cfRule type="expression" priority="16" id="{9889A81E-75EC-41B9-AF8D-835FBF63EBF0}">
            <xm:f>COUNTIF(祝日!$A$2:$A$50,$AD102)=1</xm:f>
            <x14:dxf>
              <fill>
                <patternFill>
                  <bgColor rgb="FFFF66CC"/>
                </patternFill>
              </fill>
            </x14:dxf>
          </x14:cfRule>
          <xm:sqref>AC286:AD315</xm:sqref>
        </x14:conditionalFormatting>
        <x14:conditionalFormatting xmlns:xm="http://schemas.microsoft.com/office/excel/2006/main">
          <x14:cfRule type="expression" priority="17" id="{55FA20E4-F51C-452E-B6A8-1FE268A03945}">
            <xm:f>COUNTIF(祝日!$A$2:$A$50,$AD332)=1</xm:f>
            <x14:dxf>
              <fill>
                <patternFill>
                  <bgColor rgb="FFFF66CC"/>
                </patternFill>
              </fill>
            </x14:dxf>
          </x14:cfRule>
          <xm:sqref>AC332:AD359</xm:sqref>
        </x14:conditionalFormatting>
        <x14:conditionalFormatting xmlns:xm="http://schemas.microsoft.com/office/excel/2006/main">
          <x14:cfRule type="expression" priority="18" id="{55FAEC95-A85E-4083-99C9-6D8BF67AC9D2}">
            <xm:f>COUNTIF(祝日!$A$2:$A$50,$AD378)=1</xm:f>
            <x14:dxf>
              <fill>
                <patternFill>
                  <bgColor rgb="FFFF66CC"/>
                </patternFill>
              </fill>
            </x14:dxf>
          </x14:cfRule>
          <xm:sqref>AC378:AD407</xm:sqref>
        </x14:conditionalFormatting>
        <x14:conditionalFormatting xmlns:xm="http://schemas.microsoft.com/office/excel/2006/main">
          <x14:cfRule type="expression" priority="19" id="{74FBD30A-F8B0-4544-BFC4-B4C200EF2D73}">
            <xm:f>COUNTIF(祝日!$A$2:$A$50,$AD424)=1</xm:f>
            <x14:dxf>
              <fill>
                <patternFill>
                  <bgColor rgb="FFFF66CC"/>
                </patternFill>
              </fill>
            </x14:dxf>
          </x14:cfRule>
          <xm:sqref>AC424:AD451</xm:sqref>
        </x14:conditionalFormatting>
        <x14:conditionalFormatting xmlns:xm="http://schemas.microsoft.com/office/excel/2006/main">
          <x14:cfRule type="expression" priority="20" id="{83EAE247-D330-42EA-8DAB-64FE2DB77F27}">
            <xm:f>COUNTIF(祝日!$A$2:$A$50,$AD470)=1</xm:f>
            <x14:dxf>
              <fill>
                <patternFill>
                  <bgColor rgb="FFFF66CC"/>
                </patternFill>
              </fill>
            </x14:dxf>
          </x14:cfRule>
          <xm:sqref>AC470:AD499</xm:sqref>
        </x14:conditionalFormatting>
        <x14:conditionalFormatting xmlns:xm="http://schemas.microsoft.com/office/excel/2006/main">
          <x14:cfRule type="expression" priority="21" id="{52B83939-8AEC-407C-A1C1-B3A3A0EBEDAE}">
            <xm:f>COUNTIF(祝日!$A$2:$A$50,$AD516)=1</xm:f>
            <x14:dxf>
              <fill>
                <patternFill>
                  <bgColor rgb="FFFF66CC"/>
                </patternFill>
              </fill>
            </x14:dxf>
          </x14:cfRule>
          <xm:sqref>AC516:AD545</xm:sqref>
        </x14:conditionalFormatting>
        <x14:conditionalFormatting xmlns:xm="http://schemas.microsoft.com/office/excel/2006/main">
          <x14:cfRule type="expression" priority="22" id="{9F9414B9-08D0-46E3-B24F-AC5E947D3A10}">
            <xm:f>COUNTIF(祝日!$A$2:$A$50,$AD562)=1</xm:f>
            <x14:dxf>
              <fill>
                <patternFill>
                  <bgColor rgb="FFFF66CC"/>
                </patternFill>
              </fill>
            </x14:dxf>
          </x14:cfRule>
          <xm:sqref>AC562:AD587</xm:sqref>
        </x14:conditionalFormatting>
        <x14:conditionalFormatting xmlns:xm="http://schemas.microsoft.com/office/excel/2006/main">
          <x14:cfRule type="expression" priority="23" id="{06EF8B04-3C6F-43E4-A56C-4DFC0029A50B}">
            <xm:f>COUNTIF(祝日!$A$2:$A$50,$AD608)=1</xm:f>
            <x14:dxf>
              <fill>
                <patternFill>
                  <bgColor rgb="FFFF66CC"/>
                </patternFill>
              </fill>
            </x14:dxf>
          </x14:cfRule>
          <xm:sqref>AC608:AD637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0"/>
  </sheetPr>
  <dimension ref="A1:M477"/>
  <sheetViews>
    <sheetView zoomScaleNormal="100" zoomScaleSheetLayoutView="100" workbookViewId="0">
      <selection activeCell="N13" sqref="N13"/>
    </sheetView>
  </sheetViews>
  <sheetFormatPr defaultColWidth="11" defaultRowHeight="13.5"/>
  <cols>
    <col min="1" max="1" width="6" style="325" customWidth="1"/>
    <col min="2" max="3" width="10.375" style="325" customWidth="1"/>
    <col min="4" max="10" width="9.125" style="325" customWidth="1"/>
    <col min="11" max="11" width="9.625" style="325" customWidth="1"/>
    <col min="12" max="12" width="13.375" style="325" customWidth="1"/>
    <col min="13" max="16384" width="11" style="327"/>
  </cols>
  <sheetData>
    <row r="1" spans="1:13" ht="30" customHeight="1">
      <c r="B1" s="1085" t="s">
        <v>346</v>
      </c>
      <c r="C1" s="1085"/>
      <c r="D1" s="1085"/>
      <c r="E1" s="1085"/>
      <c r="F1" s="1085"/>
      <c r="G1" s="1085"/>
      <c r="H1" s="1085"/>
      <c r="I1" s="1085"/>
      <c r="J1" s="1085"/>
      <c r="K1" s="1085"/>
      <c r="L1" s="1085"/>
      <c r="M1" s="326"/>
    </row>
    <row r="2" spans="1:13" ht="30" customHeight="1" thickBot="1">
      <c r="B2" s="1086" t="s">
        <v>347</v>
      </c>
      <c r="C2" s="1086"/>
      <c r="D2" s="1086"/>
      <c r="E2" s="1086"/>
      <c r="F2" s="1086"/>
      <c r="G2" s="1086"/>
      <c r="H2" s="1086"/>
      <c r="I2" s="1086"/>
      <c r="J2" s="1086"/>
      <c r="K2" s="1086"/>
      <c r="L2" s="1086"/>
    </row>
    <row r="3" spans="1:13" s="334" customFormat="1" ht="22.5" customHeight="1">
      <c r="A3" s="328"/>
      <c r="B3" s="329" t="s">
        <v>43</v>
      </c>
      <c r="C3" s="330"/>
      <c r="D3" s="331" t="s">
        <v>44</v>
      </c>
      <c r="E3" s="332"/>
      <c r="F3" s="332"/>
      <c r="G3" s="332"/>
      <c r="H3" s="332"/>
      <c r="I3" s="332"/>
      <c r="J3" s="332"/>
      <c r="K3" s="332"/>
      <c r="L3" s="333" t="s">
        <v>45</v>
      </c>
    </row>
    <row r="4" spans="1:13" s="334" customFormat="1" ht="22.5" customHeight="1">
      <c r="A4" s="328"/>
      <c r="B4" s="335" t="s">
        <v>46</v>
      </c>
      <c r="C4" s="336"/>
      <c r="D4" s="337" t="s">
        <v>69</v>
      </c>
      <c r="E4" s="338"/>
      <c r="F4" s="338"/>
      <c r="G4" s="338"/>
      <c r="H4" s="338"/>
      <c r="I4" s="338"/>
      <c r="J4" s="338"/>
      <c r="K4" s="338"/>
      <c r="L4" s="339" t="s">
        <v>70</v>
      </c>
    </row>
    <row r="5" spans="1:13" s="334" customFormat="1" ht="22.5" customHeight="1">
      <c r="A5" s="328"/>
      <c r="B5" s="340" t="s">
        <v>71</v>
      </c>
      <c r="C5" s="341"/>
      <c r="D5" s="342" t="s">
        <v>72</v>
      </c>
      <c r="E5" s="342" t="s">
        <v>73</v>
      </c>
      <c r="F5" s="342" t="s">
        <v>74</v>
      </c>
      <c r="G5" s="342" t="s">
        <v>75</v>
      </c>
      <c r="H5" s="342" t="s">
        <v>76</v>
      </c>
      <c r="I5" s="342" t="s">
        <v>77</v>
      </c>
      <c r="J5" s="342" t="s">
        <v>53</v>
      </c>
      <c r="K5" s="342" t="s">
        <v>54</v>
      </c>
      <c r="L5" s="343"/>
    </row>
    <row r="6" spans="1:13" s="334" customFormat="1" ht="22.5" customHeight="1">
      <c r="A6" s="328"/>
      <c r="B6" s="344" t="s">
        <v>55</v>
      </c>
      <c r="C6" s="342" t="s">
        <v>56</v>
      </c>
      <c r="D6" s="345" t="s">
        <v>57</v>
      </c>
      <c r="E6" s="345"/>
      <c r="F6" s="345"/>
      <c r="G6" s="345"/>
      <c r="H6" s="345"/>
      <c r="I6" s="345"/>
      <c r="J6" s="345"/>
      <c r="K6" s="345"/>
      <c r="L6" s="346" t="s">
        <v>58</v>
      </c>
    </row>
    <row r="7" spans="1:13" s="334" customFormat="1">
      <c r="A7" s="328"/>
      <c r="B7" s="347" t="s">
        <v>59</v>
      </c>
      <c r="C7" s="348" t="s">
        <v>59</v>
      </c>
      <c r="D7" s="348" t="s">
        <v>59</v>
      </c>
      <c r="E7" s="348" t="s">
        <v>59</v>
      </c>
      <c r="F7" s="348" t="s">
        <v>59</v>
      </c>
      <c r="G7" s="348" t="s">
        <v>59</v>
      </c>
      <c r="H7" s="348" t="s">
        <v>59</v>
      </c>
      <c r="I7" s="348" t="s">
        <v>59</v>
      </c>
      <c r="J7" s="348" t="s">
        <v>59</v>
      </c>
      <c r="K7" s="348" t="s">
        <v>59</v>
      </c>
      <c r="L7" s="349" t="s">
        <v>59</v>
      </c>
    </row>
    <row r="8" spans="1:13" s="334" customFormat="1" ht="65.25" customHeight="1">
      <c r="A8" s="328"/>
      <c r="B8" s="350">
        <v>88000</v>
      </c>
      <c r="C8" s="351" t="s">
        <v>60</v>
      </c>
      <c r="D8" s="351">
        <v>0</v>
      </c>
      <c r="E8" s="351">
        <v>0</v>
      </c>
      <c r="F8" s="351">
        <v>0</v>
      </c>
      <c r="G8" s="351">
        <v>0</v>
      </c>
      <c r="H8" s="351">
        <v>0</v>
      </c>
      <c r="I8" s="351">
        <v>0</v>
      </c>
      <c r="J8" s="351">
        <v>0</v>
      </c>
      <c r="K8" s="351">
        <v>0</v>
      </c>
      <c r="L8" s="352" t="s">
        <v>280</v>
      </c>
    </row>
    <row r="9" spans="1:13" s="334" customFormat="1" ht="13.5" customHeight="1">
      <c r="A9" s="328"/>
      <c r="B9" s="350"/>
      <c r="C9" s="351"/>
      <c r="D9" s="351"/>
      <c r="E9" s="351"/>
      <c r="F9" s="351"/>
      <c r="G9" s="351"/>
      <c r="H9" s="351"/>
      <c r="I9" s="351"/>
      <c r="J9" s="351"/>
      <c r="K9" s="351"/>
      <c r="L9" s="352"/>
    </row>
    <row r="10" spans="1:13">
      <c r="A10" s="353">
        <v>1</v>
      </c>
      <c r="B10" s="354">
        <v>88000</v>
      </c>
      <c r="C10" s="355">
        <v>89000</v>
      </c>
      <c r="D10" s="355">
        <v>130</v>
      </c>
      <c r="E10" s="355">
        <v>0</v>
      </c>
      <c r="F10" s="355">
        <v>0</v>
      </c>
      <c r="G10" s="355">
        <v>0</v>
      </c>
      <c r="H10" s="355">
        <v>0</v>
      </c>
      <c r="I10" s="355">
        <v>0</v>
      </c>
      <c r="J10" s="355">
        <v>0</v>
      </c>
      <c r="K10" s="355">
        <v>0</v>
      </c>
      <c r="L10" s="356">
        <v>3200</v>
      </c>
    </row>
    <row r="11" spans="1:13">
      <c r="A11" s="353">
        <v>2</v>
      </c>
      <c r="B11" s="354">
        <v>89000</v>
      </c>
      <c r="C11" s="355">
        <v>90000</v>
      </c>
      <c r="D11" s="355">
        <v>180</v>
      </c>
      <c r="E11" s="355">
        <v>0</v>
      </c>
      <c r="F11" s="355">
        <v>0</v>
      </c>
      <c r="G11" s="355">
        <v>0</v>
      </c>
      <c r="H11" s="355">
        <v>0</v>
      </c>
      <c r="I11" s="355">
        <v>0</v>
      </c>
      <c r="J11" s="355">
        <v>0</v>
      </c>
      <c r="K11" s="355">
        <v>0</v>
      </c>
      <c r="L11" s="356">
        <v>3200</v>
      </c>
    </row>
    <row r="12" spans="1:13">
      <c r="A12" s="353">
        <v>3</v>
      </c>
      <c r="B12" s="354">
        <v>90000</v>
      </c>
      <c r="C12" s="355">
        <v>91000</v>
      </c>
      <c r="D12" s="355">
        <v>230</v>
      </c>
      <c r="E12" s="355">
        <v>0</v>
      </c>
      <c r="F12" s="355">
        <v>0</v>
      </c>
      <c r="G12" s="355">
        <v>0</v>
      </c>
      <c r="H12" s="355">
        <v>0</v>
      </c>
      <c r="I12" s="355">
        <v>0</v>
      </c>
      <c r="J12" s="355">
        <v>0</v>
      </c>
      <c r="K12" s="355">
        <v>0</v>
      </c>
      <c r="L12" s="356">
        <v>3200</v>
      </c>
    </row>
    <row r="13" spans="1:13">
      <c r="A13" s="353">
        <v>4</v>
      </c>
      <c r="B13" s="354">
        <v>91000</v>
      </c>
      <c r="C13" s="355">
        <v>92000</v>
      </c>
      <c r="D13" s="355">
        <v>290</v>
      </c>
      <c r="E13" s="355">
        <v>0</v>
      </c>
      <c r="F13" s="355">
        <v>0</v>
      </c>
      <c r="G13" s="355">
        <v>0</v>
      </c>
      <c r="H13" s="355">
        <v>0</v>
      </c>
      <c r="I13" s="355">
        <v>0</v>
      </c>
      <c r="J13" s="355">
        <v>0</v>
      </c>
      <c r="K13" s="355">
        <v>0</v>
      </c>
      <c r="L13" s="356">
        <v>3200</v>
      </c>
    </row>
    <row r="14" spans="1:13">
      <c r="A14" s="353">
        <v>5</v>
      </c>
      <c r="B14" s="354">
        <v>92000</v>
      </c>
      <c r="C14" s="355">
        <v>93000</v>
      </c>
      <c r="D14" s="355">
        <v>340</v>
      </c>
      <c r="E14" s="355">
        <v>0</v>
      </c>
      <c r="F14" s="355">
        <v>0</v>
      </c>
      <c r="G14" s="355">
        <v>0</v>
      </c>
      <c r="H14" s="355">
        <v>0</v>
      </c>
      <c r="I14" s="355">
        <v>0</v>
      </c>
      <c r="J14" s="355">
        <v>0</v>
      </c>
      <c r="K14" s="355">
        <v>0</v>
      </c>
      <c r="L14" s="356">
        <v>3300</v>
      </c>
    </row>
    <row r="15" spans="1:13">
      <c r="A15" s="353"/>
      <c r="B15" s="354"/>
      <c r="C15" s="355"/>
      <c r="D15" s="355"/>
      <c r="E15" s="355"/>
      <c r="F15" s="355"/>
      <c r="G15" s="355"/>
      <c r="H15" s="355"/>
      <c r="I15" s="355"/>
      <c r="J15" s="355"/>
      <c r="K15" s="355"/>
      <c r="L15" s="356"/>
    </row>
    <row r="16" spans="1:13">
      <c r="A16" s="353">
        <v>6</v>
      </c>
      <c r="B16" s="354">
        <v>93000</v>
      </c>
      <c r="C16" s="355">
        <v>94000</v>
      </c>
      <c r="D16" s="355">
        <v>390</v>
      </c>
      <c r="E16" s="355">
        <v>0</v>
      </c>
      <c r="F16" s="355">
        <v>0</v>
      </c>
      <c r="G16" s="355">
        <v>0</v>
      </c>
      <c r="H16" s="355">
        <v>0</v>
      </c>
      <c r="I16" s="355">
        <v>0</v>
      </c>
      <c r="J16" s="355">
        <v>0</v>
      </c>
      <c r="K16" s="355">
        <v>0</v>
      </c>
      <c r="L16" s="356">
        <v>3300</v>
      </c>
    </row>
    <row r="17" spans="1:12">
      <c r="A17" s="353">
        <v>7</v>
      </c>
      <c r="B17" s="354">
        <v>94000</v>
      </c>
      <c r="C17" s="355">
        <v>95000</v>
      </c>
      <c r="D17" s="355">
        <v>440</v>
      </c>
      <c r="E17" s="355">
        <v>0</v>
      </c>
      <c r="F17" s="355">
        <v>0</v>
      </c>
      <c r="G17" s="355">
        <v>0</v>
      </c>
      <c r="H17" s="355">
        <v>0</v>
      </c>
      <c r="I17" s="355">
        <v>0</v>
      </c>
      <c r="J17" s="355">
        <v>0</v>
      </c>
      <c r="K17" s="355">
        <v>0</v>
      </c>
      <c r="L17" s="356">
        <v>3300</v>
      </c>
    </row>
    <row r="18" spans="1:12">
      <c r="A18" s="353">
        <v>8</v>
      </c>
      <c r="B18" s="354">
        <v>95000</v>
      </c>
      <c r="C18" s="355">
        <v>96000</v>
      </c>
      <c r="D18" s="355">
        <v>490</v>
      </c>
      <c r="E18" s="355">
        <v>0</v>
      </c>
      <c r="F18" s="355">
        <v>0</v>
      </c>
      <c r="G18" s="355">
        <v>0</v>
      </c>
      <c r="H18" s="355">
        <v>0</v>
      </c>
      <c r="I18" s="355">
        <v>0</v>
      </c>
      <c r="J18" s="355">
        <v>0</v>
      </c>
      <c r="K18" s="355">
        <v>0</v>
      </c>
      <c r="L18" s="356">
        <v>3400</v>
      </c>
    </row>
    <row r="19" spans="1:12">
      <c r="A19" s="353">
        <v>9</v>
      </c>
      <c r="B19" s="354">
        <v>96000</v>
      </c>
      <c r="C19" s="355">
        <v>97000</v>
      </c>
      <c r="D19" s="355">
        <v>540</v>
      </c>
      <c r="E19" s="355">
        <v>0</v>
      </c>
      <c r="F19" s="355">
        <v>0</v>
      </c>
      <c r="G19" s="355">
        <v>0</v>
      </c>
      <c r="H19" s="355">
        <v>0</v>
      </c>
      <c r="I19" s="355">
        <v>0</v>
      </c>
      <c r="J19" s="355">
        <v>0</v>
      </c>
      <c r="K19" s="355">
        <v>0</v>
      </c>
      <c r="L19" s="356">
        <v>3400</v>
      </c>
    </row>
    <row r="20" spans="1:12">
      <c r="A20" s="353">
        <v>10</v>
      </c>
      <c r="B20" s="354">
        <v>97000</v>
      </c>
      <c r="C20" s="355">
        <v>98000</v>
      </c>
      <c r="D20" s="355">
        <v>590</v>
      </c>
      <c r="E20" s="355">
        <v>0</v>
      </c>
      <c r="F20" s="355">
        <v>0</v>
      </c>
      <c r="G20" s="355">
        <v>0</v>
      </c>
      <c r="H20" s="355">
        <v>0</v>
      </c>
      <c r="I20" s="355">
        <v>0</v>
      </c>
      <c r="J20" s="355">
        <v>0</v>
      </c>
      <c r="K20" s="355">
        <v>0</v>
      </c>
      <c r="L20" s="356">
        <v>3500</v>
      </c>
    </row>
    <row r="21" spans="1:12">
      <c r="A21" s="353"/>
      <c r="B21" s="354"/>
      <c r="C21" s="355"/>
      <c r="D21" s="355"/>
      <c r="E21" s="355"/>
      <c r="F21" s="355"/>
      <c r="G21" s="355"/>
      <c r="H21" s="355"/>
      <c r="I21" s="355"/>
      <c r="J21" s="355"/>
      <c r="K21" s="355"/>
      <c r="L21" s="356"/>
    </row>
    <row r="22" spans="1:12">
      <c r="A22" s="353">
        <v>11</v>
      </c>
      <c r="B22" s="354">
        <v>98000</v>
      </c>
      <c r="C22" s="355">
        <v>99000</v>
      </c>
      <c r="D22" s="355">
        <v>640</v>
      </c>
      <c r="E22" s="355">
        <v>0</v>
      </c>
      <c r="F22" s="355">
        <v>0</v>
      </c>
      <c r="G22" s="355">
        <v>0</v>
      </c>
      <c r="H22" s="355">
        <v>0</v>
      </c>
      <c r="I22" s="355">
        <v>0</v>
      </c>
      <c r="J22" s="355">
        <v>0</v>
      </c>
      <c r="K22" s="355">
        <v>0</v>
      </c>
      <c r="L22" s="356">
        <v>3500</v>
      </c>
    </row>
    <row r="23" spans="1:12">
      <c r="A23" s="353">
        <v>12</v>
      </c>
      <c r="B23" s="354">
        <v>99000</v>
      </c>
      <c r="C23" s="355">
        <v>101000</v>
      </c>
      <c r="D23" s="355">
        <v>720</v>
      </c>
      <c r="E23" s="355">
        <v>0</v>
      </c>
      <c r="F23" s="355">
        <v>0</v>
      </c>
      <c r="G23" s="355">
        <v>0</v>
      </c>
      <c r="H23" s="355">
        <v>0</v>
      </c>
      <c r="I23" s="355">
        <v>0</v>
      </c>
      <c r="J23" s="355">
        <v>0</v>
      </c>
      <c r="K23" s="355">
        <v>0</v>
      </c>
      <c r="L23" s="356">
        <v>3600</v>
      </c>
    </row>
    <row r="24" spans="1:12">
      <c r="A24" s="353">
        <v>13</v>
      </c>
      <c r="B24" s="354">
        <v>101000</v>
      </c>
      <c r="C24" s="355">
        <v>103000</v>
      </c>
      <c r="D24" s="355">
        <v>830</v>
      </c>
      <c r="E24" s="355">
        <v>0</v>
      </c>
      <c r="F24" s="355">
        <v>0</v>
      </c>
      <c r="G24" s="355">
        <v>0</v>
      </c>
      <c r="H24" s="355">
        <v>0</v>
      </c>
      <c r="I24" s="355">
        <v>0</v>
      </c>
      <c r="J24" s="355">
        <v>0</v>
      </c>
      <c r="K24" s="355">
        <v>0</v>
      </c>
      <c r="L24" s="356">
        <v>3600</v>
      </c>
    </row>
    <row r="25" spans="1:12">
      <c r="A25" s="353">
        <v>14</v>
      </c>
      <c r="B25" s="354">
        <v>103000</v>
      </c>
      <c r="C25" s="355">
        <v>105000</v>
      </c>
      <c r="D25" s="355">
        <v>930</v>
      </c>
      <c r="E25" s="355">
        <v>0</v>
      </c>
      <c r="F25" s="355">
        <v>0</v>
      </c>
      <c r="G25" s="355">
        <v>0</v>
      </c>
      <c r="H25" s="355">
        <v>0</v>
      </c>
      <c r="I25" s="355">
        <v>0</v>
      </c>
      <c r="J25" s="355">
        <v>0</v>
      </c>
      <c r="K25" s="355">
        <v>0</v>
      </c>
      <c r="L25" s="356">
        <v>3700</v>
      </c>
    </row>
    <row r="26" spans="1:12">
      <c r="A26" s="353">
        <v>15</v>
      </c>
      <c r="B26" s="354">
        <v>105000</v>
      </c>
      <c r="C26" s="355">
        <v>107000</v>
      </c>
      <c r="D26" s="355">
        <v>1030</v>
      </c>
      <c r="E26" s="355">
        <v>0</v>
      </c>
      <c r="F26" s="355">
        <v>0</v>
      </c>
      <c r="G26" s="355">
        <v>0</v>
      </c>
      <c r="H26" s="355">
        <v>0</v>
      </c>
      <c r="I26" s="355">
        <v>0</v>
      </c>
      <c r="J26" s="355">
        <v>0</v>
      </c>
      <c r="K26" s="355">
        <v>0</v>
      </c>
      <c r="L26" s="356">
        <v>3800</v>
      </c>
    </row>
    <row r="27" spans="1:12">
      <c r="A27" s="353"/>
      <c r="B27" s="354"/>
      <c r="C27" s="355"/>
      <c r="D27" s="355"/>
      <c r="E27" s="355"/>
      <c r="F27" s="355"/>
      <c r="G27" s="355"/>
      <c r="H27" s="355"/>
      <c r="I27" s="355"/>
      <c r="J27" s="355"/>
      <c r="K27" s="355"/>
      <c r="L27" s="356"/>
    </row>
    <row r="28" spans="1:12">
      <c r="A28" s="353">
        <v>16</v>
      </c>
      <c r="B28" s="354">
        <v>107000</v>
      </c>
      <c r="C28" s="355">
        <v>109000</v>
      </c>
      <c r="D28" s="355">
        <v>1130</v>
      </c>
      <c r="E28" s="355">
        <v>0</v>
      </c>
      <c r="F28" s="355">
        <v>0</v>
      </c>
      <c r="G28" s="355">
        <v>0</v>
      </c>
      <c r="H28" s="355">
        <v>0</v>
      </c>
      <c r="I28" s="355">
        <v>0</v>
      </c>
      <c r="J28" s="355">
        <v>0</v>
      </c>
      <c r="K28" s="355">
        <v>0</v>
      </c>
      <c r="L28" s="356">
        <v>3800</v>
      </c>
    </row>
    <row r="29" spans="1:12">
      <c r="A29" s="353">
        <v>17</v>
      </c>
      <c r="B29" s="354">
        <v>109000</v>
      </c>
      <c r="C29" s="355">
        <v>111000</v>
      </c>
      <c r="D29" s="355">
        <v>1240</v>
      </c>
      <c r="E29" s="355">
        <v>0</v>
      </c>
      <c r="F29" s="355">
        <v>0</v>
      </c>
      <c r="G29" s="355">
        <v>0</v>
      </c>
      <c r="H29" s="355">
        <v>0</v>
      </c>
      <c r="I29" s="355">
        <v>0</v>
      </c>
      <c r="J29" s="355">
        <v>0</v>
      </c>
      <c r="K29" s="355">
        <v>0</v>
      </c>
      <c r="L29" s="356">
        <v>3900</v>
      </c>
    </row>
    <row r="30" spans="1:12">
      <c r="A30" s="353">
        <v>18</v>
      </c>
      <c r="B30" s="354">
        <v>111000</v>
      </c>
      <c r="C30" s="355">
        <v>113000</v>
      </c>
      <c r="D30" s="355">
        <v>1340</v>
      </c>
      <c r="E30" s="355">
        <v>0</v>
      </c>
      <c r="F30" s="355">
        <v>0</v>
      </c>
      <c r="G30" s="355">
        <v>0</v>
      </c>
      <c r="H30" s="355">
        <v>0</v>
      </c>
      <c r="I30" s="355">
        <v>0</v>
      </c>
      <c r="J30" s="355">
        <v>0</v>
      </c>
      <c r="K30" s="355">
        <v>0</v>
      </c>
      <c r="L30" s="356">
        <v>4000</v>
      </c>
    </row>
    <row r="31" spans="1:12">
      <c r="A31" s="353">
        <v>19</v>
      </c>
      <c r="B31" s="354">
        <v>113000</v>
      </c>
      <c r="C31" s="355">
        <v>115000</v>
      </c>
      <c r="D31" s="355">
        <v>1440</v>
      </c>
      <c r="E31" s="355">
        <v>0</v>
      </c>
      <c r="F31" s="355">
        <v>0</v>
      </c>
      <c r="G31" s="355">
        <v>0</v>
      </c>
      <c r="H31" s="355">
        <v>0</v>
      </c>
      <c r="I31" s="355">
        <v>0</v>
      </c>
      <c r="J31" s="355">
        <v>0</v>
      </c>
      <c r="K31" s="355">
        <v>0</v>
      </c>
      <c r="L31" s="356">
        <v>4100</v>
      </c>
    </row>
    <row r="32" spans="1:12">
      <c r="A32" s="353">
        <v>20</v>
      </c>
      <c r="B32" s="354">
        <v>115000</v>
      </c>
      <c r="C32" s="355">
        <v>117000</v>
      </c>
      <c r="D32" s="355">
        <v>1540</v>
      </c>
      <c r="E32" s="355">
        <v>0</v>
      </c>
      <c r="F32" s="355">
        <v>0</v>
      </c>
      <c r="G32" s="355">
        <v>0</v>
      </c>
      <c r="H32" s="355">
        <v>0</v>
      </c>
      <c r="I32" s="355">
        <v>0</v>
      </c>
      <c r="J32" s="355">
        <v>0</v>
      </c>
      <c r="K32" s="355">
        <v>0</v>
      </c>
      <c r="L32" s="356">
        <v>4100</v>
      </c>
    </row>
    <row r="33" spans="1:12">
      <c r="A33" s="353"/>
      <c r="B33" s="354"/>
      <c r="C33" s="355"/>
      <c r="D33" s="355"/>
      <c r="E33" s="355"/>
      <c r="F33" s="355"/>
      <c r="G33" s="355"/>
      <c r="H33" s="355"/>
      <c r="I33" s="355"/>
      <c r="J33" s="355"/>
      <c r="K33" s="355"/>
      <c r="L33" s="356"/>
    </row>
    <row r="34" spans="1:12">
      <c r="A34" s="353">
        <v>21</v>
      </c>
      <c r="B34" s="354">
        <v>117000</v>
      </c>
      <c r="C34" s="355">
        <v>119000</v>
      </c>
      <c r="D34" s="355">
        <v>1640</v>
      </c>
      <c r="E34" s="355">
        <v>0</v>
      </c>
      <c r="F34" s="355">
        <v>0</v>
      </c>
      <c r="G34" s="355">
        <v>0</v>
      </c>
      <c r="H34" s="355">
        <v>0</v>
      </c>
      <c r="I34" s="355">
        <v>0</v>
      </c>
      <c r="J34" s="355">
        <v>0</v>
      </c>
      <c r="K34" s="355">
        <v>0</v>
      </c>
      <c r="L34" s="356">
        <v>4200</v>
      </c>
    </row>
    <row r="35" spans="1:12">
      <c r="A35" s="353">
        <v>22</v>
      </c>
      <c r="B35" s="354">
        <v>119000</v>
      </c>
      <c r="C35" s="355">
        <v>121000</v>
      </c>
      <c r="D35" s="355">
        <v>1750</v>
      </c>
      <c r="E35" s="355">
        <v>120</v>
      </c>
      <c r="F35" s="355">
        <v>0</v>
      </c>
      <c r="G35" s="355">
        <v>0</v>
      </c>
      <c r="H35" s="355">
        <v>0</v>
      </c>
      <c r="I35" s="355">
        <v>0</v>
      </c>
      <c r="J35" s="355">
        <v>0</v>
      </c>
      <c r="K35" s="355">
        <v>0</v>
      </c>
      <c r="L35" s="356">
        <v>4300</v>
      </c>
    </row>
    <row r="36" spans="1:12">
      <c r="A36" s="353">
        <v>23</v>
      </c>
      <c r="B36" s="354">
        <v>121000</v>
      </c>
      <c r="C36" s="355">
        <v>123000</v>
      </c>
      <c r="D36" s="355">
        <v>1850</v>
      </c>
      <c r="E36" s="355">
        <v>220</v>
      </c>
      <c r="F36" s="355">
        <v>0</v>
      </c>
      <c r="G36" s="355">
        <v>0</v>
      </c>
      <c r="H36" s="355">
        <v>0</v>
      </c>
      <c r="I36" s="355">
        <v>0</v>
      </c>
      <c r="J36" s="355">
        <v>0</v>
      </c>
      <c r="K36" s="355">
        <v>0</v>
      </c>
      <c r="L36" s="356">
        <v>4500</v>
      </c>
    </row>
    <row r="37" spans="1:12">
      <c r="A37" s="353">
        <v>24</v>
      </c>
      <c r="B37" s="354">
        <v>123000</v>
      </c>
      <c r="C37" s="355">
        <v>125000</v>
      </c>
      <c r="D37" s="355">
        <v>1950</v>
      </c>
      <c r="E37" s="355">
        <v>330</v>
      </c>
      <c r="F37" s="355">
        <v>0</v>
      </c>
      <c r="G37" s="355">
        <v>0</v>
      </c>
      <c r="H37" s="355">
        <v>0</v>
      </c>
      <c r="I37" s="355">
        <v>0</v>
      </c>
      <c r="J37" s="355">
        <v>0</v>
      </c>
      <c r="K37" s="355">
        <v>0</v>
      </c>
      <c r="L37" s="356">
        <v>4800</v>
      </c>
    </row>
    <row r="38" spans="1:12">
      <c r="A38" s="353">
        <v>25</v>
      </c>
      <c r="B38" s="354">
        <v>125000</v>
      </c>
      <c r="C38" s="355">
        <v>127000</v>
      </c>
      <c r="D38" s="355">
        <v>2050</v>
      </c>
      <c r="E38" s="355">
        <v>430</v>
      </c>
      <c r="F38" s="355">
        <v>0</v>
      </c>
      <c r="G38" s="355">
        <v>0</v>
      </c>
      <c r="H38" s="355">
        <v>0</v>
      </c>
      <c r="I38" s="355">
        <v>0</v>
      </c>
      <c r="J38" s="355">
        <v>0</v>
      </c>
      <c r="K38" s="355">
        <v>0</v>
      </c>
      <c r="L38" s="356">
        <v>5100</v>
      </c>
    </row>
    <row r="39" spans="1:12">
      <c r="A39" s="353"/>
      <c r="B39" s="354"/>
      <c r="C39" s="355"/>
      <c r="D39" s="355"/>
      <c r="E39" s="355"/>
      <c r="F39" s="355"/>
      <c r="G39" s="355"/>
      <c r="H39" s="355"/>
      <c r="I39" s="355"/>
      <c r="J39" s="355"/>
      <c r="K39" s="355"/>
      <c r="L39" s="356"/>
    </row>
    <row r="40" spans="1:12">
      <c r="A40" s="353">
        <v>26</v>
      </c>
      <c r="B40" s="354">
        <v>127000</v>
      </c>
      <c r="C40" s="355">
        <v>129000</v>
      </c>
      <c r="D40" s="355">
        <v>2150</v>
      </c>
      <c r="E40" s="355">
        <v>530</v>
      </c>
      <c r="F40" s="355">
        <v>0</v>
      </c>
      <c r="G40" s="355">
        <v>0</v>
      </c>
      <c r="H40" s="355">
        <v>0</v>
      </c>
      <c r="I40" s="355">
        <v>0</v>
      </c>
      <c r="J40" s="355">
        <v>0</v>
      </c>
      <c r="K40" s="355">
        <v>0</v>
      </c>
      <c r="L40" s="356">
        <v>5400</v>
      </c>
    </row>
    <row r="41" spans="1:12">
      <c r="A41" s="353">
        <v>27</v>
      </c>
      <c r="B41" s="354">
        <v>129000</v>
      </c>
      <c r="C41" s="355">
        <v>131000</v>
      </c>
      <c r="D41" s="355">
        <v>2260</v>
      </c>
      <c r="E41" s="355">
        <v>630</v>
      </c>
      <c r="F41" s="355">
        <v>0</v>
      </c>
      <c r="G41" s="355">
        <v>0</v>
      </c>
      <c r="H41" s="355">
        <v>0</v>
      </c>
      <c r="I41" s="355">
        <v>0</v>
      </c>
      <c r="J41" s="355">
        <v>0</v>
      </c>
      <c r="K41" s="355">
        <v>0</v>
      </c>
      <c r="L41" s="356">
        <v>5700</v>
      </c>
    </row>
    <row r="42" spans="1:12">
      <c r="A42" s="353">
        <v>28</v>
      </c>
      <c r="B42" s="354">
        <v>131000</v>
      </c>
      <c r="C42" s="355">
        <v>133000</v>
      </c>
      <c r="D42" s="355">
        <v>2360</v>
      </c>
      <c r="E42" s="355">
        <v>740</v>
      </c>
      <c r="F42" s="355">
        <v>0</v>
      </c>
      <c r="G42" s="355">
        <v>0</v>
      </c>
      <c r="H42" s="355">
        <v>0</v>
      </c>
      <c r="I42" s="355">
        <v>0</v>
      </c>
      <c r="J42" s="355">
        <v>0</v>
      </c>
      <c r="K42" s="355">
        <v>0</v>
      </c>
      <c r="L42" s="356">
        <v>6000</v>
      </c>
    </row>
    <row r="43" spans="1:12">
      <c r="A43" s="353">
        <v>29</v>
      </c>
      <c r="B43" s="354">
        <v>133000</v>
      </c>
      <c r="C43" s="355">
        <v>135000</v>
      </c>
      <c r="D43" s="355">
        <v>2460</v>
      </c>
      <c r="E43" s="355">
        <v>840</v>
      </c>
      <c r="F43" s="355">
        <v>0</v>
      </c>
      <c r="G43" s="355">
        <v>0</v>
      </c>
      <c r="H43" s="355">
        <v>0</v>
      </c>
      <c r="I43" s="355">
        <v>0</v>
      </c>
      <c r="J43" s="355">
        <v>0</v>
      </c>
      <c r="K43" s="355">
        <v>0</v>
      </c>
      <c r="L43" s="356">
        <v>6300</v>
      </c>
    </row>
    <row r="44" spans="1:12">
      <c r="A44" s="353">
        <v>30</v>
      </c>
      <c r="B44" s="354">
        <v>135000</v>
      </c>
      <c r="C44" s="355">
        <v>137000</v>
      </c>
      <c r="D44" s="355">
        <v>2550</v>
      </c>
      <c r="E44" s="355">
        <v>930</v>
      </c>
      <c r="F44" s="355">
        <v>0</v>
      </c>
      <c r="G44" s="355">
        <v>0</v>
      </c>
      <c r="H44" s="355">
        <v>0</v>
      </c>
      <c r="I44" s="355">
        <v>0</v>
      </c>
      <c r="J44" s="355">
        <v>0</v>
      </c>
      <c r="K44" s="355">
        <v>0</v>
      </c>
      <c r="L44" s="356">
        <v>6600</v>
      </c>
    </row>
    <row r="45" spans="1:12">
      <c r="A45" s="353"/>
      <c r="B45" s="354"/>
      <c r="C45" s="355"/>
      <c r="D45" s="355"/>
      <c r="E45" s="355"/>
      <c r="F45" s="355"/>
      <c r="G45" s="355"/>
      <c r="H45" s="355"/>
      <c r="I45" s="355"/>
      <c r="J45" s="355"/>
      <c r="K45" s="355"/>
      <c r="L45" s="356"/>
    </row>
    <row r="46" spans="1:12">
      <c r="A46" s="353">
        <v>31</v>
      </c>
      <c r="B46" s="354">
        <v>137000</v>
      </c>
      <c r="C46" s="355">
        <v>139000</v>
      </c>
      <c r="D46" s="355">
        <v>2610</v>
      </c>
      <c r="E46" s="355">
        <v>990</v>
      </c>
      <c r="F46" s="355">
        <v>0</v>
      </c>
      <c r="G46" s="355">
        <v>0</v>
      </c>
      <c r="H46" s="355">
        <v>0</v>
      </c>
      <c r="I46" s="355">
        <v>0</v>
      </c>
      <c r="J46" s="355">
        <v>0</v>
      </c>
      <c r="K46" s="355">
        <v>0</v>
      </c>
      <c r="L46" s="356">
        <v>6800</v>
      </c>
    </row>
    <row r="47" spans="1:12">
      <c r="A47" s="353">
        <v>32</v>
      </c>
      <c r="B47" s="354">
        <v>139000</v>
      </c>
      <c r="C47" s="355">
        <v>141000</v>
      </c>
      <c r="D47" s="355">
        <v>2680</v>
      </c>
      <c r="E47" s="355">
        <v>1050</v>
      </c>
      <c r="F47" s="355">
        <v>0</v>
      </c>
      <c r="G47" s="355">
        <v>0</v>
      </c>
      <c r="H47" s="355">
        <v>0</v>
      </c>
      <c r="I47" s="355">
        <v>0</v>
      </c>
      <c r="J47" s="355">
        <v>0</v>
      </c>
      <c r="K47" s="355">
        <v>0</v>
      </c>
      <c r="L47" s="356">
        <v>7100</v>
      </c>
    </row>
    <row r="48" spans="1:12">
      <c r="A48" s="353">
        <v>33</v>
      </c>
      <c r="B48" s="354">
        <v>141000</v>
      </c>
      <c r="C48" s="355">
        <v>143000</v>
      </c>
      <c r="D48" s="355">
        <v>2740</v>
      </c>
      <c r="E48" s="355">
        <v>1110</v>
      </c>
      <c r="F48" s="355">
        <v>0</v>
      </c>
      <c r="G48" s="355">
        <v>0</v>
      </c>
      <c r="H48" s="355">
        <v>0</v>
      </c>
      <c r="I48" s="355">
        <v>0</v>
      </c>
      <c r="J48" s="355">
        <v>0</v>
      </c>
      <c r="K48" s="355">
        <v>0</v>
      </c>
      <c r="L48" s="356">
        <v>7500</v>
      </c>
    </row>
    <row r="49" spans="1:12">
      <c r="A49" s="353">
        <v>34</v>
      </c>
      <c r="B49" s="354">
        <v>143000</v>
      </c>
      <c r="C49" s="355">
        <v>145000</v>
      </c>
      <c r="D49" s="355">
        <v>2800</v>
      </c>
      <c r="E49" s="355">
        <v>1170</v>
      </c>
      <c r="F49" s="355">
        <v>0</v>
      </c>
      <c r="G49" s="355">
        <v>0</v>
      </c>
      <c r="H49" s="355">
        <v>0</v>
      </c>
      <c r="I49" s="355">
        <v>0</v>
      </c>
      <c r="J49" s="355">
        <v>0</v>
      </c>
      <c r="K49" s="355">
        <v>0</v>
      </c>
      <c r="L49" s="356">
        <v>7800</v>
      </c>
    </row>
    <row r="50" spans="1:12">
      <c r="A50" s="353">
        <v>35</v>
      </c>
      <c r="B50" s="354">
        <v>145000</v>
      </c>
      <c r="C50" s="355">
        <v>147000</v>
      </c>
      <c r="D50" s="355">
        <v>2860</v>
      </c>
      <c r="E50" s="355">
        <v>1240</v>
      </c>
      <c r="F50" s="355">
        <v>0</v>
      </c>
      <c r="G50" s="355">
        <v>0</v>
      </c>
      <c r="H50" s="355">
        <v>0</v>
      </c>
      <c r="I50" s="355">
        <v>0</v>
      </c>
      <c r="J50" s="355">
        <v>0</v>
      </c>
      <c r="K50" s="355">
        <v>0</v>
      </c>
      <c r="L50" s="356">
        <v>8100</v>
      </c>
    </row>
    <row r="51" spans="1:12">
      <c r="A51" s="353"/>
      <c r="B51" s="354"/>
      <c r="C51" s="355"/>
      <c r="D51" s="355"/>
      <c r="E51" s="355"/>
      <c r="F51" s="355"/>
      <c r="G51" s="355"/>
      <c r="H51" s="355"/>
      <c r="I51" s="355"/>
      <c r="J51" s="355"/>
      <c r="K51" s="355"/>
      <c r="L51" s="356"/>
    </row>
    <row r="52" spans="1:12">
      <c r="A52" s="353">
        <v>36</v>
      </c>
      <c r="B52" s="354">
        <v>147000</v>
      </c>
      <c r="C52" s="355">
        <v>149000</v>
      </c>
      <c r="D52" s="355">
        <v>2920</v>
      </c>
      <c r="E52" s="355">
        <v>1300</v>
      </c>
      <c r="F52" s="355">
        <v>0</v>
      </c>
      <c r="G52" s="355">
        <v>0</v>
      </c>
      <c r="H52" s="355">
        <v>0</v>
      </c>
      <c r="I52" s="355">
        <v>0</v>
      </c>
      <c r="J52" s="355">
        <v>0</v>
      </c>
      <c r="K52" s="355">
        <v>0</v>
      </c>
      <c r="L52" s="356">
        <v>8400</v>
      </c>
    </row>
    <row r="53" spans="1:12">
      <c r="A53" s="353">
        <v>37</v>
      </c>
      <c r="B53" s="354">
        <v>149000</v>
      </c>
      <c r="C53" s="355">
        <v>151000</v>
      </c>
      <c r="D53" s="355">
        <v>2980</v>
      </c>
      <c r="E53" s="355">
        <v>1360</v>
      </c>
      <c r="F53" s="355">
        <v>0</v>
      </c>
      <c r="G53" s="355">
        <v>0</v>
      </c>
      <c r="H53" s="355">
        <v>0</v>
      </c>
      <c r="I53" s="355">
        <v>0</v>
      </c>
      <c r="J53" s="355">
        <v>0</v>
      </c>
      <c r="K53" s="355">
        <v>0</v>
      </c>
      <c r="L53" s="356">
        <v>8700</v>
      </c>
    </row>
    <row r="54" spans="1:12">
      <c r="A54" s="353">
        <v>38</v>
      </c>
      <c r="B54" s="354">
        <v>151000</v>
      </c>
      <c r="C54" s="355">
        <v>153000</v>
      </c>
      <c r="D54" s="355">
        <v>3050</v>
      </c>
      <c r="E54" s="355">
        <v>1430</v>
      </c>
      <c r="F54" s="355">
        <v>0</v>
      </c>
      <c r="G54" s="355">
        <v>0</v>
      </c>
      <c r="H54" s="355">
        <v>0</v>
      </c>
      <c r="I54" s="355">
        <v>0</v>
      </c>
      <c r="J54" s="355">
        <v>0</v>
      </c>
      <c r="K54" s="355">
        <v>0</v>
      </c>
      <c r="L54" s="356">
        <v>9000</v>
      </c>
    </row>
    <row r="55" spans="1:12">
      <c r="A55" s="353">
        <v>39</v>
      </c>
      <c r="B55" s="354">
        <v>153000</v>
      </c>
      <c r="C55" s="355">
        <v>155000</v>
      </c>
      <c r="D55" s="355">
        <v>3120</v>
      </c>
      <c r="E55" s="355">
        <v>1500</v>
      </c>
      <c r="F55" s="355">
        <v>0</v>
      </c>
      <c r="G55" s="355">
        <v>0</v>
      </c>
      <c r="H55" s="355">
        <v>0</v>
      </c>
      <c r="I55" s="355">
        <v>0</v>
      </c>
      <c r="J55" s="355">
        <v>0</v>
      </c>
      <c r="K55" s="355">
        <v>0</v>
      </c>
      <c r="L55" s="356">
        <v>9300</v>
      </c>
    </row>
    <row r="56" spans="1:12">
      <c r="A56" s="353">
        <v>40</v>
      </c>
      <c r="B56" s="354">
        <v>155000</v>
      </c>
      <c r="C56" s="355">
        <v>157000</v>
      </c>
      <c r="D56" s="355">
        <v>3200</v>
      </c>
      <c r="E56" s="355">
        <v>1570</v>
      </c>
      <c r="F56" s="355">
        <v>0</v>
      </c>
      <c r="G56" s="355">
        <v>0</v>
      </c>
      <c r="H56" s="355">
        <v>0</v>
      </c>
      <c r="I56" s="355">
        <v>0</v>
      </c>
      <c r="J56" s="355">
        <v>0</v>
      </c>
      <c r="K56" s="355">
        <v>0</v>
      </c>
      <c r="L56" s="356">
        <v>9600</v>
      </c>
    </row>
    <row r="57" spans="1:12">
      <c r="A57" s="353"/>
      <c r="B57" s="354"/>
      <c r="C57" s="355"/>
      <c r="D57" s="355"/>
      <c r="E57" s="355"/>
      <c r="F57" s="355"/>
      <c r="G57" s="355"/>
      <c r="H57" s="355"/>
      <c r="I57" s="355"/>
      <c r="J57" s="355"/>
      <c r="K57" s="355"/>
      <c r="L57" s="356"/>
    </row>
    <row r="58" spans="1:12">
      <c r="A58" s="353">
        <v>41</v>
      </c>
      <c r="B58" s="354">
        <v>157000</v>
      </c>
      <c r="C58" s="355">
        <v>159000</v>
      </c>
      <c r="D58" s="355">
        <v>3270</v>
      </c>
      <c r="E58" s="355">
        <v>1640</v>
      </c>
      <c r="F58" s="355">
        <v>0</v>
      </c>
      <c r="G58" s="355">
        <v>0</v>
      </c>
      <c r="H58" s="355">
        <v>0</v>
      </c>
      <c r="I58" s="355">
        <v>0</v>
      </c>
      <c r="J58" s="355">
        <v>0</v>
      </c>
      <c r="K58" s="355">
        <v>0</v>
      </c>
      <c r="L58" s="356">
        <v>9900</v>
      </c>
    </row>
    <row r="59" spans="1:12">
      <c r="A59" s="353">
        <v>42</v>
      </c>
      <c r="B59" s="354">
        <v>159000</v>
      </c>
      <c r="C59" s="355">
        <v>161000</v>
      </c>
      <c r="D59" s="355">
        <v>3340</v>
      </c>
      <c r="E59" s="355">
        <v>1720</v>
      </c>
      <c r="F59" s="355">
        <v>100</v>
      </c>
      <c r="G59" s="355">
        <v>0</v>
      </c>
      <c r="H59" s="355">
        <v>0</v>
      </c>
      <c r="I59" s="355">
        <v>0</v>
      </c>
      <c r="J59" s="355">
        <v>0</v>
      </c>
      <c r="K59" s="355">
        <v>0</v>
      </c>
      <c r="L59" s="356">
        <v>10200</v>
      </c>
    </row>
    <row r="60" spans="1:12">
      <c r="A60" s="353">
        <v>43</v>
      </c>
      <c r="B60" s="354">
        <v>161000</v>
      </c>
      <c r="C60" s="355">
        <v>163000</v>
      </c>
      <c r="D60" s="355">
        <v>3410</v>
      </c>
      <c r="E60" s="355">
        <v>1790</v>
      </c>
      <c r="F60" s="355">
        <v>170</v>
      </c>
      <c r="G60" s="355">
        <v>0</v>
      </c>
      <c r="H60" s="355">
        <v>0</v>
      </c>
      <c r="I60" s="355">
        <v>0</v>
      </c>
      <c r="J60" s="355">
        <v>0</v>
      </c>
      <c r="K60" s="355">
        <v>0</v>
      </c>
      <c r="L60" s="356">
        <v>10500</v>
      </c>
    </row>
    <row r="61" spans="1:12">
      <c r="A61" s="353">
        <v>44</v>
      </c>
      <c r="B61" s="354">
        <v>163000</v>
      </c>
      <c r="C61" s="355">
        <v>165000</v>
      </c>
      <c r="D61" s="355">
        <v>3480</v>
      </c>
      <c r="E61" s="355">
        <v>1860</v>
      </c>
      <c r="F61" s="355">
        <v>250</v>
      </c>
      <c r="G61" s="355">
        <v>0</v>
      </c>
      <c r="H61" s="355">
        <v>0</v>
      </c>
      <c r="I61" s="355">
        <v>0</v>
      </c>
      <c r="J61" s="355">
        <v>0</v>
      </c>
      <c r="K61" s="355">
        <v>0</v>
      </c>
      <c r="L61" s="356">
        <v>10800</v>
      </c>
    </row>
    <row r="62" spans="1:12">
      <c r="A62" s="353">
        <v>45</v>
      </c>
      <c r="B62" s="354">
        <v>165000</v>
      </c>
      <c r="C62" s="355">
        <v>167000</v>
      </c>
      <c r="D62" s="355">
        <v>3550</v>
      </c>
      <c r="E62" s="355">
        <v>1930</v>
      </c>
      <c r="F62" s="355">
        <v>320</v>
      </c>
      <c r="G62" s="355">
        <v>0</v>
      </c>
      <c r="H62" s="355">
        <v>0</v>
      </c>
      <c r="I62" s="355">
        <v>0</v>
      </c>
      <c r="J62" s="355">
        <v>0</v>
      </c>
      <c r="K62" s="355">
        <v>0</v>
      </c>
      <c r="L62" s="356">
        <v>11100</v>
      </c>
    </row>
    <row r="63" spans="1:12" ht="14.25" thickBot="1">
      <c r="A63" s="353"/>
      <c r="B63" s="357"/>
      <c r="C63" s="358"/>
      <c r="D63" s="358"/>
      <c r="E63" s="358"/>
      <c r="F63" s="358"/>
      <c r="G63" s="358"/>
      <c r="H63" s="358"/>
      <c r="I63" s="358"/>
      <c r="J63" s="358"/>
      <c r="K63" s="358"/>
      <c r="L63" s="359"/>
    </row>
    <row r="64" spans="1:12">
      <c r="A64" s="353">
        <v>46</v>
      </c>
      <c r="B64" s="354">
        <v>167000</v>
      </c>
      <c r="C64" s="355">
        <v>169000</v>
      </c>
      <c r="D64" s="355">
        <v>3620</v>
      </c>
      <c r="E64" s="355">
        <v>2000</v>
      </c>
      <c r="F64" s="355">
        <v>390</v>
      </c>
      <c r="G64" s="355">
        <v>0</v>
      </c>
      <c r="H64" s="355">
        <v>0</v>
      </c>
      <c r="I64" s="355">
        <v>0</v>
      </c>
      <c r="J64" s="355">
        <v>0</v>
      </c>
      <c r="K64" s="355">
        <v>0</v>
      </c>
      <c r="L64" s="356">
        <v>11400</v>
      </c>
    </row>
    <row r="65" spans="1:12">
      <c r="A65" s="353">
        <v>47</v>
      </c>
      <c r="B65" s="354">
        <v>169000</v>
      </c>
      <c r="C65" s="355">
        <v>171000</v>
      </c>
      <c r="D65" s="355">
        <v>3700</v>
      </c>
      <c r="E65" s="355">
        <v>2070</v>
      </c>
      <c r="F65" s="355">
        <v>460</v>
      </c>
      <c r="G65" s="355">
        <v>0</v>
      </c>
      <c r="H65" s="355">
        <v>0</v>
      </c>
      <c r="I65" s="355">
        <v>0</v>
      </c>
      <c r="J65" s="355">
        <v>0</v>
      </c>
      <c r="K65" s="355">
        <v>0</v>
      </c>
      <c r="L65" s="356">
        <v>11700</v>
      </c>
    </row>
    <row r="66" spans="1:12">
      <c r="A66" s="353">
        <v>48</v>
      </c>
      <c r="B66" s="354">
        <v>171000</v>
      </c>
      <c r="C66" s="355">
        <v>173000</v>
      </c>
      <c r="D66" s="355">
        <v>3770</v>
      </c>
      <c r="E66" s="355">
        <v>2140</v>
      </c>
      <c r="F66" s="355">
        <v>530</v>
      </c>
      <c r="G66" s="355">
        <v>0</v>
      </c>
      <c r="H66" s="355">
        <v>0</v>
      </c>
      <c r="I66" s="355">
        <v>0</v>
      </c>
      <c r="J66" s="355">
        <v>0</v>
      </c>
      <c r="K66" s="355">
        <v>0</v>
      </c>
      <c r="L66" s="356">
        <v>12000</v>
      </c>
    </row>
    <row r="67" spans="1:12">
      <c r="A67" s="353">
        <v>49</v>
      </c>
      <c r="B67" s="354">
        <v>173000</v>
      </c>
      <c r="C67" s="355">
        <v>175000</v>
      </c>
      <c r="D67" s="355">
        <v>3840</v>
      </c>
      <c r="E67" s="355">
        <v>2220</v>
      </c>
      <c r="F67" s="355">
        <v>600</v>
      </c>
      <c r="G67" s="355">
        <v>0</v>
      </c>
      <c r="H67" s="355">
        <v>0</v>
      </c>
      <c r="I67" s="355">
        <v>0</v>
      </c>
      <c r="J67" s="355">
        <v>0</v>
      </c>
      <c r="K67" s="355">
        <v>0</v>
      </c>
      <c r="L67" s="356">
        <v>12400</v>
      </c>
    </row>
    <row r="68" spans="1:12">
      <c r="A68" s="353">
        <v>50</v>
      </c>
      <c r="B68" s="354">
        <v>175000</v>
      </c>
      <c r="C68" s="355">
        <v>177000</v>
      </c>
      <c r="D68" s="355">
        <v>3910</v>
      </c>
      <c r="E68" s="355">
        <v>2290</v>
      </c>
      <c r="F68" s="355">
        <v>670</v>
      </c>
      <c r="G68" s="355">
        <v>0</v>
      </c>
      <c r="H68" s="355">
        <v>0</v>
      </c>
      <c r="I68" s="355">
        <v>0</v>
      </c>
      <c r="J68" s="355">
        <v>0</v>
      </c>
      <c r="K68" s="355">
        <v>0</v>
      </c>
      <c r="L68" s="356">
        <v>12700</v>
      </c>
    </row>
    <row r="69" spans="1:12">
      <c r="A69" s="353"/>
      <c r="B69" s="354"/>
      <c r="C69" s="355"/>
      <c r="D69" s="355"/>
      <c r="E69" s="355"/>
      <c r="F69" s="355"/>
      <c r="G69" s="355"/>
      <c r="H69" s="355"/>
      <c r="I69" s="355"/>
      <c r="J69" s="355"/>
      <c r="K69" s="355"/>
      <c r="L69" s="356"/>
    </row>
    <row r="70" spans="1:12">
      <c r="A70" s="353">
        <v>51</v>
      </c>
      <c r="B70" s="354">
        <v>177000</v>
      </c>
      <c r="C70" s="355">
        <v>179000</v>
      </c>
      <c r="D70" s="355">
        <v>3980</v>
      </c>
      <c r="E70" s="355">
        <v>2360</v>
      </c>
      <c r="F70" s="355">
        <v>750</v>
      </c>
      <c r="G70" s="355">
        <v>0</v>
      </c>
      <c r="H70" s="355">
        <v>0</v>
      </c>
      <c r="I70" s="355">
        <v>0</v>
      </c>
      <c r="J70" s="355">
        <v>0</v>
      </c>
      <c r="K70" s="355">
        <v>0</v>
      </c>
      <c r="L70" s="356">
        <v>13200</v>
      </c>
    </row>
    <row r="71" spans="1:12">
      <c r="A71" s="353">
        <v>52</v>
      </c>
      <c r="B71" s="354">
        <v>179000</v>
      </c>
      <c r="C71" s="355">
        <v>181000</v>
      </c>
      <c r="D71" s="355">
        <v>4050</v>
      </c>
      <c r="E71" s="355">
        <v>2430</v>
      </c>
      <c r="F71" s="355">
        <v>820</v>
      </c>
      <c r="G71" s="355">
        <v>0</v>
      </c>
      <c r="H71" s="355">
        <v>0</v>
      </c>
      <c r="I71" s="355">
        <v>0</v>
      </c>
      <c r="J71" s="355">
        <v>0</v>
      </c>
      <c r="K71" s="355">
        <v>0</v>
      </c>
      <c r="L71" s="356">
        <v>13900</v>
      </c>
    </row>
    <row r="72" spans="1:12">
      <c r="A72" s="353">
        <v>53</v>
      </c>
      <c r="B72" s="354">
        <v>181000</v>
      </c>
      <c r="C72" s="355">
        <v>183000</v>
      </c>
      <c r="D72" s="355">
        <v>4120</v>
      </c>
      <c r="E72" s="355">
        <v>2500</v>
      </c>
      <c r="F72" s="355">
        <v>890</v>
      </c>
      <c r="G72" s="355">
        <v>0</v>
      </c>
      <c r="H72" s="355">
        <v>0</v>
      </c>
      <c r="I72" s="355">
        <v>0</v>
      </c>
      <c r="J72" s="355">
        <v>0</v>
      </c>
      <c r="K72" s="355">
        <v>0</v>
      </c>
      <c r="L72" s="356">
        <v>14600</v>
      </c>
    </row>
    <row r="73" spans="1:12">
      <c r="A73" s="353">
        <v>54</v>
      </c>
      <c r="B73" s="354">
        <v>183000</v>
      </c>
      <c r="C73" s="355">
        <v>185000</v>
      </c>
      <c r="D73" s="355">
        <v>4200</v>
      </c>
      <c r="E73" s="355">
        <v>2570</v>
      </c>
      <c r="F73" s="355">
        <v>960</v>
      </c>
      <c r="G73" s="355">
        <v>0</v>
      </c>
      <c r="H73" s="355">
        <v>0</v>
      </c>
      <c r="I73" s="355">
        <v>0</v>
      </c>
      <c r="J73" s="355">
        <v>0</v>
      </c>
      <c r="K73" s="355">
        <v>0</v>
      </c>
      <c r="L73" s="356">
        <v>15300</v>
      </c>
    </row>
    <row r="74" spans="1:12">
      <c r="A74" s="353">
        <v>55</v>
      </c>
      <c r="B74" s="354">
        <v>185000</v>
      </c>
      <c r="C74" s="355">
        <v>187000</v>
      </c>
      <c r="D74" s="355">
        <v>4270</v>
      </c>
      <c r="E74" s="355">
        <v>2640</v>
      </c>
      <c r="F74" s="355">
        <v>1030</v>
      </c>
      <c r="G74" s="355">
        <v>0</v>
      </c>
      <c r="H74" s="355">
        <v>0</v>
      </c>
      <c r="I74" s="355">
        <v>0</v>
      </c>
      <c r="J74" s="355">
        <v>0</v>
      </c>
      <c r="K74" s="355">
        <v>0</v>
      </c>
      <c r="L74" s="356">
        <v>16000</v>
      </c>
    </row>
    <row r="75" spans="1:12">
      <c r="A75" s="353"/>
      <c r="B75" s="354"/>
      <c r="C75" s="355"/>
      <c r="D75" s="355"/>
      <c r="E75" s="355"/>
      <c r="F75" s="355"/>
      <c r="G75" s="355"/>
      <c r="H75" s="355"/>
      <c r="I75" s="355"/>
      <c r="J75" s="355"/>
      <c r="K75" s="355"/>
      <c r="L75" s="356"/>
    </row>
    <row r="76" spans="1:12">
      <c r="A76" s="353">
        <v>56</v>
      </c>
      <c r="B76" s="354">
        <v>187000</v>
      </c>
      <c r="C76" s="355">
        <v>189000</v>
      </c>
      <c r="D76" s="355">
        <v>4340</v>
      </c>
      <c r="E76" s="355">
        <v>2720</v>
      </c>
      <c r="F76" s="355">
        <v>1100</v>
      </c>
      <c r="G76" s="355">
        <v>0</v>
      </c>
      <c r="H76" s="355">
        <v>0</v>
      </c>
      <c r="I76" s="355">
        <v>0</v>
      </c>
      <c r="J76" s="355">
        <v>0</v>
      </c>
      <c r="K76" s="355">
        <v>0</v>
      </c>
      <c r="L76" s="356">
        <v>16700</v>
      </c>
    </row>
    <row r="77" spans="1:12">
      <c r="A77" s="353">
        <v>57</v>
      </c>
      <c r="B77" s="354">
        <v>189000</v>
      </c>
      <c r="C77" s="355">
        <v>191000</v>
      </c>
      <c r="D77" s="355">
        <v>4410</v>
      </c>
      <c r="E77" s="355">
        <v>2790</v>
      </c>
      <c r="F77" s="355">
        <v>1170</v>
      </c>
      <c r="G77" s="355">
        <v>0</v>
      </c>
      <c r="H77" s="355">
        <v>0</v>
      </c>
      <c r="I77" s="355">
        <v>0</v>
      </c>
      <c r="J77" s="355">
        <v>0</v>
      </c>
      <c r="K77" s="355">
        <v>0</v>
      </c>
      <c r="L77" s="356">
        <v>17500</v>
      </c>
    </row>
    <row r="78" spans="1:12">
      <c r="A78" s="353">
        <v>58</v>
      </c>
      <c r="B78" s="354">
        <v>191000</v>
      </c>
      <c r="C78" s="355">
        <v>193000</v>
      </c>
      <c r="D78" s="355">
        <v>4480</v>
      </c>
      <c r="E78" s="355">
        <v>2860</v>
      </c>
      <c r="F78" s="355">
        <v>1250</v>
      </c>
      <c r="G78" s="355">
        <v>0</v>
      </c>
      <c r="H78" s="355">
        <v>0</v>
      </c>
      <c r="I78" s="355">
        <v>0</v>
      </c>
      <c r="J78" s="355">
        <v>0</v>
      </c>
      <c r="K78" s="355">
        <v>0</v>
      </c>
      <c r="L78" s="356">
        <v>18100</v>
      </c>
    </row>
    <row r="79" spans="1:12">
      <c r="A79" s="353">
        <v>59</v>
      </c>
      <c r="B79" s="354">
        <v>193000</v>
      </c>
      <c r="C79" s="355">
        <v>195000</v>
      </c>
      <c r="D79" s="355">
        <v>4550</v>
      </c>
      <c r="E79" s="355">
        <v>2930</v>
      </c>
      <c r="F79" s="355">
        <v>1320</v>
      </c>
      <c r="G79" s="355">
        <v>0</v>
      </c>
      <c r="H79" s="355">
        <v>0</v>
      </c>
      <c r="I79" s="355">
        <v>0</v>
      </c>
      <c r="J79" s="355">
        <v>0</v>
      </c>
      <c r="K79" s="355">
        <v>0</v>
      </c>
      <c r="L79" s="356">
        <v>18800</v>
      </c>
    </row>
    <row r="80" spans="1:12">
      <c r="A80" s="353">
        <v>60</v>
      </c>
      <c r="B80" s="354">
        <v>195000</v>
      </c>
      <c r="C80" s="355">
        <v>197000</v>
      </c>
      <c r="D80" s="355">
        <v>4630</v>
      </c>
      <c r="E80" s="355">
        <v>3000</v>
      </c>
      <c r="F80" s="355">
        <v>1390</v>
      </c>
      <c r="G80" s="355">
        <v>0</v>
      </c>
      <c r="H80" s="355">
        <v>0</v>
      </c>
      <c r="I80" s="355">
        <v>0</v>
      </c>
      <c r="J80" s="355">
        <v>0</v>
      </c>
      <c r="K80" s="355">
        <v>0</v>
      </c>
      <c r="L80" s="356">
        <v>19500</v>
      </c>
    </row>
    <row r="81" spans="1:12">
      <c r="A81" s="353"/>
      <c r="B81" s="354"/>
      <c r="C81" s="355"/>
      <c r="D81" s="355"/>
      <c r="E81" s="355"/>
      <c r="F81" s="355"/>
      <c r="G81" s="355"/>
      <c r="H81" s="355"/>
      <c r="I81" s="355"/>
      <c r="J81" s="355"/>
      <c r="K81" s="355"/>
      <c r="L81" s="356"/>
    </row>
    <row r="82" spans="1:12">
      <c r="A82" s="353">
        <v>61</v>
      </c>
      <c r="B82" s="354">
        <v>197000</v>
      </c>
      <c r="C82" s="355">
        <v>199000</v>
      </c>
      <c r="D82" s="355">
        <v>4700</v>
      </c>
      <c r="E82" s="355">
        <v>3070</v>
      </c>
      <c r="F82" s="355">
        <v>1460</v>
      </c>
      <c r="G82" s="355">
        <v>0</v>
      </c>
      <c r="H82" s="355">
        <v>0</v>
      </c>
      <c r="I82" s="355">
        <v>0</v>
      </c>
      <c r="J82" s="355">
        <v>0</v>
      </c>
      <c r="K82" s="355">
        <v>0</v>
      </c>
      <c r="L82" s="356">
        <v>20200</v>
      </c>
    </row>
    <row r="83" spans="1:12">
      <c r="A83" s="353">
        <v>62</v>
      </c>
      <c r="B83" s="354">
        <v>199000</v>
      </c>
      <c r="C83" s="355">
        <v>201000</v>
      </c>
      <c r="D83" s="355">
        <v>4770</v>
      </c>
      <c r="E83" s="355">
        <v>3140</v>
      </c>
      <c r="F83" s="355">
        <v>1530</v>
      </c>
      <c r="G83" s="355">
        <v>0</v>
      </c>
      <c r="H83" s="355">
        <v>0</v>
      </c>
      <c r="I83" s="355">
        <v>0</v>
      </c>
      <c r="J83" s="355">
        <v>0</v>
      </c>
      <c r="K83" s="355">
        <v>0</v>
      </c>
      <c r="L83" s="356">
        <v>20900</v>
      </c>
    </row>
    <row r="84" spans="1:12">
      <c r="A84" s="353">
        <v>63</v>
      </c>
      <c r="B84" s="354">
        <v>201000</v>
      </c>
      <c r="C84" s="355">
        <v>203000</v>
      </c>
      <c r="D84" s="355">
        <v>4840</v>
      </c>
      <c r="E84" s="355">
        <v>3220</v>
      </c>
      <c r="F84" s="355">
        <v>1600</v>
      </c>
      <c r="G84" s="355">
        <v>0</v>
      </c>
      <c r="H84" s="355">
        <v>0</v>
      </c>
      <c r="I84" s="355">
        <v>0</v>
      </c>
      <c r="J84" s="355">
        <v>0</v>
      </c>
      <c r="K84" s="355">
        <v>0</v>
      </c>
      <c r="L84" s="356">
        <v>21500</v>
      </c>
    </row>
    <row r="85" spans="1:12">
      <c r="A85" s="353">
        <v>64</v>
      </c>
      <c r="B85" s="354">
        <v>203000</v>
      </c>
      <c r="C85" s="355">
        <v>205000</v>
      </c>
      <c r="D85" s="355">
        <v>4910</v>
      </c>
      <c r="E85" s="355">
        <v>3290</v>
      </c>
      <c r="F85" s="355">
        <v>1670</v>
      </c>
      <c r="G85" s="355">
        <v>0</v>
      </c>
      <c r="H85" s="355">
        <v>0</v>
      </c>
      <c r="I85" s="355">
        <v>0</v>
      </c>
      <c r="J85" s="355">
        <v>0</v>
      </c>
      <c r="K85" s="355">
        <v>0</v>
      </c>
      <c r="L85" s="356">
        <v>22200</v>
      </c>
    </row>
    <row r="86" spans="1:12">
      <c r="A86" s="353">
        <v>65</v>
      </c>
      <c r="B86" s="354">
        <v>205000</v>
      </c>
      <c r="C86" s="355">
        <v>207000</v>
      </c>
      <c r="D86" s="355">
        <v>4980</v>
      </c>
      <c r="E86" s="355">
        <v>3360</v>
      </c>
      <c r="F86" s="355">
        <v>1750</v>
      </c>
      <c r="G86" s="355">
        <v>130</v>
      </c>
      <c r="H86" s="355">
        <v>0</v>
      </c>
      <c r="I86" s="355">
        <v>0</v>
      </c>
      <c r="J86" s="355">
        <v>0</v>
      </c>
      <c r="K86" s="355">
        <v>0</v>
      </c>
      <c r="L86" s="356">
        <v>22700</v>
      </c>
    </row>
    <row r="87" spans="1:12">
      <c r="A87" s="353"/>
      <c r="B87" s="354"/>
      <c r="C87" s="355"/>
      <c r="D87" s="355"/>
      <c r="E87" s="355"/>
      <c r="F87" s="355"/>
      <c r="G87" s="355"/>
      <c r="H87" s="355"/>
      <c r="I87" s="355"/>
      <c r="J87" s="355"/>
      <c r="K87" s="355"/>
      <c r="L87" s="356"/>
    </row>
    <row r="88" spans="1:12">
      <c r="A88" s="353">
        <v>66</v>
      </c>
      <c r="B88" s="354">
        <v>207000</v>
      </c>
      <c r="C88" s="355">
        <v>209000</v>
      </c>
      <c r="D88" s="355">
        <v>5050</v>
      </c>
      <c r="E88" s="355">
        <v>3430</v>
      </c>
      <c r="F88" s="355">
        <v>1820</v>
      </c>
      <c r="G88" s="355">
        <v>200</v>
      </c>
      <c r="H88" s="355">
        <v>0</v>
      </c>
      <c r="I88" s="355">
        <v>0</v>
      </c>
      <c r="J88" s="355">
        <v>0</v>
      </c>
      <c r="K88" s="355">
        <v>0</v>
      </c>
      <c r="L88" s="356">
        <v>23300</v>
      </c>
    </row>
    <row r="89" spans="1:12">
      <c r="A89" s="353">
        <v>67</v>
      </c>
      <c r="B89" s="354">
        <v>209000</v>
      </c>
      <c r="C89" s="355">
        <v>211000</v>
      </c>
      <c r="D89" s="355">
        <v>5130</v>
      </c>
      <c r="E89" s="355">
        <v>3500</v>
      </c>
      <c r="F89" s="355">
        <v>1890</v>
      </c>
      <c r="G89" s="355">
        <v>280</v>
      </c>
      <c r="H89" s="355">
        <v>0</v>
      </c>
      <c r="I89" s="355">
        <v>0</v>
      </c>
      <c r="J89" s="355">
        <v>0</v>
      </c>
      <c r="K89" s="355">
        <v>0</v>
      </c>
      <c r="L89" s="356">
        <v>23900</v>
      </c>
    </row>
    <row r="90" spans="1:12">
      <c r="A90" s="353">
        <v>68</v>
      </c>
      <c r="B90" s="354">
        <v>211000</v>
      </c>
      <c r="C90" s="355">
        <v>213000</v>
      </c>
      <c r="D90" s="355">
        <v>5200</v>
      </c>
      <c r="E90" s="355">
        <v>3570</v>
      </c>
      <c r="F90" s="355">
        <v>1960</v>
      </c>
      <c r="G90" s="355">
        <v>350</v>
      </c>
      <c r="H90" s="355">
        <v>0</v>
      </c>
      <c r="I90" s="355">
        <v>0</v>
      </c>
      <c r="J90" s="355">
        <v>0</v>
      </c>
      <c r="K90" s="355">
        <v>0</v>
      </c>
      <c r="L90" s="356">
        <v>24400</v>
      </c>
    </row>
    <row r="91" spans="1:12">
      <c r="A91" s="353">
        <v>69</v>
      </c>
      <c r="B91" s="354">
        <v>213000</v>
      </c>
      <c r="C91" s="355">
        <v>215000</v>
      </c>
      <c r="D91" s="355">
        <v>5270</v>
      </c>
      <c r="E91" s="355">
        <v>3640</v>
      </c>
      <c r="F91" s="355">
        <v>2030</v>
      </c>
      <c r="G91" s="355">
        <v>420</v>
      </c>
      <c r="H91" s="355">
        <v>0</v>
      </c>
      <c r="I91" s="355">
        <v>0</v>
      </c>
      <c r="J91" s="355">
        <v>0</v>
      </c>
      <c r="K91" s="355">
        <v>0</v>
      </c>
      <c r="L91" s="356">
        <v>25000</v>
      </c>
    </row>
    <row r="92" spans="1:12">
      <c r="A92" s="353">
        <v>70</v>
      </c>
      <c r="B92" s="354">
        <v>215000</v>
      </c>
      <c r="C92" s="355">
        <v>217000</v>
      </c>
      <c r="D92" s="355">
        <v>5340</v>
      </c>
      <c r="E92" s="355">
        <v>3720</v>
      </c>
      <c r="F92" s="355">
        <v>2100</v>
      </c>
      <c r="G92" s="355">
        <v>490</v>
      </c>
      <c r="H92" s="355">
        <v>0</v>
      </c>
      <c r="I92" s="355">
        <v>0</v>
      </c>
      <c r="J92" s="355">
        <v>0</v>
      </c>
      <c r="K92" s="355">
        <v>0</v>
      </c>
      <c r="L92" s="356">
        <v>25500</v>
      </c>
    </row>
    <row r="93" spans="1:12">
      <c r="A93" s="353"/>
      <c r="B93" s="354"/>
      <c r="C93" s="355"/>
      <c r="D93" s="355"/>
      <c r="E93" s="355"/>
      <c r="F93" s="355"/>
      <c r="G93" s="355"/>
      <c r="H93" s="355"/>
      <c r="I93" s="355"/>
      <c r="J93" s="355"/>
      <c r="K93" s="355"/>
      <c r="L93" s="356"/>
    </row>
    <row r="94" spans="1:12">
      <c r="A94" s="353">
        <v>71</v>
      </c>
      <c r="B94" s="354">
        <v>217000</v>
      </c>
      <c r="C94" s="355">
        <v>219000</v>
      </c>
      <c r="D94" s="355">
        <v>5410</v>
      </c>
      <c r="E94" s="355">
        <v>3790</v>
      </c>
      <c r="F94" s="355">
        <v>2170</v>
      </c>
      <c r="G94" s="355">
        <v>560</v>
      </c>
      <c r="H94" s="355">
        <v>0</v>
      </c>
      <c r="I94" s="355">
        <v>0</v>
      </c>
      <c r="J94" s="355">
        <v>0</v>
      </c>
      <c r="K94" s="355">
        <v>0</v>
      </c>
      <c r="L94" s="356">
        <v>26100</v>
      </c>
    </row>
    <row r="95" spans="1:12">
      <c r="A95" s="353">
        <v>72</v>
      </c>
      <c r="B95" s="354">
        <v>219000</v>
      </c>
      <c r="C95" s="355">
        <v>221000</v>
      </c>
      <c r="D95" s="355">
        <v>5480</v>
      </c>
      <c r="E95" s="355">
        <v>3860</v>
      </c>
      <c r="F95" s="355">
        <v>2250</v>
      </c>
      <c r="G95" s="355">
        <v>630</v>
      </c>
      <c r="H95" s="355">
        <v>0</v>
      </c>
      <c r="I95" s="355">
        <v>0</v>
      </c>
      <c r="J95" s="355">
        <v>0</v>
      </c>
      <c r="K95" s="355">
        <v>0</v>
      </c>
      <c r="L95" s="356">
        <v>26800</v>
      </c>
    </row>
    <row r="96" spans="1:12">
      <c r="A96" s="353">
        <v>73</v>
      </c>
      <c r="B96" s="354">
        <v>221000</v>
      </c>
      <c r="C96" s="355">
        <v>224000</v>
      </c>
      <c r="D96" s="355">
        <v>5560</v>
      </c>
      <c r="E96" s="355">
        <v>3950</v>
      </c>
      <c r="F96" s="355">
        <v>2340</v>
      </c>
      <c r="G96" s="355">
        <v>710</v>
      </c>
      <c r="H96" s="355">
        <v>0</v>
      </c>
      <c r="I96" s="355">
        <v>0</v>
      </c>
      <c r="J96" s="355">
        <v>0</v>
      </c>
      <c r="K96" s="355">
        <v>0</v>
      </c>
      <c r="L96" s="356">
        <v>27400</v>
      </c>
    </row>
    <row r="97" spans="1:12">
      <c r="A97" s="353">
        <v>74</v>
      </c>
      <c r="B97" s="354">
        <v>224000</v>
      </c>
      <c r="C97" s="355">
        <v>227000</v>
      </c>
      <c r="D97" s="355">
        <v>5680</v>
      </c>
      <c r="E97" s="355">
        <v>4060</v>
      </c>
      <c r="F97" s="355">
        <v>2440</v>
      </c>
      <c r="G97" s="355">
        <v>830</v>
      </c>
      <c r="H97" s="355">
        <v>0</v>
      </c>
      <c r="I97" s="355">
        <v>0</v>
      </c>
      <c r="J97" s="355">
        <v>0</v>
      </c>
      <c r="K97" s="355">
        <v>0</v>
      </c>
      <c r="L97" s="356">
        <v>28400</v>
      </c>
    </row>
    <row r="98" spans="1:12">
      <c r="A98" s="353">
        <v>75</v>
      </c>
      <c r="B98" s="354">
        <v>227000</v>
      </c>
      <c r="C98" s="355">
        <v>230000</v>
      </c>
      <c r="D98" s="355">
        <v>5780</v>
      </c>
      <c r="E98" s="355">
        <v>4170</v>
      </c>
      <c r="F98" s="355">
        <v>2550</v>
      </c>
      <c r="G98" s="355">
        <v>930</v>
      </c>
      <c r="H98" s="355">
        <v>0</v>
      </c>
      <c r="I98" s="355">
        <v>0</v>
      </c>
      <c r="J98" s="355">
        <v>0</v>
      </c>
      <c r="K98" s="355">
        <v>0</v>
      </c>
      <c r="L98" s="356">
        <v>29300</v>
      </c>
    </row>
    <row r="99" spans="1:12">
      <c r="A99" s="353"/>
      <c r="B99" s="354"/>
      <c r="C99" s="355"/>
      <c r="D99" s="355"/>
      <c r="E99" s="355"/>
      <c r="F99" s="355"/>
      <c r="G99" s="355"/>
      <c r="H99" s="355"/>
      <c r="I99" s="355"/>
      <c r="J99" s="355"/>
      <c r="K99" s="355"/>
      <c r="L99" s="356"/>
    </row>
    <row r="100" spans="1:12">
      <c r="A100" s="353">
        <v>76</v>
      </c>
      <c r="B100" s="354">
        <v>230000</v>
      </c>
      <c r="C100" s="355">
        <v>233000</v>
      </c>
      <c r="D100" s="355">
        <v>5890</v>
      </c>
      <c r="E100" s="355">
        <v>4280</v>
      </c>
      <c r="F100" s="355">
        <v>2650</v>
      </c>
      <c r="G100" s="355">
        <v>1040</v>
      </c>
      <c r="H100" s="355">
        <v>0</v>
      </c>
      <c r="I100" s="355">
        <v>0</v>
      </c>
      <c r="J100" s="355">
        <v>0</v>
      </c>
      <c r="K100" s="355">
        <v>0</v>
      </c>
      <c r="L100" s="356">
        <v>30300</v>
      </c>
    </row>
    <row r="101" spans="1:12">
      <c r="A101" s="353">
        <v>77</v>
      </c>
      <c r="B101" s="354">
        <v>233000</v>
      </c>
      <c r="C101" s="355">
        <v>236000</v>
      </c>
      <c r="D101" s="355">
        <v>5990</v>
      </c>
      <c r="E101" s="355">
        <v>4380</v>
      </c>
      <c r="F101" s="355">
        <v>2770</v>
      </c>
      <c r="G101" s="355">
        <v>1140</v>
      </c>
      <c r="H101" s="355">
        <v>0</v>
      </c>
      <c r="I101" s="355">
        <v>0</v>
      </c>
      <c r="J101" s="355">
        <v>0</v>
      </c>
      <c r="K101" s="355">
        <v>0</v>
      </c>
      <c r="L101" s="356">
        <v>31300</v>
      </c>
    </row>
    <row r="102" spans="1:12">
      <c r="A102" s="353">
        <v>78</v>
      </c>
      <c r="B102" s="354">
        <v>236000</v>
      </c>
      <c r="C102" s="355">
        <v>239000</v>
      </c>
      <c r="D102" s="355">
        <v>6110</v>
      </c>
      <c r="E102" s="355">
        <v>4490</v>
      </c>
      <c r="F102" s="355">
        <v>2870</v>
      </c>
      <c r="G102" s="355">
        <v>1260</v>
      </c>
      <c r="H102" s="355">
        <v>0</v>
      </c>
      <c r="I102" s="355">
        <v>0</v>
      </c>
      <c r="J102" s="355">
        <v>0</v>
      </c>
      <c r="K102" s="355">
        <v>0</v>
      </c>
      <c r="L102" s="356">
        <v>32400</v>
      </c>
    </row>
    <row r="103" spans="1:12">
      <c r="A103" s="353">
        <v>79</v>
      </c>
      <c r="B103" s="354">
        <v>239000</v>
      </c>
      <c r="C103" s="355">
        <v>242000</v>
      </c>
      <c r="D103" s="355">
        <v>6210</v>
      </c>
      <c r="E103" s="355">
        <v>4590</v>
      </c>
      <c r="F103" s="355">
        <v>2980</v>
      </c>
      <c r="G103" s="355">
        <v>1360</v>
      </c>
      <c r="H103" s="355">
        <v>0</v>
      </c>
      <c r="I103" s="355">
        <v>0</v>
      </c>
      <c r="J103" s="355">
        <v>0</v>
      </c>
      <c r="K103" s="355">
        <v>0</v>
      </c>
      <c r="L103" s="356">
        <v>33400</v>
      </c>
    </row>
    <row r="104" spans="1:12">
      <c r="A104" s="353">
        <v>80</v>
      </c>
      <c r="B104" s="354">
        <v>242000</v>
      </c>
      <c r="C104" s="355">
        <v>245000</v>
      </c>
      <c r="D104" s="355">
        <v>6320</v>
      </c>
      <c r="E104" s="355">
        <v>4710</v>
      </c>
      <c r="F104" s="355">
        <v>3080</v>
      </c>
      <c r="G104" s="355">
        <v>1470</v>
      </c>
      <c r="H104" s="355">
        <v>0</v>
      </c>
      <c r="I104" s="355">
        <v>0</v>
      </c>
      <c r="J104" s="355">
        <v>0</v>
      </c>
      <c r="K104" s="355">
        <v>0</v>
      </c>
      <c r="L104" s="356">
        <v>34400</v>
      </c>
    </row>
    <row r="105" spans="1:12">
      <c r="A105" s="353"/>
      <c r="B105" s="354"/>
      <c r="C105" s="355"/>
      <c r="D105" s="355"/>
      <c r="E105" s="355"/>
      <c r="F105" s="355"/>
      <c r="G105" s="355"/>
      <c r="H105" s="355"/>
      <c r="I105" s="355"/>
      <c r="J105" s="355"/>
      <c r="K105" s="355"/>
      <c r="L105" s="356"/>
    </row>
    <row r="106" spans="1:12">
      <c r="A106" s="353">
        <v>81</v>
      </c>
      <c r="B106" s="354">
        <v>245000</v>
      </c>
      <c r="C106" s="355">
        <v>248000</v>
      </c>
      <c r="D106" s="355">
        <v>6420</v>
      </c>
      <c r="E106" s="355">
        <v>4810</v>
      </c>
      <c r="F106" s="355">
        <v>3200</v>
      </c>
      <c r="G106" s="355">
        <v>1570</v>
      </c>
      <c r="H106" s="355">
        <v>0</v>
      </c>
      <c r="I106" s="355">
        <v>0</v>
      </c>
      <c r="J106" s="355">
        <v>0</v>
      </c>
      <c r="K106" s="355">
        <v>0</v>
      </c>
      <c r="L106" s="356">
        <v>35400</v>
      </c>
    </row>
    <row r="107" spans="1:12">
      <c r="A107" s="353">
        <v>82</v>
      </c>
      <c r="B107" s="354">
        <v>248000</v>
      </c>
      <c r="C107" s="355">
        <v>251000</v>
      </c>
      <c r="D107" s="355">
        <v>6530</v>
      </c>
      <c r="E107" s="355">
        <v>4920</v>
      </c>
      <c r="F107" s="355">
        <v>3300</v>
      </c>
      <c r="G107" s="355">
        <v>1680</v>
      </c>
      <c r="H107" s="355">
        <v>0</v>
      </c>
      <c r="I107" s="355">
        <v>0</v>
      </c>
      <c r="J107" s="355">
        <v>0</v>
      </c>
      <c r="K107" s="355">
        <v>0</v>
      </c>
      <c r="L107" s="356">
        <v>36400</v>
      </c>
    </row>
    <row r="108" spans="1:12">
      <c r="A108" s="353">
        <v>83</v>
      </c>
      <c r="B108" s="354">
        <v>251000</v>
      </c>
      <c r="C108" s="355">
        <v>254000</v>
      </c>
      <c r="D108" s="355">
        <v>6640</v>
      </c>
      <c r="E108" s="355">
        <v>5020</v>
      </c>
      <c r="F108" s="355">
        <v>3410</v>
      </c>
      <c r="G108" s="355">
        <v>1790</v>
      </c>
      <c r="H108" s="355">
        <v>170</v>
      </c>
      <c r="I108" s="355">
        <v>0</v>
      </c>
      <c r="J108" s="355">
        <v>0</v>
      </c>
      <c r="K108" s="355">
        <v>0</v>
      </c>
      <c r="L108" s="356">
        <v>37500</v>
      </c>
    </row>
    <row r="109" spans="1:12">
      <c r="A109" s="353">
        <v>84</v>
      </c>
      <c r="B109" s="354">
        <v>254000</v>
      </c>
      <c r="C109" s="355">
        <v>257000</v>
      </c>
      <c r="D109" s="355">
        <v>6750</v>
      </c>
      <c r="E109" s="355">
        <v>5140</v>
      </c>
      <c r="F109" s="355">
        <v>3510</v>
      </c>
      <c r="G109" s="355">
        <v>1900</v>
      </c>
      <c r="H109" s="355">
        <v>290</v>
      </c>
      <c r="I109" s="355">
        <v>0</v>
      </c>
      <c r="J109" s="355">
        <v>0</v>
      </c>
      <c r="K109" s="355">
        <v>0</v>
      </c>
      <c r="L109" s="356">
        <v>38500</v>
      </c>
    </row>
    <row r="110" spans="1:12">
      <c r="A110" s="353">
        <v>85</v>
      </c>
      <c r="B110" s="354">
        <v>257000</v>
      </c>
      <c r="C110" s="355">
        <v>260000</v>
      </c>
      <c r="D110" s="355">
        <v>6850</v>
      </c>
      <c r="E110" s="355">
        <v>5240</v>
      </c>
      <c r="F110" s="355">
        <v>3620</v>
      </c>
      <c r="G110" s="355">
        <v>2000</v>
      </c>
      <c r="H110" s="355">
        <v>390</v>
      </c>
      <c r="I110" s="355">
        <v>0</v>
      </c>
      <c r="J110" s="355">
        <v>0</v>
      </c>
      <c r="K110" s="355">
        <v>0</v>
      </c>
      <c r="L110" s="356">
        <v>39400</v>
      </c>
    </row>
    <row r="111" spans="1:12">
      <c r="A111" s="353"/>
      <c r="B111" s="354"/>
      <c r="C111" s="355"/>
      <c r="D111" s="355"/>
      <c r="E111" s="355"/>
      <c r="F111" s="355"/>
      <c r="G111" s="355"/>
      <c r="H111" s="355"/>
      <c r="I111" s="355"/>
      <c r="J111" s="355"/>
      <c r="K111" s="355"/>
      <c r="L111" s="356"/>
    </row>
    <row r="112" spans="1:12">
      <c r="A112" s="353">
        <v>86</v>
      </c>
      <c r="B112" s="354">
        <v>260000</v>
      </c>
      <c r="C112" s="355">
        <v>263000</v>
      </c>
      <c r="D112" s="355">
        <v>6960</v>
      </c>
      <c r="E112" s="355">
        <v>5350</v>
      </c>
      <c r="F112" s="355">
        <v>3730</v>
      </c>
      <c r="G112" s="355">
        <v>2110</v>
      </c>
      <c r="H112" s="355">
        <v>500</v>
      </c>
      <c r="I112" s="355">
        <v>0</v>
      </c>
      <c r="J112" s="355">
        <v>0</v>
      </c>
      <c r="K112" s="355">
        <v>0</v>
      </c>
      <c r="L112" s="356">
        <v>40400</v>
      </c>
    </row>
    <row r="113" spans="1:12">
      <c r="A113" s="353">
        <v>87</v>
      </c>
      <c r="B113" s="354">
        <v>263000</v>
      </c>
      <c r="C113" s="355">
        <v>266000</v>
      </c>
      <c r="D113" s="355">
        <v>7070</v>
      </c>
      <c r="E113" s="355">
        <v>5450</v>
      </c>
      <c r="F113" s="355">
        <v>3840</v>
      </c>
      <c r="G113" s="355">
        <v>2220</v>
      </c>
      <c r="H113" s="355">
        <v>600</v>
      </c>
      <c r="I113" s="355">
        <v>0</v>
      </c>
      <c r="J113" s="355">
        <v>0</v>
      </c>
      <c r="K113" s="355">
        <v>0</v>
      </c>
      <c r="L113" s="356">
        <v>41500</v>
      </c>
    </row>
    <row r="114" spans="1:12">
      <c r="A114" s="353">
        <v>88</v>
      </c>
      <c r="B114" s="354">
        <v>266000</v>
      </c>
      <c r="C114" s="355">
        <v>269000</v>
      </c>
      <c r="D114" s="355">
        <v>7180</v>
      </c>
      <c r="E114" s="355">
        <v>5560</v>
      </c>
      <c r="F114" s="355">
        <v>3940</v>
      </c>
      <c r="G114" s="355">
        <v>2330</v>
      </c>
      <c r="H114" s="355">
        <v>710</v>
      </c>
      <c r="I114" s="355">
        <v>0</v>
      </c>
      <c r="J114" s="355">
        <v>0</v>
      </c>
      <c r="K114" s="355">
        <v>0</v>
      </c>
      <c r="L114" s="356">
        <v>42500</v>
      </c>
    </row>
    <row r="115" spans="1:12">
      <c r="A115" s="353">
        <v>89</v>
      </c>
      <c r="B115" s="354">
        <v>269000</v>
      </c>
      <c r="C115" s="355">
        <v>272000</v>
      </c>
      <c r="D115" s="355">
        <v>7280</v>
      </c>
      <c r="E115" s="355">
        <v>5670</v>
      </c>
      <c r="F115" s="355">
        <v>4050</v>
      </c>
      <c r="G115" s="355">
        <v>2430</v>
      </c>
      <c r="H115" s="355">
        <v>820</v>
      </c>
      <c r="I115" s="355">
        <v>0</v>
      </c>
      <c r="J115" s="355">
        <v>0</v>
      </c>
      <c r="K115" s="355">
        <v>0</v>
      </c>
      <c r="L115" s="356">
        <v>43500</v>
      </c>
    </row>
    <row r="116" spans="1:12">
      <c r="A116" s="353">
        <v>90</v>
      </c>
      <c r="B116" s="354">
        <v>272000</v>
      </c>
      <c r="C116" s="355">
        <v>275000</v>
      </c>
      <c r="D116" s="355">
        <v>7390</v>
      </c>
      <c r="E116" s="355">
        <v>5780</v>
      </c>
      <c r="F116" s="355">
        <v>4160</v>
      </c>
      <c r="G116" s="355">
        <v>2540</v>
      </c>
      <c r="H116" s="355">
        <v>930</v>
      </c>
      <c r="I116" s="355">
        <v>0</v>
      </c>
      <c r="J116" s="355">
        <v>0</v>
      </c>
      <c r="K116" s="355">
        <v>0</v>
      </c>
      <c r="L116" s="356">
        <v>44500</v>
      </c>
    </row>
    <row r="117" spans="1:12">
      <c r="A117" s="353"/>
      <c r="B117" s="354"/>
      <c r="C117" s="355"/>
      <c r="D117" s="355"/>
      <c r="E117" s="355"/>
      <c r="F117" s="355"/>
      <c r="G117" s="355"/>
      <c r="H117" s="355"/>
      <c r="I117" s="355"/>
      <c r="J117" s="355"/>
      <c r="K117" s="355"/>
      <c r="L117" s="356"/>
    </row>
    <row r="118" spans="1:12">
      <c r="A118" s="353">
        <v>91</v>
      </c>
      <c r="B118" s="354">
        <v>275000</v>
      </c>
      <c r="C118" s="355">
        <v>278000</v>
      </c>
      <c r="D118" s="355">
        <v>7490</v>
      </c>
      <c r="E118" s="355">
        <v>5880</v>
      </c>
      <c r="F118" s="355">
        <v>4270</v>
      </c>
      <c r="G118" s="355">
        <v>2640</v>
      </c>
      <c r="H118" s="355">
        <v>1030</v>
      </c>
      <c r="I118" s="355">
        <v>0</v>
      </c>
      <c r="J118" s="355">
        <v>0</v>
      </c>
      <c r="K118" s="355">
        <v>0</v>
      </c>
      <c r="L118" s="356">
        <v>45500</v>
      </c>
    </row>
    <row r="119" spans="1:12">
      <c r="A119" s="353">
        <v>92</v>
      </c>
      <c r="B119" s="354">
        <v>278000</v>
      </c>
      <c r="C119" s="355">
        <v>281000</v>
      </c>
      <c r="D119" s="355">
        <v>7610</v>
      </c>
      <c r="E119" s="355">
        <v>5990</v>
      </c>
      <c r="F119" s="355">
        <v>4370</v>
      </c>
      <c r="G119" s="355">
        <v>2760</v>
      </c>
      <c r="H119" s="355">
        <v>1140</v>
      </c>
      <c r="I119" s="355">
        <v>0</v>
      </c>
      <c r="J119" s="355">
        <v>0</v>
      </c>
      <c r="K119" s="355">
        <v>0</v>
      </c>
      <c r="L119" s="356">
        <v>46600</v>
      </c>
    </row>
    <row r="120" spans="1:12">
      <c r="A120" s="353">
        <v>93</v>
      </c>
      <c r="B120" s="354">
        <v>281000</v>
      </c>
      <c r="C120" s="355">
        <v>284000</v>
      </c>
      <c r="D120" s="355">
        <v>7710</v>
      </c>
      <c r="E120" s="355">
        <v>6100</v>
      </c>
      <c r="F120" s="355">
        <v>4480</v>
      </c>
      <c r="G120" s="355">
        <v>2860</v>
      </c>
      <c r="H120" s="355">
        <v>1250</v>
      </c>
      <c r="I120" s="355">
        <v>0</v>
      </c>
      <c r="J120" s="355">
        <v>0</v>
      </c>
      <c r="K120" s="355">
        <v>0</v>
      </c>
      <c r="L120" s="356">
        <v>47600</v>
      </c>
    </row>
    <row r="121" spans="1:12">
      <c r="A121" s="353">
        <v>94</v>
      </c>
      <c r="B121" s="354">
        <v>284000</v>
      </c>
      <c r="C121" s="355">
        <v>287000</v>
      </c>
      <c r="D121" s="355">
        <v>7820</v>
      </c>
      <c r="E121" s="355">
        <v>6210</v>
      </c>
      <c r="F121" s="355">
        <v>4580</v>
      </c>
      <c r="G121" s="355">
        <v>2970</v>
      </c>
      <c r="H121" s="355">
        <v>1360</v>
      </c>
      <c r="I121" s="355">
        <v>0</v>
      </c>
      <c r="J121" s="355">
        <v>0</v>
      </c>
      <c r="K121" s="355">
        <v>0</v>
      </c>
      <c r="L121" s="356">
        <v>48600</v>
      </c>
    </row>
    <row r="122" spans="1:12">
      <c r="A122" s="353">
        <v>95</v>
      </c>
      <c r="B122" s="354">
        <v>287000</v>
      </c>
      <c r="C122" s="355">
        <v>290000</v>
      </c>
      <c r="D122" s="355">
        <v>7920</v>
      </c>
      <c r="E122" s="355">
        <v>6310</v>
      </c>
      <c r="F122" s="355">
        <v>4700</v>
      </c>
      <c r="G122" s="355">
        <v>3070</v>
      </c>
      <c r="H122" s="355">
        <v>1460</v>
      </c>
      <c r="I122" s="355">
        <v>0</v>
      </c>
      <c r="J122" s="355">
        <v>0</v>
      </c>
      <c r="K122" s="355">
        <v>0</v>
      </c>
      <c r="L122" s="356">
        <v>49500</v>
      </c>
    </row>
    <row r="123" spans="1:12" ht="14.25" thickBot="1">
      <c r="A123" s="353"/>
      <c r="B123" s="357"/>
      <c r="C123" s="358"/>
      <c r="D123" s="358"/>
      <c r="E123" s="358"/>
      <c r="F123" s="358"/>
      <c r="G123" s="358"/>
      <c r="H123" s="358"/>
      <c r="I123" s="358"/>
      <c r="J123" s="358"/>
      <c r="K123" s="358"/>
      <c r="L123" s="359"/>
    </row>
    <row r="124" spans="1:12">
      <c r="A124" s="353">
        <v>96</v>
      </c>
      <c r="B124" s="354">
        <v>290000</v>
      </c>
      <c r="C124" s="355">
        <v>293000</v>
      </c>
      <c r="D124" s="355">
        <v>8040</v>
      </c>
      <c r="E124" s="355">
        <v>6420</v>
      </c>
      <c r="F124" s="355">
        <v>4800</v>
      </c>
      <c r="G124" s="355">
        <v>3190</v>
      </c>
      <c r="H124" s="355">
        <v>1570</v>
      </c>
      <c r="I124" s="355">
        <v>0</v>
      </c>
      <c r="J124" s="355">
        <v>0</v>
      </c>
      <c r="K124" s="355">
        <v>0</v>
      </c>
      <c r="L124" s="356">
        <v>50500</v>
      </c>
    </row>
    <row r="125" spans="1:12">
      <c r="A125" s="353">
        <v>97</v>
      </c>
      <c r="B125" s="354">
        <v>293000</v>
      </c>
      <c r="C125" s="355">
        <v>296000</v>
      </c>
      <c r="D125" s="355">
        <v>8140</v>
      </c>
      <c r="E125" s="355">
        <v>6520</v>
      </c>
      <c r="F125" s="355">
        <v>4910</v>
      </c>
      <c r="G125" s="355">
        <v>3290</v>
      </c>
      <c r="H125" s="355">
        <v>1670</v>
      </c>
      <c r="I125" s="355">
        <v>0</v>
      </c>
      <c r="J125" s="355">
        <v>0</v>
      </c>
      <c r="K125" s="355">
        <v>0</v>
      </c>
      <c r="L125" s="356">
        <v>51600</v>
      </c>
    </row>
    <row r="126" spans="1:12">
      <c r="A126" s="353">
        <v>98</v>
      </c>
      <c r="B126" s="354">
        <v>296000</v>
      </c>
      <c r="C126" s="355">
        <v>299000</v>
      </c>
      <c r="D126" s="355">
        <v>8250</v>
      </c>
      <c r="E126" s="355">
        <v>6640</v>
      </c>
      <c r="F126" s="355">
        <v>5010</v>
      </c>
      <c r="G126" s="355">
        <v>3400</v>
      </c>
      <c r="H126" s="355">
        <v>1790</v>
      </c>
      <c r="I126" s="355">
        <v>160</v>
      </c>
      <c r="J126" s="355">
        <v>0</v>
      </c>
      <c r="K126" s="355">
        <v>0</v>
      </c>
      <c r="L126" s="356">
        <v>52300</v>
      </c>
    </row>
    <row r="127" spans="1:12">
      <c r="A127" s="353">
        <v>99</v>
      </c>
      <c r="B127" s="354">
        <v>299000</v>
      </c>
      <c r="C127" s="355">
        <v>302000</v>
      </c>
      <c r="D127" s="355">
        <v>8420</v>
      </c>
      <c r="E127" s="355">
        <v>6740</v>
      </c>
      <c r="F127" s="355">
        <v>5130</v>
      </c>
      <c r="G127" s="355">
        <v>3510</v>
      </c>
      <c r="H127" s="355">
        <v>1890</v>
      </c>
      <c r="I127" s="355">
        <v>280</v>
      </c>
      <c r="J127" s="355">
        <v>0</v>
      </c>
      <c r="K127" s="355">
        <v>0</v>
      </c>
      <c r="L127" s="356">
        <v>52900</v>
      </c>
    </row>
    <row r="128" spans="1:12">
      <c r="A128" s="353">
        <v>100</v>
      </c>
      <c r="B128" s="354">
        <v>302000</v>
      </c>
      <c r="C128" s="355">
        <v>305000</v>
      </c>
      <c r="D128" s="355">
        <v>8670</v>
      </c>
      <c r="E128" s="355">
        <v>6860</v>
      </c>
      <c r="F128" s="355">
        <v>5250</v>
      </c>
      <c r="G128" s="355">
        <v>3630</v>
      </c>
      <c r="H128" s="355">
        <v>2010</v>
      </c>
      <c r="I128" s="355">
        <v>400</v>
      </c>
      <c r="J128" s="355">
        <v>0</v>
      </c>
      <c r="K128" s="355">
        <v>0</v>
      </c>
      <c r="L128" s="356">
        <v>53500</v>
      </c>
    </row>
    <row r="129" spans="1:12">
      <c r="A129" s="353"/>
      <c r="B129" s="354"/>
      <c r="C129" s="355"/>
      <c r="D129" s="355"/>
      <c r="E129" s="355"/>
      <c r="F129" s="355"/>
      <c r="G129" s="355"/>
      <c r="H129" s="355"/>
      <c r="I129" s="355"/>
      <c r="J129" s="355"/>
      <c r="K129" s="355"/>
      <c r="L129" s="356"/>
    </row>
    <row r="130" spans="1:12">
      <c r="A130" s="353">
        <v>101</v>
      </c>
      <c r="B130" s="354">
        <v>305000</v>
      </c>
      <c r="C130" s="355">
        <v>308000</v>
      </c>
      <c r="D130" s="355">
        <v>8910</v>
      </c>
      <c r="E130" s="355">
        <v>6980</v>
      </c>
      <c r="F130" s="355">
        <v>5370</v>
      </c>
      <c r="G130" s="355">
        <v>3760</v>
      </c>
      <c r="H130" s="355">
        <v>2130</v>
      </c>
      <c r="I130" s="355">
        <v>520</v>
      </c>
      <c r="J130" s="355">
        <v>0</v>
      </c>
      <c r="K130" s="355">
        <v>0</v>
      </c>
      <c r="L130" s="356">
        <v>54200</v>
      </c>
    </row>
    <row r="131" spans="1:12">
      <c r="A131" s="353">
        <v>102</v>
      </c>
      <c r="B131" s="354">
        <v>308000</v>
      </c>
      <c r="C131" s="355">
        <v>311000</v>
      </c>
      <c r="D131" s="355">
        <v>9160</v>
      </c>
      <c r="E131" s="355">
        <v>7110</v>
      </c>
      <c r="F131" s="355">
        <v>5490</v>
      </c>
      <c r="G131" s="355">
        <v>3880</v>
      </c>
      <c r="H131" s="355">
        <v>2260</v>
      </c>
      <c r="I131" s="355">
        <v>640</v>
      </c>
      <c r="J131" s="355">
        <v>0</v>
      </c>
      <c r="K131" s="355">
        <v>0</v>
      </c>
      <c r="L131" s="356">
        <v>54800</v>
      </c>
    </row>
    <row r="132" spans="1:12">
      <c r="A132" s="353">
        <v>103</v>
      </c>
      <c r="B132" s="354">
        <v>311000</v>
      </c>
      <c r="C132" s="355">
        <v>314000</v>
      </c>
      <c r="D132" s="355">
        <v>9400</v>
      </c>
      <c r="E132" s="355">
        <v>7230</v>
      </c>
      <c r="F132" s="355">
        <v>5620</v>
      </c>
      <c r="G132" s="355">
        <v>4000</v>
      </c>
      <c r="H132" s="355">
        <v>2380</v>
      </c>
      <c r="I132" s="355">
        <v>770</v>
      </c>
      <c r="J132" s="355">
        <v>0</v>
      </c>
      <c r="K132" s="355">
        <v>0</v>
      </c>
      <c r="L132" s="356">
        <v>55400</v>
      </c>
    </row>
    <row r="133" spans="1:12">
      <c r="A133" s="353">
        <v>104</v>
      </c>
      <c r="B133" s="354">
        <v>314000</v>
      </c>
      <c r="C133" s="355">
        <v>317000</v>
      </c>
      <c r="D133" s="355">
        <v>9650</v>
      </c>
      <c r="E133" s="355">
        <v>7350</v>
      </c>
      <c r="F133" s="355">
        <v>5740</v>
      </c>
      <c r="G133" s="355">
        <v>4120</v>
      </c>
      <c r="H133" s="355">
        <v>2500</v>
      </c>
      <c r="I133" s="355">
        <v>890</v>
      </c>
      <c r="J133" s="355">
        <v>0</v>
      </c>
      <c r="K133" s="355">
        <v>0</v>
      </c>
      <c r="L133" s="356">
        <v>56100</v>
      </c>
    </row>
    <row r="134" spans="1:12">
      <c r="A134" s="353">
        <v>105</v>
      </c>
      <c r="B134" s="354">
        <v>317000</v>
      </c>
      <c r="C134" s="355">
        <v>320000</v>
      </c>
      <c r="D134" s="355">
        <v>9890</v>
      </c>
      <c r="E134" s="355">
        <v>7470</v>
      </c>
      <c r="F134" s="355">
        <v>5860</v>
      </c>
      <c r="G134" s="355">
        <v>4250</v>
      </c>
      <c r="H134" s="355">
        <v>2620</v>
      </c>
      <c r="I134" s="355">
        <v>1010</v>
      </c>
      <c r="J134" s="355">
        <v>0</v>
      </c>
      <c r="K134" s="355">
        <v>0</v>
      </c>
      <c r="L134" s="356">
        <v>56800</v>
      </c>
    </row>
    <row r="135" spans="1:12">
      <c r="A135" s="353"/>
      <c r="B135" s="354"/>
      <c r="C135" s="355"/>
      <c r="D135" s="355"/>
      <c r="E135" s="355"/>
      <c r="F135" s="355"/>
      <c r="G135" s="355"/>
      <c r="H135" s="355"/>
      <c r="I135" s="355"/>
      <c r="J135" s="355"/>
      <c r="K135" s="355"/>
      <c r="L135" s="356"/>
    </row>
    <row r="136" spans="1:12">
      <c r="A136" s="353">
        <v>106</v>
      </c>
      <c r="B136" s="354">
        <v>320000</v>
      </c>
      <c r="C136" s="355">
        <v>323000</v>
      </c>
      <c r="D136" s="355">
        <v>10140</v>
      </c>
      <c r="E136" s="355">
        <v>7600</v>
      </c>
      <c r="F136" s="355">
        <v>5980</v>
      </c>
      <c r="G136" s="355">
        <v>4370</v>
      </c>
      <c r="H136" s="355">
        <v>2750</v>
      </c>
      <c r="I136" s="355">
        <v>1130</v>
      </c>
      <c r="J136" s="355">
        <v>0</v>
      </c>
      <c r="K136" s="355">
        <v>0</v>
      </c>
      <c r="L136" s="356">
        <v>57700</v>
      </c>
    </row>
    <row r="137" spans="1:12">
      <c r="A137" s="353">
        <v>107</v>
      </c>
      <c r="B137" s="354">
        <v>323000</v>
      </c>
      <c r="C137" s="355">
        <v>326000</v>
      </c>
      <c r="D137" s="355">
        <v>10380</v>
      </c>
      <c r="E137" s="355">
        <v>7720</v>
      </c>
      <c r="F137" s="355">
        <v>6110</v>
      </c>
      <c r="G137" s="355">
        <v>4490</v>
      </c>
      <c r="H137" s="355">
        <v>2870</v>
      </c>
      <c r="I137" s="355">
        <v>1260</v>
      </c>
      <c r="J137" s="355">
        <v>0</v>
      </c>
      <c r="K137" s="355">
        <v>0</v>
      </c>
      <c r="L137" s="356">
        <v>58500</v>
      </c>
    </row>
    <row r="138" spans="1:12">
      <c r="A138" s="353">
        <v>108</v>
      </c>
      <c r="B138" s="354">
        <v>326000</v>
      </c>
      <c r="C138" s="355">
        <v>329000</v>
      </c>
      <c r="D138" s="355">
        <v>10630</v>
      </c>
      <c r="E138" s="355">
        <v>7840</v>
      </c>
      <c r="F138" s="355">
        <v>6230</v>
      </c>
      <c r="G138" s="355">
        <v>4610</v>
      </c>
      <c r="H138" s="355">
        <v>2990</v>
      </c>
      <c r="I138" s="355">
        <v>1380</v>
      </c>
      <c r="J138" s="355">
        <v>0</v>
      </c>
      <c r="K138" s="355">
        <v>0</v>
      </c>
      <c r="L138" s="356">
        <v>59300</v>
      </c>
    </row>
    <row r="139" spans="1:12">
      <c r="A139" s="353">
        <v>109</v>
      </c>
      <c r="B139" s="354">
        <v>329000</v>
      </c>
      <c r="C139" s="355">
        <v>332000</v>
      </c>
      <c r="D139" s="355">
        <v>10870</v>
      </c>
      <c r="E139" s="355">
        <v>7960</v>
      </c>
      <c r="F139" s="355">
        <v>6350</v>
      </c>
      <c r="G139" s="355">
        <v>4740</v>
      </c>
      <c r="H139" s="355">
        <v>3110</v>
      </c>
      <c r="I139" s="355">
        <v>1500</v>
      </c>
      <c r="J139" s="355">
        <v>0</v>
      </c>
      <c r="K139" s="355">
        <v>0</v>
      </c>
      <c r="L139" s="356">
        <v>60200</v>
      </c>
    </row>
    <row r="140" spans="1:12">
      <c r="A140" s="353">
        <v>110</v>
      </c>
      <c r="B140" s="354">
        <v>332000</v>
      </c>
      <c r="C140" s="355">
        <v>335000</v>
      </c>
      <c r="D140" s="355">
        <v>11120</v>
      </c>
      <c r="E140" s="355">
        <v>8090</v>
      </c>
      <c r="F140" s="355">
        <v>6470</v>
      </c>
      <c r="G140" s="355">
        <v>4860</v>
      </c>
      <c r="H140" s="355">
        <v>3240</v>
      </c>
      <c r="I140" s="355">
        <v>1620</v>
      </c>
      <c r="J140" s="355">
        <v>0</v>
      </c>
      <c r="K140" s="355">
        <v>0</v>
      </c>
      <c r="L140" s="356">
        <v>61100</v>
      </c>
    </row>
    <row r="141" spans="1:12">
      <c r="A141" s="353"/>
      <c r="B141" s="354"/>
      <c r="C141" s="355"/>
      <c r="D141" s="355"/>
      <c r="E141" s="355"/>
      <c r="F141" s="355"/>
      <c r="G141" s="355"/>
      <c r="H141" s="355"/>
      <c r="I141" s="355"/>
      <c r="J141" s="355"/>
      <c r="K141" s="355"/>
      <c r="L141" s="356"/>
    </row>
    <row r="142" spans="1:12">
      <c r="A142" s="353">
        <v>111</v>
      </c>
      <c r="B142" s="354">
        <v>335000</v>
      </c>
      <c r="C142" s="355">
        <v>338000</v>
      </c>
      <c r="D142" s="355">
        <v>11360</v>
      </c>
      <c r="E142" s="355">
        <v>8210</v>
      </c>
      <c r="F142" s="355">
        <v>6600</v>
      </c>
      <c r="G142" s="355">
        <v>4980</v>
      </c>
      <c r="H142" s="355">
        <v>3360</v>
      </c>
      <c r="I142" s="355">
        <v>1750</v>
      </c>
      <c r="J142" s="355">
        <v>130</v>
      </c>
      <c r="K142" s="355">
        <v>0</v>
      </c>
      <c r="L142" s="356">
        <v>62000</v>
      </c>
    </row>
    <row r="143" spans="1:12">
      <c r="A143" s="353">
        <v>112</v>
      </c>
      <c r="B143" s="354">
        <v>338000</v>
      </c>
      <c r="C143" s="355">
        <v>341000</v>
      </c>
      <c r="D143" s="355">
        <v>11610</v>
      </c>
      <c r="E143" s="355">
        <v>8370</v>
      </c>
      <c r="F143" s="355">
        <v>6720</v>
      </c>
      <c r="G143" s="355">
        <v>5110</v>
      </c>
      <c r="H143" s="355">
        <v>3480</v>
      </c>
      <c r="I143" s="355">
        <v>1870</v>
      </c>
      <c r="J143" s="355">
        <v>260</v>
      </c>
      <c r="K143" s="355">
        <v>0</v>
      </c>
      <c r="L143" s="356">
        <v>62900</v>
      </c>
    </row>
    <row r="144" spans="1:12">
      <c r="A144" s="353">
        <v>113</v>
      </c>
      <c r="B144" s="354">
        <v>341000</v>
      </c>
      <c r="C144" s="355">
        <v>344000</v>
      </c>
      <c r="D144" s="355">
        <v>11850</v>
      </c>
      <c r="E144" s="355">
        <v>8620</v>
      </c>
      <c r="F144" s="355">
        <v>6840</v>
      </c>
      <c r="G144" s="355">
        <v>5230</v>
      </c>
      <c r="H144" s="355">
        <v>3600</v>
      </c>
      <c r="I144" s="355">
        <v>1990</v>
      </c>
      <c r="J144" s="355">
        <v>380</v>
      </c>
      <c r="K144" s="355">
        <v>0</v>
      </c>
      <c r="L144" s="356">
        <v>63800</v>
      </c>
    </row>
    <row r="145" spans="1:12">
      <c r="A145" s="353">
        <v>114</v>
      </c>
      <c r="B145" s="354">
        <v>344000</v>
      </c>
      <c r="C145" s="355">
        <v>347000</v>
      </c>
      <c r="D145" s="355">
        <v>12100</v>
      </c>
      <c r="E145" s="355">
        <v>8860</v>
      </c>
      <c r="F145" s="355">
        <v>6960</v>
      </c>
      <c r="G145" s="355">
        <v>5350</v>
      </c>
      <c r="H145" s="355">
        <v>3730</v>
      </c>
      <c r="I145" s="355">
        <v>2110</v>
      </c>
      <c r="J145" s="355">
        <v>500</v>
      </c>
      <c r="K145" s="355">
        <v>0</v>
      </c>
      <c r="L145" s="356">
        <v>64700</v>
      </c>
    </row>
    <row r="146" spans="1:12">
      <c r="A146" s="353">
        <v>115</v>
      </c>
      <c r="B146" s="354">
        <v>347000</v>
      </c>
      <c r="C146" s="355">
        <v>350000</v>
      </c>
      <c r="D146" s="355">
        <v>12340</v>
      </c>
      <c r="E146" s="355">
        <v>9110</v>
      </c>
      <c r="F146" s="355">
        <v>7090</v>
      </c>
      <c r="G146" s="355">
        <v>5470</v>
      </c>
      <c r="H146" s="355">
        <v>3850</v>
      </c>
      <c r="I146" s="355">
        <v>2240</v>
      </c>
      <c r="J146" s="355">
        <v>620</v>
      </c>
      <c r="K146" s="355">
        <v>0</v>
      </c>
      <c r="L146" s="356">
        <v>65800</v>
      </c>
    </row>
    <row r="147" spans="1:12">
      <c r="A147" s="353"/>
      <c r="B147" s="354"/>
      <c r="C147" s="355"/>
      <c r="D147" s="355"/>
      <c r="E147" s="355"/>
      <c r="F147" s="355"/>
      <c r="G147" s="355"/>
      <c r="H147" s="355"/>
      <c r="I147" s="355"/>
      <c r="J147" s="355"/>
      <c r="K147" s="355"/>
      <c r="L147" s="356"/>
    </row>
    <row r="148" spans="1:12">
      <c r="A148" s="353">
        <v>116</v>
      </c>
      <c r="B148" s="354">
        <v>350000</v>
      </c>
      <c r="C148" s="355">
        <v>353000</v>
      </c>
      <c r="D148" s="355">
        <v>12590</v>
      </c>
      <c r="E148" s="355">
        <v>9350</v>
      </c>
      <c r="F148" s="355">
        <v>7210</v>
      </c>
      <c r="G148" s="355">
        <v>5600</v>
      </c>
      <c r="H148" s="355">
        <v>3970</v>
      </c>
      <c r="I148" s="355">
        <v>2360</v>
      </c>
      <c r="J148" s="355">
        <v>750</v>
      </c>
      <c r="K148" s="355">
        <v>0</v>
      </c>
      <c r="L148" s="356">
        <v>66700</v>
      </c>
    </row>
    <row r="149" spans="1:12">
      <c r="A149" s="353">
        <v>117</v>
      </c>
      <c r="B149" s="354">
        <v>353000</v>
      </c>
      <c r="C149" s="355">
        <v>356000</v>
      </c>
      <c r="D149" s="355">
        <v>12830</v>
      </c>
      <c r="E149" s="355">
        <v>9600</v>
      </c>
      <c r="F149" s="355">
        <v>7330</v>
      </c>
      <c r="G149" s="355">
        <v>5720</v>
      </c>
      <c r="H149" s="355">
        <v>4090</v>
      </c>
      <c r="I149" s="355">
        <v>2480</v>
      </c>
      <c r="J149" s="355">
        <v>870</v>
      </c>
      <c r="K149" s="355">
        <v>0</v>
      </c>
      <c r="L149" s="356">
        <v>67600</v>
      </c>
    </row>
    <row r="150" spans="1:12">
      <c r="A150" s="353">
        <v>118</v>
      </c>
      <c r="B150" s="354">
        <v>356000</v>
      </c>
      <c r="C150" s="355">
        <v>359000</v>
      </c>
      <c r="D150" s="355">
        <v>13080</v>
      </c>
      <c r="E150" s="355">
        <v>9840</v>
      </c>
      <c r="F150" s="355">
        <v>7450</v>
      </c>
      <c r="G150" s="355">
        <v>5840</v>
      </c>
      <c r="H150" s="355">
        <v>4220</v>
      </c>
      <c r="I150" s="355">
        <v>2600</v>
      </c>
      <c r="J150" s="355">
        <v>990</v>
      </c>
      <c r="K150" s="355">
        <v>0</v>
      </c>
      <c r="L150" s="356">
        <v>68500</v>
      </c>
    </row>
    <row r="151" spans="1:12">
      <c r="A151" s="353">
        <v>119</v>
      </c>
      <c r="B151" s="354">
        <v>359000</v>
      </c>
      <c r="C151" s="355">
        <v>362000</v>
      </c>
      <c r="D151" s="355">
        <v>13320</v>
      </c>
      <c r="E151" s="355">
        <v>10090</v>
      </c>
      <c r="F151" s="355">
        <v>7580</v>
      </c>
      <c r="G151" s="355">
        <v>5960</v>
      </c>
      <c r="H151" s="355">
        <v>4340</v>
      </c>
      <c r="I151" s="355">
        <v>2730</v>
      </c>
      <c r="J151" s="355">
        <v>1110</v>
      </c>
      <c r="K151" s="355">
        <v>0</v>
      </c>
      <c r="L151" s="356">
        <v>69400</v>
      </c>
    </row>
    <row r="152" spans="1:12">
      <c r="A152" s="353">
        <v>120</v>
      </c>
      <c r="B152" s="354">
        <v>362000</v>
      </c>
      <c r="C152" s="355">
        <v>365000</v>
      </c>
      <c r="D152" s="355">
        <v>13570</v>
      </c>
      <c r="E152" s="355">
        <v>10330</v>
      </c>
      <c r="F152" s="355">
        <v>7700</v>
      </c>
      <c r="G152" s="355">
        <v>6090</v>
      </c>
      <c r="H152" s="355">
        <v>4460</v>
      </c>
      <c r="I152" s="355">
        <v>2850</v>
      </c>
      <c r="J152" s="355">
        <v>1240</v>
      </c>
      <c r="K152" s="355">
        <v>0</v>
      </c>
      <c r="L152" s="356">
        <v>70400</v>
      </c>
    </row>
    <row r="153" spans="1:12">
      <c r="A153" s="353"/>
      <c r="B153" s="354"/>
      <c r="C153" s="355"/>
      <c r="D153" s="355"/>
      <c r="E153" s="355"/>
      <c r="F153" s="355"/>
      <c r="G153" s="355"/>
      <c r="H153" s="355"/>
      <c r="I153" s="355"/>
      <c r="J153" s="355"/>
      <c r="K153" s="355"/>
      <c r="L153" s="356"/>
    </row>
    <row r="154" spans="1:12">
      <c r="A154" s="353">
        <v>121</v>
      </c>
      <c r="B154" s="354">
        <v>365000</v>
      </c>
      <c r="C154" s="355">
        <v>368000</v>
      </c>
      <c r="D154" s="355">
        <v>13810</v>
      </c>
      <c r="E154" s="355">
        <v>10580</v>
      </c>
      <c r="F154" s="355">
        <v>7820</v>
      </c>
      <c r="G154" s="355">
        <v>6210</v>
      </c>
      <c r="H154" s="355">
        <v>4580</v>
      </c>
      <c r="I154" s="355">
        <v>2970</v>
      </c>
      <c r="J154" s="355">
        <v>1360</v>
      </c>
      <c r="K154" s="355">
        <v>0</v>
      </c>
      <c r="L154" s="356">
        <v>71400</v>
      </c>
    </row>
    <row r="155" spans="1:12">
      <c r="A155" s="353">
        <v>122</v>
      </c>
      <c r="B155" s="354">
        <v>368000</v>
      </c>
      <c r="C155" s="355">
        <v>371000</v>
      </c>
      <c r="D155" s="355">
        <v>14060</v>
      </c>
      <c r="E155" s="355">
        <v>10820</v>
      </c>
      <c r="F155" s="355">
        <v>7940</v>
      </c>
      <c r="G155" s="355">
        <v>6330</v>
      </c>
      <c r="H155" s="355">
        <v>4710</v>
      </c>
      <c r="I155" s="355">
        <v>3090</v>
      </c>
      <c r="J155" s="355">
        <v>1480</v>
      </c>
      <c r="K155" s="355">
        <v>0</v>
      </c>
      <c r="L155" s="356">
        <v>72300</v>
      </c>
    </row>
    <row r="156" spans="1:12">
      <c r="A156" s="353">
        <v>123</v>
      </c>
      <c r="B156" s="354">
        <v>371000</v>
      </c>
      <c r="C156" s="355">
        <v>374000</v>
      </c>
      <c r="D156" s="355">
        <v>14300</v>
      </c>
      <c r="E156" s="355">
        <v>11070</v>
      </c>
      <c r="F156" s="355">
        <v>8070</v>
      </c>
      <c r="G156" s="355">
        <v>6450</v>
      </c>
      <c r="H156" s="355">
        <v>4830</v>
      </c>
      <c r="I156" s="355">
        <v>3220</v>
      </c>
      <c r="J156" s="355">
        <v>1600</v>
      </c>
      <c r="K156" s="355">
        <v>0</v>
      </c>
      <c r="L156" s="356">
        <v>73100</v>
      </c>
    </row>
    <row r="157" spans="1:12">
      <c r="A157" s="353">
        <v>124</v>
      </c>
      <c r="B157" s="354">
        <v>374000</v>
      </c>
      <c r="C157" s="355">
        <v>377000</v>
      </c>
      <c r="D157" s="355">
        <v>14550</v>
      </c>
      <c r="E157" s="355">
        <v>11310</v>
      </c>
      <c r="F157" s="355">
        <v>8190</v>
      </c>
      <c r="G157" s="355">
        <v>6580</v>
      </c>
      <c r="H157" s="355">
        <v>4950</v>
      </c>
      <c r="I157" s="355">
        <v>3340</v>
      </c>
      <c r="J157" s="355">
        <v>1730</v>
      </c>
      <c r="K157" s="355">
        <v>100</v>
      </c>
      <c r="L157" s="356">
        <v>73900</v>
      </c>
    </row>
    <row r="158" spans="1:12">
      <c r="A158" s="353">
        <v>125</v>
      </c>
      <c r="B158" s="354">
        <v>377000</v>
      </c>
      <c r="C158" s="355">
        <v>380000</v>
      </c>
      <c r="D158" s="355">
        <v>14790</v>
      </c>
      <c r="E158" s="355">
        <v>11560</v>
      </c>
      <c r="F158" s="355">
        <v>8320</v>
      </c>
      <c r="G158" s="355">
        <v>6700</v>
      </c>
      <c r="H158" s="355">
        <v>5070</v>
      </c>
      <c r="I158" s="355">
        <v>3460</v>
      </c>
      <c r="J158" s="355">
        <v>1850</v>
      </c>
      <c r="K158" s="355">
        <v>220</v>
      </c>
      <c r="L158" s="356">
        <v>74700</v>
      </c>
    </row>
    <row r="159" spans="1:12">
      <c r="A159" s="353"/>
      <c r="B159" s="354"/>
      <c r="C159" s="355"/>
      <c r="D159" s="355"/>
      <c r="E159" s="355"/>
      <c r="F159" s="355"/>
      <c r="G159" s="355"/>
      <c r="H159" s="355"/>
      <c r="I159" s="355"/>
      <c r="J159" s="355"/>
      <c r="K159" s="355"/>
      <c r="L159" s="356"/>
    </row>
    <row r="160" spans="1:12">
      <c r="A160" s="353">
        <v>126</v>
      </c>
      <c r="B160" s="354">
        <v>380000</v>
      </c>
      <c r="C160" s="355">
        <v>383000</v>
      </c>
      <c r="D160" s="355">
        <v>15040</v>
      </c>
      <c r="E160" s="355">
        <v>11800</v>
      </c>
      <c r="F160" s="355">
        <v>8570</v>
      </c>
      <c r="G160" s="355">
        <v>6820</v>
      </c>
      <c r="H160" s="355">
        <v>5200</v>
      </c>
      <c r="I160" s="355">
        <v>3580</v>
      </c>
      <c r="J160" s="355">
        <v>1970</v>
      </c>
      <c r="K160" s="355">
        <v>350</v>
      </c>
      <c r="L160" s="356">
        <v>75700</v>
      </c>
    </row>
    <row r="161" spans="1:12">
      <c r="A161" s="353">
        <v>127</v>
      </c>
      <c r="B161" s="354">
        <v>383000</v>
      </c>
      <c r="C161" s="355">
        <v>386000</v>
      </c>
      <c r="D161" s="355">
        <v>15280</v>
      </c>
      <c r="E161" s="355">
        <v>12050</v>
      </c>
      <c r="F161" s="355">
        <v>8810</v>
      </c>
      <c r="G161" s="355">
        <v>6940</v>
      </c>
      <c r="H161" s="355">
        <v>5320</v>
      </c>
      <c r="I161" s="355">
        <v>3710</v>
      </c>
      <c r="J161" s="355">
        <v>2090</v>
      </c>
      <c r="K161" s="355">
        <v>470</v>
      </c>
      <c r="L161" s="356">
        <v>76500</v>
      </c>
    </row>
    <row r="162" spans="1:12">
      <c r="A162" s="353">
        <v>128</v>
      </c>
      <c r="B162" s="354">
        <v>386000</v>
      </c>
      <c r="C162" s="355">
        <v>389000</v>
      </c>
      <c r="D162" s="355">
        <v>15530</v>
      </c>
      <c r="E162" s="355">
        <v>12290</v>
      </c>
      <c r="F162" s="355">
        <v>9060</v>
      </c>
      <c r="G162" s="355">
        <v>7070</v>
      </c>
      <c r="H162" s="355">
        <v>5440</v>
      </c>
      <c r="I162" s="355">
        <v>3830</v>
      </c>
      <c r="J162" s="355">
        <v>2220</v>
      </c>
      <c r="K162" s="355">
        <v>590</v>
      </c>
      <c r="L162" s="356">
        <v>77300</v>
      </c>
    </row>
    <row r="163" spans="1:12">
      <c r="A163" s="353">
        <v>129</v>
      </c>
      <c r="B163" s="354">
        <v>389000</v>
      </c>
      <c r="C163" s="355">
        <v>392000</v>
      </c>
      <c r="D163" s="355">
        <v>15770</v>
      </c>
      <c r="E163" s="355">
        <v>12540</v>
      </c>
      <c r="F163" s="355">
        <v>9300</v>
      </c>
      <c r="G163" s="355">
        <v>7190</v>
      </c>
      <c r="H163" s="355">
        <v>5560</v>
      </c>
      <c r="I163" s="355">
        <v>3950</v>
      </c>
      <c r="J163" s="355">
        <v>2340</v>
      </c>
      <c r="K163" s="355">
        <v>710</v>
      </c>
      <c r="L163" s="356">
        <v>78200</v>
      </c>
    </row>
    <row r="164" spans="1:12">
      <c r="A164" s="353">
        <v>130</v>
      </c>
      <c r="B164" s="354">
        <v>392000</v>
      </c>
      <c r="C164" s="355">
        <v>395000</v>
      </c>
      <c r="D164" s="355">
        <v>16020</v>
      </c>
      <c r="E164" s="355">
        <v>12780</v>
      </c>
      <c r="F164" s="355">
        <v>9550</v>
      </c>
      <c r="G164" s="355">
        <v>7310</v>
      </c>
      <c r="H164" s="355">
        <v>5690</v>
      </c>
      <c r="I164" s="355">
        <v>4070</v>
      </c>
      <c r="J164" s="355">
        <v>2460</v>
      </c>
      <c r="K164" s="355">
        <v>840</v>
      </c>
      <c r="L164" s="356">
        <v>79700</v>
      </c>
    </row>
    <row r="165" spans="1:12">
      <c r="A165" s="353"/>
      <c r="B165" s="354"/>
      <c r="C165" s="355"/>
      <c r="D165" s="355"/>
      <c r="E165" s="355"/>
      <c r="F165" s="355"/>
      <c r="G165" s="355"/>
      <c r="H165" s="355"/>
      <c r="I165" s="355"/>
      <c r="J165" s="355"/>
      <c r="K165" s="355"/>
      <c r="L165" s="356"/>
    </row>
    <row r="166" spans="1:12">
      <c r="A166" s="353">
        <v>131</v>
      </c>
      <c r="B166" s="354">
        <v>395000</v>
      </c>
      <c r="C166" s="355">
        <v>398000</v>
      </c>
      <c r="D166" s="355">
        <v>16260</v>
      </c>
      <c r="E166" s="355">
        <v>13030</v>
      </c>
      <c r="F166" s="355">
        <v>9790</v>
      </c>
      <c r="G166" s="355">
        <v>7430</v>
      </c>
      <c r="H166" s="355">
        <v>5810</v>
      </c>
      <c r="I166" s="355">
        <v>4200</v>
      </c>
      <c r="J166" s="355">
        <v>2580</v>
      </c>
      <c r="K166" s="355">
        <v>960</v>
      </c>
      <c r="L166" s="356">
        <v>81400</v>
      </c>
    </row>
    <row r="167" spans="1:12">
      <c r="A167" s="353">
        <v>132</v>
      </c>
      <c r="B167" s="354">
        <v>398000</v>
      </c>
      <c r="C167" s="355">
        <v>401000</v>
      </c>
      <c r="D167" s="355">
        <v>16510</v>
      </c>
      <c r="E167" s="355">
        <v>13270</v>
      </c>
      <c r="F167" s="355">
        <v>10040</v>
      </c>
      <c r="G167" s="355">
        <v>7560</v>
      </c>
      <c r="H167" s="355">
        <v>5930</v>
      </c>
      <c r="I167" s="355">
        <v>4320</v>
      </c>
      <c r="J167" s="355">
        <v>2710</v>
      </c>
      <c r="K167" s="355">
        <v>1080</v>
      </c>
      <c r="L167" s="356">
        <v>82900</v>
      </c>
    </row>
    <row r="168" spans="1:12">
      <c r="A168" s="353">
        <v>133</v>
      </c>
      <c r="B168" s="354">
        <v>401000</v>
      </c>
      <c r="C168" s="355">
        <v>404000</v>
      </c>
      <c r="D168" s="355">
        <v>16750</v>
      </c>
      <c r="E168" s="355">
        <v>13520</v>
      </c>
      <c r="F168" s="355">
        <v>10280</v>
      </c>
      <c r="G168" s="355">
        <v>7680</v>
      </c>
      <c r="H168" s="355">
        <v>6050</v>
      </c>
      <c r="I168" s="355">
        <v>4440</v>
      </c>
      <c r="J168" s="355">
        <v>2830</v>
      </c>
      <c r="K168" s="355">
        <v>1200</v>
      </c>
      <c r="L168" s="356">
        <v>84500</v>
      </c>
    </row>
    <row r="169" spans="1:12">
      <c r="A169" s="353">
        <v>134</v>
      </c>
      <c r="B169" s="354">
        <v>404000</v>
      </c>
      <c r="C169" s="355">
        <v>407000</v>
      </c>
      <c r="D169" s="355">
        <v>17000</v>
      </c>
      <c r="E169" s="355">
        <v>13760</v>
      </c>
      <c r="F169" s="355">
        <v>10530</v>
      </c>
      <c r="G169" s="355">
        <v>7800</v>
      </c>
      <c r="H169" s="355">
        <v>6180</v>
      </c>
      <c r="I169" s="355">
        <v>4560</v>
      </c>
      <c r="J169" s="355">
        <v>2950</v>
      </c>
      <c r="K169" s="355">
        <v>1330</v>
      </c>
      <c r="L169" s="356">
        <v>86100</v>
      </c>
    </row>
    <row r="170" spans="1:12">
      <c r="A170" s="353">
        <v>135</v>
      </c>
      <c r="B170" s="354">
        <v>407000</v>
      </c>
      <c r="C170" s="355">
        <v>410000</v>
      </c>
      <c r="D170" s="355">
        <v>17240</v>
      </c>
      <c r="E170" s="355">
        <v>14010</v>
      </c>
      <c r="F170" s="355">
        <v>10770</v>
      </c>
      <c r="G170" s="355">
        <v>7920</v>
      </c>
      <c r="H170" s="355">
        <v>6300</v>
      </c>
      <c r="I170" s="355">
        <v>4690</v>
      </c>
      <c r="J170" s="355">
        <v>3070</v>
      </c>
      <c r="K170" s="355">
        <v>1450</v>
      </c>
      <c r="L170" s="356">
        <v>87700</v>
      </c>
    </row>
    <row r="171" spans="1:12">
      <c r="A171" s="353"/>
      <c r="B171" s="354"/>
      <c r="C171" s="355"/>
      <c r="D171" s="355"/>
      <c r="E171" s="355"/>
      <c r="F171" s="355"/>
      <c r="G171" s="355"/>
      <c r="H171" s="355"/>
      <c r="I171" s="355"/>
      <c r="J171" s="355"/>
      <c r="K171" s="355"/>
      <c r="L171" s="356"/>
    </row>
    <row r="172" spans="1:12">
      <c r="A172" s="353">
        <v>136</v>
      </c>
      <c r="B172" s="354">
        <v>410000</v>
      </c>
      <c r="C172" s="355">
        <v>413000</v>
      </c>
      <c r="D172" s="355">
        <v>17490</v>
      </c>
      <c r="E172" s="355">
        <v>14250</v>
      </c>
      <c r="F172" s="355">
        <v>11020</v>
      </c>
      <c r="G172" s="355">
        <v>8050</v>
      </c>
      <c r="H172" s="355">
        <v>6420</v>
      </c>
      <c r="I172" s="355">
        <v>4810</v>
      </c>
      <c r="J172" s="355">
        <v>3200</v>
      </c>
      <c r="K172" s="355">
        <v>1570</v>
      </c>
      <c r="L172" s="356">
        <v>89200</v>
      </c>
    </row>
    <row r="173" spans="1:12">
      <c r="A173" s="353">
        <v>137</v>
      </c>
      <c r="B173" s="354">
        <v>413000</v>
      </c>
      <c r="C173" s="355">
        <v>416000</v>
      </c>
      <c r="D173" s="355">
        <v>17730</v>
      </c>
      <c r="E173" s="355">
        <v>14500</v>
      </c>
      <c r="F173" s="355">
        <v>11260</v>
      </c>
      <c r="G173" s="355">
        <v>8170</v>
      </c>
      <c r="H173" s="355">
        <v>6540</v>
      </c>
      <c r="I173" s="355">
        <v>4930</v>
      </c>
      <c r="J173" s="355">
        <v>3320</v>
      </c>
      <c r="K173" s="355">
        <v>1690</v>
      </c>
      <c r="L173" s="356">
        <v>90800</v>
      </c>
    </row>
    <row r="174" spans="1:12">
      <c r="A174" s="353">
        <v>138</v>
      </c>
      <c r="B174" s="354">
        <v>416000</v>
      </c>
      <c r="C174" s="355">
        <v>419000</v>
      </c>
      <c r="D174" s="355">
        <v>17980</v>
      </c>
      <c r="E174" s="355">
        <v>14740</v>
      </c>
      <c r="F174" s="355">
        <v>11510</v>
      </c>
      <c r="G174" s="355">
        <v>8290</v>
      </c>
      <c r="H174" s="355">
        <v>6670</v>
      </c>
      <c r="I174" s="355">
        <v>5050</v>
      </c>
      <c r="J174" s="355">
        <v>3440</v>
      </c>
      <c r="K174" s="355">
        <v>1820</v>
      </c>
      <c r="L174" s="356">
        <v>92400</v>
      </c>
    </row>
    <row r="175" spans="1:12">
      <c r="A175" s="353">
        <v>139</v>
      </c>
      <c r="B175" s="354">
        <v>419000</v>
      </c>
      <c r="C175" s="355">
        <v>422000</v>
      </c>
      <c r="D175" s="355">
        <v>18220</v>
      </c>
      <c r="E175" s="355">
        <v>14990</v>
      </c>
      <c r="F175" s="355">
        <v>11750</v>
      </c>
      <c r="G175" s="355">
        <v>8530</v>
      </c>
      <c r="H175" s="355">
        <v>6790</v>
      </c>
      <c r="I175" s="355">
        <v>5180</v>
      </c>
      <c r="J175" s="355">
        <v>3560</v>
      </c>
      <c r="K175" s="355">
        <v>1940</v>
      </c>
      <c r="L175" s="356">
        <v>93900</v>
      </c>
    </row>
    <row r="176" spans="1:12">
      <c r="A176" s="353">
        <v>140</v>
      </c>
      <c r="B176" s="354">
        <v>422000</v>
      </c>
      <c r="C176" s="355">
        <v>425000</v>
      </c>
      <c r="D176" s="355">
        <v>18470</v>
      </c>
      <c r="E176" s="355">
        <v>15230</v>
      </c>
      <c r="F176" s="355">
        <v>12000</v>
      </c>
      <c r="G176" s="355">
        <v>8770</v>
      </c>
      <c r="H176" s="355">
        <v>6910</v>
      </c>
      <c r="I176" s="355">
        <v>5300</v>
      </c>
      <c r="J176" s="355">
        <v>3690</v>
      </c>
      <c r="K176" s="355">
        <v>2060</v>
      </c>
      <c r="L176" s="356">
        <v>95600</v>
      </c>
    </row>
    <row r="177" spans="1:12">
      <c r="A177" s="353"/>
      <c r="B177" s="354"/>
      <c r="C177" s="355"/>
      <c r="D177" s="355"/>
      <c r="E177" s="355"/>
      <c r="F177" s="355"/>
      <c r="G177" s="355"/>
      <c r="H177" s="355"/>
      <c r="I177" s="355"/>
      <c r="J177" s="355"/>
      <c r="K177" s="355"/>
      <c r="L177" s="356"/>
    </row>
    <row r="178" spans="1:12">
      <c r="A178" s="353">
        <v>141</v>
      </c>
      <c r="B178" s="354">
        <v>425000</v>
      </c>
      <c r="C178" s="355">
        <v>428000</v>
      </c>
      <c r="D178" s="355">
        <v>18710</v>
      </c>
      <c r="E178" s="355">
        <v>15480</v>
      </c>
      <c r="F178" s="355">
        <v>12240</v>
      </c>
      <c r="G178" s="355">
        <v>9020</v>
      </c>
      <c r="H178" s="355">
        <v>7030</v>
      </c>
      <c r="I178" s="355">
        <v>5420</v>
      </c>
      <c r="J178" s="355">
        <v>3810</v>
      </c>
      <c r="K178" s="355">
        <v>2180</v>
      </c>
      <c r="L178" s="356">
        <v>97100</v>
      </c>
    </row>
    <row r="179" spans="1:12">
      <c r="A179" s="353">
        <v>142</v>
      </c>
      <c r="B179" s="354">
        <v>428000</v>
      </c>
      <c r="C179" s="355">
        <v>431000</v>
      </c>
      <c r="D179" s="355">
        <v>18960</v>
      </c>
      <c r="E179" s="355">
        <v>15720</v>
      </c>
      <c r="F179" s="355">
        <v>12490</v>
      </c>
      <c r="G179" s="355">
        <v>9260</v>
      </c>
      <c r="H179" s="355">
        <v>7160</v>
      </c>
      <c r="I179" s="355">
        <v>5540</v>
      </c>
      <c r="J179" s="355">
        <v>3930</v>
      </c>
      <c r="K179" s="355">
        <v>2310</v>
      </c>
      <c r="L179" s="356">
        <v>98600</v>
      </c>
    </row>
    <row r="180" spans="1:12">
      <c r="A180" s="353">
        <v>143</v>
      </c>
      <c r="B180" s="354">
        <v>431000</v>
      </c>
      <c r="C180" s="355">
        <v>434000</v>
      </c>
      <c r="D180" s="355">
        <v>19210</v>
      </c>
      <c r="E180" s="355">
        <v>15970</v>
      </c>
      <c r="F180" s="355">
        <v>12730</v>
      </c>
      <c r="G180" s="355">
        <v>9510</v>
      </c>
      <c r="H180" s="355">
        <v>7280</v>
      </c>
      <c r="I180" s="355">
        <v>5670</v>
      </c>
      <c r="J180" s="355">
        <v>4050</v>
      </c>
      <c r="K180" s="355">
        <v>2430</v>
      </c>
      <c r="L180" s="356">
        <v>100300</v>
      </c>
    </row>
    <row r="181" spans="1:12">
      <c r="A181" s="353">
        <v>144</v>
      </c>
      <c r="B181" s="354">
        <v>434000</v>
      </c>
      <c r="C181" s="355">
        <v>437000</v>
      </c>
      <c r="D181" s="355">
        <v>19450</v>
      </c>
      <c r="E181" s="355">
        <v>16210</v>
      </c>
      <c r="F181" s="355">
        <v>12980</v>
      </c>
      <c r="G181" s="355">
        <v>9750</v>
      </c>
      <c r="H181" s="355">
        <v>7400</v>
      </c>
      <c r="I181" s="355">
        <v>5790</v>
      </c>
      <c r="J181" s="355">
        <v>4180</v>
      </c>
      <c r="K181" s="355">
        <v>2550</v>
      </c>
      <c r="L181" s="356">
        <v>101800</v>
      </c>
    </row>
    <row r="182" spans="1:12">
      <c r="A182" s="353">
        <v>145</v>
      </c>
      <c r="B182" s="354">
        <v>437000</v>
      </c>
      <c r="C182" s="355">
        <v>440000</v>
      </c>
      <c r="D182" s="355">
        <v>19700</v>
      </c>
      <c r="E182" s="355">
        <v>16460</v>
      </c>
      <c r="F182" s="355">
        <v>13220</v>
      </c>
      <c r="G182" s="355">
        <v>10000</v>
      </c>
      <c r="H182" s="355">
        <v>7520</v>
      </c>
      <c r="I182" s="355">
        <v>5910</v>
      </c>
      <c r="J182" s="355">
        <v>4300</v>
      </c>
      <c r="K182" s="355">
        <v>2680</v>
      </c>
      <c r="L182" s="356">
        <v>103400</v>
      </c>
    </row>
    <row r="183" spans="1:12" ht="14.25" thickBot="1">
      <c r="A183" s="353"/>
      <c r="B183" s="357"/>
      <c r="C183" s="358"/>
      <c r="D183" s="358"/>
      <c r="E183" s="358"/>
      <c r="F183" s="358"/>
      <c r="G183" s="358"/>
      <c r="H183" s="358"/>
      <c r="I183" s="358"/>
      <c r="J183" s="358"/>
      <c r="K183" s="358"/>
      <c r="L183" s="359"/>
    </row>
    <row r="184" spans="1:12">
      <c r="A184" s="353">
        <v>146</v>
      </c>
      <c r="B184" s="354">
        <v>440000</v>
      </c>
      <c r="C184" s="355">
        <v>443000</v>
      </c>
      <c r="D184" s="355">
        <v>20090</v>
      </c>
      <c r="E184" s="355">
        <v>16700</v>
      </c>
      <c r="F184" s="355">
        <v>13470</v>
      </c>
      <c r="G184" s="355">
        <v>10240</v>
      </c>
      <c r="H184" s="355">
        <v>7650</v>
      </c>
      <c r="I184" s="355">
        <v>6030</v>
      </c>
      <c r="J184" s="355">
        <v>4420</v>
      </c>
      <c r="K184" s="355">
        <v>2800</v>
      </c>
      <c r="L184" s="356">
        <v>105000</v>
      </c>
    </row>
    <row r="185" spans="1:12">
      <c r="A185" s="353">
        <v>147</v>
      </c>
      <c r="B185" s="354">
        <v>443000</v>
      </c>
      <c r="C185" s="355">
        <v>446000</v>
      </c>
      <c r="D185" s="355">
        <v>20580</v>
      </c>
      <c r="E185" s="355">
        <v>16950</v>
      </c>
      <c r="F185" s="355">
        <v>13710</v>
      </c>
      <c r="G185" s="355">
        <v>10490</v>
      </c>
      <c r="H185" s="355">
        <v>7770</v>
      </c>
      <c r="I185" s="355">
        <v>6160</v>
      </c>
      <c r="J185" s="355">
        <v>4540</v>
      </c>
      <c r="K185" s="355">
        <v>2920</v>
      </c>
      <c r="L185" s="356">
        <v>106600</v>
      </c>
    </row>
    <row r="186" spans="1:12">
      <c r="A186" s="353">
        <v>148</v>
      </c>
      <c r="B186" s="354">
        <v>446000</v>
      </c>
      <c r="C186" s="355">
        <v>449000</v>
      </c>
      <c r="D186" s="355">
        <v>21070</v>
      </c>
      <c r="E186" s="355">
        <v>17190</v>
      </c>
      <c r="F186" s="355">
        <v>13960</v>
      </c>
      <c r="G186" s="355">
        <v>10730</v>
      </c>
      <c r="H186" s="355">
        <v>7890</v>
      </c>
      <c r="I186" s="355">
        <v>6280</v>
      </c>
      <c r="J186" s="355">
        <v>4670</v>
      </c>
      <c r="K186" s="355">
        <v>3040</v>
      </c>
      <c r="L186" s="356">
        <v>108100</v>
      </c>
    </row>
    <row r="187" spans="1:12">
      <c r="A187" s="353">
        <v>149</v>
      </c>
      <c r="B187" s="354">
        <v>449000</v>
      </c>
      <c r="C187" s="355">
        <v>452000</v>
      </c>
      <c r="D187" s="355">
        <v>21560</v>
      </c>
      <c r="E187" s="355">
        <v>17440</v>
      </c>
      <c r="F187" s="355">
        <v>14200</v>
      </c>
      <c r="G187" s="355">
        <v>10980</v>
      </c>
      <c r="H187" s="355">
        <v>8010</v>
      </c>
      <c r="I187" s="355">
        <v>6400</v>
      </c>
      <c r="J187" s="355">
        <v>4790</v>
      </c>
      <c r="K187" s="355">
        <v>3170</v>
      </c>
      <c r="L187" s="356">
        <v>109700</v>
      </c>
    </row>
    <row r="188" spans="1:12">
      <c r="A188" s="353">
        <v>150</v>
      </c>
      <c r="B188" s="354">
        <v>452000</v>
      </c>
      <c r="C188" s="355">
        <v>455000</v>
      </c>
      <c r="D188" s="355">
        <v>22050</v>
      </c>
      <c r="E188" s="355">
        <v>17680</v>
      </c>
      <c r="F188" s="355">
        <v>14450</v>
      </c>
      <c r="G188" s="355">
        <v>11220</v>
      </c>
      <c r="H188" s="355">
        <v>8140</v>
      </c>
      <c r="I188" s="355">
        <v>6520</v>
      </c>
      <c r="J188" s="355">
        <v>4910</v>
      </c>
      <c r="K188" s="355">
        <v>3290</v>
      </c>
      <c r="L188" s="356">
        <v>111300</v>
      </c>
    </row>
    <row r="189" spans="1:12">
      <c r="A189" s="353"/>
      <c r="B189" s="354"/>
      <c r="C189" s="355"/>
      <c r="D189" s="355"/>
      <c r="E189" s="355"/>
      <c r="F189" s="355"/>
      <c r="G189" s="355"/>
      <c r="H189" s="355"/>
      <c r="I189" s="355"/>
      <c r="J189" s="355"/>
      <c r="K189" s="355"/>
      <c r="L189" s="356"/>
    </row>
    <row r="190" spans="1:12">
      <c r="A190" s="353">
        <v>151</v>
      </c>
      <c r="B190" s="354">
        <v>455000</v>
      </c>
      <c r="C190" s="355">
        <v>458000</v>
      </c>
      <c r="D190" s="355">
        <v>22540</v>
      </c>
      <c r="E190" s="355">
        <v>17930</v>
      </c>
      <c r="F190" s="355">
        <v>14690</v>
      </c>
      <c r="G190" s="355">
        <v>11470</v>
      </c>
      <c r="H190" s="355">
        <v>8260</v>
      </c>
      <c r="I190" s="355">
        <v>6650</v>
      </c>
      <c r="J190" s="355">
        <v>5030</v>
      </c>
      <c r="K190" s="355">
        <v>3410</v>
      </c>
      <c r="L190" s="356">
        <v>112800</v>
      </c>
    </row>
    <row r="191" spans="1:12">
      <c r="A191" s="353">
        <v>152</v>
      </c>
      <c r="B191" s="354">
        <v>458000</v>
      </c>
      <c r="C191" s="355">
        <v>461000</v>
      </c>
      <c r="D191" s="355">
        <v>23030</v>
      </c>
      <c r="E191" s="355">
        <v>18170</v>
      </c>
      <c r="F191" s="355">
        <v>14940</v>
      </c>
      <c r="G191" s="355">
        <v>11710</v>
      </c>
      <c r="H191" s="355">
        <v>8470</v>
      </c>
      <c r="I191" s="355">
        <v>6770</v>
      </c>
      <c r="J191" s="355">
        <v>5160</v>
      </c>
      <c r="K191" s="355">
        <v>3530</v>
      </c>
      <c r="L191" s="356">
        <v>114500</v>
      </c>
    </row>
    <row r="192" spans="1:12">
      <c r="A192" s="353">
        <v>153</v>
      </c>
      <c r="B192" s="354">
        <v>461000</v>
      </c>
      <c r="C192" s="355">
        <v>464000</v>
      </c>
      <c r="D192" s="355">
        <v>23520</v>
      </c>
      <c r="E192" s="355">
        <v>18420</v>
      </c>
      <c r="F192" s="355">
        <v>15180</v>
      </c>
      <c r="G192" s="355">
        <v>11960</v>
      </c>
      <c r="H192" s="355">
        <v>8720</v>
      </c>
      <c r="I192" s="355">
        <v>6890</v>
      </c>
      <c r="J192" s="355">
        <v>5280</v>
      </c>
      <c r="K192" s="355">
        <v>3660</v>
      </c>
      <c r="L192" s="356">
        <v>116000</v>
      </c>
    </row>
    <row r="193" spans="1:12">
      <c r="A193" s="353">
        <v>154</v>
      </c>
      <c r="B193" s="354">
        <v>464000</v>
      </c>
      <c r="C193" s="355">
        <v>467000</v>
      </c>
      <c r="D193" s="355">
        <v>24010</v>
      </c>
      <c r="E193" s="355">
        <v>18660</v>
      </c>
      <c r="F193" s="355">
        <v>15430</v>
      </c>
      <c r="G193" s="355">
        <v>12200</v>
      </c>
      <c r="H193" s="355">
        <v>8960</v>
      </c>
      <c r="I193" s="355">
        <v>7010</v>
      </c>
      <c r="J193" s="355">
        <v>5400</v>
      </c>
      <c r="K193" s="355">
        <v>3780</v>
      </c>
      <c r="L193" s="356">
        <v>117500</v>
      </c>
    </row>
    <row r="194" spans="1:12">
      <c r="A194" s="353">
        <v>155</v>
      </c>
      <c r="B194" s="354">
        <v>467000</v>
      </c>
      <c r="C194" s="355">
        <v>470000</v>
      </c>
      <c r="D194" s="355">
        <v>24500</v>
      </c>
      <c r="E194" s="355">
        <v>18910</v>
      </c>
      <c r="F194" s="355">
        <v>15670</v>
      </c>
      <c r="G194" s="355">
        <v>12450</v>
      </c>
      <c r="H194" s="355">
        <v>9210</v>
      </c>
      <c r="I194" s="355">
        <v>7140</v>
      </c>
      <c r="J194" s="355">
        <v>5520</v>
      </c>
      <c r="K194" s="355">
        <v>3900</v>
      </c>
      <c r="L194" s="356">
        <v>119200</v>
      </c>
    </row>
    <row r="195" spans="1:12">
      <c r="A195" s="353"/>
      <c r="B195" s="354"/>
      <c r="C195" s="355"/>
      <c r="D195" s="355"/>
      <c r="E195" s="355"/>
      <c r="F195" s="355"/>
      <c r="G195" s="355"/>
      <c r="H195" s="355"/>
      <c r="I195" s="355"/>
      <c r="J195" s="355"/>
      <c r="K195" s="355"/>
      <c r="L195" s="356"/>
    </row>
    <row r="196" spans="1:12">
      <c r="A196" s="353">
        <v>156</v>
      </c>
      <c r="B196" s="354">
        <v>470000</v>
      </c>
      <c r="C196" s="355">
        <v>473000</v>
      </c>
      <c r="D196" s="355">
        <v>24990</v>
      </c>
      <c r="E196" s="355">
        <v>19150</v>
      </c>
      <c r="F196" s="355">
        <v>15920</v>
      </c>
      <c r="G196" s="355">
        <v>12690</v>
      </c>
      <c r="H196" s="355">
        <v>9450</v>
      </c>
      <c r="I196" s="355">
        <v>7260</v>
      </c>
      <c r="J196" s="355">
        <v>5650</v>
      </c>
      <c r="K196" s="355">
        <v>4020</v>
      </c>
      <c r="L196" s="356">
        <v>120700</v>
      </c>
    </row>
    <row r="197" spans="1:12">
      <c r="A197" s="353">
        <v>157</v>
      </c>
      <c r="B197" s="354">
        <v>473000</v>
      </c>
      <c r="C197" s="355">
        <v>476000</v>
      </c>
      <c r="D197" s="355">
        <v>25480</v>
      </c>
      <c r="E197" s="355">
        <v>19400</v>
      </c>
      <c r="F197" s="355">
        <v>16160</v>
      </c>
      <c r="G197" s="355">
        <v>12940</v>
      </c>
      <c r="H197" s="355">
        <v>9700</v>
      </c>
      <c r="I197" s="355">
        <v>7380</v>
      </c>
      <c r="J197" s="355">
        <v>5770</v>
      </c>
      <c r="K197" s="355">
        <v>4150</v>
      </c>
      <c r="L197" s="356">
        <v>122300</v>
      </c>
    </row>
    <row r="198" spans="1:12">
      <c r="A198" s="353">
        <v>158</v>
      </c>
      <c r="B198" s="354">
        <v>476000</v>
      </c>
      <c r="C198" s="355">
        <v>479000</v>
      </c>
      <c r="D198" s="355">
        <v>25970</v>
      </c>
      <c r="E198" s="355">
        <v>19640</v>
      </c>
      <c r="F198" s="355">
        <v>16410</v>
      </c>
      <c r="G198" s="355">
        <v>13180</v>
      </c>
      <c r="H198" s="355">
        <v>9940</v>
      </c>
      <c r="I198" s="355">
        <v>7500</v>
      </c>
      <c r="J198" s="355">
        <v>5890</v>
      </c>
      <c r="K198" s="355">
        <v>4270</v>
      </c>
      <c r="L198" s="356">
        <v>123800</v>
      </c>
    </row>
    <row r="199" spans="1:12">
      <c r="A199" s="353">
        <v>159</v>
      </c>
      <c r="B199" s="354">
        <v>479000</v>
      </c>
      <c r="C199" s="355">
        <v>482000</v>
      </c>
      <c r="D199" s="355">
        <v>26460</v>
      </c>
      <c r="E199" s="355">
        <v>20000</v>
      </c>
      <c r="F199" s="355">
        <v>16650</v>
      </c>
      <c r="G199" s="355">
        <v>13430</v>
      </c>
      <c r="H199" s="355">
        <v>10190</v>
      </c>
      <c r="I199" s="355">
        <v>7630</v>
      </c>
      <c r="J199" s="355">
        <v>6010</v>
      </c>
      <c r="K199" s="355">
        <v>4390</v>
      </c>
      <c r="L199" s="356">
        <v>125400</v>
      </c>
    </row>
    <row r="200" spans="1:12">
      <c r="A200" s="353">
        <v>160</v>
      </c>
      <c r="B200" s="354">
        <v>482000</v>
      </c>
      <c r="C200" s="355">
        <v>485000</v>
      </c>
      <c r="D200" s="355">
        <v>26950</v>
      </c>
      <c r="E200" s="355">
        <v>20490</v>
      </c>
      <c r="F200" s="355">
        <v>16900</v>
      </c>
      <c r="G200" s="355">
        <v>13670</v>
      </c>
      <c r="H200" s="355">
        <v>10430</v>
      </c>
      <c r="I200" s="355">
        <v>7750</v>
      </c>
      <c r="J200" s="355">
        <v>6140</v>
      </c>
      <c r="K200" s="355">
        <v>4510</v>
      </c>
      <c r="L200" s="356">
        <v>127000</v>
      </c>
    </row>
    <row r="201" spans="1:12">
      <c r="A201" s="353"/>
      <c r="B201" s="354"/>
      <c r="C201" s="355"/>
      <c r="D201" s="355"/>
      <c r="E201" s="355"/>
      <c r="F201" s="355"/>
      <c r="G201" s="355"/>
      <c r="H201" s="355"/>
      <c r="I201" s="355"/>
      <c r="J201" s="355"/>
      <c r="K201" s="355"/>
      <c r="L201" s="356"/>
    </row>
    <row r="202" spans="1:12">
      <c r="A202" s="353">
        <v>161</v>
      </c>
      <c r="B202" s="354">
        <v>485000</v>
      </c>
      <c r="C202" s="355">
        <v>488000</v>
      </c>
      <c r="D202" s="355">
        <v>27440</v>
      </c>
      <c r="E202" s="355">
        <v>20980</v>
      </c>
      <c r="F202" s="355">
        <v>17140</v>
      </c>
      <c r="G202" s="355">
        <v>13920</v>
      </c>
      <c r="H202" s="355">
        <v>10680</v>
      </c>
      <c r="I202" s="355">
        <v>7870</v>
      </c>
      <c r="J202" s="355">
        <v>6260</v>
      </c>
      <c r="K202" s="355">
        <v>4640</v>
      </c>
      <c r="L202" s="356">
        <v>128500</v>
      </c>
    </row>
    <row r="203" spans="1:12">
      <c r="A203" s="353">
        <v>162</v>
      </c>
      <c r="B203" s="354">
        <v>488000</v>
      </c>
      <c r="C203" s="355">
        <v>491000</v>
      </c>
      <c r="D203" s="355">
        <v>27930</v>
      </c>
      <c r="E203" s="355">
        <v>21470</v>
      </c>
      <c r="F203" s="355">
        <v>17390</v>
      </c>
      <c r="G203" s="355">
        <v>14160</v>
      </c>
      <c r="H203" s="355">
        <v>10920</v>
      </c>
      <c r="I203" s="355">
        <v>7990</v>
      </c>
      <c r="J203" s="355">
        <v>6380</v>
      </c>
      <c r="K203" s="355">
        <v>4760</v>
      </c>
      <c r="L203" s="356">
        <v>130200</v>
      </c>
    </row>
    <row r="204" spans="1:12">
      <c r="A204" s="353">
        <v>163</v>
      </c>
      <c r="B204" s="354">
        <v>491000</v>
      </c>
      <c r="C204" s="355">
        <v>494000</v>
      </c>
      <c r="D204" s="355">
        <v>28420</v>
      </c>
      <c r="E204" s="355">
        <v>21960</v>
      </c>
      <c r="F204" s="355">
        <v>17630</v>
      </c>
      <c r="G204" s="355">
        <v>14410</v>
      </c>
      <c r="H204" s="355">
        <v>11170</v>
      </c>
      <c r="I204" s="355">
        <v>8120</v>
      </c>
      <c r="J204" s="355">
        <v>6500</v>
      </c>
      <c r="K204" s="355">
        <v>4880</v>
      </c>
      <c r="L204" s="356">
        <v>131700</v>
      </c>
    </row>
    <row r="205" spans="1:12">
      <c r="A205" s="353">
        <v>164</v>
      </c>
      <c r="B205" s="354">
        <v>494000</v>
      </c>
      <c r="C205" s="355">
        <v>497000</v>
      </c>
      <c r="D205" s="355">
        <v>28910</v>
      </c>
      <c r="E205" s="355">
        <v>22450</v>
      </c>
      <c r="F205" s="355">
        <v>17880</v>
      </c>
      <c r="G205" s="355">
        <v>14650</v>
      </c>
      <c r="H205" s="355">
        <v>11410</v>
      </c>
      <c r="I205" s="355">
        <v>8240</v>
      </c>
      <c r="J205" s="355">
        <v>6630</v>
      </c>
      <c r="K205" s="355">
        <v>5000</v>
      </c>
      <c r="L205" s="356">
        <v>133300</v>
      </c>
    </row>
    <row r="206" spans="1:12">
      <c r="A206" s="353">
        <v>165</v>
      </c>
      <c r="B206" s="354">
        <v>497000</v>
      </c>
      <c r="C206" s="355">
        <v>500000</v>
      </c>
      <c r="D206" s="355">
        <v>29400</v>
      </c>
      <c r="E206" s="355">
        <v>22940</v>
      </c>
      <c r="F206" s="355">
        <v>18120</v>
      </c>
      <c r="G206" s="355">
        <v>14900</v>
      </c>
      <c r="H206" s="355">
        <v>11660</v>
      </c>
      <c r="I206" s="355">
        <v>8420</v>
      </c>
      <c r="J206" s="355">
        <v>6750</v>
      </c>
      <c r="K206" s="355">
        <v>5130</v>
      </c>
      <c r="L206" s="356">
        <v>134900</v>
      </c>
    </row>
    <row r="207" spans="1:12">
      <c r="A207" s="353"/>
      <c r="B207" s="354"/>
      <c r="C207" s="355"/>
      <c r="D207" s="355"/>
      <c r="E207" s="355"/>
      <c r="F207" s="355"/>
      <c r="G207" s="355"/>
      <c r="H207" s="355"/>
      <c r="I207" s="355"/>
      <c r="J207" s="355"/>
      <c r="K207" s="355"/>
      <c r="L207" s="356"/>
    </row>
    <row r="208" spans="1:12">
      <c r="A208" s="353">
        <v>166</v>
      </c>
      <c r="B208" s="354">
        <v>500000</v>
      </c>
      <c r="C208" s="355">
        <v>503000</v>
      </c>
      <c r="D208" s="355">
        <v>29890</v>
      </c>
      <c r="E208" s="355">
        <v>23430</v>
      </c>
      <c r="F208" s="355">
        <v>18370</v>
      </c>
      <c r="G208" s="355">
        <v>15140</v>
      </c>
      <c r="H208" s="355">
        <v>11900</v>
      </c>
      <c r="I208" s="355">
        <v>8670</v>
      </c>
      <c r="J208" s="355">
        <v>6870</v>
      </c>
      <c r="K208" s="355">
        <v>5250</v>
      </c>
      <c r="L208" s="356">
        <v>136400</v>
      </c>
    </row>
    <row r="209" spans="1:12">
      <c r="A209" s="353">
        <v>167</v>
      </c>
      <c r="B209" s="354">
        <v>503000</v>
      </c>
      <c r="C209" s="355">
        <v>506000</v>
      </c>
      <c r="D209" s="355">
        <v>30380</v>
      </c>
      <c r="E209" s="355">
        <v>23920</v>
      </c>
      <c r="F209" s="355">
        <v>18610</v>
      </c>
      <c r="G209" s="355">
        <v>15390</v>
      </c>
      <c r="H209" s="355">
        <v>12150</v>
      </c>
      <c r="I209" s="355">
        <v>8910</v>
      </c>
      <c r="J209" s="355">
        <v>6990</v>
      </c>
      <c r="K209" s="355">
        <v>5370</v>
      </c>
      <c r="L209" s="356">
        <v>138100</v>
      </c>
    </row>
    <row r="210" spans="1:12">
      <c r="A210" s="353">
        <v>168</v>
      </c>
      <c r="B210" s="354">
        <v>506000</v>
      </c>
      <c r="C210" s="355">
        <v>509000</v>
      </c>
      <c r="D210" s="355">
        <v>30880</v>
      </c>
      <c r="E210" s="355">
        <v>24410</v>
      </c>
      <c r="F210" s="355">
        <v>18860</v>
      </c>
      <c r="G210" s="355">
        <v>15630</v>
      </c>
      <c r="H210" s="355">
        <v>12390</v>
      </c>
      <c r="I210" s="355">
        <v>9160</v>
      </c>
      <c r="J210" s="355">
        <v>7120</v>
      </c>
      <c r="K210" s="355">
        <v>5490</v>
      </c>
      <c r="L210" s="356">
        <v>139900</v>
      </c>
    </row>
    <row r="211" spans="1:12">
      <c r="A211" s="353">
        <v>169</v>
      </c>
      <c r="B211" s="354">
        <v>509000</v>
      </c>
      <c r="C211" s="355">
        <v>512000</v>
      </c>
      <c r="D211" s="355">
        <v>31370</v>
      </c>
      <c r="E211" s="355">
        <v>24900</v>
      </c>
      <c r="F211" s="355">
        <v>19100</v>
      </c>
      <c r="G211" s="355">
        <v>15880</v>
      </c>
      <c r="H211" s="355">
        <v>12640</v>
      </c>
      <c r="I211" s="355">
        <v>9400</v>
      </c>
      <c r="J211" s="355">
        <v>7240</v>
      </c>
      <c r="K211" s="355">
        <v>5620</v>
      </c>
      <c r="L211" s="356">
        <v>141500</v>
      </c>
    </row>
    <row r="212" spans="1:12">
      <c r="A212" s="353">
        <v>170</v>
      </c>
      <c r="B212" s="354">
        <v>512000</v>
      </c>
      <c r="C212" s="355">
        <v>515000</v>
      </c>
      <c r="D212" s="355">
        <v>31860</v>
      </c>
      <c r="E212" s="355">
        <v>25390</v>
      </c>
      <c r="F212" s="355">
        <v>19350</v>
      </c>
      <c r="G212" s="355">
        <v>16120</v>
      </c>
      <c r="H212" s="355">
        <v>12890</v>
      </c>
      <c r="I212" s="355">
        <v>9650</v>
      </c>
      <c r="J212" s="355">
        <v>7360</v>
      </c>
      <c r="K212" s="355">
        <v>5740</v>
      </c>
      <c r="L212" s="356">
        <v>143200</v>
      </c>
    </row>
    <row r="213" spans="1:12">
      <c r="A213" s="353"/>
      <c r="B213" s="354"/>
      <c r="C213" s="355"/>
      <c r="D213" s="355"/>
      <c r="E213" s="355"/>
      <c r="F213" s="355"/>
      <c r="G213" s="355"/>
      <c r="H213" s="355"/>
      <c r="I213" s="355"/>
      <c r="J213" s="355"/>
      <c r="K213" s="355"/>
      <c r="L213" s="356"/>
    </row>
    <row r="214" spans="1:12">
      <c r="A214" s="353">
        <v>171</v>
      </c>
      <c r="B214" s="354">
        <v>515000</v>
      </c>
      <c r="C214" s="355">
        <v>518000</v>
      </c>
      <c r="D214" s="355">
        <v>32350</v>
      </c>
      <c r="E214" s="355">
        <v>25880</v>
      </c>
      <c r="F214" s="355">
        <v>19590</v>
      </c>
      <c r="G214" s="355">
        <v>16370</v>
      </c>
      <c r="H214" s="355">
        <v>13130</v>
      </c>
      <c r="I214" s="355">
        <v>9890</v>
      </c>
      <c r="J214" s="355">
        <v>7480</v>
      </c>
      <c r="K214" s="355">
        <v>5860</v>
      </c>
      <c r="L214" s="356">
        <v>145000</v>
      </c>
    </row>
    <row r="215" spans="1:12">
      <c r="A215" s="353">
        <v>172</v>
      </c>
      <c r="B215" s="354">
        <v>518000</v>
      </c>
      <c r="C215" s="355">
        <v>521000</v>
      </c>
      <c r="D215" s="355">
        <v>32840</v>
      </c>
      <c r="E215" s="355">
        <v>26370</v>
      </c>
      <c r="F215" s="355">
        <v>19900</v>
      </c>
      <c r="G215" s="355">
        <v>16610</v>
      </c>
      <c r="H215" s="355">
        <v>13380</v>
      </c>
      <c r="I215" s="355">
        <v>10140</v>
      </c>
      <c r="J215" s="355">
        <v>7610</v>
      </c>
      <c r="K215" s="355">
        <v>5980</v>
      </c>
      <c r="L215" s="356">
        <v>146600</v>
      </c>
    </row>
    <row r="216" spans="1:12">
      <c r="A216" s="353">
        <v>173</v>
      </c>
      <c r="B216" s="354">
        <v>521000</v>
      </c>
      <c r="C216" s="355">
        <v>524000</v>
      </c>
      <c r="D216" s="355">
        <v>33330</v>
      </c>
      <c r="E216" s="355">
        <v>26860</v>
      </c>
      <c r="F216" s="355">
        <v>20390</v>
      </c>
      <c r="G216" s="355">
        <v>16860</v>
      </c>
      <c r="H216" s="355">
        <v>13620</v>
      </c>
      <c r="I216" s="355">
        <v>10380</v>
      </c>
      <c r="J216" s="355">
        <v>7730</v>
      </c>
      <c r="K216" s="355">
        <v>6110</v>
      </c>
      <c r="L216" s="356">
        <v>148400</v>
      </c>
    </row>
    <row r="217" spans="1:12">
      <c r="A217" s="353">
        <v>174</v>
      </c>
      <c r="B217" s="354">
        <v>524000</v>
      </c>
      <c r="C217" s="355">
        <v>527000</v>
      </c>
      <c r="D217" s="355">
        <v>33820</v>
      </c>
      <c r="E217" s="355">
        <v>27350</v>
      </c>
      <c r="F217" s="355">
        <v>20880</v>
      </c>
      <c r="G217" s="355">
        <v>17100</v>
      </c>
      <c r="H217" s="355">
        <v>13870</v>
      </c>
      <c r="I217" s="355">
        <v>10630</v>
      </c>
      <c r="J217" s="355">
        <v>7850</v>
      </c>
      <c r="K217" s="355">
        <v>6230</v>
      </c>
      <c r="L217" s="356">
        <v>150100</v>
      </c>
    </row>
    <row r="218" spans="1:12">
      <c r="A218" s="353">
        <v>175</v>
      </c>
      <c r="B218" s="354">
        <v>527000</v>
      </c>
      <c r="C218" s="355">
        <v>530000</v>
      </c>
      <c r="D218" s="355">
        <v>34310</v>
      </c>
      <c r="E218" s="355">
        <v>27840</v>
      </c>
      <c r="F218" s="355">
        <v>21370</v>
      </c>
      <c r="G218" s="355">
        <v>17350</v>
      </c>
      <c r="H218" s="355">
        <v>14110</v>
      </c>
      <c r="I218" s="355">
        <v>10870</v>
      </c>
      <c r="J218" s="355">
        <v>7970</v>
      </c>
      <c r="K218" s="355">
        <v>6350</v>
      </c>
      <c r="L218" s="356">
        <v>151700</v>
      </c>
    </row>
    <row r="219" spans="1:12">
      <c r="A219" s="353"/>
      <c r="B219" s="354"/>
      <c r="C219" s="355"/>
      <c r="D219" s="355"/>
      <c r="E219" s="355"/>
      <c r="F219" s="355"/>
      <c r="G219" s="355"/>
      <c r="H219" s="355"/>
      <c r="I219" s="355"/>
      <c r="J219" s="355"/>
      <c r="K219" s="355"/>
      <c r="L219" s="356"/>
    </row>
    <row r="220" spans="1:12">
      <c r="A220" s="353">
        <v>176</v>
      </c>
      <c r="B220" s="354">
        <v>530000</v>
      </c>
      <c r="C220" s="355">
        <v>533000</v>
      </c>
      <c r="D220" s="355">
        <v>34800</v>
      </c>
      <c r="E220" s="355">
        <v>28330</v>
      </c>
      <c r="F220" s="355">
        <v>21860</v>
      </c>
      <c r="G220" s="355">
        <v>17590</v>
      </c>
      <c r="H220" s="355">
        <v>14360</v>
      </c>
      <c r="I220" s="355">
        <v>11120</v>
      </c>
      <c r="J220" s="355">
        <v>8100</v>
      </c>
      <c r="K220" s="355">
        <v>6470</v>
      </c>
      <c r="L220" s="356">
        <v>153300</v>
      </c>
    </row>
    <row r="221" spans="1:12">
      <c r="A221" s="353">
        <v>177</v>
      </c>
      <c r="B221" s="354">
        <v>533000</v>
      </c>
      <c r="C221" s="355">
        <v>536000</v>
      </c>
      <c r="D221" s="355">
        <v>35290</v>
      </c>
      <c r="E221" s="355">
        <v>28820</v>
      </c>
      <c r="F221" s="355">
        <v>22350</v>
      </c>
      <c r="G221" s="355">
        <v>17840</v>
      </c>
      <c r="H221" s="355">
        <v>14600</v>
      </c>
      <c r="I221" s="355">
        <v>11360</v>
      </c>
      <c r="J221" s="355">
        <v>8220</v>
      </c>
      <c r="K221" s="355">
        <v>6600</v>
      </c>
      <c r="L221" s="356">
        <v>154900</v>
      </c>
    </row>
    <row r="222" spans="1:12">
      <c r="A222" s="353">
        <v>178</v>
      </c>
      <c r="B222" s="354">
        <v>536000</v>
      </c>
      <c r="C222" s="355">
        <v>539000</v>
      </c>
      <c r="D222" s="355">
        <v>35780</v>
      </c>
      <c r="E222" s="355">
        <v>29310</v>
      </c>
      <c r="F222" s="355">
        <v>22840</v>
      </c>
      <c r="G222" s="355">
        <v>18080</v>
      </c>
      <c r="H222" s="355">
        <v>14850</v>
      </c>
      <c r="I222" s="355">
        <v>11610</v>
      </c>
      <c r="J222" s="355">
        <v>8380</v>
      </c>
      <c r="K222" s="355">
        <v>6720</v>
      </c>
      <c r="L222" s="356">
        <v>156400</v>
      </c>
    </row>
    <row r="223" spans="1:12">
      <c r="A223" s="353">
        <v>179</v>
      </c>
      <c r="B223" s="354">
        <v>539000</v>
      </c>
      <c r="C223" s="355">
        <v>542000</v>
      </c>
      <c r="D223" s="355">
        <v>36270</v>
      </c>
      <c r="E223" s="355">
        <v>29800</v>
      </c>
      <c r="F223" s="355">
        <v>23330</v>
      </c>
      <c r="G223" s="355">
        <v>18330</v>
      </c>
      <c r="H223" s="355">
        <v>15090</v>
      </c>
      <c r="I223" s="355">
        <v>11850</v>
      </c>
      <c r="J223" s="355">
        <v>8630</v>
      </c>
      <c r="K223" s="355">
        <v>6840</v>
      </c>
      <c r="L223" s="356">
        <v>158100</v>
      </c>
    </row>
    <row r="224" spans="1:12">
      <c r="A224" s="353">
        <v>180</v>
      </c>
      <c r="B224" s="354">
        <v>542000</v>
      </c>
      <c r="C224" s="355">
        <v>545000</v>
      </c>
      <c r="D224" s="355">
        <v>36760</v>
      </c>
      <c r="E224" s="355">
        <v>30290</v>
      </c>
      <c r="F224" s="355">
        <v>23820</v>
      </c>
      <c r="G224" s="355">
        <v>18570</v>
      </c>
      <c r="H224" s="355">
        <v>15340</v>
      </c>
      <c r="I224" s="355">
        <v>12100</v>
      </c>
      <c r="J224" s="355">
        <v>8870</v>
      </c>
      <c r="K224" s="355">
        <v>6960</v>
      </c>
      <c r="L224" s="356">
        <v>159600</v>
      </c>
    </row>
    <row r="225" spans="1:12">
      <c r="A225" s="353"/>
      <c r="B225" s="354"/>
      <c r="C225" s="355"/>
      <c r="D225" s="355"/>
      <c r="E225" s="355"/>
      <c r="F225" s="355"/>
      <c r="G225" s="355"/>
      <c r="H225" s="355"/>
      <c r="I225" s="355"/>
      <c r="J225" s="355"/>
      <c r="K225" s="355"/>
      <c r="L225" s="356"/>
    </row>
    <row r="226" spans="1:12">
      <c r="A226" s="353">
        <v>181</v>
      </c>
      <c r="B226" s="354">
        <v>545000</v>
      </c>
      <c r="C226" s="355">
        <v>548000</v>
      </c>
      <c r="D226" s="355">
        <v>37250</v>
      </c>
      <c r="E226" s="355">
        <v>30780</v>
      </c>
      <c r="F226" s="355">
        <v>24310</v>
      </c>
      <c r="G226" s="355">
        <v>18820</v>
      </c>
      <c r="H226" s="355">
        <v>15580</v>
      </c>
      <c r="I226" s="355">
        <v>12340</v>
      </c>
      <c r="J226" s="355">
        <v>9120</v>
      </c>
      <c r="K226" s="355">
        <v>7090</v>
      </c>
      <c r="L226" s="356">
        <v>161200</v>
      </c>
    </row>
    <row r="227" spans="1:12">
      <c r="A227" s="353">
        <v>182</v>
      </c>
      <c r="B227" s="354">
        <v>548000</v>
      </c>
      <c r="C227" s="355">
        <v>551000</v>
      </c>
      <c r="D227" s="355">
        <v>37740</v>
      </c>
      <c r="E227" s="355">
        <v>31270</v>
      </c>
      <c r="F227" s="355">
        <v>24800</v>
      </c>
      <c r="G227" s="355">
        <v>19060</v>
      </c>
      <c r="H227" s="355">
        <v>15830</v>
      </c>
      <c r="I227" s="355">
        <v>12590</v>
      </c>
      <c r="J227" s="355">
        <v>9360</v>
      </c>
      <c r="K227" s="355">
        <v>7210</v>
      </c>
      <c r="L227" s="356">
        <v>162700</v>
      </c>
    </row>
    <row r="228" spans="1:12">
      <c r="A228" s="353">
        <v>183</v>
      </c>
      <c r="B228" s="354">
        <v>551000</v>
      </c>
      <c r="C228" s="355">
        <v>554000</v>
      </c>
      <c r="D228" s="355">
        <v>38280</v>
      </c>
      <c r="E228" s="355">
        <v>31810</v>
      </c>
      <c r="F228" s="355">
        <v>25340</v>
      </c>
      <c r="G228" s="355">
        <v>19330</v>
      </c>
      <c r="H228" s="355">
        <v>16100</v>
      </c>
      <c r="I228" s="355">
        <v>12860</v>
      </c>
      <c r="J228" s="355">
        <v>9630</v>
      </c>
      <c r="K228" s="355">
        <v>7350</v>
      </c>
      <c r="L228" s="356">
        <v>164300</v>
      </c>
    </row>
    <row r="229" spans="1:12">
      <c r="A229" s="353">
        <v>184</v>
      </c>
      <c r="B229" s="354">
        <v>554000</v>
      </c>
      <c r="C229" s="355">
        <v>557000</v>
      </c>
      <c r="D229" s="355">
        <v>38830</v>
      </c>
      <c r="E229" s="355">
        <v>32370</v>
      </c>
      <c r="F229" s="355">
        <v>25890</v>
      </c>
      <c r="G229" s="355">
        <v>19600</v>
      </c>
      <c r="H229" s="355">
        <v>16380</v>
      </c>
      <c r="I229" s="355">
        <v>13140</v>
      </c>
      <c r="J229" s="355">
        <v>9900</v>
      </c>
      <c r="K229" s="355">
        <v>7480</v>
      </c>
      <c r="L229" s="356">
        <v>165900</v>
      </c>
    </row>
    <row r="230" spans="1:12">
      <c r="A230" s="353">
        <v>185</v>
      </c>
      <c r="B230" s="354">
        <v>557000</v>
      </c>
      <c r="C230" s="355">
        <v>560000</v>
      </c>
      <c r="D230" s="355">
        <v>39380</v>
      </c>
      <c r="E230" s="355">
        <v>32920</v>
      </c>
      <c r="F230" s="355">
        <v>26440</v>
      </c>
      <c r="G230" s="355">
        <v>19980</v>
      </c>
      <c r="H230" s="355">
        <v>16650</v>
      </c>
      <c r="I230" s="355">
        <v>13420</v>
      </c>
      <c r="J230" s="355">
        <v>10180</v>
      </c>
      <c r="K230" s="355">
        <v>7630</v>
      </c>
      <c r="L230" s="356">
        <v>167400</v>
      </c>
    </row>
    <row r="231" spans="1:12">
      <c r="A231" s="353"/>
      <c r="B231" s="354"/>
      <c r="C231" s="355"/>
      <c r="D231" s="355"/>
      <c r="E231" s="355"/>
      <c r="F231" s="355"/>
      <c r="G231" s="355"/>
      <c r="H231" s="355"/>
      <c r="I231" s="355"/>
      <c r="J231" s="355"/>
      <c r="K231" s="355"/>
      <c r="L231" s="356"/>
    </row>
    <row r="232" spans="1:12">
      <c r="A232" s="353">
        <v>186</v>
      </c>
      <c r="B232" s="354">
        <v>560000</v>
      </c>
      <c r="C232" s="355">
        <v>563000</v>
      </c>
      <c r="D232" s="355">
        <v>39930</v>
      </c>
      <c r="E232" s="355">
        <v>33470</v>
      </c>
      <c r="F232" s="355">
        <v>27000</v>
      </c>
      <c r="G232" s="355">
        <v>20530</v>
      </c>
      <c r="H232" s="355">
        <v>16930</v>
      </c>
      <c r="I232" s="355">
        <v>13690</v>
      </c>
      <c r="J232" s="355">
        <v>10460</v>
      </c>
      <c r="K232" s="355">
        <v>7760</v>
      </c>
      <c r="L232" s="356">
        <v>169000</v>
      </c>
    </row>
    <row r="233" spans="1:12">
      <c r="A233" s="353">
        <v>187</v>
      </c>
      <c r="B233" s="354">
        <v>563000</v>
      </c>
      <c r="C233" s="355">
        <v>566000</v>
      </c>
      <c r="D233" s="355">
        <v>40480</v>
      </c>
      <c r="E233" s="355">
        <v>34020</v>
      </c>
      <c r="F233" s="355">
        <v>27550</v>
      </c>
      <c r="G233" s="355">
        <v>21080</v>
      </c>
      <c r="H233" s="355">
        <v>17200</v>
      </c>
      <c r="I233" s="355">
        <v>13970</v>
      </c>
      <c r="J233" s="355">
        <v>10730</v>
      </c>
      <c r="K233" s="355">
        <v>7900</v>
      </c>
      <c r="L233" s="356">
        <v>170500</v>
      </c>
    </row>
    <row r="234" spans="1:12">
      <c r="A234" s="353">
        <v>188</v>
      </c>
      <c r="B234" s="354">
        <v>566000</v>
      </c>
      <c r="C234" s="355">
        <v>569000</v>
      </c>
      <c r="D234" s="355">
        <v>41030</v>
      </c>
      <c r="E234" s="355">
        <v>34570</v>
      </c>
      <c r="F234" s="355">
        <v>28100</v>
      </c>
      <c r="G234" s="355">
        <v>21630</v>
      </c>
      <c r="H234" s="355">
        <v>17480</v>
      </c>
      <c r="I234" s="355">
        <v>14240</v>
      </c>
      <c r="J234" s="355">
        <v>11010</v>
      </c>
      <c r="K234" s="355">
        <v>8040</v>
      </c>
      <c r="L234" s="356">
        <v>172000</v>
      </c>
    </row>
    <row r="235" spans="1:12">
      <c r="A235" s="353">
        <v>189</v>
      </c>
      <c r="B235" s="354">
        <v>569000</v>
      </c>
      <c r="C235" s="355">
        <v>572000</v>
      </c>
      <c r="D235" s="355">
        <v>41590</v>
      </c>
      <c r="E235" s="355">
        <v>35120</v>
      </c>
      <c r="F235" s="355">
        <v>28650</v>
      </c>
      <c r="G235" s="355">
        <v>22190</v>
      </c>
      <c r="H235" s="355">
        <v>17760</v>
      </c>
      <c r="I235" s="355">
        <v>14520</v>
      </c>
      <c r="J235" s="355">
        <v>11280</v>
      </c>
      <c r="K235" s="355">
        <v>8180</v>
      </c>
      <c r="L235" s="356">
        <v>173600</v>
      </c>
    </row>
    <row r="236" spans="1:12">
      <c r="A236" s="353">
        <v>190</v>
      </c>
      <c r="B236" s="354">
        <v>572000</v>
      </c>
      <c r="C236" s="355">
        <v>575000</v>
      </c>
      <c r="D236" s="355">
        <v>42140</v>
      </c>
      <c r="E236" s="355">
        <v>35670</v>
      </c>
      <c r="F236" s="355">
        <v>29200</v>
      </c>
      <c r="G236" s="355">
        <v>22740</v>
      </c>
      <c r="H236" s="355">
        <v>18030</v>
      </c>
      <c r="I236" s="355">
        <v>14790</v>
      </c>
      <c r="J236" s="355">
        <v>11560</v>
      </c>
      <c r="K236" s="355">
        <v>8330</v>
      </c>
      <c r="L236" s="356">
        <v>175100</v>
      </c>
    </row>
    <row r="237" spans="1:12">
      <c r="A237" s="353"/>
      <c r="B237" s="354"/>
      <c r="C237" s="355"/>
      <c r="D237" s="355"/>
      <c r="E237" s="355"/>
      <c r="F237" s="355"/>
      <c r="G237" s="355"/>
      <c r="H237" s="355"/>
      <c r="I237" s="355"/>
      <c r="J237" s="355"/>
      <c r="K237" s="355"/>
      <c r="L237" s="356"/>
    </row>
    <row r="238" spans="1:12">
      <c r="A238" s="353">
        <v>191</v>
      </c>
      <c r="B238" s="354">
        <v>575000</v>
      </c>
      <c r="C238" s="355">
        <v>578000</v>
      </c>
      <c r="D238" s="355">
        <v>42690</v>
      </c>
      <c r="E238" s="355">
        <v>36230</v>
      </c>
      <c r="F238" s="355">
        <v>29750</v>
      </c>
      <c r="G238" s="355">
        <v>23290</v>
      </c>
      <c r="H238" s="355">
        <v>18310</v>
      </c>
      <c r="I238" s="355">
        <v>15070</v>
      </c>
      <c r="J238" s="355">
        <v>11830</v>
      </c>
      <c r="K238" s="355">
        <v>8610</v>
      </c>
      <c r="L238" s="356">
        <v>176600</v>
      </c>
    </row>
    <row r="239" spans="1:12">
      <c r="A239" s="353">
        <v>192</v>
      </c>
      <c r="B239" s="354">
        <v>578000</v>
      </c>
      <c r="C239" s="355">
        <v>581000</v>
      </c>
      <c r="D239" s="355">
        <v>43240</v>
      </c>
      <c r="E239" s="355">
        <v>36780</v>
      </c>
      <c r="F239" s="355">
        <v>30300</v>
      </c>
      <c r="G239" s="355">
        <v>23840</v>
      </c>
      <c r="H239" s="355">
        <v>18580</v>
      </c>
      <c r="I239" s="355">
        <v>15350</v>
      </c>
      <c r="J239" s="355">
        <v>12110</v>
      </c>
      <c r="K239" s="355">
        <v>8880</v>
      </c>
      <c r="L239" s="356">
        <v>178200</v>
      </c>
    </row>
    <row r="240" spans="1:12">
      <c r="A240" s="353">
        <v>193</v>
      </c>
      <c r="B240" s="354">
        <v>581000</v>
      </c>
      <c r="C240" s="355">
        <v>584000</v>
      </c>
      <c r="D240" s="355">
        <v>43790</v>
      </c>
      <c r="E240" s="355">
        <v>37330</v>
      </c>
      <c r="F240" s="355">
        <v>30850</v>
      </c>
      <c r="G240" s="355">
        <v>24390</v>
      </c>
      <c r="H240" s="355">
        <v>18860</v>
      </c>
      <c r="I240" s="355">
        <v>15620</v>
      </c>
      <c r="J240" s="355">
        <v>12380</v>
      </c>
      <c r="K240" s="355">
        <v>9160</v>
      </c>
      <c r="L240" s="356">
        <v>179600</v>
      </c>
    </row>
    <row r="241" spans="1:12">
      <c r="A241" s="353">
        <v>194</v>
      </c>
      <c r="B241" s="354">
        <v>584000</v>
      </c>
      <c r="C241" s="355">
        <v>587000</v>
      </c>
      <c r="D241" s="355">
        <v>44340</v>
      </c>
      <c r="E241" s="355">
        <v>37880</v>
      </c>
      <c r="F241" s="355">
        <v>31410</v>
      </c>
      <c r="G241" s="355">
        <v>24940</v>
      </c>
      <c r="H241" s="355">
        <v>19130</v>
      </c>
      <c r="I241" s="355">
        <v>15900</v>
      </c>
      <c r="J241" s="355">
        <v>12660</v>
      </c>
      <c r="K241" s="355">
        <v>9430</v>
      </c>
      <c r="L241" s="356">
        <v>181100</v>
      </c>
    </row>
    <row r="242" spans="1:12">
      <c r="A242" s="353">
        <v>195</v>
      </c>
      <c r="B242" s="354">
        <v>587000</v>
      </c>
      <c r="C242" s="355">
        <v>590000</v>
      </c>
      <c r="D242" s="355">
        <v>44890</v>
      </c>
      <c r="E242" s="355">
        <v>38430</v>
      </c>
      <c r="F242" s="355">
        <v>31960</v>
      </c>
      <c r="G242" s="355">
        <v>25490</v>
      </c>
      <c r="H242" s="355">
        <v>19410</v>
      </c>
      <c r="I242" s="355">
        <v>16170</v>
      </c>
      <c r="J242" s="355">
        <v>12940</v>
      </c>
      <c r="K242" s="355">
        <v>9710</v>
      </c>
      <c r="L242" s="356">
        <v>182700</v>
      </c>
    </row>
    <row r="243" spans="1:12" ht="14.25" thickBot="1">
      <c r="A243" s="353"/>
      <c r="B243" s="357"/>
      <c r="C243" s="358"/>
      <c r="D243" s="358"/>
      <c r="E243" s="358"/>
      <c r="F243" s="358"/>
      <c r="G243" s="358"/>
      <c r="H243" s="358"/>
      <c r="I243" s="358"/>
      <c r="J243" s="358"/>
      <c r="K243" s="358"/>
      <c r="L243" s="359"/>
    </row>
    <row r="244" spans="1:12">
      <c r="A244" s="353">
        <v>196</v>
      </c>
      <c r="B244" s="354">
        <v>590000</v>
      </c>
      <c r="C244" s="355">
        <v>593000</v>
      </c>
      <c r="D244" s="355">
        <v>45440</v>
      </c>
      <c r="E244" s="355">
        <v>38980</v>
      </c>
      <c r="F244" s="355">
        <v>32510</v>
      </c>
      <c r="G244" s="355">
        <v>26050</v>
      </c>
      <c r="H244" s="355">
        <v>19680</v>
      </c>
      <c r="I244" s="355">
        <v>16450</v>
      </c>
      <c r="J244" s="355">
        <v>13210</v>
      </c>
      <c r="K244" s="355">
        <v>9990</v>
      </c>
      <c r="L244" s="356">
        <v>184200</v>
      </c>
    </row>
    <row r="245" spans="1:12">
      <c r="A245" s="353">
        <v>197</v>
      </c>
      <c r="B245" s="354">
        <v>593000</v>
      </c>
      <c r="C245" s="355">
        <v>596000</v>
      </c>
      <c r="D245" s="355">
        <v>46000</v>
      </c>
      <c r="E245" s="355">
        <v>39530</v>
      </c>
      <c r="F245" s="355">
        <v>33060</v>
      </c>
      <c r="G245" s="355">
        <v>26600</v>
      </c>
      <c r="H245" s="355">
        <v>20130</v>
      </c>
      <c r="I245" s="355">
        <v>16720</v>
      </c>
      <c r="J245" s="355">
        <v>13490</v>
      </c>
      <c r="K245" s="355">
        <v>10260</v>
      </c>
      <c r="L245" s="356">
        <v>185700</v>
      </c>
    </row>
    <row r="246" spans="1:12">
      <c r="A246" s="353">
        <v>198</v>
      </c>
      <c r="B246" s="354">
        <v>596000</v>
      </c>
      <c r="C246" s="355">
        <v>599000</v>
      </c>
      <c r="D246" s="355">
        <v>46550</v>
      </c>
      <c r="E246" s="355">
        <v>40080</v>
      </c>
      <c r="F246" s="355">
        <v>33610</v>
      </c>
      <c r="G246" s="355">
        <v>27150</v>
      </c>
      <c r="H246" s="355">
        <v>20690</v>
      </c>
      <c r="I246" s="355">
        <v>17000</v>
      </c>
      <c r="J246" s="355">
        <v>13760</v>
      </c>
      <c r="K246" s="355">
        <v>10540</v>
      </c>
      <c r="L246" s="356">
        <v>187300</v>
      </c>
    </row>
    <row r="247" spans="1:12">
      <c r="A247" s="353">
        <v>199</v>
      </c>
      <c r="B247" s="354">
        <v>599000</v>
      </c>
      <c r="C247" s="355">
        <v>602000</v>
      </c>
      <c r="D247" s="355">
        <v>47100</v>
      </c>
      <c r="E247" s="355">
        <v>40640</v>
      </c>
      <c r="F247" s="355">
        <v>34160</v>
      </c>
      <c r="G247" s="355">
        <v>27700</v>
      </c>
      <c r="H247" s="355">
        <v>21240</v>
      </c>
      <c r="I247" s="355">
        <v>17280</v>
      </c>
      <c r="J247" s="355">
        <v>14040</v>
      </c>
      <c r="K247" s="355">
        <v>10810</v>
      </c>
      <c r="L247" s="356">
        <v>188800</v>
      </c>
    </row>
    <row r="248" spans="1:12">
      <c r="A248" s="353">
        <v>200</v>
      </c>
      <c r="B248" s="354">
        <v>602000</v>
      </c>
      <c r="C248" s="355">
        <v>605000</v>
      </c>
      <c r="D248" s="355">
        <v>47650</v>
      </c>
      <c r="E248" s="355">
        <v>41190</v>
      </c>
      <c r="F248" s="355">
        <v>34710</v>
      </c>
      <c r="G248" s="355">
        <v>28250</v>
      </c>
      <c r="H248" s="355">
        <v>21790</v>
      </c>
      <c r="I248" s="355">
        <v>17550</v>
      </c>
      <c r="J248" s="355">
        <v>14310</v>
      </c>
      <c r="K248" s="355">
        <v>11090</v>
      </c>
      <c r="L248" s="356">
        <v>190300</v>
      </c>
    </row>
    <row r="249" spans="1:12">
      <c r="A249" s="353"/>
      <c r="B249" s="354"/>
      <c r="C249" s="355"/>
      <c r="D249" s="355"/>
      <c r="E249" s="355"/>
      <c r="F249" s="355"/>
      <c r="G249" s="355"/>
      <c r="H249" s="355"/>
      <c r="I249" s="355"/>
      <c r="J249" s="355"/>
      <c r="K249" s="355"/>
      <c r="L249" s="356"/>
    </row>
    <row r="250" spans="1:12">
      <c r="A250" s="353">
        <v>201</v>
      </c>
      <c r="B250" s="354">
        <v>605000</v>
      </c>
      <c r="C250" s="355">
        <v>608000</v>
      </c>
      <c r="D250" s="355">
        <v>48200</v>
      </c>
      <c r="E250" s="355">
        <v>41740</v>
      </c>
      <c r="F250" s="355">
        <v>35270</v>
      </c>
      <c r="G250" s="355">
        <v>28800</v>
      </c>
      <c r="H250" s="355">
        <v>22340</v>
      </c>
      <c r="I250" s="355">
        <v>17830</v>
      </c>
      <c r="J250" s="355">
        <v>14590</v>
      </c>
      <c r="K250" s="355">
        <v>11360</v>
      </c>
      <c r="L250" s="356">
        <v>191800</v>
      </c>
    </row>
    <row r="251" spans="1:12">
      <c r="A251" s="353">
        <v>202</v>
      </c>
      <c r="B251" s="354">
        <v>608000</v>
      </c>
      <c r="C251" s="355">
        <v>611000</v>
      </c>
      <c r="D251" s="355">
        <v>48750</v>
      </c>
      <c r="E251" s="355">
        <v>42290</v>
      </c>
      <c r="F251" s="355">
        <v>35820</v>
      </c>
      <c r="G251" s="355">
        <v>29350</v>
      </c>
      <c r="H251" s="355">
        <v>22890</v>
      </c>
      <c r="I251" s="355">
        <v>18100</v>
      </c>
      <c r="J251" s="355">
        <v>14870</v>
      </c>
      <c r="K251" s="355">
        <v>11640</v>
      </c>
      <c r="L251" s="356">
        <v>193400</v>
      </c>
    </row>
    <row r="252" spans="1:12">
      <c r="A252" s="353">
        <v>203</v>
      </c>
      <c r="B252" s="354">
        <v>611000</v>
      </c>
      <c r="C252" s="355">
        <v>614000</v>
      </c>
      <c r="D252" s="355">
        <v>49300</v>
      </c>
      <c r="E252" s="355">
        <v>42840</v>
      </c>
      <c r="F252" s="355">
        <v>36370</v>
      </c>
      <c r="G252" s="355">
        <v>29910</v>
      </c>
      <c r="H252" s="355">
        <v>23440</v>
      </c>
      <c r="I252" s="355">
        <v>18380</v>
      </c>
      <c r="J252" s="355">
        <v>15140</v>
      </c>
      <c r="K252" s="355">
        <v>11920</v>
      </c>
      <c r="L252" s="356">
        <v>194900</v>
      </c>
    </row>
    <row r="253" spans="1:12">
      <c r="A253" s="353">
        <v>204</v>
      </c>
      <c r="B253" s="354">
        <v>614000</v>
      </c>
      <c r="C253" s="355">
        <v>617000</v>
      </c>
      <c r="D253" s="355">
        <v>49860</v>
      </c>
      <c r="E253" s="355">
        <v>43390</v>
      </c>
      <c r="F253" s="355">
        <v>36920</v>
      </c>
      <c r="G253" s="355">
        <v>30460</v>
      </c>
      <c r="H253" s="355">
        <v>23990</v>
      </c>
      <c r="I253" s="355">
        <v>18650</v>
      </c>
      <c r="J253" s="355">
        <v>15420</v>
      </c>
      <c r="K253" s="355">
        <v>12190</v>
      </c>
      <c r="L253" s="356">
        <v>196400</v>
      </c>
    </row>
    <row r="254" spans="1:12">
      <c r="A254" s="353">
        <v>205</v>
      </c>
      <c r="B254" s="354">
        <v>617000</v>
      </c>
      <c r="C254" s="355">
        <v>620000</v>
      </c>
      <c r="D254" s="355">
        <v>50410</v>
      </c>
      <c r="E254" s="355">
        <v>43940</v>
      </c>
      <c r="F254" s="355">
        <v>37470</v>
      </c>
      <c r="G254" s="355">
        <v>31010</v>
      </c>
      <c r="H254" s="355">
        <v>24540</v>
      </c>
      <c r="I254" s="355">
        <v>18930</v>
      </c>
      <c r="J254" s="355">
        <v>15690</v>
      </c>
      <c r="K254" s="355">
        <v>12470</v>
      </c>
      <c r="L254" s="356">
        <v>197900</v>
      </c>
    </row>
    <row r="255" spans="1:12">
      <c r="A255" s="353"/>
      <c r="B255" s="354"/>
      <c r="C255" s="355"/>
      <c r="D255" s="355"/>
      <c r="E255" s="355"/>
      <c r="F255" s="355"/>
      <c r="G255" s="355"/>
      <c r="H255" s="355"/>
      <c r="I255" s="355"/>
      <c r="J255" s="355"/>
      <c r="K255" s="355"/>
      <c r="L255" s="356"/>
    </row>
    <row r="256" spans="1:12">
      <c r="A256" s="353">
        <v>206</v>
      </c>
      <c r="B256" s="354">
        <v>620000</v>
      </c>
      <c r="C256" s="355">
        <v>623000</v>
      </c>
      <c r="D256" s="355">
        <v>50960</v>
      </c>
      <c r="E256" s="355">
        <v>44500</v>
      </c>
      <c r="F256" s="355">
        <v>38020</v>
      </c>
      <c r="G256" s="355">
        <v>31560</v>
      </c>
      <c r="H256" s="355">
        <v>25100</v>
      </c>
      <c r="I256" s="355">
        <v>19210</v>
      </c>
      <c r="J256" s="355">
        <v>15970</v>
      </c>
      <c r="K256" s="355">
        <v>12740</v>
      </c>
      <c r="L256" s="356">
        <v>199400</v>
      </c>
    </row>
    <row r="257" spans="1:12">
      <c r="A257" s="353">
        <v>207</v>
      </c>
      <c r="B257" s="354">
        <v>623000</v>
      </c>
      <c r="C257" s="355">
        <v>626000</v>
      </c>
      <c r="D257" s="355">
        <v>51510</v>
      </c>
      <c r="E257" s="355">
        <v>45050</v>
      </c>
      <c r="F257" s="355">
        <v>38570</v>
      </c>
      <c r="G257" s="355">
        <v>32110</v>
      </c>
      <c r="H257" s="355">
        <v>25650</v>
      </c>
      <c r="I257" s="355">
        <v>19480</v>
      </c>
      <c r="J257" s="355">
        <v>16240</v>
      </c>
      <c r="K257" s="355">
        <v>13020</v>
      </c>
      <c r="L257" s="356">
        <v>200900</v>
      </c>
    </row>
    <row r="258" spans="1:12">
      <c r="A258" s="353">
        <v>208</v>
      </c>
      <c r="B258" s="354">
        <v>626000</v>
      </c>
      <c r="C258" s="355">
        <v>629000</v>
      </c>
      <c r="D258" s="355">
        <v>52060</v>
      </c>
      <c r="E258" s="355">
        <v>45600</v>
      </c>
      <c r="F258" s="355">
        <v>39120</v>
      </c>
      <c r="G258" s="355">
        <v>32660</v>
      </c>
      <c r="H258" s="355">
        <v>26200</v>
      </c>
      <c r="I258" s="355">
        <v>19760</v>
      </c>
      <c r="J258" s="355">
        <v>16520</v>
      </c>
      <c r="K258" s="355">
        <v>13290</v>
      </c>
      <c r="L258" s="356">
        <v>202500</v>
      </c>
    </row>
    <row r="259" spans="1:12">
      <c r="A259" s="353">
        <v>209</v>
      </c>
      <c r="B259" s="354">
        <v>629000</v>
      </c>
      <c r="C259" s="355">
        <v>632000</v>
      </c>
      <c r="D259" s="355">
        <v>52610</v>
      </c>
      <c r="E259" s="355">
        <v>46150</v>
      </c>
      <c r="F259" s="355">
        <v>39680</v>
      </c>
      <c r="G259" s="355">
        <v>33210</v>
      </c>
      <c r="H259" s="355">
        <v>26750</v>
      </c>
      <c r="I259" s="355">
        <v>20280</v>
      </c>
      <c r="J259" s="355">
        <v>16800</v>
      </c>
      <c r="K259" s="355">
        <v>13570</v>
      </c>
      <c r="L259" s="356">
        <v>204000</v>
      </c>
    </row>
    <row r="260" spans="1:12">
      <c r="A260" s="353">
        <v>210</v>
      </c>
      <c r="B260" s="354">
        <v>632000</v>
      </c>
      <c r="C260" s="355">
        <v>635000</v>
      </c>
      <c r="D260" s="355">
        <v>53160</v>
      </c>
      <c r="E260" s="355">
        <v>46700</v>
      </c>
      <c r="F260" s="355">
        <v>40230</v>
      </c>
      <c r="G260" s="355">
        <v>33760</v>
      </c>
      <c r="H260" s="355">
        <v>27300</v>
      </c>
      <c r="I260" s="355">
        <v>20830</v>
      </c>
      <c r="J260" s="355">
        <v>17070</v>
      </c>
      <c r="K260" s="355">
        <v>13840</v>
      </c>
      <c r="L260" s="356">
        <v>205500</v>
      </c>
    </row>
    <row r="261" spans="1:12">
      <c r="A261" s="353"/>
      <c r="B261" s="354"/>
      <c r="C261" s="355"/>
      <c r="D261" s="355"/>
      <c r="E261" s="355"/>
      <c r="F261" s="355"/>
      <c r="G261" s="355"/>
      <c r="H261" s="355"/>
      <c r="I261" s="355"/>
      <c r="J261" s="355"/>
      <c r="K261" s="355"/>
      <c r="L261" s="356"/>
    </row>
    <row r="262" spans="1:12">
      <c r="A262" s="353">
        <v>211</v>
      </c>
      <c r="B262" s="354">
        <v>635000</v>
      </c>
      <c r="C262" s="355">
        <v>638000</v>
      </c>
      <c r="D262" s="355">
        <v>53710</v>
      </c>
      <c r="E262" s="355">
        <v>47250</v>
      </c>
      <c r="F262" s="355">
        <v>40780</v>
      </c>
      <c r="G262" s="355">
        <v>34320</v>
      </c>
      <c r="H262" s="355">
        <v>27850</v>
      </c>
      <c r="I262" s="355">
        <v>21380</v>
      </c>
      <c r="J262" s="355">
        <v>17350</v>
      </c>
      <c r="K262" s="355">
        <v>14120</v>
      </c>
      <c r="L262" s="356">
        <v>207100</v>
      </c>
    </row>
    <row r="263" spans="1:12">
      <c r="A263" s="353">
        <v>212</v>
      </c>
      <c r="B263" s="354">
        <v>638000</v>
      </c>
      <c r="C263" s="355">
        <v>641000</v>
      </c>
      <c r="D263" s="355">
        <v>54270</v>
      </c>
      <c r="E263" s="355">
        <v>47800</v>
      </c>
      <c r="F263" s="355">
        <v>41330</v>
      </c>
      <c r="G263" s="355">
        <v>34870</v>
      </c>
      <c r="H263" s="355">
        <v>28400</v>
      </c>
      <c r="I263" s="355">
        <v>21930</v>
      </c>
      <c r="J263" s="355">
        <v>17620</v>
      </c>
      <c r="K263" s="355">
        <v>14400</v>
      </c>
      <c r="L263" s="356">
        <v>208600</v>
      </c>
    </row>
    <row r="264" spans="1:12">
      <c r="A264" s="353">
        <v>213</v>
      </c>
      <c r="B264" s="354">
        <v>641000</v>
      </c>
      <c r="C264" s="355">
        <v>644000</v>
      </c>
      <c r="D264" s="355">
        <v>54820</v>
      </c>
      <c r="E264" s="355">
        <v>48350</v>
      </c>
      <c r="F264" s="355">
        <v>41880</v>
      </c>
      <c r="G264" s="355">
        <v>35420</v>
      </c>
      <c r="H264" s="355">
        <v>28960</v>
      </c>
      <c r="I264" s="355">
        <v>22480</v>
      </c>
      <c r="J264" s="355">
        <v>17900</v>
      </c>
      <c r="K264" s="355">
        <v>14670</v>
      </c>
      <c r="L264" s="356">
        <v>210100</v>
      </c>
    </row>
    <row r="265" spans="1:12">
      <c r="A265" s="353">
        <v>214</v>
      </c>
      <c r="B265" s="354">
        <v>644000</v>
      </c>
      <c r="C265" s="355">
        <v>647000</v>
      </c>
      <c r="D265" s="355">
        <v>55370</v>
      </c>
      <c r="E265" s="355">
        <v>48910</v>
      </c>
      <c r="F265" s="355">
        <v>42430</v>
      </c>
      <c r="G265" s="355">
        <v>35970</v>
      </c>
      <c r="H265" s="355">
        <v>29510</v>
      </c>
      <c r="I265" s="355">
        <v>23030</v>
      </c>
      <c r="J265" s="355">
        <v>18170</v>
      </c>
      <c r="K265" s="355">
        <v>14950</v>
      </c>
      <c r="L265" s="356">
        <v>211700</v>
      </c>
    </row>
    <row r="266" spans="1:12">
      <c r="A266" s="353">
        <v>215</v>
      </c>
      <c r="B266" s="354">
        <v>647000</v>
      </c>
      <c r="C266" s="355">
        <v>650000</v>
      </c>
      <c r="D266" s="355">
        <v>55920</v>
      </c>
      <c r="E266" s="355">
        <v>49460</v>
      </c>
      <c r="F266" s="355">
        <v>42980</v>
      </c>
      <c r="G266" s="355">
        <v>36520</v>
      </c>
      <c r="H266" s="355">
        <v>30060</v>
      </c>
      <c r="I266" s="355">
        <v>23590</v>
      </c>
      <c r="J266" s="355">
        <v>18450</v>
      </c>
      <c r="K266" s="355">
        <v>15220</v>
      </c>
      <c r="L266" s="356">
        <v>213200</v>
      </c>
    </row>
    <row r="267" spans="1:12">
      <c r="A267" s="353"/>
      <c r="B267" s="354"/>
      <c r="C267" s="355"/>
      <c r="D267" s="355"/>
      <c r="E267" s="355"/>
      <c r="F267" s="355"/>
      <c r="G267" s="355"/>
      <c r="H267" s="355"/>
      <c r="I267" s="355"/>
      <c r="J267" s="355"/>
      <c r="K267" s="355"/>
      <c r="L267" s="356"/>
    </row>
    <row r="268" spans="1:12">
      <c r="A268" s="353">
        <v>216</v>
      </c>
      <c r="B268" s="354">
        <v>650000</v>
      </c>
      <c r="C268" s="355">
        <v>653000</v>
      </c>
      <c r="D268" s="355">
        <v>56470</v>
      </c>
      <c r="E268" s="355">
        <v>50010</v>
      </c>
      <c r="F268" s="355">
        <v>43540</v>
      </c>
      <c r="G268" s="355">
        <v>37070</v>
      </c>
      <c r="H268" s="355">
        <v>30610</v>
      </c>
      <c r="I268" s="355">
        <v>24140</v>
      </c>
      <c r="J268" s="355">
        <v>18730</v>
      </c>
      <c r="K268" s="355">
        <v>15500</v>
      </c>
      <c r="L268" s="356">
        <v>214400</v>
      </c>
    </row>
    <row r="269" spans="1:12">
      <c r="A269" s="353">
        <v>217</v>
      </c>
      <c r="B269" s="354">
        <v>653000</v>
      </c>
      <c r="C269" s="355">
        <v>656000</v>
      </c>
      <c r="D269" s="355">
        <v>57020</v>
      </c>
      <c r="E269" s="355">
        <v>50560</v>
      </c>
      <c r="F269" s="355">
        <v>44090</v>
      </c>
      <c r="G269" s="355">
        <v>37620</v>
      </c>
      <c r="H269" s="355">
        <v>31160</v>
      </c>
      <c r="I269" s="355">
        <v>24690</v>
      </c>
      <c r="J269" s="355">
        <v>19000</v>
      </c>
      <c r="K269" s="355">
        <v>15770</v>
      </c>
      <c r="L269" s="356">
        <v>215400</v>
      </c>
    </row>
    <row r="270" spans="1:12">
      <c r="A270" s="353">
        <v>218</v>
      </c>
      <c r="B270" s="354">
        <v>656000</v>
      </c>
      <c r="C270" s="355">
        <v>659000</v>
      </c>
      <c r="D270" s="355">
        <v>57570</v>
      </c>
      <c r="E270" s="355">
        <v>51110</v>
      </c>
      <c r="F270" s="355">
        <v>44640</v>
      </c>
      <c r="G270" s="355">
        <v>38180</v>
      </c>
      <c r="H270" s="355">
        <v>31710</v>
      </c>
      <c r="I270" s="355">
        <v>25240</v>
      </c>
      <c r="J270" s="355">
        <v>19280</v>
      </c>
      <c r="K270" s="355">
        <v>16050</v>
      </c>
      <c r="L270" s="356">
        <v>216600</v>
      </c>
    </row>
    <row r="271" spans="1:12">
      <c r="A271" s="353">
        <v>219</v>
      </c>
      <c r="B271" s="354">
        <v>659000</v>
      </c>
      <c r="C271" s="355">
        <v>662000</v>
      </c>
      <c r="D271" s="355">
        <v>58130</v>
      </c>
      <c r="E271" s="355">
        <v>51660</v>
      </c>
      <c r="F271" s="355">
        <v>45190</v>
      </c>
      <c r="G271" s="355">
        <v>38730</v>
      </c>
      <c r="H271" s="355">
        <v>32260</v>
      </c>
      <c r="I271" s="355">
        <v>25790</v>
      </c>
      <c r="J271" s="355">
        <v>19550</v>
      </c>
      <c r="K271" s="355">
        <v>16330</v>
      </c>
      <c r="L271" s="356">
        <v>217700</v>
      </c>
    </row>
    <row r="272" spans="1:12">
      <c r="A272" s="353">
        <v>220</v>
      </c>
      <c r="B272" s="354">
        <v>662000</v>
      </c>
      <c r="C272" s="355">
        <v>665000</v>
      </c>
      <c r="D272" s="355">
        <v>58680</v>
      </c>
      <c r="E272" s="355">
        <v>52210</v>
      </c>
      <c r="F272" s="355">
        <v>45740</v>
      </c>
      <c r="G272" s="355">
        <v>39280</v>
      </c>
      <c r="H272" s="355">
        <v>32810</v>
      </c>
      <c r="I272" s="355">
        <v>26340</v>
      </c>
      <c r="J272" s="355">
        <v>19880</v>
      </c>
      <c r="K272" s="355">
        <v>16600</v>
      </c>
      <c r="L272" s="356">
        <v>218700</v>
      </c>
    </row>
    <row r="273" spans="1:12">
      <c r="A273" s="353"/>
      <c r="B273" s="354"/>
      <c r="C273" s="355"/>
      <c r="D273" s="355"/>
      <c r="E273" s="355"/>
      <c r="F273" s="355"/>
      <c r="G273" s="355"/>
      <c r="H273" s="355"/>
      <c r="I273" s="355"/>
      <c r="J273" s="355"/>
      <c r="K273" s="355"/>
      <c r="L273" s="356"/>
    </row>
    <row r="274" spans="1:12">
      <c r="A274" s="353">
        <v>221</v>
      </c>
      <c r="B274" s="354">
        <v>665000</v>
      </c>
      <c r="C274" s="355">
        <v>668000</v>
      </c>
      <c r="D274" s="355">
        <v>59230</v>
      </c>
      <c r="E274" s="355">
        <v>52770</v>
      </c>
      <c r="F274" s="355">
        <v>46290</v>
      </c>
      <c r="G274" s="355">
        <v>39830</v>
      </c>
      <c r="H274" s="355">
        <v>33370</v>
      </c>
      <c r="I274" s="355">
        <v>26890</v>
      </c>
      <c r="J274" s="355">
        <v>20430</v>
      </c>
      <c r="K274" s="355">
        <v>16880</v>
      </c>
      <c r="L274" s="356">
        <v>219800</v>
      </c>
    </row>
    <row r="275" spans="1:12">
      <c r="A275" s="353">
        <v>222</v>
      </c>
      <c r="B275" s="354">
        <v>668000</v>
      </c>
      <c r="C275" s="355">
        <v>671000</v>
      </c>
      <c r="D275" s="355">
        <v>59780</v>
      </c>
      <c r="E275" s="355">
        <v>53320</v>
      </c>
      <c r="F275" s="355">
        <v>46840</v>
      </c>
      <c r="G275" s="355">
        <v>40380</v>
      </c>
      <c r="H275" s="355">
        <v>33920</v>
      </c>
      <c r="I275" s="355">
        <v>27440</v>
      </c>
      <c r="J275" s="355">
        <v>20980</v>
      </c>
      <c r="K275" s="355">
        <v>17150</v>
      </c>
      <c r="L275" s="356">
        <v>220800</v>
      </c>
    </row>
    <row r="276" spans="1:12">
      <c r="A276" s="353">
        <v>223</v>
      </c>
      <c r="B276" s="354">
        <v>671000</v>
      </c>
      <c r="C276" s="355">
        <v>674000</v>
      </c>
      <c r="D276" s="355">
        <v>60330</v>
      </c>
      <c r="E276" s="355">
        <v>53870</v>
      </c>
      <c r="F276" s="355">
        <v>47390</v>
      </c>
      <c r="G276" s="355">
        <v>40930</v>
      </c>
      <c r="H276" s="355">
        <v>34470</v>
      </c>
      <c r="I276" s="355">
        <v>28000</v>
      </c>
      <c r="J276" s="355">
        <v>21530</v>
      </c>
      <c r="K276" s="355">
        <v>17430</v>
      </c>
      <c r="L276" s="356">
        <v>222000</v>
      </c>
    </row>
    <row r="277" spans="1:12">
      <c r="A277" s="353">
        <v>224</v>
      </c>
      <c r="B277" s="354">
        <v>674000</v>
      </c>
      <c r="C277" s="355">
        <v>677000</v>
      </c>
      <c r="D277" s="355">
        <v>60880</v>
      </c>
      <c r="E277" s="355">
        <v>54420</v>
      </c>
      <c r="F277" s="355">
        <v>47950</v>
      </c>
      <c r="G277" s="355">
        <v>41480</v>
      </c>
      <c r="H277" s="355">
        <v>35020</v>
      </c>
      <c r="I277" s="355">
        <v>28550</v>
      </c>
      <c r="J277" s="355">
        <v>22080</v>
      </c>
      <c r="K277" s="355">
        <v>17700</v>
      </c>
      <c r="L277" s="356">
        <v>223100</v>
      </c>
    </row>
    <row r="278" spans="1:12">
      <c r="A278" s="353">
        <v>225</v>
      </c>
      <c r="B278" s="354">
        <v>677000</v>
      </c>
      <c r="C278" s="355">
        <v>680000</v>
      </c>
      <c r="D278" s="355">
        <v>61430</v>
      </c>
      <c r="E278" s="355">
        <v>54970</v>
      </c>
      <c r="F278" s="355">
        <v>48500</v>
      </c>
      <c r="G278" s="355">
        <v>42030</v>
      </c>
      <c r="H278" s="355">
        <v>35570</v>
      </c>
      <c r="I278" s="355">
        <v>29100</v>
      </c>
      <c r="J278" s="355">
        <v>22640</v>
      </c>
      <c r="K278" s="355">
        <v>17980</v>
      </c>
      <c r="L278" s="356">
        <v>224100</v>
      </c>
    </row>
    <row r="279" spans="1:12">
      <c r="A279" s="353"/>
      <c r="B279" s="354"/>
      <c r="C279" s="355"/>
      <c r="D279" s="355"/>
      <c r="E279" s="355"/>
      <c r="F279" s="355"/>
      <c r="G279" s="355"/>
      <c r="H279" s="355"/>
      <c r="I279" s="355"/>
      <c r="J279" s="355"/>
      <c r="K279" s="355"/>
      <c r="L279" s="356"/>
    </row>
    <row r="280" spans="1:12">
      <c r="A280" s="353">
        <v>226</v>
      </c>
      <c r="B280" s="354">
        <v>680000</v>
      </c>
      <c r="C280" s="355">
        <v>683000</v>
      </c>
      <c r="D280" s="355">
        <v>61980</v>
      </c>
      <c r="E280" s="355">
        <v>55520</v>
      </c>
      <c r="F280" s="355">
        <v>49050</v>
      </c>
      <c r="G280" s="355">
        <v>42590</v>
      </c>
      <c r="H280" s="355">
        <v>36120</v>
      </c>
      <c r="I280" s="355">
        <v>29650</v>
      </c>
      <c r="J280" s="355">
        <v>23190</v>
      </c>
      <c r="K280" s="355">
        <v>18260</v>
      </c>
      <c r="L280" s="356">
        <v>225200</v>
      </c>
    </row>
    <row r="281" spans="1:12">
      <c r="A281" s="353">
        <v>227</v>
      </c>
      <c r="B281" s="354">
        <v>683000</v>
      </c>
      <c r="C281" s="355">
        <v>686000</v>
      </c>
      <c r="D281" s="355">
        <v>62540</v>
      </c>
      <c r="E281" s="355">
        <v>56070</v>
      </c>
      <c r="F281" s="355">
        <v>49600</v>
      </c>
      <c r="G281" s="355">
        <v>43140</v>
      </c>
      <c r="H281" s="355">
        <v>36670</v>
      </c>
      <c r="I281" s="355">
        <v>30200</v>
      </c>
      <c r="J281" s="355">
        <v>23740</v>
      </c>
      <c r="K281" s="355">
        <v>18530</v>
      </c>
      <c r="L281" s="356">
        <v>226400</v>
      </c>
    </row>
    <row r="282" spans="1:12">
      <c r="A282" s="353">
        <v>228</v>
      </c>
      <c r="B282" s="354">
        <v>686000</v>
      </c>
      <c r="C282" s="355">
        <v>689000</v>
      </c>
      <c r="D282" s="355">
        <v>63090</v>
      </c>
      <c r="E282" s="355">
        <v>56620</v>
      </c>
      <c r="F282" s="355">
        <v>50150</v>
      </c>
      <c r="G282" s="355">
        <v>43690</v>
      </c>
      <c r="H282" s="355">
        <v>37230</v>
      </c>
      <c r="I282" s="355">
        <v>30750</v>
      </c>
      <c r="J282" s="355">
        <v>24290</v>
      </c>
      <c r="K282" s="355">
        <v>18810</v>
      </c>
      <c r="L282" s="356">
        <v>227400</v>
      </c>
    </row>
    <row r="283" spans="1:12">
      <c r="A283" s="353">
        <v>229</v>
      </c>
      <c r="B283" s="354">
        <v>689000</v>
      </c>
      <c r="C283" s="355">
        <v>692000</v>
      </c>
      <c r="D283" s="355">
        <v>63640</v>
      </c>
      <c r="E283" s="355">
        <v>57180</v>
      </c>
      <c r="F283" s="355">
        <v>50700</v>
      </c>
      <c r="G283" s="355">
        <v>44240</v>
      </c>
      <c r="H283" s="355">
        <v>37780</v>
      </c>
      <c r="I283" s="355">
        <v>31300</v>
      </c>
      <c r="J283" s="355">
        <v>24840</v>
      </c>
      <c r="K283" s="355">
        <v>19080</v>
      </c>
      <c r="L283" s="356">
        <v>228500</v>
      </c>
    </row>
    <row r="284" spans="1:12">
      <c r="A284" s="353">
        <v>230</v>
      </c>
      <c r="B284" s="354">
        <v>692000</v>
      </c>
      <c r="C284" s="355">
        <v>695000</v>
      </c>
      <c r="D284" s="355">
        <v>64190</v>
      </c>
      <c r="E284" s="355">
        <v>57730</v>
      </c>
      <c r="F284" s="355">
        <v>51250</v>
      </c>
      <c r="G284" s="355">
        <v>44790</v>
      </c>
      <c r="H284" s="355">
        <v>38330</v>
      </c>
      <c r="I284" s="355">
        <v>31860</v>
      </c>
      <c r="J284" s="355">
        <v>25390</v>
      </c>
      <c r="K284" s="355">
        <v>19360</v>
      </c>
      <c r="L284" s="356">
        <v>229600</v>
      </c>
    </row>
    <row r="285" spans="1:12">
      <c r="A285" s="353"/>
      <c r="B285" s="354"/>
      <c r="C285" s="355"/>
      <c r="D285" s="355"/>
      <c r="E285" s="355"/>
      <c r="F285" s="355"/>
      <c r="G285" s="355"/>
      <c r="H285" s="355"/>
      <c r="I285" s="355"/>
      <c r="J285" s="355"/>
      <c r="K285" s="355"/>
      <c r="L285" s="356"/>
    </row>
    <row r="286" spans="1:12">
      <c r="A286" s="353">
        <v>231</v>
      </c>
      <c r="B286" s="354">
        <v>695000</v>
      </c>
      <c r="C286" s="355">
        <v>698000</v>
      </c>
      <c r="D286" s="355">
        <v>64740</v>
      </c>
      <c r="E286" s="355">
        <v>58280</v>
      </c>
      <c r="F286" s="355">
        <v>51810</v>
      </c>
      <c r="G286" s="355">
        <v>45340</v>
      </c>
      <c r="H286" s="355">
        <v>38880</v>
      </c>
      <c r="I286" s="355">
        <v>32410</v>
      </c>
      <c r="J286" s="355">
        <v>25940</v>
      </c>
      <c r="K286" s="355">
        <v>19630</v>
      </c>
      <c r="L286" s="356">
        <v>230700</v>
      </c>
    </row>
    <row r="287" spans="1:12">
      <c r="A287" s="353">
        <v>232</v>
      </c>
      <c r="B287" s="354">
        <v>698000</v>
      </c>
      <c r="C287" s="355">
        <v>701000</v>
      </c>
      <c r="D287" s="355">
        <v>65290</v>
      </c>
      <c r="E287" s="355">
        <v>58830</v>
      </c>
      <c r="F287" s="355">
        <v>52360</v>
      </c>
      <c r="G287" s="355">
        <v>45890</v>
      </c>
      <c r="H287" s="355">
        <v>39430</v>
      </c>
      <c r="I287" s="355">
        <v>32960</v>
      </c>
      <c r="J287" s="355">
        <v>26490</v>
      </c>
      <c r="K287" s="355">
        <v>20030</v>
      </c>
      <c r="L287" s="356">
        <v>232400</v>
      </c>
    </row>
    <row r="288" spans="1:12">
      <c r="A288" s="353">
        <v>233</v>
      </c>
      <c r="B288" s="354">
        <v>701000</v>
      </c>
      <c r="C288" s="355">
        <v>704000</v>
      </c>
      <c r="D288" s="355">
        <v>65840</v>
      </c>
      <c r="E288" s="355">
        <v>59380</v>
      </c>
      <c r="F288" s="355">
        <v>52910</v>
      </c>
      <c r="G288" s="355">
        <v>46450</v>
      </c>
      <c r="H288" s="355">
        <v>39980</v>
      </c>
      <c r="I288" s="355">
        <v>33510</v>
      </c>
      <c r="J288" s="355">
        <v>27050</v>
      </c>
      <c r="K288" s="355">
        <v>20580</v>
      </c>
      <c r="L288" s="356">
        <v>234000</v>
      </c>
    </row>
    <row r="289" spans="1:12">
      <c r="A289" s="353">
        <v>234</v>
      </c>
      <c r="B289" s="354">
        <v>704000</v>
      </c>
      <c r="C289" s="355">
        <v>707000</v>
      </c>
      <c r="D289" s="355">
        <v>66400</v>
      </c>
      <c r="E289" s="355">
        <v>59930</v>
      </c>
      <c r="F289" s="355">
        <v>53460</v>
      </c>
      <c r="G289" s="355">
        <v>47000</v>
      </c>
      <c r="H289" s="355">
        <v>40530</v>
      </c>
      <c r="I289" s="355">
        <v>34060</v>
      </c>
      <c r="J289" s="355">
        <v>27600</v>
      </c>
      <c r="K289" s="355">
        <v>21130</v>
      </c>
      <c r="L289" s="356">
        <v>235600</v>
      </c>
    </row>
    <row r="290" spans="1:12">
      <c r="A290" s="353">
        <v>235</v>
      </c>
      <c r="B290" s="354">
        <v>707000</v>
      </c>
      <c r="C290" s="355">
        <v>710000</v>
      </c>
      <c r="D290" s="355">
        <v>66950</v>
      </c>
      <c r="E290" s="355">
        <v>60480</v>
      </c>
      <c r="F290" s="355">
        <v>54010</v>
      </c>
      <c r="G290" s="355">
        <v>47550</v>
      </c>
      <c r="H290" s="355">
        <v>41090</v>
      </c>
      <c r="I290" s="355">
        <v>34610</v>
      </c>
      <c r="J290" s="355">
        <v>28150</v>
      </c>
      <c r="K290" s="355">
        <v>21690</v>
      </c>
      <c r="L290" s="356">
        <v>237300</v>
      </c>
    </row>
    <row r="291" spans="1:12">
      <c r="A291" s="353"/>
      <c r="B291" s="354"/>
      <c r="C291" s="355"/>
      <c r="D291" s="355"/>
      <c r="E291" s="355"/>
      <c r="F291" s="355"/>
      <c r="G291" s="355"/>
      <c r="H291" s="355"/>
      <c r="I291" s="355"/>
      <c r="J291" s="355"/>
      <c r="K291" s="355"/>
      <c r="L291" s="356"/>
    </row>
    <row r="292" spans="1:12">
      <c r="A292" s="353">
        <v>236</v>
      </c>
      <c r="B292" s="354">
        <v>710000</v>
      </c>
      <c r="C292" s="355">
        <v>713000</v>
      </c>
      <c r="D292" s="355">
        <v>67500</v>
      </c>
      <c r="E292" s="355">
        <v>61040</v>
      </c>
      <c r="F292" s="355">
        <v>54560</v>
      </c>
      <c r="G292" s="355">
        <v>48100</v>
      </c>
      <c r="H292" s="355">
        <v>41640</v>
      </c>
      <c r="I292" s="355">
        <v>35160</v>
      </c>
      <c r="J292" s="355">
        <v>28700</v>
      </c>
      <c r="K292" s="355">
        <v>22240</v>
      </c>
      <c r="L292" s="356">
        <v>238900</v>
      </c>
    </row>
    <row r="293" spans="1:12">
      <c r="A293" s="353">
        <v>237</v>
      </c>
      <c r="B293" s="354">
        <v>713000</v>
      </c>
      <c r="C293" s="355">
        <v>716000</v>
      </c>
      <c r="D293" s="355">
        <v>68050</v>
      </c>
      <c r="E293" s="355">
        <v>61590</v>
      </c>
      <c r="F293" s="355">
        <v>55110</v>
      </c>
      <c r="G293" s="355">
        <v>48650</v>
      </c>
      <c r="H293" s="355">
        <v>42190</v>
      </c>
      <c r="I293" s="355">
        <v>35710</v>
      </c>
      <c r="J293" s="355">
        <v>29250</v>
      </c>
      <c r="K293" s="355">
        <v>22790</v>
      </c>
      <c r="L293" s="356">
        <v>240500</v>
      </c>
    </row>
    <row r="294" spans="1:12">
      <c r="A294" s="353">
        <v>238</v>
      </c>
      <c r="B294" s="354">
        <v>716000</v>
      </c>
      <c r="C294" s="355">
        <v>719000</v>
      </c>
      <c r="D294" s="355">
        <v>68600</v>
      </c>
      <c r="E294" s="355">
        <v>62140</v>
      </c>
      <c r="F294" s="355">
        <v>55660</v>
      </c>
      <c r="G294" s="355">
        <v>49200</v>
      </c>
      <c r="H294" s="355">
        <v>42740</v>
      </c>
      <c r="I294" s="355">
        <v>36270</v>
      </c>
      <c r="J294" s="355">
        <v>29800</v>
      </c>
      <c r="K294" s="355">
        <v>23340</v>
      </c>
      <c r="L294" s="356">
        <v>242200</v>
      </c>
    </row>
    <row r="295" spans="1:12">
      <c r="A295" s="353">
        <v>239</v>
      </c>
      <c r="B295" s="354">
        <v>719000</v>
      </c>
      <c r="C295" s="355">
        <v>722000</v>
      </c>
      <c r="D295" s="355">
        <v>69150</v>
      </c>
      <c r="E295" s="355">
        <v>62690</v>
      </c>
      <c r="F295" s="355">
        <v>56220</v>
      </c>
      <c r="G295" s="355">
        <v>49750</v>
      </c>
      <c r="H295" s="355">
        <v>43290</v>
      </c>
      <c r="I295" s="355">
        <v>36820</v>
      </c>
      <c r="J295" s="355">
        <v>30350</v>
      </c>
      <c r="K295" s="355">
        <v>23890</v>
      </c>
      <c r="L295" s="356">
        <v>243800</v>
      </c>
    </row>
    <row r="296" spans="1:12">
      <c r="A296" s="353">
        <v>240</v>
      </c>
      <c r="B296" s="354">
        <v>722000</v>
      </c>
      <c r="C296" s="355">
        <v>725000</v>
      </c>
      <c r="D296" s="355">
        <v>69700</v>
      </c>
      <c r="E296" s="355">
        <v>63240</v>
      </c>
      <c r="F296" s="355">
        <v>56770</v>
      </c>
      <c r="G296" s="355">
        <v>50300</v>
      </c>
      <c r="H296" s="355">
        <v>43840</v>
      </c>
      <c r="I296" s="355">
        <v>37370</v>
      </c>
      <c r="J296" s="355">
        <v>30910</v>
      </c>
      <c r="K296" s="355">
        <v>24440</v>
      </c>
      <c r="L296" s="356">
        <v>245300</v>
      </c>
    </row>
    <row r="297" spans="1:12">
      <c r="A297" s="353"/>
      <c r="B297" s="354"/>
      <c r="C297" s="355"/>
      <c r="D297" s="355"/>
      <c r="E297" s="355"/>
      <c r="F297" s="355"/>
      <c r="G297" s="355"/>
      <c r="H297" s="355"/>
      <c r="I297" s="355"/>
      <c r="J297" s="355"/>
      <c r="K297" s="355"/>
      <c r="L297" s="356"/>
    </row>
    <row r="298" spans="1:12">
      <c r="A298" s="353">
        <v>241</v>
      </c>
      <c r="B298" s="354">
        <v>725000</v>
      </c>
      <c r="C298" s="355">
        <v>728000</v>
      </c>
      <c r="D298" s="355">
        <v>70260</v>
      </c>
      <c r="E298" s="355">
        <v>63790</v>
      </c>
      <c r="F298" s="355">
        <v>57320</v>
      </c>
      <c r="G298" s="355">
        <v>50860</v>
      </c>
      <c r="H298" s="355">
        <v>44390</v>
      </c>
      <c r="I298" s="355">
        <v>37920</v>
      </c>
      <c r="J298" s="355">
        <v>31460</v>
      </c>
      <c r="K298" s="355">
        <v>24990</v>
      </c>
      <c r="L298" s="356">
        <v>247000</v>
      </c>
    </row>
    <row r="299" spans="1:12">
      <c r="A299" s="353">
        <v>242</v>
      </c>
      <c r="B299" s="354">
        <v>728000</v>
      </c>
      <c r="C299" s="355">
        <v>731000</v>
      </c>
      <c r="D299" s="355">
        <v>70810</v>
      </c>
      <c r="E299" s="355">
        <v>64340</v>
      </c>
      <c r="F299" s="355">
        <v>57870</v>
      </c>
      <c r="G299" s="355">
        <v>51410</v>
      </c>
      <c r="H299" s="355">
        <v>44940</v>
      </c>
      <c r="I299" s="355">
        <v>38470</v>
      </c>
      <c r="J299" s="355">
        <v>32010</v>
      </c>
      <c r="K299" s="355">
        <v>25550</v>
      </c>
      <c r="L299" s="356">
        <v>248600</v>
      </c>
    </row>
    <row r="300" spans="1:12">
      <c r="A300" s="353">
        <v>243</v>
      </c>
      <c r="B300" s="354">
        <v>731000</v>
      </c>
      <c r="C300" s="355">
        <v>734000</v>
      </c>
      <c r="D300" s="355">
        <v>71360</v>
      </c>
      <c r="E300" s="355">
        <v>64890</v>
      </c>
      <c r="F300" s="355">
        <v>58420</v>
      </c>
      <c r="G300" s="355">
        <v>51960</v>
      </c>
      <c r="H300" s="355">
        <v>45500</v>
      </c>
      <c r="I300" s="355">
        <v>39020</v>
      </c>
      <c r="J300" s="355">
        <v>32560</v>
      </c>
      <c r="K300" s="355">
        <v>26100</v>
      </c>
      <c r="L300" s="356">
        <v>250200</v>
      </c>
    </row>
    <row r="301" spans="1:12">
      <c r="A301" s="353">
        <v>244</v>
      </c>
      <c r="B301" s="354">
        <v>734000</v>
      </c>
      <c r="C301" s="355">
        <v>737000</v>
      </c>
      <c r="D301" s="355">
        <v>71910</v>
      </c>
      <c r="E301" s="355">
        <v>65450</v>
      </c>
      <c r="F301" s="355">
        <v>58970</v>
      </c>
      <c r="G301" s="355">
        <v>52510</v>
      </c>
      <c r="H301" s="355">
        <v>46050</v>
      </c>
      <c r="I301" s="355">
        <v>39570</v>
      </c>
      <c r="J301" s="355">
        <v>33110</v>
      </c>
      <c r="K301" s="355">
        <v>26650</v>
      </c>
      <c r="L301" s="356">
        <v>251900</v>
      </c>
    </row>
    <row r="302" spans="1:12">
      <c r="A302" s="353">
        <v>245</v>
      </c>
      <c r="B302" s="354">
        <v>737000</v>
      </c>
      <c r="C302" s="355">
        <v>740000</v>
      </c>
      <c r="D302" s="355">
        <v>72460</v>
      </c>
      <c r="E302" s="355">
        <v>66000</v>
      </c>
      <c r="F302" s="355">
        <v>59520</v>
      </c>
      <c r="G302" s="355">
        <v>53060</v>
      </c>
      <c r="H302" s="355">
        <v>46600</v>
      </c>
      <c r="I302" s="355">
        <v>40130</v>
      </c>
      <c r="J302" s="355">
        <v>33660</v>
      </c>
      <c r="K302" s="355">
        <v>27200</v>
      </c>
      <c r="L302" s="356">
        <v>253500</v>
      </c>
    </row>
    <row r="303" spans="1:12" ht="14.25" thickBot="1">
      <c r="A303" s="353"/>
      <c r="B303" s="357"/>
      <c r="C303" s="358"/>
      <c r="D303" s="358"/>
      <c r="E303" s="358"/>
      <c r="F303" s="358"/>
      <c r="G303" s="358"/>
      <c r="H303" s="358"/>
      <c r="I303" s="358"/>
      <c r="J303" s="358"/>
      <c r="K303" s="358"/>
      <c r="L303" s="359"/>
    </row>
    <row r="304" spans="1:12">
      <c r="A304" s="353">
        <v>246</v>
      </c>
      <c r="B304" s="354">
        <v>740000</v>
      </c>
      <c r="C304" s="355">
        <v>743000</v>
      </c>
      <c r="D304" s="355">
        <v>73010</v>
      </c>
      <c r="E304" s="355">
        <v>66550</v>
      </c>
      <c r="F304" s="355">
        <v>60080</v>
      </c>
      <c r="G304" s="355">
        <v>53610</v>
      </c>
      <c r="H304" s="355">
        <v>47150</v>
      </c>
      <c r="I304" s="355">
        <v>40680</v>
      </c>
      <c r="J304" s="355">
        <v>34210</v>
      </c>
      <c r="K304" s="355">
        <v>27750</v>
      </c>
      <c r="L304" s="356">
        <v>255100</v>
      </c>
    </row>
    <row r="305" spans="1:12">
      <c r="A305" s="353">
        <v>247</v>
      </c>
      <c r="B305" s="354">
        <v>743000</v>
      </c>
      <c r="C305" s="355">
        <v>746000</v>
      </c>
      <c r="D305" s="355">
        <v>73560</v>
      </c>
      <c r="E305" s="355">
        <v>67100</v>
      </c>
      <c r="F305" s="355">
        <v>60630</v>
      </c>
      <c r="G305" s="355">
        <v>54160</v>
      </c>
      <c r="H305" s="355">
        <v>47700</v>
      </c>
      <c r="I305" s="355">
        <v>41230</v>
      </c>
      <c r="J305" s="355">
        <v>34770</v>
      </c>
      <c r="K305" s="355">
        <v>28300</v>
      </c>
      <c r="L305" s="356">
        <v>256800</v>
      </c>
    </row>
    <row r="306" spans="1:12">
      <c r="A306" s="353">
        <v>248</v>
      </c>
      <c r="B306" s="354">
        <v>746000</v>
      </c>
      <c r="C306" s="355">
        <v>749000</v>
      </c>
      <c r="D306" s="355">
        <v>74110</v>
      </c>
      <c r="E306" s="355">
        <v>67650</v>
      </c>
      <c r="F306" s="355">
        <v>61180</v>
      </c>
      <c r="G306" s="355">
        <v>54720</v>
      </c>
      <c r="H306" s="355">
        <v>48250</v>
      </c>
      <c r="I306" s="355">
        <v>41780</v>
      </c>
      <c r="J306" s="355">
        <v>35320</v>
      </c>
      <c r="K306" s="355">
        <v>28850</v>
      </c>
      <c r="L306" s="356">
        <v>258400</v>
      </c>
    </row>
    <row r="307" spans="1:12">
      <c r="A307" s="353">
        <v>249</v>
      </c>
      <c r="B307" s="354">
        <v>749000</v>
      </c>
      <c r="C307" s="355">
        <v>752000</v>
      </c>
      <c r="D307" s="355">
        <v>74670</v>
      </c>
      <c r="E307" s="355">
        <v>68200</v>
      </c>
      <c r="F307" s="355">
        <v>61730</v>
      </c>
      <c r="G307" s="355">
        <v>55270</v>
      </c>
      <c r="H307" s="355">
        <v>48800</v>
      </c>
      <c r="I307" s="355">
        <v>42330</v>
      </c>
      <c r="J307" s="355">
        <v>35870</v>
      </c>
      <c r="K307" s="355">
        <v>29400</v>
      </c>
      <c r="L307" s="356">
        <v>259900</v>
      </c>
    </row>
    <row r="308" spans="1:12">
      <c r="A308" s="353">
        <v>250</v>
      </c>
      <c r="B308" s="354">
        <v>752000</v>
      </c>
      <c r="C308" s="355">
        <v>755000</v>
      </c>
      <c r="D308" s="355">
        <v>75220</v>
      </c>
      <c r="E308" s="355">
        <v>68750</v>
      </c>
      <c r="F308" s="355">
        <v>62280</v>
      </c>
      <c r="G308" s="355">
        <v>55820</v>
      </c>
      <c r="H308" s="355">
        <v>49360</v>
      </c>
      <c r="I308" s="355">
        <v>42880</v>
      </c>
      <c r="J308" s="355">
        <v>36420</v>
      </c>
      <c r="K308" s="355">
        <v>29960</v>
      </c>
      <c r="L308" s="356">
        <v>261600</v>
      </c>
    </row>
    <row r="309" spans="1:12">
      <c r="A309" s="353"/>
      <c r="B309" s="354"/>
      <c r="C309" s="355"/>
      <c r="D309" s="355"/>
      <c r="E309" s="355"/>
      <c r="F309" s="355"/>
      <c r="G309" s="355"/>
      <c r="H309" s="355"/>
      <c r="I309" s="355"/>
      <c r="J309" s="355"/>
      <c r="K309" s="355"/>
      <c r="L309" s="356"/>
    </row>
    <row r="310" spans="1:12">
      <c r="A310" s="353">
        <v>251</v>
      </c>
      <c r="B310" s="354">
        <v>755000</v>
      </c>
      <c r="C310" s="355">
        <v>758000</v>
      </c>
      <c r="D310" s="355">
        <v>75770</v>
      </c>
      <c r="E310" s="355">
        <v>69310</v>
      </c>
      <c r="F310" s="355">
        <v>62830</v>
      </c>
      <c r="G310" s="355">
        <v>56370</v>
      </c>
      <c r="H310" s="355">
        <v>49910</v>
      </c>
      <c r="I310" s="355">
        <v>43430</v>
      </c>
      <c r="J310" s="355">
        <v>36970</v>
      </c>
      <c r="K310" s="355">
        <v>30510</v>
      </c>
      <c r="L310" s="356">
        <v>263200</v>
      </c>
    </row>
    <row r="311" spans="1:12">
      <c r="A311" s="353">
        <v>252</v>
      </c>
      <c r="B311" s="354">
        <v>758000</v>
      </c>
      <c r="C311" s="355">
        <v>761000</v>
      </c>
      <c r="D311" s="355">
        <v>76320</v>
      </c>
      <c r="E311" s="355">
        <v>69860</v>
      </c>
      <c r="F311" s="355">
        <v>63380</v>
      </c>
      <c r="G311" s="355">
        <v>56920</v>
      </c>
      <c r="H311" s="355">
        <v>50460</v>
      </c>
      <c r="I311" s="355">
        <v>43980</v>
      </c>
      <c r="J311" s="355">
        <v>37520</v>
      </c>
      <c r="K311" s="355">
        <v>31060</v>
      </c>
      <c r="L311" s="356">
        <v>264800</v>
      </c>
    </row>
    <row r="312" spans="1:12">
      <c r="A312" s="353">
        <v>253</v>
      </c>
      <c r="B312" s="354">
        <v>761000</v>
      </c>
      <c r="C312" s="355">
        <v>764000</v>
      </c>
      <c r="D312" s="355">
        <v>76870</v>
      </c>
      <c r="E312" s="355">
        <v>70410</v>
      </c>
      <c r="F312" s="355">
        <v>63940</v>
      </c>
      <c r="G312" s="355">
        <v>57470</v>
      </c>
      <c r="H312" s="355">
        <v>51010</v>
      </c>
      <c r="I312" s="355">
        <v>44540</v>
      </c>
      <c r="J312" s="355">
        <v>38070</v>
      </c>
      <c r="K312" s="355">
        <v>31610</v>
      </c>
      <c r="L312" s="356">
        <v>266500</v>
      </c>
    </row>
    <row r="313" spans="1:12">
      <c r="A313" s="353">
        <v>254</v>
      </c>
      <c r="B313" s="354">
        <v>764000</v>
      </c>
      <c r="C313" s="355">
        <v>767000</v>
      </c>
      <c r="D313" s="355">
        <v>77420</v>
      </c>
      <c r="E313" s="355">
        <v>70960</v>
      </c>
      <c r="F313" s="355">
        <v>64490</v>
      </c>
      <c r="G313" s="355">
        <v>58020</v>
      </c>
      <c r="H313" s="355">
        <v>51560</v>
      </c>
      <c r="I313" s="355">
        <v>45090</v>
      </c>
      <c r="J313" s="355">
        <v>38620</v>
      </c>
      <c r="K313" s="355">
        <v>32160</v>
      </c>
      <c r="L313" s="356">
        <v>268100</v>
      </c>
    </row>
    <row r="314" spans="1:12">
      <c r="A314" s="353">
        <v>255</v>
      </c>
      <c r="B314" s="354">
        <v>767000</v>
      </c>
      <c r="C314" s="355">
        <v>770000</v>
      </c>
      <c r="D314" s="355">
        <v>77970</v>
      </c>
      <c r="E314" s="355">
        <v>71510</v>
      </c>
      <c r="F314" s="355">
        <v>65040</v>
      </c>
      <c r="G314" s="355">
        <v>58570</v>
      </c>
      <c r="H314" s="355">
        <v>52110</v>
      </c>
      <c r="I314" s="355">
        <v>45640</v>
      </c>
      <c r="J314" s="355">
        <v>39180</v>
      </c>
      <c r="K314" s="355">
        <v>32710</v>
      </c>
      <c r="L314" s="356">
        <v>269700</v>
      </c>
    </row>
    <row r="315" spans="1:12">
      <c r="A315" s="353"/>
      <c r="B315" s="354"/>
      <c r="C315" s="355"/>
      <c r="D315" s="355"/>
      <c r="E315" s="355"/>
      <c r="F315" s="355"/>
      <c r="G315" s="355"/>
      <c r="H315" s="355"/>
      <c r="I315" s="355"/>
      <c r="J315" s="355"/>
      <c r="K315" s="355"/>
      <c r="L315" s="356"/>
    </row>
    <row r="316" spans="1:12">
      <c r="A316" s="353">
        <v>256</v>
      </c>
      <c r="B316" s="354">
        <v>770000</v>
      </c>
      <c r="C316" s="355">
        <v>773000</v>
      </c>
      <c r="D316" s="355">
        <v>78530</v>
      </c>
      <c r="E316" s="355">
        <v>72060</v>
      </c>
      <c r="F316" s="355">
        <v>65590</v>
      </c>
      <c r="G316" s="355">
        <v>59130</v>
      </c>
      <c r="H316" s="355">
        <v>52660</v>
      </c>
      <c r="I316" s="355">
        <v>46190</v>
      </c>
      <c r="J316" s="355">
        <v>39730</v>
      </c>
      <c r="K316" s="355">
        <v>33260</v>
      </c>
      <c r="L316" s="356">
        <v>271400</v>
      </c>
    </row>
    <row r="317" spans="1:12">
      <c r="A317" s="353">
        <v>257</v>
      </c>
      <c r="B317" s="354">
        <v>773000</v>
      </c>
      <c r="C317" s="355">
        <v>776000</v>
      </c>
      <c r="D317" s="355">
        <v>79080</v>
      </c>
      <c r="E317" s="355">
        <v>72610</v>
      </c>
      <c r="F317" s="355">
        <v>66140</v>
      </c>
      <c r="G317" s="355">
        <v>59680</v>
      </c>
      <c r="H317" s="355">
        <v>53210</v>
      </c>
      <c r="I317" s="355">
        <v>46740</v>
      </c>
      <c r="J317" s="355">
        <v>40280</v>
      </c>
      <c r="K317" s="355">
        <v>33820</v>
      </c>
      <c r="L317" s="356">
        <v>273000</v>
      </c>
    </row>
    <row r="318" spans="1:12">
      <c r="A318" s="353">
        <v>258</v>
      </c>
      <c r="B318" s="354">
        <v>776000</v>
      </c>
      <c r="C318" s="355">
        <v>779000</v>
      </c>
      <c r="D318" s="355">
        <v>79630</v>
      </c>
      <c r="E318" s="355">
        <v>73160</v>
      </c>
      <c r="F318" s="355">
        <v>66690</v>
      </c>
      <c r="G318" s="355">
        <v>60230</v>
      </c>
      <c r="H318" s="355">
        <v>53770</v>
      </c>
      <c r="I318" s="355">
        <v>47290</v>
      </c>
      <c r="J318" s="355">
        <v>40830</v>
      </c>
      <c r="K318" s="355">
        <v>34370</v>
      </c>
      <c r="L318" s="356">
        <v>274600</v>
      </c>
    </row>
    <row r="319" spans="1:12">
      <c r="A319" s="353">
        <v>259</v>
      </c>
      <c r="B319" s="354">
        <v>779000</v>
      </c>
      <c r="C319" s="355">
        <v>782000</v>
      </c>
      <c r="D319" s="355">
        <v>80180</v>
      </c>
      <c r="E319" s="355">
        <v>73720</v>
      </c>
      <c r="F319" s="355">
        <v>67240</v>
      </c>
      <c r="G319" s="355">
        <v>60780</v>
      </c>
      <c r="H319" s="355">
        <v>54320</v>
      </c>
      <c r="I319" s="355">
        <v>47840</v>
      </c>
      <c r="J319" s="355">
        <v>41380</v>
      </c>
      <c r="K319" s="355">
        <v>34920</v>
      </c>
      <c r="L319" s="356">
        <v>276200</v>
      </c>
    </row>
    <row r="320" spans="1:12">
      <c r="A320" s="353">
        <v>260</v>
      </c>
      <c r="B320" s="354">
        <v>782000</v>
      </c>
      <c r="C320" s="355">
        <v>785000</v>
      </c>
      <c r="D320" s="355">
        <v>80730</v>
      </c>
      <c r="E320" s="355">
        <v>74270</v>
      </c>
      <c r="F320" s="355">
        <v>67790</v>
      </c>
      <c r="G320" s="355">
        <v>61330</v>
      </c>
      <c r="H320" s="355">
        <v>54870</v>
      </c>
      <c r="I320" s="355">
        <v>48400</v>
      </c>
      <c r="J320" s="355">
        <v>41930</v>
      </c>
      <c r="K320" s="355">
        <v>35470</v>
      </c>
      <c r="L320" s="356">
        <v>277800</v>
      </c>
    </row>
    <row r="321" spans="1:12">
      <c r="A321" s="353"/>
      <c r="B321" s="354"/>
      <c r="C321" s="355"/>
      <c r="D321" s="355"/>
      <c r="E321" s="355"/>
      <c r="F321" s="355"/>
      <c r="G321" s="355"/>
      <c r="H321" s="355"/>
      <c r="I321" s="355"/>
      <c r="J321" s="355"/>
      <c r="K321" s="355"/>
      <c r="L321" s="356"/>
    </row>
    <row r="322" spans="1:12">
      <c r="A322" s="353">
        <v>261</v>
      </c>
      <c r="B322" s="354">
        <v>785000</v>
      </c>
      <c r="C322" s="355">
        <v>788000</v>
      </c>
      <c r="D322" s="355">
        <v>81280</v>
      </c>
      <c r="E322" s="355">
        <v>74820</v>
      </c>
      <c r="F322" s="355">
        <v>68350</v>
      </c>
      <c r="G322" s="355">
        <v>61880</v>
      </c>
      <c r="H322" s="355">
        <v>55420</v>
      </c>
      <c r="I322" s="355">
        <v>48950</v>
      </c>
      <c r="J322" s="355">
        <v>42480</v>
      </c>
      <c r="K322" s="355">
        <v>36020</v>
      </c>
      <c r="L322" s="356">
        <v>279400</v>
      </c>
    </row>
    <row r="323" spans="1:12">
      <c r="A323" s="353">
        <v>262</v>
      </c>
      <c r="B323" s="354">
        <v>788000</v>
      </c>
      <c r="C323" s="355">
        <v>791000</v>
      </c>
      <c r="D323" s="355">
        <v>81830</v>
      </c>
      <c r="E323" s="355">
        <v>75370</v>
      </c>
      <c r="F323" s="355">
        <v>68900</v>
      </c>
      <c r="G323" s="355">
        <v>62430</v>
      </c>
      <c r="H323" s="355">
        <v>55970</v>
      </c>
      <c r="I323" s="355">
        <v>49500</v>
      </c>
      <c r="J323" s="355">
        <v>43040</v>
      </c>
      <c r="K323" s="355">
        <v>36570</v>
      </c>
      <c r="L323" s="356">
        <v>281100</v>
      </c>
    </row>
    <row r="324" spans="1:12">
      <c r="A324" s="353">
        <v>263</v>
      </c>
      <c r="B324" s="354">
        <v>791000</v>
      </c>
      <c r="C324" s="355">
        <v>794000</v>
      </c>
      <c r="D324" s="355">
        <v>82460</v>
      </c>
      <c r="E324" s="355">
        <v>75920</v>
      </c>
      <c r="F324" s="355">
        <v>69450</v>
      </c>
      <c r="G324" s="355">
        <v>62990</v>
      </c>
      <c r="H324" s="355">
        <v>56520</v>
      </c>
      <c r="I324" s="355">
        <v>50050</v>
      </c>
      <c r="J324" s="355">
        <v>43590</v>
      </c>
      <c r="K324" s="355">
        <v>37120</v>
      </c>
      <c r="L324" s="356">
        <v>282700</v>
      </c>
    </row>
    <row r="325" spans="1:12">
      <c r="A325" s="353">
        <v>264</v>
      </c>
      <c r="B325" s="354">
        <v>794000</v>
      </c>
      <c r="C325" s="355">
        <v>797000</v>
      </c>
      <c r="D325" s="355">
        <v>83100</v>
      </c>
      <c r="E325" s="355">
        <v>76470</v>
      </c>
      <c r="F325" s="355">
        <v>70000</v>
      </c>
      <c r="G325" s="355">
        <v>63540</v>
      </c>
      <c r="H325" s="355">
        <v>57070</v>
      </c>
      <c r="I325" s="355">
        <v>50600</v>
      </c>
      <c r="J325" s="355">
        <v>44140</v>
      </c>
      <c r="K325" s="355">
        <v>37670</v>
      </c>
      <c r="L325" s="356">
        <v>284300</v>
      </c>
    </row>
    <row r="326" spans="1:12">
      <c r="A326" s="353">
        <v>265</v>
      </c>
      <c r="B326" s="354">
        <v>797000</v>
      </c>
      <c r="C326" s="355">
        <v>800000</v>
      </c>
      <c r="D326" s="355">
        <v>83730</v>
      </c>
      <c r="E326" s="355">
        <v>77020</v>
      </c>
      <c r="F326" s="355">
        <v>70550</v>
      </c>
      <c r="G326" s="355">
        <v>64090</v>
      </c>
      <c r="H326" s="355">
        <v>57630</v>
      </c>
      <c r="I326" s="355">
        <v>51150</v>
      </c>
      <c r="J326" s="355">
        <v>44690</v>
      </c>
      <c r="K326" s="355">
        <v>38230</v>
      </c>
      <c r="L326" s="356">
        <v>286000</v>
      </c>
    </row>
    <row r="327" spans="1:12">
      <c r="A327" s="353"/>
      <c r="B327" s="354"/>
      <c r="C327" s="355"/>
      <c r="D327" s="355"/>
      <c r="E327" s="355"/>
      <c r="F327" s="355"/>
      <c r="G327" s="355"/>
      <c r="H327" s="355"/>
      <c r="I327" s="355"/>
      <c r="J327" s="355"/>
      <c r="K327" s="355"/>
      <c r="L327" s="356"/>
    </row>
    <row r="328" spans="1:12">
      <c r="A328" s="353">
        <v>266</v>
      </c>
      <c r="B328" s="354">
        <v>800000</v>
      </c>
      <c r="C328" s="355">
        <v>803000</v>
      </c>
      <c r="D328" s="355">
        <v>84370</v>
      </c>
      <c r="E328" s="355">
        <v>77580</v>
      </c>
      <c r="F328" s="355">
        <v>71100</v>
      </c>
      <c r="G328" s="355">
        <v>64640</v>
      </c>
      <c r="H328" s="355">
        <v>58180</v>
      </c>
      <c r="I328" s="355">
        <v>51700</v>
      </c>
      <c r="J328" s="355">
        <v>45240</v>
      </c>
      <c r="K328" s="355">
        <v>38780</v>
      </c>
      <c r="L328" s="356">
        <v>287600</v>
      </c>
    </row>
    <row r="329" spans="1:12">
      <c r="A329" s="353">
        <v>267</v>
      </c>
      <c r="B329" s="354">
        <v>803000</v>
      </c>
      <c r="C329" s="355">
        <v>806000</v>
      </c>
      <c r="D329" s="355">
        <v>85000</v>
      </c>
      <c r="E329" s="355">
        <v>78130</v>
      </c>
      <c r="F329" s="355">
        <v>71650</v>
      </c>
      <c r="G329" s="355">
        <v>65190</v>
      </c>
      <c r="H329" s="355">
        <v>58730</v>
      </c>
      <c r="I329" s="355">
        <v>52250</v>
      </c>
      <c r="J329" s="355">
        <v>45790</v>
      </c>
      <c r="K329" s="355">
        <v>39330</v>
      </c>
      <c r="L329" s="356">
        <v>289200</v>
      </c>
    </row>
    <row r="330" spans="1:12">
      <c r="A330" s="353">
        <v>268</v>
      </c>
      <c r="B330" s="354">
        <v>806000</v>
      </c>
      <c r="C330" s="355">
        <v>809000</v>
      </c>
      <c r="D330" s="355">
        <v>85630</v>
      </c>
      <c r="E330" s="355">
        <v>78680</v>
      </c>
      <c r="F330" s="355">
        <v>72210</v>
      </c>
      <c r="G330" s="355">
        <v>65740</v>
      </c>
      <c r="H330" s="355">
        <v>59280</v>
      </c>
      <c r="I330" s="355">
        <v>52810</v>
      </c>
      <c r="J330" s="355">
        <v>46340</v>
      </c>
      <c r="K330" s="355">
        <v>39880</v>
      </c>
      <c r="L330" s="356">
        <v>290800</v>
      </c>
    </row>
    <row r="331" spans="1:12">
      <c r="A331" s="353">
        <v>269</v>
      </c>
      <c r="B331" s="354">
        <v>809000</v>
      </c>
      <c r="C331" s="355">
        <v>812000</v>
      </c>
      <c r="D331" s="355">
        <v>86260</v>
      </c>
      <c r="E331" s="355">
        <v>79230</v>
      </c>
      <c r="F331" s="355">
        <v>72760</v>
      </c>
      <c r="G331" s="355">
        <v>66290</v>
      </c>
      <c r="H331" s="355">
        <v>59830</v>
      </c>
      <c r="I331" s="355">
        <v>53360</v>
      </c>
      <c r="J331" s="355">
        <v>46890</v>
      </c>
      <c r="K331" s="355">
        <v>40430</v>
      </c>
      <c r="L331" s="356">
        <v>292400</v>
      </c>
    </row>
    <row r="332" spans="1:12">
      <c r="A332" s="353">
        <v>270</v>
      </c>
      <c r="B332" s="354">
        <v>812000</v>
      </c>
      <c r="C332" s="355">
        <v>815000</v>
      </c>
      <c r="D332" s="355">
        <v>86900</v>
      </c>
      <c r="E332" s="355">
        <v>79780</v>
      </c>
      <c r="F332" s="355">
        <v>73310</v>
      </c>
      <c r="G332" s="355">
        <v>66840</v>
      </c>
      <c r="H332" s="355">
        <v>60380</v>
      </c>
      <c r="I332" s="355">
        <v>53910</v>
      </c>
      <c r="J332" s="355">
        <v>47450</v>
      </c>
      <c r="K332" s="355">
        <v>40980</v>
      </c>
      <c r="L332" s="356">
        <v>294000</v>
      </c>
    </row>
    <row r="333" spans="1:12">
      <c r="A333" s="353"/>
      <c r="B333" s="354"/>
      <c r="C333" s="355"/>
      <c r="D333" s="355"/>
      <c r="E333" s="355"/>
      <c r="F333" s="355"/>
      <c r="G333" s="355"/>
      <c r="H333" s="355"/>
      <c r="I333" s="355"/>
      <c r="J333" s="355"/>
      <c r="K333" s="355"/>
      <c r="L333" s="356"/>
    </row>
    <row r="334" spans="1:12">
      <c r="A334" s="353">
        <v>271</v>
      </c>
      <c r="B334" s="354">
        <v>815000</v>
      </c>
      <c r="C334" s="355">
        <v>818000</v>
      </c>
      <c r="D334" s="355">
        <v>87530</v>
      </c>
      <c r="E334" s="355">
        <v>80330</v>
      </c>
      <c r="F334" s="355">
        <v>73860</v>
      </c>
      <c r="G334" s="355">
        <v>67400</v>
      </c>
      <c r="H334" s="355">
        <v>60930</v>
      </c>
      <c r="I334" s="355">
        <v>54460</v>
      </c>
      <c r="J334" s="355">
        <v>48000</v>
      </c>
      <c r="K334" s="355">
        <v>41530</v>
      </c>
      <c r="L334" s="356">
        <v>295700</v>
      </c>
    </row>
    <row r="335" spans="1:12">
      <c r="A335" s="353">
        <v>272</v>
      </c>
      <c r="B335" s="354">
        <v>818000</v>
      </c>
      <c r="C335" s="355">
        <v>821000</v>
      </c>
      <c r="D335" s="355">
        <v>88160</v>
      </c>
      <c r="E335" s="355">
        <v>80880</v>
      </c>
      <c r="F335" s="355">
        <v>74410</v>
      </c>
      <c r="G335" s="355">
        <v>67950</v>
      </c>
      <c r="H335" s="355">
        <v>61480</v>
      </c>
      <c r="I335" s="355">
        <v>55010</v>
      </c>
      <c r="J335" s="355">
        <v>48550</v>
      </c>
      <c r="K335" s="355">
        <v>42090</v>
      </c>
      <c r="L335" s="356">
        <v>297300</v>
      </c>
    </row>
    <row r="336" spans="1:12">
      <c r="A336" s="353">
        <v>273</v>
      </c>
      <c r="B336" s="354">
        <v>821000</v>
      </c>
      <c r="C336" s="355">
        <v>824000</v>
      </c>
      <c r="D336" s="355">
        <v>88800</v>
      </c>
      <c r="E336" s="355">
        <v>81430</v>
      </c>
      <c r="F336" s="355">
        <v>74960</v>
      </c>
      <c r="G336" s="355">
        <v>68500</v>
      </c>
      <c r="H336" s="355">
        <v>62040</v>
      </c>
      <c r="I336" s="355">
        <v>55560</v>
      </c>
      <c r="J336" s="355">
        <v>49100</v>
      </c>
      <c r="K336" s="355">
        <v>42640</v>
      </c>
      <c r="L336" s="356">
        <v>298900</v>
      </c>
    </row>
    <row r="337" spans="1:12">
      <c r="A337" s="353">
        <v>274</v>
      </c>
      <c r="B337" s="354">
        <v>824000</v>
      </c>
      <c r="C337" s="355">
        <v>827000</v>
      </c>
      <c r="D337" s="355">
        <v>89440</v>
      </c>
      <c r="E337" s="355">
        <v>82000</v>
      </c>
      <c r="F337" s="355">
        <v>75510</v>
      </c>
      <c r="G337" s="355">
        <v>69050</v>
      </c>
      <c r="H337" s="355">
        <v>62590</v>
      </c>
      <c r="I337" s="355">
        <v>56110</v>
      </c>
      <c r="J337" s="355">
        <v>49650</v>
      </c>
      <c r="K337" s="355">
        <v>43190</v>
      </c>
      <c r="L337" s="356">
        <v>300600</v>
      </c>
    </row>
    <row r="338" spans="1:12">
      <c r="A338" s="353">
        <v>275</v>
      </c>
      <c r="B338" s="354">
        <v>827000</v>
      </c>
      <c r="C338" s="355">
        <v>830000</v>
      </c>
      <c r="D338" s="355">
        <v>90070</v>
      </c>
      <c r="E338" s="355">
        <v>82630</v>
      </c>
      <c r="F338" s="355">
        <v>76060</v>
      </c>
      <c r="G338" s="355">
        <v>69600</v>
      </c>
      <c r="H338" s="355">
        <v>63140</v>
      </c>
      <c r="I338" s="355">
        <v>56670</v>
      </c>
      <c r="J338" s="355">
        <v>50200</v>
      </c>
      <c r="K338" s="355">
        <v>43740</v>
      </c>
      <c r="L338" s="356">
        <v>302200</v>
      </c>
    </row>
    <row r="339" spans="1:12">
      <c r="A339" s="353"/>
      <c r="B339" s="354"/>
      <c r="C339" s="355"/>
      <c r="D339" s="355"/>
      <c r="E339" s="355"/>
      <c r="F339" s="355"/>
      <c r="G339" s="355"/>
      <c r="H339" s="355"/>
      <c r="I339" s="355"/>
      <c r="J339" s="355"/>
      <c r="K339" s="355"/>
      <c r="L339" s="356"/>
    </row>
    <row r="340" spans="1:12">
      <c r="A340" s="353">
        <v>276</v>
      </c>
      <c r="B340" s="354">
        <v>830000</v>
      </c>
      <c r="C340" s="355">
        <v>833000</v>
      </c>
      <c r="D340" s="355">
        <v>90710</v>
      </c>
      <c r="E340" s="355">
        <v>83260</v>
      </c>
      <c r="F340" s="355">
        <v>76620</v>
      </c>
      <c r="G340" s="355">
        <v>70150</v>
      </c>
      <c r="H340" s="355">
        <v>63690</v>
      </c>
      <c r="I340" s="355">
        <v>57220</v>
      </c>
      <c r="J340" s="355">
        <v>50750</v>
      </c>
      <c r="K340" s="355">
        <v>44290</v>
      </c>
      <c r="L340" s="356">
        <v>303800</v>
      </c>
    </row>
    <row r="341" spans="1:12">
      <c r="A341" s="353">
        <v>277</v>
      </c>
      <c r="B341" s="354">
        <v>833000</v>
      </c>
      <c r="C341" s="355">
        <v>836000</v>
      </c>
      <c r="D341" s="355">
        <v>91350</v>
      </c>
      <c r="E341" s="355">
        <v>83920</v>
      </c>
      <c r="F341" s="355">
        <v>77190</v>
      </c>
      <c r="G341" s="355">
        <v>70710</v>
      </c>
      <c r="H341" s="355">
        <v>64250</v>
      </c>
      <c r="I341" s="355">
        <v>57790</v>
      </c>
      <c r="J341" s="355">
        <v>51320</v>
      </c>
      <c r="K341" s="355">
        <v>44850</v>
      </c>
      <c r="L341" s="356">
        <v>305400</v>
      </c>
    </row>
    <row r="342" spans="1:12">
      <c r="A342" s="353">
        <v>278</v>
      </c>
      <c r="B342" s="354">
        <v>836000</v>
      </c>
      <c r="C342" s="355">
        <v>839000</v>
      </c>
      <c r="D342" s="355">
        <v>92020</v>
      </c>
      <c r="E342" s="355">
        <v>84580</v>
      </c>
      <c r="F342" s="355">
        <v>77770</v>
      </c>
      <c r="G342" s="355">
        <v>71300</v>
      </c>
      <c r="H342" s="355">
        <v>64830</v>
      </c>
      <c r="I342" s="355">
        <v>58370</v>
      </c>
      <c r="J342" s="355">
        <v>51900</v>
      </c>
      <c r="K342" s="355">
        <v>45430</v>
      </c>
      <c r="L342" s="356">
        <v>307000</v>
      </c>
    </row>
    <row r="343" spans="1:12">
      <c r="A343" s="353">
        <v>279</v>
      </c>
      <c r="B343" s="354">
        <v>839000</v>
      </c>
      <c r="C343" s="355">
        <v>842000</v>
      </c>
      <c r="D343" s="355">
        <v>92690</v>
      </c>
      <c r="E343" s="355">
        <v>85250</v>
      </c>
      <c r="F343" s="355">
        <v>78350</v>
      </c>
      <c r="G343" s="355">
        <v>71880</v>
      </c>
      <c r="H343" s="355">
        <v>65420</v>
      </c>
      <c r="I343" s="355">
        <v>58950</v>
      </c>
      <c r="J343" s="355">
        <v>52480</v>
      </c>
      <c r="K343" s="355">
        <v>46020</v>
      </c>
      <c r="L343" s="356">
        <v>308500</v>
      </c>
    </row>
    <row r="344" spans="1:12">
      <c r="A344" s="353">
        <v>280</v>
      </c>
      <c r="B344" s="354">
        <v>842000</v>
      </c>
      <c r="C344" s="355">
        <v>845000</v>
      </c>
      <c r="D344" s="355">
        <v>93360</v>
      </c>
      <c r="E344" s="355">
        <v>85920</v>
      </c>
      <c r="F344" s="355">
        <v>78930</v>
      </c>
      <c r="G344" s="355">
        <v>72460</v>
      </c>
      <c r="H344" s="355">
        <v>66000</v>
      </c>
      <c r="I344" s="355">
        <v>59530</v>
      </c>
      <c r="J344" s="355">
        <v>53060</v>
      </c>
      <c r="K344" s="355">
        <v>46600</v>
      </c>
      <c r="L344" s="356">
        <v>310100</v>
      </c>
    </row>
    <row r="345" spans="1:12">
      <c r="A345" s="353"/>
      <c r="B345" s="354"/>
      <c r="C345" s="355"/>
      <c r="D345" s="355"/>
      <c r="E345" s="355"/>
      <c r="F345" s="355"/>
      <c r="G345" s="355"/>
      <c r="H345" s="355"/>
      <c r="I345" s="355"/>
      <c r="J345" s="355"/>
      <c r="K345" s="355"/>
      <c r="L345" s="356"/>
    </row>
    <row r="346" spans="1:12">
      <c r="A346" s="353">
        <v>281</v>
      </c>
      <c r="B346" s="354">
        <v>845000</v>
      </c>
      <c r="C346" s="355">
        <v>848000</v>
      </c>
      <c r="D346" s="355">
        <v>94020</v>
      </c>
      <c r="E346" s="355">
        <v>86590</v>
      </c>
      <c r="F346" s="355">
        <v>79520</v>
      </c>
      <c r="G346" s="355">
        <v>73040</v>
      </c>
      <c r="H346" s="355">
        <v>66580</v>
      </c>
      <c r="I346" s="355">
        <v>60120</v>
      </c>
      <c r="J346" s="355">
        <v>53640</v>
      </c>
      <c r="K346" s="355">
        <v>47180</v>
      </c>
      <c r="L346" s="356">
        <v>311600</v>
      </c>
    </row>
    <row r="347" spans="1:12">
      <c r="A347" s="353">
        <v>282</v>
      </c>
      <c r="B347" s="354">
        <v>848000</v>
      </c>
      <c r="C347" s="355">
        <v>851000</v>
      </c>
      <c r="D347" s="355">
        <v>94700</v>
      </c>
      <c r="E347" s="355">
        <v>87260</v>
      </c>
      <c r="F347" s="355">
        <v>80100</v>
      </c>
      <c r="G347" s="355">
        <v>73620</v>
      </c>
      <c r="H347" s="355">
        <v>67160</v>
      </c>
      <c r="I347" s="355">
        <v>60700</v>
      </c>
      <c r="J347" s="355">
        <v>54230</v>
      </c>
      <c r="K347" s="355">
        <v>47760</v>
      </c>
      <c r="L347" s="356">
        <v>313100</v>
      </c>
    </row>
    <row r="348" spans="1:12">
      <c r="A348" s="353">
        <v>283</v>
      </c>
      <c r="B348" s="354">
        <v>851000</v>
      </c>
      <c r="C348" s="355">
        <v>854000</v>
      </c>
      <c r="D348" s="355">
        <v>95360</v>
      </c>
      <c r="E348" s="355">
        <v>87930</v>
      </c>
      <c r="F348" s="355">
        <v>80680</v>
      </c>
      <c r="G348" s="355">
        <v>74210</v>
      </c>
      <c r="H348" s="355">
        <v>67740</v>
      </c>
      <c r="I348" s="355">
        <v>61280</v>
      </c>
      <c r="J348" s="355">
        <v>54810</v>
      </c>
      <c r="K348" s="355">
        <v>48340</v>
      </c>
      <c r="L348" s="356">
        <v>314700</v>
      </c>
    </row>
    <row r="349" spans="1:12">
      <c r="A349" s="353">
        <v>284</v>
      </c>
      <c r="B349" s="354">
        <v>854000</v>
      </c>
      <c r="C349" s="355">
        <v>857000</v>
      </c>
      <c r="D349" s="355">
        <v>96040</v>
      </c>
      <c r="E349" s="355">
        <v>88600</v>
      </c>
      <c r="F349" s="355">
        <v>81260</v>
      </c>
      <c r="G349" s="355">
        <v>74790</v>
      </c>
      <c r="H349" s="355">
        <v>68330</v>
      </c>
      <c r="I349" s="355">
        <v>61860</v>
      </c>
      <c r="J349" s="355">
        <v>55390</v>
      </c>
      <c r="K349" s="355">
        <v>48930</v>
      </c>
      <c r="L349" s="356">
        <v>316300</v>
      </c>
    </row>
    <row r="350" spans="1:12">
      <c r="A350" s="353">
        <v>285</v>
      </c>
      <c r="B350" s="354">
        <v>857000</v>
      </c>
      <c r="C350" s="355">
        <v>860000</v>
      </c>
      <c r="D350" s="355">
        <v>96710</v>
      </c>
      <c r="E350" s="355">
        <v>89270</v>
      </c>
      <c r="F350" s="355">
        <v>81840</v>
      </c>
      <c r="G350" s="355">
        <v>75370</v>
      </c>
      <c r="H350" s="355">
        <v>68910</v>
      </c>
      <c r="I350" s="355">
        <v>62440</v>
      </c>
      <c r="J350" s="355">
        <v>55970</v>
      </c>
      <c r="K350" s="355">
        <v>49510</v>
      </c>
      <c r="L350" s="356">
        <v>317800</v>
      </c>
    </row>
    <row r="351" spans="1:12">
      <c r="A351" s="353"/>
      <c r="B351" s="354"/>
      <c r="C351" s="355"/>
      <c r="D351" s="355"/>
      <c r="E351" s="355"/>
      <c r="F351" s="355"/>
      <c r="G351" s="355"/>
      <c r="H351" s="355"/>
      <c r="I351" s="355"/>
      <c r="J351" s="355"/>
      <c r="K351" s="355"/>
      <c r="L351" s="356"/>
    </row>
    <row r="352" spans="1:12">
      <c r="A352" s="353">
        <v>286</v>
      </c>
      <c r="B352" s="354">
        <v>860000</v>
      </c>
      <c r="C352" s="355">
        <v>863000</v>
      </c>
      <c r="D352" s="355">
        <v>97370</v>
      </c>
      <c r="E352" s="355">
        <v>89940</v>
      </c>
      <c r="F352" s="355">
        <v>82500</v>
      </c>
      <c r="G352" s="355">
        <v>75950</v>
      </c>
      <c r="H352" s="355">
        <v>69490</v>
      </c>
      <c r="I352" s="355">
        <v>63030</v>
      </c>
      <c r="J352" s="355">
        <v>56550</v>
      </c>
      <c r="K352" s="355">
        <v>50090</v>
      </c>
      <c r="L352" s="356">
        <v>319400</v>
      </c>
    </row>
    <row r="353" spans="1:12">
      <c r="A353" s="353">
        <v>287</v>
      </c>
      <c r="B353" s="354">
        <v>863000</v>
      </c>
      <c r="C353" s="355">
        <v>866000</v>
      </c>
      <c r="D353" s="355">
        <v>98050</v>
      </c>
      <c r="E353" s="355">
        <v>90600</v>
      </c>
      <c r="F353" s="355">
        <v>83170</v>
      </c>
      <c r="G353" s="355">
        <v>76530</v>
      </c>
      <c r="H353" s="355">
        <v>70070</v>
      </c>
      <c r="I353" s="355">
        <v>63610</v>
      </c>
      <c r="J353" s="355">
        <v>57140</v>
      </c>
      <c r="K353" s="355">
        <v>50670</v>
      </c>
      <c r="L353" s="356">
        <v>320900</v>
      </c>
    </row>
    <row r="354" spans="1:12">
      <c r="A354" s="353">
        <v>288</v>
      </c>
      <c r="B354" s="354">
        <v>866000</v>
      </c>
      <c r="C354" s="355">
        <v>869000</v>
      </c>
      <c r="D354" s="355">
        <v>98710</v>
      </c>
      <c r="E354" s="355">
        <v>91280</v>
      </c>
      <c r="F354" s="355">
        <v>83840</v>
      </c>
      <c r="G354" s="355">
        <v>77120</v>
      </c>
      <c r="H354" s="355">
        <v>70650</v>
      </c>
      <c r="I354" s="355">
        <v>64190</v>
      </c>
      <c r="J354" s="355">
        <v>57720</v>
      </c>
      <c r="K354" s="355">
        <v>51250</v>
      </c>
      <c r="L354" s="356">
        <v>322400</v>
      </c>
    </row>
    <row r="355" spans="1:12">
      <c r="A355" s="353">
        <v>289</v>
      </c>
      <c r="B355" s="354">
        <v>869000</v>
      </c>
      <c r="C355" s="355">
        <v>872000</v>
      </c>
      <c r="D355" s="355">
        <v>99380</v>
      </c>
      <c r="E355" s="355">
        <v>91940</v>
      </c>
      <c r="F355" s="355">
        <v>84510</v>
      </c>
      <c r="G355" s="355">
        <v>77700</v>
      </c>
      <c r="H355" s="355">
        <v>71240</v>
      </c>
      <c r="I355" s="355">
        <v>64770</v>
      </c>
      <c r="J355" s="355">
        <v>58300</v>
      </c>
      <c r="K355" s="355">
        <v>51840</v>
      </c>
      <c r="L355" s="356">
        <v>324000</v>
      </c>
    </row>
    <row r="356" spans="1:12">
      <c r="A356" s="353">
        <v>290</v>
      </c>
      <c r="B356" s="354">
        <v>872000</v>
      </c>
      <c r="C356" s="355">
        <v>875000</v>
      </c>
      <c r="D356" s="355">
        <v>100050</v>
      </c>
      <c r="E356" s="355">
        <v>92610</v>
      </c>
      <c r="F356" s="355">
        <v>85180</v>
      </c>
      <c r="G356" s="355">
        <v>78280</v>
      </c>
      <c r="H356" s="355">
        <v>71820</v>
      </c>
      <c r="I356" s="355">
        <v>65350</v>
      </c>
      <c r="J356" s="355">
        <v>58880</v>
      </c>
      <c r="K356" s="355">
        <v>52420</v>
      </c>
      <c r="L356" s="356">
        <v>325600</v>
      </c>
    </row>
    <row r="357" spans="1:12">
      <c r="A357" s="353"/>
      <c r="B357" s="354"/>
      <c r="C357" s="355"/>
      <c r="D357" s="355"/>
      <c r="E357" s="355"/>
      <c r="F357" s="355"/>
      <c r="G357" s="355"/>
      <c r="H357" s="355"/>
      <c r="I357" s="355"/>
      <c r="J357" s="355"/>
      <c r="K357" s="355"/>
      <c r="L357" s="356"/>
    </row>
    <row r="358" spans="1:12">
      <c r="A358" s="353">
        <v>291</v>
      </c>
      <c r="B358" s="354">
        <v>875000</v>
      </c>
      <c r="C358" s="355">
        <v>878000</v>
      </c>
      <c r="D358" s="355">
        <v>100720</v>
      </c>
      <c r="E358" s="355">
        <v>93290</v>
      </c>
      <c r="F358" s="355">
        <v>85850</v>
      </c>
      <c r="G358" s="355">
        <v>78860</v>
      </c>
      <c r="H358" s="355">
        <v>72400</v>
      </c>
      <c r="I358" s="355">
        <v>65940</v>
      </c>
      <c r="J358" s="355">
        <v>59460</v>
      </c>
      <c r="K358" s="355">
        <v>53000</v>
      </c>
      <c r="L358" s="356">
        <v>327100</v>
      </c>
    </row>
    <row r="359" spans="1:12">
      <c r="A359" s="353">
        <v>292</v>
      </c>
      <c r="B359" s="354">
        <v>878000</v>
      </c>
      <c r="C359" s="355">
        <v>881000</v>
      </c>
      <c r="D359" s="355">
        <v>101390</v>
      </c>
      <c r="E359" s="355">
        <v>93950</v>
      </c>
      <c r="F359" s="355">
        <v>86520</v>
      </c>
      <c r="G359" s="355">
        <v>79440</v>
      </c>
      <c r="H359" s="355">
        <v>72980</v>
      </c>
      <c r="I359" s="355">
        <v>66520</v>
      </c>
      <c r="J359" s="355">
        <v>60050</v>
      </c>
      <c r="K359" s="355">
        <v>53580</v>
      </c>
      <c r="L359" s="356">
        <v>328700</v>
      </c>
    </row>
    <row r="360" spans="1:12">
      <c r="A360" s="353">
        <v>293</v>
      </c>
      <c r="B360" s="354">
        <v>881000</v>
      </c>
      <c r="C360" s="355">
        <v>884000</v>
      </c>
      <c r="D360" s="355">
        <v>102060</v>
      </c>
      <c r="E360" s="355">
        <v>94630</v>
      </c>
      <c r="F360" s="355">
        <v>87180</v>
      </c>
      <c r="G360" s="355">
        <v>80030</v>
      </c>
      <c r="H360" s="355">
        <v>73560</v>
      </c>
      <c r="I360" s="355">
        <v>67100</v>
      </c>
      <c r="J360" s="355">
        <v>60630</v>
      </c>
      <c r="K360" s="355">
        <v>54160</v>
      </c>
      <c r="L360" s="356">
        <v>330200</v>
      </c>
    </row>
    <row r="361" spans="1:12">
      <c r="A361" s="353">
        <v>294</v>
      </c>
      <c r="B361" s="354">
        <v>884000</v>
      </c>
      <c r="C361" s="355">
        <v>887000</v>
      </c>
      <c r="D361" s="355">
        <v>102720</v>
      </c>
      <c r="E361" s="355">
        <v>95290</v>
      </c>
      <c r="F361" s="355">
        <v>87860</v>
      </c>
      <c r="G361" s="355">
        <v>80610</v>
      </c>
      <c r="H361" s="355">
        <v>74150</v>
      </c>
      <c r="I361" s="355">
        <v>67680</v>
      </c>
      <c r="J361" s="355">
        <v>61210</v>
      </c>
      <c r="K361" s="355">
        <v>54750</v>
      </c>
      <c r="L361" s="356">
        <v>331700</v>
      </c>
    </row>
    <row r="362" spans="1:12">
      <c r="A362" s="353">
        <v>295</v>
      </c>
      <c r="B362" s="354">
        <v>887000</v>
      </c>
      <c r="C362" s="355">
        <v>890000</v>
      </c>
      <c r="D362" s="355">
        <v>103400</v>
      </c>
      <c r="E362" s="355">
        <v>95960</v>
      </c>
      <c r="F362" s="355">
        <v>88520</v>
      </c>
      <c r="G362" s="355">
        <v>81190</v>
      </c>
      <c r="H362" s="355">
        <v>74730</v>
      </c>
      <c r="I362" s="355">
        <v>68260</v>
      </c>
      <c r="J362" s="355">
        <v>61790</v>
      </c>
      <c r="K362" s="355">
        <v>55330</v>
      </c>
      <c r="L362" s="356">
        <v>333300</v>
      </c>
    </row>
    <row r="363" spans="1:12" ht="14.25" thickBot="1">
      <c r="A363" s="353"/>
      <c r="B363" s="360"/>
      <c r="C363" s="361"/>
      <c r="D363" s="361"/>
      <c r="E363" s="361"/>
      <c r="F363" s="361"/>
      <c r="G363" s="361"/>
      <c r="H363" s="361"/>
      <c r="I363" s="361"/>
      <c r="J363" s="361"/>
      <c r="K363" s="361"/>
      <c r="L363" s="362"/>
    </row>
    <row r="364" spans="1:12">
      <c r="A364" s="353">
        <v>296</v>
      </c>
      <c r="B364" s="354">
        <v>890000</v>
      </c>
      <c r="C364" s="355">
        <v>893000</v>
      </c>
      <c r="D364" s="355">
        <v>104070</v>
      </c>
      <c r="E364" s="355">
        <v>96630</v>
      </c>
      <c r="F364" s="355">
        <v>89190</v>
      </c>
      <c r="G364" s="355">
        <v>81770</v>
      </c>
      <c r="H364" s="355">
        <v>75310</v>
      </c>
      <c r="I364" s="355">
        <v>68850</v>
      </c>
      <c r="J364" s="355">
        <v>62370</v>
      </c>
      <c r="K364" s="355">
        <v>55910</v>
      </c>
      <c r="L364" s="356">
        <v>334800</v>
      </c>
    </row>
    <row r="365" spans="1:12">
      <c r="A365" s="353">
        <v>297</v>
      </c>
      <c r="B365" s="354">
        <v>893000</v>
      </c>
      <c r="C365" s="355">
        <v>896000</v>
      </c>
      <c r="D365" s="355">
        <v>104730</v>
      </c>
      <c r="E365" s="355">
        <v>97300</v>
      </c>
      <c r="F365" s="355">
        <v>89860</v>
      </c>
      <c r="G365" s="355">
        <v>82430</v>
      </c>
      <c r="H365" s="355">
        <v>75890</v>
      </c>
      <c r="I365" s="355">
        <v>69430</v>
      </c>
      <c r="J365" s="355">
        <v>62950</v>
      </c>
      <c r="K365" s="355">
        <v>56490</v>
      </c>
      <c r="L365" s="356">
        <v>336400</v>
      </c>
    </row>
    <row r="366" spans="1:12">
      <c r="A366" s="353">
        <v>298</v>
      </c>
      <c r="B366" s="354">
        <v>896000</v>
      </c>
      <c r="C366" s="355">
        <v>899000</v>
      </c>
      <c r="D366" s="355">
        <v>105410</v>
      </c>
      <c r="E366" s="355">
        <v>97960</v>
      </c>
      <c r="F366" s="355">
        <v>90530</v>
      </c>
      <c r="G366" s="355">
        <v>83100</v>
      </c>
      <c r="H366" s="355">
        <v>76470</v>
      </c>
      <c r="I366" s="355">
        <v>70010</v>
      </c>
      <c r="J366" s="355">
        <v>63540</v>
      </c>
      <c r="K366" s="355">
        <v>57070</v>
      </c>
      <c r="L366" s="356">
        <v>338000</v>
      </c>
    </row>
    <row r="367" spans="1:12">
      <c r="A367" s="353">
        <v>299</v>
      </c>
      <c r="B367" s="354">
        <v>899000</v>
      </c>
      <c r="C367" s="355">
        <v>902000</v>
      </c>
      <c r="D367" s="355">
        <v>106070</v>
      </c>
      <c r="E367" s="355">
        <v>98640</v>
      </c>
      <c r="F367" s="355">
        <v>91210</v>
      </c>
      <c r="G367" s="355">
        <v>83760</v>
      </c>
      <c r="H367" s="355">
        <v>77050</v>
      </c>
      <c r="I367" s="355">
        <v>70590</v>
      </c>
      <c r="J367" s="355">
        <v>64120</v>
      </c>
      <c r="K367" s="355">
        <v>57660</v>
      </c>
      <c r="L367" s="356">
        <v>339500</v>
      </c>
    </row>
    <row r="368" spans="1:12">
      <c r="A368" s="353">
        <v>300</v>
      </c>
      <c r="B368" s="354">
        <v>902000</v>
      </c>
      <c r="C368" s="355">
        <v>905000</v>
      </c>
      <c r="D368" s="355">
        <v>106750</v>
      </c>
      <c r="E368" s="355">
        <v>99300</v>
      </c>
      <c r="F368" s="355">
        <v>91870</v>
      </c>
      <c r="G368" s="355">
        <v>84440</v>
      </c>
      <c r="H368" s="355">
        <v>77640</v>
      </c>
      <c r="I368" s="355">
        <v>71170</v>
      </c>
      <c r="J368" s="355">
        <v>64700</v>
      </c>
      <c r="K368" s="355">
        <v>58240</v>
      </c>
      <c r="L368" s="356">
        <v>341000</v>
      </c>
    </row>
    <row r="369" spans="1:12">
      <c r="A369" s="353"/>
      <c r="B369" s="354"/>
      <c r="C369" s="355"/>
      <c r="D369" s="355"/>
      <c r="E369" s="355"/>
      <c r="F369" s="355"/>
      <c r="G369" s="355"/>
      <c r="H369" s="355"/>
      <c r="I369" s="355"/>
      <c r="J369" s="355"/>
      <c r="K369" s="355"/>
      <c r="L369" s="356"/>
    </row>
    <row r="370" spans="1:12">
      <c r="A370" s="353">
        <v>301</v>
      </c>
      <c r="B370" s="354">
        <v>905000</v>
      </c>
      <c r="C370" s="355">
        <v>908000</v>
      </c>
      <c r="D370" s="355">
        <v>107410</v>
      </c>
      <c r="E370" s="355">
        <v>99980</v>
      </c>
      <c r="F370" s="355">
        <v>92540</v>
      </c>
      <c r="G370" s="355">
        <v>85100</v>
      </c>
      <c r="H370" s="355">
        <v>78220</v>
      </c>
      <c r="I370" s="355">
        <v>71760</v>
      </c>
      <c r="J370" s="355">
        <v>65280</v>
      </c>
      <c r="K370" s="355">
        <v>58820</v>
      </c>
      <c r="L370" s="356">
        <v>342500</v>
      </c>
    </row>
    <row r="371" spans="1:12">
      <c r="A371" s="353">
        <v>302</v>
      </c>
      <c r="B371" s="354">
        <v>908000</v>
      </c>
      <c r="C371" s="355">
        <v>911000</v>
      </c>
      <c r="D371" s="355">
        <v>108080</v>
      </c>
      <c r="E371" s="355">
        <v>100650</v>
      </c>
      <c r="F371" s="355">
        <v>93210</v>
      </c>
      <c r="G371" s="355">
        <v>85770</v>
      </c>
      <c r="H371" s="355">
        <v>78800</v>
      </c>
      <c r="I371" s="355">
        <v>72340</v>
      </c>
      <c r="J371" s="355">
        <v>65860</v>
      </c>
      <c r="K371" s="355">
        <v>59400</v>
      </c>
      <c r="L371" s="356">
        <v>344100</v>
      </c>
    </row>
    <row r="372" spans="1:12">
      <c r="A372" s="353">
        <v>303</v>
      </c>
      <c r="B372" s="354">
        <v>911000</v>
      </c>
      <c r="C372" s="355">
        <v>914000</v>
      </c>
      <c r="D372" s="355">
        <v>108750</v>
      </c>
      <c r="E372" s="355">
        <v>101310</v>
      </c>
      <c r="F372" s="355">
        <v>93880</v>
      </c>
      <c r="G372" s="355">
        <v>86440</v>
      </c>
      <c r="H372" s="355">
        <v>79380</v>
      </c>
      <c r="I372" s="355">
        <v>72920</v>
      </c>
      <c r="J372" s="355">
        <v>66450</v>
      </c>
      <c r="K372" s="355">
        <v>59980</v>
      </c>
      <c r="L372" s="356">
        <v>345600</v>
      </c>
    </row>
    <row r="373" spans="1:12">
      <c r="A373" s="353">
        <v>304</v>
      </c>
      <c r="B373" s="354">
        <v>914000</v>
      </c>
      <c r="C373" s="355">
        <v>917000</v>
      </c>
      <c r="D373" s="355">
        <v>109420</v>
      </c>
      <c r="E373" s="355">
        <v>101990</v>
      </c>
      <c r="F373" s="355">
        <v>94540</v>
      </c>
      <c r="G373" s="355">
        <v>87110</v>
      </c>
      <c r="H373" s="355">
        <v>79960</v>
      </c>
      <c r="I373" s="355">
        <v>73500</v>
      </c>
      <c r="J373" s="355">
        <v>67030</v>
      </c>
      <c r="K373" s="355">
        <v>60570</v>
      </c>
      <c r="L373" s="356">
        <v>347200</v>
      </c>
    </row>
    <row r="374" spans="1:12">
      <c r="A374" s="353">
        <v>305</v>
      </c>
      <c r="B374" s="354">
        <v>917000</v>
      </c>
      <c r="C374" s="355">
        <v>920000</v>
      </c>
      <c r="D374" s="355">
        <v>110090</v>
      </c>
      <c r="E374" s="355">
        <v>102650</v>
      </c>
      <c r="F374" s="355">
        <v>95220</v>
      </c>
      <c r="G374" s="355">
        <v>87790</v>
      </c>
      <c r="H374" s="355">
        <v>80550</v>
      </c>
      <c r="I374" s="355">
        <v>74080</v>
      </c>
      <c r="J374" s="355">
        <v>67610</v>
      </c>
      <c r="K374" s="355">
        <v>61150</v>
      </c>
      <c r="L374" s="356">
        <v>348800</v>
      </c>
    </row>
    <row r="375" spans="1:12">
      <c r="A375" s="353"/>
      <c r="B375" s="354"/>
      <c r="C375" s="355"/>
      <c r="D375" s="355"/>
      <c r="E375" s="355"/>
      <c r="F375" s="355"/>
      <c r="G375" s="355"/>
      <c r="H375" s="355"/>
      <c r="I375" s="355"/>
      <c r="J375" s="355"/>
      <c r="K375" s="355"/>
      <c r="L375" s="356"/>
    </row>
    <row r="376" spans="1:12">
      <c r="A376" s="353">
        <v>306</v>
      </c>
      <c r="B376" s="354">
        <v>920000</v>
      </c>
      <c r="C376" s="355">
        <v>923000</v>
      </c>
      <c r="D376" s="355">
        <v>110760</v>
      </c>
      <c r="E376" s="355">
        <v>103330</v>
      </c>
      <c r="F376" s="355">
        <v>95880</v>
      </c>
      <c r="G376" s="355">
        <v>88450</v>
      </c>
      <c r="H376" s="355">
        <v>81130</v>
      </c>
      <c r="I376" s="355">
        <v>74670</v>
      </c>
      <c r="J376" s="355">
        <v>68190</v>
      </c>
      <c r="K376" s="355">
        <v>61730</v>
      </c>
      <c r="L376" s="356">
        <v>350300</v>
      </c>
    </row>
    <row r="377" spans="1:12">
      <c r="A377" s="353">
        <v>307</v>
      </c>
      <c r="B377" s="354">
        <v>923000</v>
      </c>
      <c r="C377" s="355">
        <v>926000</v>
      </c>
      <c r="D377" s="355">
        <v>111430</v>
      </c>
      <c r="E377" s="355">
        <v>103990</v>
      </c>
      <c r="F377" s="355">
        <v>96560</v>
      </c>
      <c r="G377" s="355">
        <v>89120</v>
      </c>
      <c r="H377" s="355">
        <v>81710</v>
      </c>
      <c r="I377" s="355">
        <v>75250</v>
      </c>
      <c r="J377" s="355">
        <v>68770</v>
      </c>
      <c r="K377" s="355">
        <v>62310</v>
      </c>
      <c r="L377" s="356">
        <v>351800</v>
      </c>
    </row>
    <row r="378" spans="1:12">
      <c r="A378" s="353">
        <v>308</v>
      </c>
      <c r="B378" s="354">
        <v>926000</v>
      </c>
      <c r="C378" s="355">
        <v>929000</v>
      </c>
      <c r="D378" s="355">
        <v>112100</v>
      </c>
      <c r="E378" s="355">
        <v>104660</v>
      </c>
      <c r="F378" s="355">
        <v>97230</v>
      </c>
      <c r="G378" s="355">
        <v>89790</v>
      </c>
      <c r="H378" s="355">
        <v>82350</v>
      </c>
      <c r="I378" s="355">
        <v>75830</v>
      </c>
      <c r="J378" s="355">
        <v>69360</v>
      </c>
      <c r="K378" s="355">
        <v>62890</v>
      </c>
      <c r="L378" s="356">
        <v>353400</v>
      </c>
    </row>
    <row r="379" spans="1:12">
      <c r="A379" s="353">
        <v>309</v>
      </c>
      <c r="B379" s="354">
        <v>929000</v>
      </c>
      <c r="C379" s="355">
        <v>932000</v>
      </c>
      <c r="D379" s="355">
        <v>112770</v>
      </c>
      <c r="E379" s="355">
        <v>105330</v>
      </c>
      <c r="F379" s="355">
        <v>97890</v>
      </c>
      <c r="G379" s="355">
        <v>90460</v>
      </c>
      <c r="H379" s="355">
        <v>83020</v>
      </c>
      <c r="I379" s="355">
        <v>76410</v>
      </c>
      <c r="J379" s="355">
        <v>69940</v>
      </c>
      <c r="K379" s="355">
        <v>63480</v>
      </c>
      <c r="L379" s="356">
        <v>354900</v>
      </c>
    </row>
    <row r="380" spans="1:12">
      <c r="A380" s="353">
        <v>310</v>
      </c>
      <c r="B380" s="354">
        <v>932000</v>
      </c>
      <c r="C380" s="355">
        <v>935000</v>
      </c>
      <c r="D380" s="355">
        <v>113430</v>
      </c>
      <c r="E380" s="355">
        <v>106000</v>
      </c>
      <c r="F380" s="355">
        <v>98570</v>
      </c>
      <c r="G380" s="355">
        <v>91120</v>
      </c>
      <c r="H380" s="355">
        <v>83690</v>
      </c>
      <c r="I380" s="355">
        <v>76990</v>
      </c>
      <c r="J380" s="355">
        <v>70520</v>
      </c>
      <c r="K380" s="355">
        <v>64060</v>
      </c>
      <c r="L380" s="356">
        <v>356500</v>
      </c>
    </row>
    <row r="381" spans="1:12">
      <c r="A381" s="353"/>
      <c r="B381" s="354"/>
      <c r="C381" s="355"/>
      <c r="D381" s="355"/>
      <c r="E381" s="355"/>
      <c r="F381" s="355"/>
      <c r="G381" s="355"/>
      <c r="H381" s="355"/>
      <c r="I381" s="355"/>
      <c r="J381" s="355"/>
      <c r="K381" s="355"/>
      <c r="L381" s="356"/>
    </row>
    <row r="382" spans="1:12">
      <c r="A382" s="353">
        <v>311</v>
      </c>
      <c r="B382" s="354">
        <v>935000</v>
      </c>
      <c r="C382" s="355">
        <v>938000</v>
      </c>
      <c r="D382" s="355">
        <v>114110</v>
      </c>
      <c r="E382" s="355">
        <v>106670</v>
      </c>
      <c r="F382" s="355">
        <v>99230</v>
      </c>
      <c r="G382" s="355">
        <v>91800</v>
      </c>
      <c r="H382" s="355">
        <v>84360</v>
      </c>
      <c r="I382" s="355">
        <v>77580</v>
      </c>
      <c r="J382" s="355">
        <v>71100</v>
      </c>
      <c r="K382" s="355">
        <v>64640</v>
      </c>
      <c r="L382" s="356">
        <v>358100</v>
      </c>
    </row>
    <row r="383" spans="1:12">
      <c r="A383" s="353">
        <v>312</v>
      </c>
      <c r="B383" s="354">
        <v>938000</v>
      </c>
      <c r="C383" s="355">
        <v>941000</v>
      </c>
      <c r="D383" s="355">
        <v>114770</v>
      </c>
      <c r="E383" s="355">
        <v>107340</v>
      </c>
      <c r="F383" s="355">
        <v>99900</v>
      </c>
      <c r="G383" s="355">
        <v>92460</v>
      </c>
      <c r="H383" s="355">
        <v>85030</v>
      </c>
      <c r="I383" s="355">
        <v>78160</v>
      </c>
      <c r="J383" s="355">
        <v>71680</v>
      </c>
      <c r="K383" s="355">
        <v>65220</v>
      </c>
      <c r="L383" s="356">
        <v>359600</v>
      </c>
    </row>
    <row r="384" spans="1:12">
      <c r="A384" s="353">
        <v>313</v>
      </c>
      <c r="B384" s="354">
        <v>941000</v>
      </c>
      <c r="C384" s="355">
        <v>944000</v>
      </c>
      <c r="D384" s="355">
        <v>115440</v>
      </c>
      <c r="E384" s="355">
        <v>108010</v>
      </c>
      <c r="F384" s="355">
        <v>100570</v>
      </c>
      <c r="G384" s="355">
        <v>93140</v>
      </c>
      <c r="H384" s="355">
        <v>85700</v>
      </c>
      <c r="I384" s="355">
        <v>78740</v>
      </c>
      <c r="J384" s="355">
        <v>72270</v>
      </c>
      <c r="K384" s="355">
        <v>65800</v>
      </c>
      <c r="L384" s="356">
        <v>361100</v>
      </c>
    </row>
    <row r="385" spans="1:12">
      <c r="A385" s="353">
        <v>314</v>
      </c>
      <c r="B385" s="354">
        <v>944000</v>
      </c>
      <c r="C385" s="355">
        <v>947000</v>
      </c>
      <c r="D385" s="355">
        <v>116110</v>
      </c>
      <c r="E385" s="355">
        <v>108680</v>
      </c>
      <c r="F385" s="355">
        <v>101240</v>
      </c>
      <c r="G385" s="355">
        <v>93800</v>
      </c>
      <c r="H385" s="355">
        <v>86370</v>
      </c>
      <c r="I385" s="355">
        <v>79320</v>
      </c>
      <c r="J385" s="355">
        <v>72850</v>
      </c>
      <c r="K385" s="355">
        <v>66390</v>
      </c>
      <c r="L385" s="356">
        <v>362700</v>
      </c>
    </row>
    <row r="386" spans="1:12">
      <c r="A386" s="353">
        <v>315</v>
      </c>
      <c r="B386" s="354">
        <v>947000</v>
      </c>
      <c r="C386" s="355">
        <v>950000</v>
      </c>
      <c r="D386" s="355">
        <v>116780</v>
      </c>
      <c r="E386" s="355">
        <v>109350</v>
      </c>
      <c r="F386" s="355">
        <v>101910</v>
      </c>
      <c r="G386" s="355">
        <v>94470</v>
      </c>
      <c r="H386" s="355">
        <v>87040</v>
      </c>
      <c r="I386" s="355">
        <v>79900</v>
      </c>
      <c r="J386" s="355">
        <v>73430</v>
      </c>
      <c r="K386" s="355">
        <v>66970</v>
      </c>
      <c r="L386" s="356">
        <v>364200</v>
      </c>
    </row>
    <row r="387" spans="1:12">
      <c r="A387" s="353"/>
      <c r="B387" s="354"/>
      <c r="C387" s="355"/>
      <c r="D387" s="355"/>
      <c r="E387" s="355"/>
      <c r="F387" s="355"/>
      <c r="G387" s="355"/>
      <c r="H387" s="355"/>
      <c r="I387" s="355"/>
      <c r="J387" s="355"/>
      <c r="K387" s="355"/>
      <c r="L387" s="356"/>
    </row>
    <row r="388" spans="1:12">
      <c r="A388" s="353">
        <v>316</v>
      </c>
      <c r="B388" s="354">
        <v>950000</v>
      </c>
      <c r="C388" s="355">
        <v>953000</v>
      </c>
      <c r="D388" s="355">
        <v>117460</v>
      </c>
      <c r="E388" s="355">
        <v>110010</v>
      </c>
      <c r="F388" s="355">
        <v>102580</v>
      </c>
      <c r="G388" s="355">
        <v>95150</v>
      </c>
      <c r="H388" s="355">
        <v>87700</v>
      </c>
      <c r="I388" s="355">
        <v>80490</v>
      </c>
      <c r="J388" s="355">
        <v>74010</v>
      </c>
      <c r="K388" s="355">
        <v>67550</v>
      </c>
      <c r="L388" s="356">
        <v>365700</v>
      </c>
    </row>
    <row r="389" spans="1:12">
      <c r="A389" s="353">
        <v>317</v>
      </c>
      <c r="B389" s="354">
        <v>953000</v>
      </c>
      <c r="C389" s="355">
        <v>956000</v>
      </c>
      <c r="D389" s="355">
        <v>118120</v>
      </c>
      <c r="E389" s="355">
        <v>110690</v>
      </c>
      <c r="F389" s="355">
        <v>103240</v>
      </c>
      <c r="G389" s="355">
        <v>95810</v>
      </c>
      <c r="H389" s="355">
        <v>88380</v>
      </c>
      <c r="I389" s="355">
        <v>81070</v>
      </c>
      <c r="J389" s="355">
        <v>74590</v>
      </c>
      <c r="K389" s="355">
        <v>68130</v>
      </c>
      <c r="L389" s="356">
        <v>367400</v>
      </c>
    </row>
    <row r="390" spans="1:12">
      <c r="A390" s="353">
        <v>318</v>
      </c>
      <c r="B390" s="354">
        <v>956000</v>
      </c>
      <c r="C390" s="355">
        <v>959000</v>
      </c>
      <c r="D390" s="355">
        <v>118790</v>
      </c>
      <c r="E390" s="355">
        <v>111350</v>
      </c>
      <c r="F390" s="355">
        <v>103920</v>
      </c>
      <c r="G390" s="355">
        <v>96480</v>
      </c>
      <c r="H390" s="355">
        <v>89040</v>
      </c>
      <c r="I390" s="355">
        <v>81650</v>
      </c>
      <c r="J390" s="355">
        <v>75180</v>
      </c>
      <c r="K390" s="355">
        <v>68710</v>
      </c>
      <c r="L390" s="356">
        <v>368900</v>
      </c>
    </row>
    <row r="391" spans="1:12">
      <c r="A391" s="353">
        <v>319</v>
      </c>
      <c r="B391" s="354">
        <v>959000</v>
      </c>
      <c r="C391" s="355">
        <v>962000</v>
      </c>
      <c r="D391" s="355">
        <v>119460</v>
      </c>
      <c r="E391" s="355">
        <v>112020</v>
      </c>
      <c r="F391" s="355">
        <v>104590</v>
      </c>
      <c r="G391" s="355">
        <v>97150</v>
      </c>
      <c r="H391" s="355">
        <v>89720</v>
      </c>
      <c r="I391" s="355">
        <v>82280</v>
      </c>
      <c r="J391" s="355">
        <v>75760</v>
      </c>
      <c r="K391" s="355">
        <v>69300</v>
      </c>
      <c r="L391" s="356">
        <v>370400</v>
      </c>
    </row>
    <row r="392" spans="1:12">
      <c r="A392" s="353">
        <v>320</v>
      </c>
      <c r="B392" s="354">
        <v>962000</v>
      </c>
      <c r="C392" s="355">
        <v>965000</v>
      </c>
      <c r="D392" s="355">
        <v>120130</v>
      </c>
      <c r="E392" s="355">
        <v>112690</v>
      </c>
      <c r="F392" s="355">
        <v>105250</v>
      </c>
      <c r="G392" s="355">
        <v>97820</v>
      </c>
      <c r="H392" s="355">
        <v>90380</v>
      </c>
      <c r="I392" s="355">
        <v>82950</v>
      </c>
      <c r="J392" s="355">
        <v>76340</v>
      </c>
      <c r="K392" s="355">
        <v>69880</v>
      </c>
      <c r="L392" s="356">
        <v>372000</v>
      </c>
    </row>
    <row r="393" spans="1:12">
      <c r="A393" s="353"/>
      <c r="B393" s="354"/>
      <c r="C393" s="355"/>
      <c r="D393" s="355"/>
      <c r="E393" s="355"/>
      <c r="F393" s="355"/>
      <c r="G393" s="355"/>
      <c r="H393" s="355"/>
      <c r="I393" s="355"/>
      <c r="J393" s="355"/>
      <c r="K393" s="355"/>
      <c r="L393" s="356"/>
    </row>
    <row r="394" spans="1:12">
      <c r="A394" s="353">
        <v>321</v>
      </c>
      <c r="B394" s="354">
        <v>965000</v>
      </c>
      <c r="C394" s="355">
        <v>968000</v>
      </c>
      <c r="D394" s="355">
        <v>120790</v>
      </c>
      <c r="E394" s="355">
        <v>113360</v>
      </c>
      <c r="F394" s="355">
        <v>105930</v>
      </c>
      <c r="G394" s="355">
        <v>98490</v>
      </c>
      <c r="H394" s="355">
        <v>91050</v>
      </c>
      <c r="I394" s="355">
        <v>83620</v>
      </c>
      <c r="J394" s="355">
        <v>76920</v>
      </c>
      <c r="K394" s="355">
        <v>70460</v>
      </c>
      <c r="L394" s="356">
        <v>373500</v>
      </c>
    </row>
    <row r="395" spans="1:12">
      <c r="A395" s="353">
        <v>322</v>
      </c>
      <c r="B395" s="354">
        <v>968000</v>
      </c>
      <c r="C395" s="355">
        <v>971000</v>
      </c>
      <c r="D395" s="355">
        <v>121470</v>
      </c>
      <c r="E395" s="355">
        <v>114040</v>
      </c>
      <c r="F395" s="355">
        <v>106590</v>
      </c>
      <c r="G395" s="355">
        <v>99160</v>
      </c>
      <c r="H395" s="355">
        <v>91730</v>
      </c>
      <c r="I395" s="355">
        <v>84280</v>
      </c>
      <c r="J395" s="355">
        <v>77500</v>
      </c>
      <c r="K395" s="355">
        <v>71040</v>
      </c>
      <c r="L395" s="356">
        <v>375000</v>
      </c>
    </row>
    <row r="396" spans="1:12">
      <c r="A396" s="353">
        <v>323</v>
      </c>
      <c r="B396" s="354">
        <v>971000</v>
      </c>
      <c r="C396" s="355">
        <v>974000</v>
      </c>
      <c r="D396" s="355">
        <v>122190</v>
      </c>
      <c r="E396" s="355">
        <v>114700</v>
      </c>
      <c r="F396" s="355">
        <v>107270</v>
      </c>
      <c r="G396" s="355">
        <v>99820</v>
      </c>
      <c r="H396" s="355">
        <v>92390</v>
      </c>
      <c r="I396" s="355">
        <v>84960</v>
      </c>
      <c r="J396" s="355">
        <v>78090</v>
      </c>
      <c r="K396" s="355">
        <v>71620</v>
      </c>
      <c r="L396" s="356">
        <v>376500</v>
      </c>
    </row>
    <row r="397" spans="1:12">
      <c r="A397" s="353">
        <v>324</v>
      </c>
      <c r="B397" s="354">
        <v>974000</v>
      </c>
      <c r="C397" s="355">
        <v>977000</v>
      </c>
      <c r="D397" s="355">
        <v>123150</v>
      </c>
      <c r="E397" s="355">
        <v>115370</v>
      </c>
      <c r="F397" s="355">
        <v>107930</v>
      </c>
      <c r="G397" s="355">
        <v>100500</v>
      </c>
      <c r="H397" s="355">
        <v>93060</v>
      </c>
      <c r="I397" s="355">
        <v>85620</v>
      </c>
      <c r="J397" s="355">
        <v>78670</v>
      </c>
      <c r="K397" s="355">
        <v>72210</v>
      </c>
      <c r="L397" s="356">
        <v>378200</v>
      </c>
    </row>
    <row r="398" spans="1:12">
      <c r="A398" s="353">
        <v>325</v>
      </c>
      <c r="B398" s="354">
        <v>977000</v>
      </c>
      <c r="C398" s="355">
        <v>980000</v>
      </c>
      <c r="D398" s="355">
        <v>124110</v>
      </c>
      <c r="E398" s="355">
        <v>116040</v>
      </c>
      <c r="F398" s="355">
        <v>108600</v>
      </c>
      <c r="G398" s="355">
        <v>101170</v>
      </c>
      <c r="H398" s="355">
        <v>93730</v>
      </c>
      <c r="I398" s="355">
        <v>86290</v>
      </c>
      <c r="J398" s="355">
        <v>79250</v>
      </c>
      <c r="K398" s="355">
        <v>72790</v>
      </c>
      <c r="L398" s="356">
        <v>379700</v>
      </c>
    </row>
    <row r="399" spans="1:12">
      <c r="A399" s="353"/>
      <c r="B399" s="354"/>
      <c r="C399" s="355"/>
      <c r="D399" s="355"/>
      <c r="E399" s="355"/>
      <c r="F399" s="355"/>
      <c r="G399" s="355"/>
      <c r="H399" s="355"/>
      <c r="I399" s="355"/>
      <c r="J399" s="355"/>
      <c r="K399" s="355"/>
      <c r="L399" s="356"/>
    </row>
    <row r="400" spans="1:12">
      <c r="A400" s="353">
        <v>326</v>
      </c>
      <c r="B400" s="354">
        <v>980000</v>
      </c>
      <c r="C400" s="355">
        <v>983000</v>
      </c>
      <c r="D400" s="355">
        <v>125070</v>
      </c>
      <c r="E400" s="355">
        <v>116710</v>
      </c>
      <c r="F400" s="355">
        <v>109270</v>
      </c>
      <c r="G400" s="355">
        <v>101830</v>
      </c>
      <c r="H400" s="355">
        <v>94400</v>
      </c>
      <c r="I400" s="355">
        <v>86960</v>
      </c>
      <c r="J400" s="355">
        <v>79830</v>
      </c>
      <c r="K400" s="355">
        <v>73370</v>
      </c>
      <c r="L400" s="356">
        <v>381200</v>
      </c>
    </row>
    <row r="401" spans="1:12">
      <c r="A401" s="353">
        <v>327</v>
      </c>
      <c r="B401" s="354">
        <v>983000</v>
      </c>
      <c r="C401" s="355">
        <v>986000</v>
      </c>
      <c r="D401" s="355">
        <v>126030</v>
      </c>
      <c r="E401" s="355">
        <v>117370</v>
      </c>
      <c r="F401" s="355">
        <v>109940</v>
      </c>
      <c r="G401" s="355">
        <v>102510</v>
      </c>
      <c r="H401" s="355">
        <v>95070</v>
      </c>
      <c r="I401" s="355">
        <v>87630</v>
      </c>
      <c r="J401" s="355">
        <v>80410</v>
      </c>
      <c r="K401" s="355">
        <v>73950</v>
      </c>
      <c r="L401" s="356">
        <v>382800</v>
      </c>
    </row>
    <row r="402" spans="1:12">
      <c r="A402" s="353">
        <v>328</v>
      </c>
      <c r="B402" s="354">
        <v>986000</v>
      </c>
      <c r="C402" s="355">
        <v>989000</v>
      </c>
      <c r="D402" s="355">
        <v>126990</v>
      </c>
      <c r="E402" s="355">
        <v>118050</v>
      </c>
      <c r="F402" s="355">
        <v>110620</v>
      </c>
      <c r="G402" s="355">
        <v>103170</v>
      </c>
      <c r="H402" s="355">
        <v>95740</v>
      </c>
      <c r="I402" s="355">
        <v>88300</v>
      </c>
      <c r="J402" s="355">
        <v>81000</v>
      </c>
      <c r="K402" s="355">
        <v>74530</v>
      </c>
      <c r="L402" s="356">
        <v>384300</v>
      </c>
    </row>
    <row r="403" spans="1:12">
      <c r="A403" s="353">
        <v>329</v>
      </c>
      <c r="B403" s="354">
        <v>989000</v>
      </c>
      <c r="C403" s="355">
        <v>992000</v>
      </c>
      <c r="D403" s="355">
        <v>127950</v>
      </c>
      <c r="E403" s="355">
        <v>118710</v>
      </c>
      <c r="F403" s="355">
        <v>111280</v>
      </c>
      <c r="G403" s="355">
        <v>103850</v>
      </c>
      <c r="H403" s="355">
        <v>96400</v>
      </c>
      <c r="I403" s="355">
        <v>88970</v>
      </c>
      <c r="J403" s="355">
        <v>81580</v>
      </c>
      <c r="K403" s="355">
        <v>75110</v>
      </c>
      <c r="L403" s="356">
        <v>385800</v>
      </c>
    </row>
    <row r="404" spans="1:12">
      <c r="A404" s="353">
        <v>330</v>
      </c>
      <c r="B404" s="354">
        <v>992000</v>
      </c>
      <c r="C404" s="355">
        <v>995000</v>
      </c>
      <c r="D404" s="355">
        <v>128910</v>
      </c>
      <c r="E404" s="355">
        <v>119390</v>
      </c>
      <c r="F404" s="355">
        <v>111950</v>
      </c>
      <c r="G404" s="355">
        <v>104510</v>
      </c>
      <c r="H404" s="355">
        <v>97080</v>
      </c>
      <c r="I404" s="355">
        <v>89640</v>
      </c>
      <c r="J404" s="355">
        <v>82200</v>
      </c>
      <c r="K404" s="355">
        <v>75700</v>
      </c>
      <c r="L404" s="356">
        <v>387500</v>
      </c>
    </row>
    <row r="405" spans="1:12">
      <c r="A405" s="353"/>
      <c r="B405" s="354"/>
      <c r="C405" s="355"/>
      <c r="D405" s="355"/>
      <c r="E405" s="355"/>
      <c r="F405" s="355"/>
      <c r="G405" s="355"/>
      <c r="H405" s="355"/>
      <c r="I405" s="355"/>
      <c r="J405" s="355"/>
      <c r="K405" s="355"/>
      <c r="L405" s="356"/>
    </row>
    <row r="406" spans="1:12">
      <c r="A406" s="353">
        <v>331</v>
      </c>
      <c r="B406" s="354">
        <v>995000</v>
      </c>
      <c r="C406" s="355">
        <v>998000</v>
      </c>
      <c r="D406" s="355">
        <v>129870</v>
      </c>
      <c r="E406" s="355">
        <v>120060</v>
      </c>
      <c r="F406" s="355">
        <v>112620</v>
      </c>
      <c r="G406" s="355">
        <v>105180</v>
      </c>
      <c r="H406" s="355">
        <v>97740</v>
      </c>
      <c r="I406" s="355">
        <v>90310</v>
      </c>
      <c r="J406" s="355">
        <v>82870</v>
      </c>
      <c r="K406" s="355">
        <v>76280</v>
      </c>
      <c r="L406" s="356">
        <v>389000</v>
      </c>
    </row>
    <row r="407" spans="1:12">
      <c r="A407" s="353">
        <v>332</v>
      </c>
      <c r="B407" s="354">
        <v>998000</v>
      </c>
      <c r="C407" s="355">
        <v>1001000</v>
      </c>
      <c r="D407" s="355">
        <v>130830</v>
      </c>
      <c r="E407" s="355">
        <v>120720</v>
      </c>
      <c r="F407" s="355">
        <v>113290</v>
      </c>
      <c r="G407" s="355">
        <v>105850</v>
      </c>
      <c r="H407" s="355">
        <v>98410</v>
      </c>
      <c r="I407" s="355">
        <v>90980</v>
      </c>
      <c r="J407" s="355">
        <v>83540</v>
      </c>
      <c r="K407" s="355">
        <v>76860</v>
      </c>
      <c r="L407" s="356">
        <v>390500</v>
      </c>
    </row>
    <row r="408" spans="1:12">
      <c r="A408" s="353">
        <v>333</v>
      </c>
      <c r="B408" s="354">
        <v>1001000</v>
      </c>
      <c r="C408" s="355">
        <v>1004000</v>
      </c>
      <c r="D408" s="355">
        <v>131790</v>
      </c>
      <c r="E408" s="355">
        <v>121400</v>
      </c>
      <c r="F408" s="355">
        <v>113950</v>
      </c>
      <c r="G408" s="355">
        <v>106520</v>
      </c>
      <c r="H408" s="355">
        <v>99090</v>
      </c>
      <c r="I408" s="355">
        <v>91640</v>
      </c>
      <c r="J408" s="355">
        <v>84210</v>
      </c>
      <c r="K408" s="355">
        <v>77440</v>
      </c>
      <c r="L408" s="356">
        <v>392100</v>
      </c>
    </row>
    <row r="409" spans="1:12">
      <c r="A409" s="353">
        <v>334</v>
      </c>
      <c r="B409" s="354">
        <v>1004000</v>
      </c>
      <c r="C409" s="355">
        <v>1007000</v>
      </c>
      <c r="D409" s="355">
        <v>132750</v>
      </c>
      <c r="E409" s="355">
        <v>122080</v>
      </c>
      <c r="F409" s="355">
        <v>114630</v>
      </c>
      <c r="G409" s="355">
        <v>107180</v>
      </c>
      <c r="H409" s="355">
        <v>99750</v>
      </c>
      <c r="I409" s="355">
        <v>92320</v>
      </c>
      <c r="J409" s="355">
        <v>84880</v>
      </c>
      <c r="K409" s="355">
        <v>78020</v>
      </c>
      <c r="L409" s="356">
        <v>393600</v>
      </c>
    </row>
    <row r="410" spans="1:12">
      <c r="A410" s="353">
        <v>335</v>
      </c>
      <c r="B410" s="354">
        <v>1007000</v>
      </c>
      <c r="C410" s="355">
        <v>1010000</v>
      </c>
      <c r="D410" s="355">
        <v>133710</v>
      </c>
      <c r="E410" s="355">
        <v>123040</v>
      </c>
      <c r="F410" s="355">
        <v>115290</v>
      </c>
      <c r="G410" s="355">
        <v>107860</v>
      </c>
      <c r="H410" s="355">
        <v>100430</v>
      </c>
      <c r="I410" s="355">
        <v>92980</v>
      </c>
      <c r="J410" s="355">
        <v>85550</v>
      </c>
      <c r="K410" s="355">
        <v>78610</v>
      </c>
      <c r="L410" s="356">
        <v>395100</v>
      </c>
    </row>
    <row r="411" spans="1:12">
      <c r="A411" s="353"/>
      <c r="B411" s="363"/>
      <c r="C411" s="364"/>
      <c r="D411" s="355"/>
      <c r="E411" s="355"/>
      <c r="F411" s="355"/>
      <c r="G411" s="355"/>
      <c r="H411" s="355"/>
      <c r="I411" s="355"/>
      <c r="J411" s="355"/>
      <c r="K411" s="355"/>
      <c r="L411" s="356"/>
    </row>
    <row r="412" spans="1:12">
      <c r="B412" s="1083" t="s">
        <v>136</v>
      </c>
      <c r="C412" s="1084"/>
      <c r="D412" s="365">
        <v>134190</v>
      </c>
      <c r="E412" s="365">
        <v>123520</v>
      </c>
      <c r="F412" s="365">
        <v>115630</v>
      </c>
      <c r="G412" s="365">
        <v>108200</v>
      </c>
      <c r="H412" s="365">
        <v>100750</v>
      </c>
      <c r="I412" s="365">
        <v>93320</v>
      </c>
      <c r="J412" s="365">
        <v>85890</v>
      </c>
      <c r="K412" s="365">
        <v>78890</v>
      </c>
      <c r="L412" s="366">
        <v>396700</v>
      </c>
    </row>
    <row r="413" spans="1:12">
      <c r="B413" s="367"/>
      <c r="C413" s="368"/>
      <c r="D413" s="369"/>
      <c r="E413" s="369"/>
      <c r="F413" s="369"/>
      <c r="G413" s="369"/>
      <c r="H413" s="369"/>
      <c r="I413" s="369"/>
      <c r="J413" s="369"/>
      <c r="K413" s="369"/>
      <c r="L413" s="370"/>
    </row>
    <row r="414" spans="1:12">
      <c r="B414" s="603"/>
      <c r="C414" s="604"/>
      <c r="D414" s="605"/>
      <c r="E414" s="606"/>
      <c r="F414" s="606"/>
      <c r="G414" s="606"/>
      <c r="H414" s="606"/>
      <c r="I414" s="606"/>
      <c r="J414" s="606"/>
      <c r="K414" s="607"/>
      <c r="L414" s="608"/>
    </row>
    <row r="415" spans="1:12" ht="13.5" customHeight="1">
      <c r="B415" s="374" t="s">
        <v>281</v>
      </c>
      <c r="C415" s="375"/>
      <c r="D415" s="609"/>
      <c r="E415" s="381"/>
      <c r="F415" s="381"/>
      <c r="G415" s="381"/>
      <c r="H415" s="381"/>
      <c r="I415" s="381"/>
      <c r="J415" s="381"/>
      <c r="K415" s="378"/>
      <c r="L415" s="1087" t="s">
        <v>348</v>
      </c>
    </row>
    <row r="416" spans="1:12">
      <c r="B416" s="379"/>
      <c r="C416" s="378"/>
      <c r="D416" s="380" t="s">
        <v>137</v>
      </c>
      <c r="E416" s="609"/>
      <c r="F416" s="609"/>
      <c r="G416" s="609"/>
      <c r="H416" s="609"/>
      <c r="I416" s="609"/>
      <c r="J416" s="609"/>
      <c r="K416" s="375"/>
      <c r="L416" s="1087"/>
    </row>
    <row r="417" spans="1:12">
      <c r="B417" s="610"/>
      <c r="C417" s="375"/>
      <c r="D417" s="376"/>
      <c r="E417" s="377"/>
      <c r="F417" s="377"/>
      <c r="G417" s="377"/>
      <c r="H417" s="377"/>
      <c r="I417" s="377"/>
      <c r="J417" s="377"/>
      <c r="K417" s="378"/>
      <c r="L417" s="1087"/>
    </row>
    <row r="418" spans="1:12">
      <c r="B418" s="374" t="s">
        <v>282</v>
      </c>
      <c r="C418" s="383"/>
      <c r="D418" s="609"/>
      <c r="E418" s="381"/>
      <c r="F418" s="381"/>
      <c r="G418" s="381"/>
      <c r="H418" s="381"/>
      <c r="I418" s="381"/>
      <c r="J418" s="381"/>
      <c r="K418" s="375"/>
      <c r="L418" s="1087"/>
    </row>
    <row r="419" spans="1:12">
      <c r="B419" s="610"/>
      <c r="C419" s="375"/>
      <c r="D419" s="380" t="s">
        <v>349</v>
      </c>
      <c r="E419" s="377"/>
      <c r="F419" s="377"/>
      <c r="G419" s="377"/>
      <c r="H419" s="377"/>
      <c r="I419" s="377"/>
      <c r="J419" s="377"/>
      <c r="K419" s="378"/>
      <c r="L419" s="1087"/>
    </row>
    <row r="420" spans="1:12">
      <c r="B420" s="374"/>
      <c r="C420" s="375"/>
      <c r="D420" s="376"/>
      <c r="E420" s="377"/>
      <c r="F420" s="377"/>
      <c r="G420" s="377"/>
      <c r="H420" s="377"/>
      <c r="I420" s="377"/>
      <c r="J420" s="377"/>
      <c r="K420" s="378"/>
      <c r="L420" s="1087"/>
    </row>
    <row r="421" spans="1:12">
      <c r="B421" s="374" t="s">
        <v>138</v>
      </c>
      <c r="C421" s="375"/>
      <c r="D421" s="376"/>
      <c r="E421" s="377"/>
      <c r="F421" s="377"/>
      <c r="G421" s="377"/>
      <c r="H421" s="377"/>
      <c r="I421" s="377"/>
      <c r="J421" s="377"/>
      <c r="K421" s="378"/>
      <c r="L421" s="1087"/>
    </row>
    <row r="422" spans="1:12">
      <c r="B422" s="610"/>
      <c r="C422" s="375"/>
      <c r="D422" s="376"/>
      <c r="E422" s="377"/>
      <c r="F422" s="377"/>
      <c r="G422" s="377"/>
      <c r="H422" s="377"/>
      <c r="I422" s="377"/>
      <c r="J422" s="377"/>
      <c r="K422" s="378"/>
      <c r="L422" s="1087"/>
    </row>
    <row r="423" spans="1:12" ht="13.5" customHeight="1" thickBot="1">
      <c r="B423" s="611"/>
      <c r="C423" s="612"/>
      <c r="D423" s="613"/>
      <c r="E423" s="614"/>
      <c r="F423" s="614"/>
      <c r="G423" s="614"/>
      <c r="H423" s="614"/>
      <c r="I423" s="614"/>
      <c r="J423" s="614"/>
      <c r="K423" s="615"/>
      <c r="L423" s="1088"/>
    </row>
    <row r="424" spans="1:12">
      <c r="B424" s="616" t="s">
        <v>350</v>
      </c>
      <c r="C424" s="387"/>
      <c r="D424" s="369">
        <v>211380</v>
      </c>
      <c r="E424" s="369">
        <v>200710</v>
      </c>
      <c r="F424" s="369">
        <v>192820</v>
      </c>
      <c r="G424" s="369">
        <v>185390</v>
      </c>
      <c r="H424" s="369">
        <v>177940</v>
      </c>
      <c r="I424" s="369">
        <v>170510</v>
      </c>
      <c r="J424" s="369">
        <v>163080</v>
      </c>
      <c r="K424" s="369">
        <v>156080</v>
      </c>
      <c r="L424" s="617">
        <v>494800</v>
      </c>
    </row>
    <row r="425" spans="1:12">
      <c r="B425" s="379"/>
      <c r="C425" s="378"/>
      <c r="D425" s="371"/>
      <c r="E425" s="372"/>
      <c r="F425" s="372"/>
      <c r="G425" s="372"/>
      <c r="H425" s="372"/>
      <c r="I425" s="372"/>
      <c r="J425" s="372"/>
      <c r="K425" s="373"/>
      <c r="L425" s="601"/>
    </row>
    <row r="426" spans="1:12">
      <c r="B426" s="618" t="s">
        <v>283</v>
      </c>
      <c r="C426" s="375"/>
      <c r="D426" s="376"/>
      <c r="E426" s="377"/>
      <c r="F426" s="377"/>
      <c r="G426" s="377"/>
      <c r="H426" s="377"/>
      <c r="I426" s="377"/>
      <c r="J426" s="377"/>
      <c r="K426" s="378"/>
      <c r="L426" s="1089" t="s">
        <v>351</v>
      </c>
    </row>
    <row r="427" spans="1:12">
      <c r="B427" s="379"/>
      <c r="C427" s="378"/>
      <c r="D427" s="380" t="s">
        <v>284</v>
      </c>
      <c r="E427" s="381"/>
      <c r="F427" s="381"/>
      <c r="G427" s="381"/>
      <c r="H427" s="381"/>
      <c r="I427" s="381"/>
      <c r="J427" s="381"/>
      <c r="K427" s="375"/>
      <c r="L427" s="1090"/>
    </row>
    <row r="428" spans="1:12">
      <c r="B428" s="374" t="s">
        <v>285</v>
      </c>
      <c r="C428" s="375"/>
      <c r="D428" s="376"/>
      <c r="E428" s="377"/>
      <c r="F428" s="377"/>
      <c r="G428" s="377"/>
      <c r="H428" s="377"/>
      <c r="I428" s="377"/>
      <c r="J428" s="377"/>
      <c r="K428" s="378"/>
      <c r="L428" s="1090"/>
    </row>
    <row r="429" spans="1:12">
      <c r="B429" s="382"/>
      <c r="C429" s="383"/>
      <c r="D429" s="619" t="s">
        <v>352</v>
      </c>
      <c r="E429" s="381"/>
      <c r="F429" s="381"/>
      <c r="G429" s="381"/>
      <c r="H429" s="381"/>
      <c r="I429" s="381"/>
      <c r="J429" s="381"/>
      <c r="K429" s="375"/>
      <c r="L429" s="1090"/>
    </row>
    <row r="430" spans="1:12">
      <c r="A430" s="327"/>
      <c r="B430" s="374" t="s">
        <v>138</v>
      </c>
      <c r="C430" s="375"/>
      <c r="D430" s="376"/>
      <c r="E430" s="377"/>
      <c r="F430" s="377"/>
      <c r="G430" s="377"/>
      <c r="H430" s="377"/>
      <c r="I430" s="377"/>
      <c r="J430" s="377"/>
      <c r="K430" s="378"/>
      <c r="L430" s="1090"/>
    </row>
    <row r="431" spans="1:12">
      <c r="A431" s="327"/>
      <c r="B431" s="388"/>
      <c r="C431" s="389"/>
      <c r="D431" s="390"/>
      <c r="E431" s="391"/>
      <c r="F431" s="391"/>
      <c r="G431" s="391"/>
      <c r="H431" s="391"/>
      <c r="I431" s="391"/>
      <c r="J431" s="391"/>
      <c r="K431" s="387"/>
      <c r="L431" s="1090"/>
    </row>
    <row r="432" spans="1:12">
      <c r="A432" s="327"/>
      <c r="B432" s="384" t="s">
        <v>139</v>
      </c>
      <c r="C432" s="385"/>
      <c r="D432" s="620" t="s">
        <v>59</v>
      </c>
      <c r="E432" s="620" t="s">
        <v>59</v>
      </c>
      <c r="F432" s="620" t="s">
        <v>59</v>
      </c>
      <c r="G432" s="620" t="s">
        <v>59</v>
      </c>
      <c r="H432" s="620" t="s">
        <v>59</v>
      </c>
      <c r="I432" s="620" t="s">
        <v>59</v>
      </c>
      <c r="J432" s="620" t="s">
        <v>59</v>
      </c>
      <c r="K432" s="620" t="s">
        <v>59</v>
      </c>
      <c r="L432" s="1090"/>
    </row>
    <row r="433" spans="1:12">
      <c r="A433" s="327"/>
      <c r="B433" s="386" t="s">
        <v>286</v>
      </c>
      <c r="C433" s="387"/>
      <c r="D433" s="369">
        <v>376480</v>
      </c>
      <c r="E433" s="369">
        <v>365810</v>
      </c>
      <c r="F433" s="369">
        <v>357920</v>
      </c>
      <c r="G433" s="369">
        <v>350490</v>
      </c>
      <c r="H433" s="369">
        <v>343040</v>
      </c>
      <c r="I433" s="369">
        <v>335610</v>
      </c>
      <c r="J433" s="369">
        <v>328180</v>
      </c>
      <c r="K433" s="369">
        <v>321180</v>
      </c>
      <c r="L433" s="1090"/>
    </row>
    <row r="434" spans="1:12">
      <c r="B434" s="379"/>
      <c r="C434" s="378"/>
      <c r="D434" s="371"/>
      <c r="E434" s="372"/>
      <c r="F434" s="372"/>
      <c r="G434" s="372"/>
      <c r="H434" s="372"/>
      <c r="I434" s="372"/>
      <c r="J434" s="372"/>
      <c r="K434" s="373"/>
      <c r="L434" s="1090"/>
    </row>
    <row r="435" spans="1:12">
      <c r="B435" s="618" t="s">
        <v>353</v>
      </c>
      <c r="C435" s="375"/>
      <c r="D435" s="376"/>
      <c r="E435" s="377"/>
      <c r="F435" s="377"/>
      <c r="G435" s="377"/>
      <c r="H435" s="377"/>
      <c r="I435" s="377"/>
      <c r="J435" s="377"/>
      <c r="K435" s="378"/>
      <c r="L435" s="1090"/>
    </row>
    <row r="436" spans="1:12" ht="13.5" customHeight="1">
      <c r="B436" s="379"/>
      <c r="C436" s="378"/>
      <c r="D436" s="619" t="s">
        <v>354</v>
      </c>
      <c r="E436" s="381"/>
      <c r="F436" s="381"/>
      <c r="G436" s="381"/>
      <c r="H436" s="381"/>
      <c r="I436" s="381"/>
      <c r="J436" s="381"/>
      <c r="K436" s="375"/>
      <c r="L436" s="1090"/>
    </row>
    <row r="437" spans="1:12">
      <c r="B437" s="618" t="s">
        <v>355</v>
      </c>
      <c r="C437" s="375"/>
      <c r="D437" s="376"/>
      <c r="E437" s="377"/>
      <c r="F437" s="377"/>
      <c r="G437" s="377"/>
      <c r="H437" s="377"/>
      <c r="I437" s="377"/>
      <c r="J437" s="377"/>
      <c r="K437" s="378"/>
      <c r="L437" s="1090"/>
    </row>
    <row r="438" spans="1:12">
      <c r="B438" s="382"/>
      <c r="C438" s="383"/>
      <c r="D438" s="619" t="s">
        <v>356</v>
      </c>
      <c r="E438" s="381"/>
      <c r="F438" s="381"/>
      <c r="G438" s="381"/>
      <c r="H438" s="381"/>
      <c r="I438" s="381"/>
      <c r="J438" s="381"/>
      <c r="K438" s="375"/>
      <c r="L438" s="1090"/>
    </row>
    <row r="439" spans="1:12">
      <c r="A439" s="327"/>
      <c r="B439" s="374" t="s">
        <v>138</v>
      </c>
      <c r="C439" s="375"/>
      <c r="D439" s="376"/>
      <c r="E439" s="377"/>
      <c r="F439" s="377"/>
      <c r="G439" s="377"/>
      <c r="H439" s="377"/>
      <c r="I439" s="377"/>
      <c r="J439" s="377"/>
      <c r="K439" s="378"/>
      <c r="L439" s="1090"/>
    </row>
    <row r="440" spans="1:12">
      <c r="A440" s="327"/>
      <c r="B440" s="388"/>
      <c r="C440" s="389"/>
      <c r="D440" s="390"/>
      <c r="E440" s="391"/>
      <c r="F440" s="391"/>
      <c r="G440" s="391"/>
      <c r="H440" s="391"/>
      <c r="I440" s="391"/>
      <c r="J440" s="391"/>
      <c r="K440" s="387"/>
      <c r="L440" s="1090"/>
    </row>
    <row r="441" spans="1:12">
      <c r="A441" s="327"/>
      <c r="B441" s="384" t="s">
        <v>139</v>
      </c>
      <c r="C441" s="385"/>
      <c r="D441" s="620" t="s">
        <v>59</v>
      </c>
      <c r="E441" s="620" t="s">
        <v>59</v>
      </c>
      <c r="F441" s="620" t="s">
        <v>59</v>
      </c>
      <c r="G441" s="620" t="s">
        <v>59</v>
      </c>
      <c r="H441" s="620" t="s">
        <v>59</v>
      </c>
      <c r="I441" s="620" t="s">
        <v>59</v>
      </c>
      <c r="J441" s="620" t="s">
        <v>59</v>
      </c>
      <c r="K441" s="620" t="s">
        <v>59</v>
      </c>
      <c r="L441" s="1090"/>
    </row>
    <row r="442" spans="1:12">
      <c r="A442" s="327"/>
      <c r="B442" s="621" t="s">
        <v>357</v>
      </c>
      <c r="C442" s="387"/>
      <c r="D442" s="369">
        <v>1123860</v>
      </c>
      <c r="E442" s="369">
        <v>1113190</v>
      </c>
      <c r="F442" s="369">
        <v>1105300</v>
      </c>
      <c r="G442" s="369">
        <v>1097870</v>
      </c>
      <c r="H442" s="369">
        <v>1090420</v>
      </c>
      <c r="I442" s="369">
        <v>1082990</v>
      </c>
      <c r="J442" s="369">
        <v>1075560</v>
      </c>
      <c r="K442" s="369">
        <v>1068560</v>
      </c>
      <c r="L442" s="1090"/>
    </row>
    <row r="443" spans="1:12">
      <c r="A443" s="327"/>
      <c r="B443" s="392" t="s">
        <v>139</v>
      </c>
      <c r="C443" s="393"/>
      <c r="D443" s="394"/>
      <c r="E443" s="395"/>
      <c r="F443" s="395"/>
      <c r="G443" s="395"/>
      <c r="H443" s="395"/>
      <c r="I443" s="395"/>
      <c r="J443" s="395"/>
      <c r="K443" s="385"/>
      <c r="L443" s="1090"/>
    </row>
    <row r="444" spans="1:12">
      <c r="A444" s="327"/>
      <c r="B444" s="618" t="s">
        <v>358</v>
      </c>
      <c r="C444" s="375"/>
      <c r="D444" s="619" t="s">
        <v>359</v>
      </c>
      <c r="E444" s="381"/>
      <c r="F444" s="381"/>
      <c r="G444" s="381"/>
      <c r="H444" s="381"/>
      <c r="I444" s="381"/>
      <c r="J444" s="381"/>
      <c r="K444" s="375"/>
      <c r="L444" s="1090"/>
    </row>
    <row r="445" spans="1:12">
      <c r="A445" s="327"/>
      <c r="B445" s="382" t="s">
        <v>139</v>
      </c>
      <c r="C445" s="383"/>
      <c r="D445" s="376"/>
      <c r="E445" s="377"/>
      <c r="F445" s="377"/>
      <c r="G445" s="377"/>
      <c r="H445" s="377"/>
      <c r="I445" s="377"/>
      <c r="J445" s="377"/>
      <c r="K445" s="378"/>
      <c r="L445" s="1090"/>
    </row>
    <row r="446" spans="1:12">
      <c r="A446" s="327"/>
      <c r="B446" s="374" t="s">
        <v>140</v>
      </c>
      <c r="C446" s="375"/>
      <c r="D446" s="619" t="s">
        <v>360</v>
      </c>
      <c r="E446" s="381"/>
      <c r="F446" s="381"/>
      <c r="G446" s="381"/>
      <c r="H446" s="381"/>
      <c r="I446" s="381"/>
      <c r="J446" s="381"/>
      <c r="K446" s="375"/>
      <c r="L446" s="1090"/>
    </row>
    <row r="447" spans="1:12">
      <c r="A447" s="327"/>
      <c r="B447" s="388" t="s">
        <v>139</v>
      </c>
      <c r="C447" s="389"/>
      <c r="D447" s="390"/>
      <c r="E447" s="391"/>
      <c r="F447" s="391"/>
      <c r="G447" s="391"/>
      <c r="H447" s="391"/>
      <c r="I447" s="391"/>
      <c r="J447" s="391"/>
      <c r="K447" s="387"/>
      <c r="L447" s="1091"/>
    </row>
    <row r="448" spans="1:12">
      <c r="A448" s="327"/>
      <c r="B448" s="392"/>
      <c r="C448" s="396"/>
      <c r="D448" s="397"/>
      <c r="E448" s="397"/>
      <c r="F448" s="397"/>
      <c r="G448" s="397"/>
      <c r="H448" s="397"/>
      <c r="I448" s="397"/>
      <c r="J448" s="397"/>
      <c r="K448" s="398"/>
      <c r="L448" s="602"/>
    </row>
    <row r="449" spans="1:12">
      <c r="A449" s="327"/>
      <c r="B449" s="382"/>
      <c r="C449" s="399"/>
      <c r="D449" s="400"/>
      <c r="E449" s="400"/>
      <c r="F449" s="400"/>
      <c r="G449" s="400"/>
      <c r="H449" s="400"/>
      <c r="I449" s="400"/>
      <c r="J449" s="400"/>
      <c r="K449" s="401"/>
      <c r="L449" s="1092" t="s">
        <v>287</v>
      </c>
    </row>
    <row r="450" spans="1:12">
      <c r="A450" s="327"/>
      <c r="B450" s="382"/>
      <c r="C450" s="399"/>
      <c r="D450" s="400"/>
      <c r="E450" s="400"/>
      <c r="F450" s="400"/>
      <c r="G450" s="400"/>
      <c r="H450" s="400"/>
      <c r="I450" s="400"/>
      <c r="J450" s="400"/>
      <c r="K450" s="401"/>
      <c r="L450" s="1092"/>
    </row>
    <row r="451" spans="1:12">
      <c r="A451" s="327"/>
      <c r="B451" s="374" t="s">
        <v>28</v>
      </c>
      <c r="C451" s="399"/>
      <c r="D451" s="400"/>
      <c r="E451" s="400"/>
      <c r="F451" s="400"/>
      <c r="G451" s="400"/>
      <c r="H451" s="400"/>
      <c r="I451" s="400"/>
      <c r="J451" s="400"/>
      <c r="K451" s="401"/>
      <c r="L451" s="1092"/>
    </row>
    <row r="452" spans="1:12">
      <c r="A452" s="327"/>
      <c r="B452" s="382"/>
      <c r="C452" s="399"/>
      <c r="D452" s="400"/>
      <c r="E452" s="400"/>
      <c r="F452" s="400"/>
      <c r="G452" s="400"/>
      <c r="H452" s="400"/>
      <c r="I452" s="400"/>
      <c r="J452" s="400"/>
      <c r="K452" s="401"/>
      <c r="L452" s="1092"/>
    </row>
    <row r="453" spans="1:12">
      <c r="A453" s="327"/>
      <c r="B453" s="382"/>
      <c r="C453" s="399"/>
      <c r="D453" s="400"/>
      <c r="E453" s="400"/>
      <c r="F453" s="400"/>
      <c r="G453" s="400"/>
      <c r="H453" s="400"/>
      <c r="I453" s="400"/>
      <c r="J453" s="400"/>
      <c r="K453" s="401"/>
      <c r="L453" s="1092"/>
    </row>
    <row r="454" spans="1:12">
      <c r="A454" s="327"/>
      <c r="B454" s="382"/>
      <c r="C454" s="399"/>
      <c r="D454" s="400"/>
      <c r="E454" s="400"/>
      <c r="F454" s="400"/>
      <c r="G454" s="400"/>
      <c r="H454" s="400"/>
      <c r="I454" s="400"/>
      <c r="J454" s="400"/>
      <c r="K454" s="401"/>
      <c r="L454" s="1092"/>
    </row>
    <row r="455" spans="1:12">
      <c r="A455" s="327"/>
      <c r="B455" s="374" t="s">
        <v>361</v>
      </c>
      <c r="C455" s="399"/>
      <c r="D455" s="400"/>
      <c r="E455" s="400"/>
      <c r="F455" s="400"/>
      <c r="G455" s="400"/>
      <c r="H455" s="400"/>
      <c r="I455" s="400"/>
      <c r="J455" s="400"/>
      <c r="K455" s="401"/>
      <c r="L455" s="1092"/>
    </row>
    <row r="456" spans="1:12">
      <c r="A456" s="327"/>
      <c r="B456" s="402"/>
      <c r="C456" s="399"/>
      <c r="D456" s="400"/>
      <c r="E456" s="400"/>
      <c r="F456" s="400"/>
      <c r="G456" s="400"/>
      <c r="H456" s="400"/>
      <c r="I456" s="400"/>
      <c r="J456" s="400"/>
      <c r="K456" s="401"/>
      <c r="L456" s="1092"/>
    </row>
    <row r="457" spans="1:12">
      <c r="A457" s="327"/>
      <c r="B457" s="402"/>
      <c r="C457" s="381"/>
      <c r="D457" s="381"/>
      <c r="E457" s="381"/>
      <c r="F457" s="381"/>
      <c r="G457" s="381"/>
      <c r="H457" s="381"/>
      <c r="I457" s="381"/>
      <c r="J457" s="381"/>
      <c r="K457" s="375"/>
      <c r="L457" s="1092"/>
    </row>
    <row r="458" spans="1:12">
      <c r="A458" s="327"/>
      <c r="B458" s="382"/>
      <c r="C458" s="399"/>
      <c r="D458" s="400"/>
      <c r="E458" s="400"/>
      <c r="F458" s="400"/>
      <c r="G458" s="400"/>
      <c r="H458" s="400"/>
      <c r="I458" s="400"/>
      <c r="J458" s="400"/>
      <c r="K458" s="401"/>
      <c r="L458" s="1092"/>
    </row>
    <row r="459" spans="1:12">
      <c r="A459" s="327"/>
      <c r="B459" s="382"/>
      <c r="C459" s="399"/>
      <c r="D459" s="400"/>
      <c r="E459" s="400"/>
      <c r="F459" s="400"/>
      <c r="G459" s="400"/>
      <c r="H459" s="400"/>
      <c r="I459" s="400"/>
      <c r="J459" s="400"/>
      <c r="K459" s="401"/>
      <c r="L459" s="1092"/>
    </row>
    <row r="460" spans="1:12" ht="14.25" thickBot="1">
      <c r="A460" s="327"/>
      <c r="B460" s="403"/>
      <c r="C460" s="404"/>
      <c r="D460" s="405"/>
      <c r="E460" s="405"/>
      <c r="F460" s="405"/>
      <c r="G460" s="405"/>
      <c r="H460" s="405"/>
      <c r="I460" s="405"/>
      <c r="J460" s="405"/>
      <c r="K460" s="406"/>
      <c r="L460" s="1093"/>
    </row>
    <row r="461" spans="1:12">
      <c r="B461" s="622" t="s">
        <v>362</v>
      </c>
      <c r="C461" s="622"/>
      <c r="D461" s="622"/>
      <c r="E461" s="622"/>
      <c r="F461" s="622"/>
      <c r="G461" s="622"/>
      <c r="H461" s="622"/>
      <c r="I461" s="622"/>
      <c r="J461" s="622"/>
      <c r="K461" s="622"/>
      <c r="L461" s="622"/>
    </row>
    <row r="462" spans="1:12">
      <c r="B462" s="1094" t="s">
        <v>363</v>
      </c>
      <c r="C462" s="1094"/>
      <c r="D462" s="1094"/>
      <c r="E462" s="1094"/>
      <c r="F462" s="1094"/>
      <c r="G462" s="1094"/>
      <c r="H462" s="1094"/>
      <c r="I462" s="1094"/>
      <c r="J462" s="1094"/>
      <c r="K462" s="1094"/>
      <c r="L462" s="1094"/>
    </row>
    <row r="463" spans="1:12">
      <c r="B463" s="1094" t="s">
        <v>364</v>
      </c>
      <c r="C463" s="1094"/>
      <c r="D463" s="1094"/>
      <c r="E463" s="1094"/>
      <c r="F463" s="1094"/>
      <c r="G463" s="1094"/>
      <c r="H463" s="1094"/>
      <c r="I463" s="1094"/>
      <c r="J463" s="1094"/>
      <c r="K463" s="1094"/>
      <c r="L463" s="1094"/>
    </row>
    <row r="464" spans="1:12">
      <c r="B464" s="1094" t="s">
        <v>365</v>
      </c>
      <c r="C464" s="1094"/>
      <c r="D464" s="1094"/>
      <c r="E464" s="1094"/>
      <c r="F464" s="1094"/>
      <c r="G464" s="1094"/>
      <c r="H464" s="1094"/>
      <c r="I464" s="1094"/>
      <c r="J464" s="1094"/>
      <c r="K464" s="1094"/>
      <c r="L464" s="1094"/>
    </row>
    <row r="465" spans="2:12">
      <c r="B465" s="1094" t="s">
        <v>366</v>
      </c>
      <c r="C465" s="1094"/>
      <c r="D465" s="1094"/>
      <c r="E465" s="1094"/>
      <c r="F465" s="1094"/>
      <c r="G465" s="1094"/>
      <c r="H465" s="1094"/>
      <c r="I465" s="1094"/>
      <c r="J465" s="1094"/>
      <c r="K465" s="1094"/>
      <c r="L465" s="1094"/>
    </row>
    <row r="466" spans="2:12">
      <c r="B466" s="1094" t="s">
        <v>367</v>
      </c>
      <c r="C466" s="1094"/>
      <c r="D466" s="1094"/>
      <c r="E466" s="1094"/>
      <c r="F466" s="1094"/>
      <c r="G466" s="1094"/>
      <c r="H466" s="1094"/>
      <c r="I466" s="1094"/>
      <c r="J466" s="1094"/>
      <c r="K466" s="1094"/>
      <c r="L466" s="1094"/>
    </row>
    <row r="467" spans="2:12">
      <c r="B467" s="1094" t="s">
        <v>368</v>
      </c>
      <c r="C467" s="1094"/>
      <c r="D467" s="1094"/>
      <c r="E467" s="1094"/>
      <c r="F467" s="1094"/>
      <c r="G467" s="1094"/>
      <c r="H467" s="1094"/>
      <c r="I467" s="1094"/>
      <c r="J467" s="1094"/>
      <c r="K467" s="1094"/>
      <c r="L467" s="1094"/>
    </row>
    <row r="468" spans="2:12">
      <c r="B468" s="1094" t="s">
        <v>369</v>
      </c>
      <c r="C468" s="1094"/>
      <c r="D468" s="1094"/>
      <c r="E468" s="1094"/>
      <c r="F468" s="1094"/>
      <c r="G468" s="1094"/>
      <c r="H468" s="1094"/>
      <c r="I468" s="1094"/>
      <c r="J468" s="1094"/>
      <c r="K468" s="1094"/>
      <c r="L468" s="1094"/>
    </row>
    <row r="469" spans="2:12">
      <c r="B469" s="1094" t="s">
        <v>370</v>
      </c>
      <c r="C469" s="1094"/>
      <c r="D469" s="1094"/>
      <c r="E469" s="1094"/>
      <c r="F469" s="1094"/>
      <c r="G469" s="1094"/>
      <c r="H469" s="1094"/>
      <c r="I469" s="1094"/>
      <c r="J469" s="1094"/>
      <c r="K469" s="1094"/>
      <c r="L469" s="1094"/>
    </row>
    <row r="470" spans="2:12">
      <c r="B470" s="1094" t="s">
        <v>371</v>
      </c>
      <c r="C470" s="1094"/>
      <c r="D470" s="1094"/>
      <c r="E470" s="1094"/>
      <c r="F470" s="1094"/>
      <c r="G470" s="1094"/>
      <c r="H470" s="1094"/>
      <c r="I470" s="1094"/>
      <c r="J470" s="1094"/>
      <c r="K470" s="1094"/>
      <c r="L470" s="1094"/>
    </row>
    <row r="471" spans="2:12">
      <c r="B471" s="1094" t="s">
        <v>372</v>
      </c>
      <c r="C471" s="1094"/>
      <c r="D471" s="1094"/>
      <c r="E471" s="1094"/>
      <c r="F471" s="1094"/>
      <c r="G471" s="1094"/>
      <c r="H471" s="1094"/>
      <c r="I471" s="1094"/>
      <c r="J471" s="1094"/>
      <c r="K471" s="1094"/>
      <c r="L471" s="1094"/>
    </row>
    <row r="472" spans="2:12">
      <c r="B472" s="1094" t="s">
        <v>373</v>
      </c>
      <c r="C472" s="1094"/>
      <c r="D472" s="1094"/>
      <c r="E472" s="1094"/>
      <c r="F472" s="1094"/>
      <c r="G472" s="1094"/>
      <c r="H472" s="1094"/>
      <c r="I472" s="1094"/>
      <c r="J472" s="1094"/>
      <c r="K472" s="1094"/>
      <c r="L472" s="1094"/>
    </row>
    <row r="473" spans="2:12">
      <c r="B473" s="1094" t="s">
        <v>374</v>
      </c>
      <c r="C473" s="1094"/>
      <c r="D473" s="1094"/>
      <c r="E473" s="1094"/>
      <c r="F473" s="1094"/>
      <c r="G473" s="1094"/>
      <c r="H473" s="1094"/>
      <c r="I473" s="1094"/>
      <c r="J473" s="1094"/>
      <c r="K473" s="1094"/>
      <c r="L473" s="1094"/>
    </row>
    <row r="474" spans="2:12">
      <c r="B474" s="1094" t="s">
        <v>375</v>
      </c>
      <c r="C474" s="1094"/>
      <c r="D474" s="1094"/>
      <c r="E474" s="1094"/>
      <c r="F474" s="1094"/>
      <c r="G474" s="1094"/>
      <c r="H474" s="1094"/>
      <c r="I474" s="1094"/>
      <c r="J474" s="1094"/>
      <c r="K474" s="1094"/>
      <c r="L474" s="1094"/>
    </row>
    <row r="475" spans="2:12">
      <c r="B475" s="1094" t="s">
        <v>376</v>
      </c>
      <c r="C475" s="1094"/>
      <c r="D475" s="1094"/>
      <c r="E475" s="1094"/>
      <c r="F475" s="1094"/>
      <c r="G475" s="1094"/>
      <c r="H475" s="1094"/>
      <c r="I475" s="1094"/>
      <c r="J475" s="1094"/>
      <c r="K475" s="1094"/>
      <c r="L475" s="1094"/>
    </row>
    <row r="476" spans="2:12">
      <c r="B476" s="1094" t="s">
        <v>377</v>
      </c>
      <c r="C476" s="1094"/>
      <c r="D476" s="1094"/>
      <c r="E476" s="1094"/>
      <c r="F476" s="1094"/>
      <c r="G476" s="1094"/>
      <c r="H476" s="1094"/>
      <c r="I476" s="1094"/>
      <c r="J476" s="1094"/>
      <c r="K476" s="1094"/>
      <c r="L476" s="1094"/>
    </row>
    <row r="477" spans="2:12">
      <c r="B477" s="1094" t="s">
        <v>378</v>
      </c>
      <c r="C477" s="1094"/>
      <c r="D477" s="1094"/>
      <c r="E477" s="1094"/>
      <c r="F477" s="1094"/>
      <c r="G477" s="1094"/>
      <c r="H477" s="1094"/>
      <c r="I477" s="1094"/>
      <c r="J477" s="1094"/>
      <c r="K477" s="1094"/>
      <c r="L477" s="1094"/>
    </row>
  </sheetData>
  <mergeCells count="22">
    <mergeCell ref="B477:L477"/>
    <mergeCell ref="B465:L465"/>
    <mergeCell ref="B466:L466"/>
    <mergeCell ref="B467:L467"/>
    <mergeCell ref="B468:L468"/>
    <mergeCell ref="B469:L469"/>
    <mergeCell ref="B470:L470"/>
    <mergeCell ref="B472:L472"/>
    <mergeCell ref="B471:L471"/>
    <mergeCell ref="B473:L473"/>
    <mergeCell ref="L449:L460"/>
    <mergeCell ref="B474:L474"/>
    <mergeCell ref="B475:L475"/>
    <mergeCell ref="B476:L476"/>
    <mergeCell ref="B462:L462"/>
    <mergeCell ref="B463:L463"/>
    <mergeCell ref="B464:L464"/>
    <mergeCell ref="B412:C412"/>
    <mergeCell ref="B1:L1"/>
    <mergeCell ref="B2:L2"/>
    <mergeCell ref="L415:L423"/>
    <mergeCell ref="L426:L447"/>
  </mergeCells>
  <phoneticPr fontId="3"/>
  <pageMargins left="0.78740157480314965" right="0.78740157480314965" top="0.98425196850393704" bottom="0.98425196850393704" header="0.51181102362204722" footer="0.51181102362204722"/>
  <pageSetup paperSize="9" scale="77" orientation="portrait"/>
  <headerFooter alignWithMargins="0"/>
  <rowBreaks count="7" manualBreakCount="7">
    <brk id="57" max="16383" man="1"/>
    <brk id="107" max="16383" man="1"/>
    <brk id="157" max="16383" man="1"/>
    <brk id="207" max="16383" man="1"/>
    <brk id="257" max="16383" man="1"/>
    <brk id="307" max="16383" man="1"/>
    <brk id="377"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1"/>
  </sheetPr>
  <dimension ref="A1:N87"/>
  <sheetViews>
    <sheetView zoomScaleNormal="100" zoomScaleSheetLayoutView="100" workbookViewId="0">
      <selection activeCell="H63" sqref="H63"/>
    </sheetView>
  </sheetViews>
  <sheetFormatPr defaultColWidth="11" defaultRowHeight="13.5"/>
  <cols>
    <col min="1" max="1" width="15" style="147" customWidth="1"/>
    <col min="2" max="2" width="17.5" style="147" customWidth="1"/>
    <col min="3" max="3" width="15" style="147" customWidth="1"/>
    <col min="4" max="4" width="2.5" style="147" customWidth="1"/>
    <col min="5" max="5" width="20" style="147" customWidth="1"/>
    <col min="6" max="6" width="22.5" style="147" customWidth="1"/>
    <col min="7" max="7" width="9" style="147" customWidth="1"/>
    <col min="8" max="8" width="15.625" style="147" customWidth="1"/>
    <col min="9" max="9" width="5.625" style="147" customWidth="1"/>
    <col min="10" max="10" width="14.5" style="147" bestFit="1" customWidth="1"/>
    <col min="11" max="11" width="14.375" style="147" customWidth="1"/>
    <col min="12" max="16384" width="11" style="147"/>
  </cols>
  <sheetData>
    <row r="1" spans="1:14" ht="8.25" customHeight="1" thickBot="1"/>
    <row r="2" spans="1:14" ht="18.75" customHeight="1">
      <c r="E2" s="148"/>
      <c r="F2" s="149" t="s">
        <v>242</v>
      </c>
      <c r="G2" s="150" t="s">
        <v>36</v>
      </c>
      <c r="H2" s="417"/>
      <c r="I2" s="566" t="s">
        <v>11</v>
      </c>
      <c r="J2" s="418"/>
      <c r="K2" s="151" t="s">
        <v>37</v>
      </c>
      <c r="M2" s="441">
        <v>4</v>
      </c>
      <c r="N2" s="442">
        <v>41730</v>
      </c>
    </row>
    <row r="3" spans="1:14" ht="18.75" customHeight="1">
      <c r="E3" s="152"/>
      <c r="F3" s="408" t="s">
        <v>339</v>
      </c>
      <c r="G3" s="409"/>
      <c r="H3" s="1097"/>
      <c r="I3" s="1098"/>
      <c r="J3" s="419"/>
      <c r="K3" s="155"/>
      <c r="M3" s="441">
        <v>5</v>
      </c>
      <c r="N3" s="442">
        <v>41760</v>
      </c>
    </row>
    <row r="4" spans="1:14" ht="18.75" customHeight="1">
      <c r="E4" s="152"/>
      <c r="F4" s="153" t="s">
        <v>237</v>
      </c>
      <c r="G4" s="154"/>
      <c r="H4" s="1099"/>
      <c r="I4" s="1100"/>
      <c r="J4" s="420"/>
      <c r="K4" s="155"/>
      <c r="M4" s="441">
        <v>6</v>
      </c>
      <c r="N4" s="442">
        <v>41791</v>
      </c>
    </row>
    <row r="5" spans="1:14" ht="18.75" customHeight="1">
      <c r="E5" s="152"/>
      <c r="F5" s="153" t="s">
        <v>85</v>
      </c>
      <c r="G5" s="154"/>
      <c r="H5" s="1095"/>
      <c r="I5" s="1096"/>
      <c r="J5" s="420"/>
      <c r="K5" s="155"/>
      <c r="M5" s="441">
        <v>7</v>
      </c>
      <c r="N5" s="442">
        <v>41821</v>
      </c>
    </row>
    <row r="6" spans="1:14" ht="18.75" customHeight="1">
      <c r="E6" s="156" t="s">
        <v>239</v>
      </c>
      <c r="F6" s="153" t="s">
        <v>40</v>
      </c>
      <c r="G6" s="154"/>
      <c r="H6" s="445" t="e">
        <f>VLOOKUP(J2,M2:N13,2,0)</f>
        <v>#N/A</v>
      </c>
      <c r="I6" s="420"/>
      <c r="J6" s="420"/>
      <c r="K6" s="155"/>
      <c r="M6" s="441">
        <v>8</v>
      </c>
      <c r="N6" s="442">
        <v>41852</v>
      </c>
    </row>
    <row r="7" spans="1:14" ht="18.75" customHeight="1">
      <c r="E7" s="156" t="s">
        <v>240</v>
      </c>
      <c r="F7" s="153" t="s">
        <v>243</v>
      </c>
      <c r="G7" s="154"/>
      <c r="H7" s="421"/>
      <c r="I7" s="420"/>
      <c r="J7" s="420"/>
      <c r="K7" s="155"/>
      <c r="M7" s="441">
        <v>9</v>
      </c>
      <c r="N7" s="442">
        <v>41883</v>
      </c>
    </row>
    <row r="8" spans="1:14" ht="18.75" customHeight="1" thickBot="1">
      <c r="E8" s="152"/>
      <c r="F8" s="153" t="s">
        <v>238</v>
      </c>
      <c r="G8" s="154"/>
      <c r="H8" s="421"/>
      <c r="I8" s="420"/>
      <c r="J8" s="420"/>
      <c r="K8" s="155"/>
      <c r="M8" s="441">
        <v>10</v>
      </c>
      <c r="N8" s="442">
        <v>41913</v>
      </c>
    </row>
    <row r="9" spans="1:14" ht="18.75" customHeight="1" thickBot="1">
      <c r="E9" s="157"/>
      <c r="F9" s="158" t="s">
        <v>241</v>
      </c>
      <c r="G9" s="159"/>
      <c r="H9" s="446" t="e">
        <f>VLOOKUP(H8,M15:N40,2,0)</f>
        <v>#N/A</v>
      </c>
      <c r="I9" s="422"/>
      <c r="J9" s="558" t="e">
        <f>F20-F22</f>
        <v>#REF!</v>
      </c>
      <c r="K9" s="556" t="s">
        <v>322</v>
      </c>
      <c r="M9" s="441">
        <v>11</v>
      </c>
      <c r="N9" s="442">
        <v>41944</v>
      </c>
    </row>
    <row r="10" spans="1:14">
      <c r="M10" s="441">
        <v>12</v>
      </c>
      <c r="N10" s="442">
        <v>41974</v>
      </c>
    </row>
    <row r="11" spans="1:14" ht="19.5" customHeight="1" thickBot="1">
      <c r="A11" s="545"/>
      <c r="F11" s="1107" t="str">
        <f>IF(ISERROR(VLOOKUP($B$24,#REF!,2,0))=TRUE,"",(VLOOKUP($B$24,#REF!,2,0)))</f>
        <v/>
      </c>
      <c r="M11" s="443">
        <v>1</v>
      </c>
      <c r="N11" s="442">
        <v>42005</v>
      </c>
    </row>
    <row r="12" spans="1:14" ht="27.75" customHeight="1" thickTop="1" thickBot="1">
      <c r="A12" s="1104" t="e">
        <f>INDEX(#REF!, MATCH($B$26,#REF!,), MATCH("研究種別",#REF!,))</f>
        <v>#REF!</v>
      </c>
      <c r="B12" s="544"/>
      <c r="C12" s="544" t="s">
        <v>63</v>
      </c>
      <c r="D12" s="544"/>
      <c r="E12" s="544"/>
      <c r="F12" s="1107"/>
      <c r="M12" s="443">
        <v>2</v>
      </c>
      <c r="N12" s="442">
        <v>42036</v>
      </c>
    </row>
    <row r="13" spans="1:14" s="161" customFormat="1" ht="15" customHeight="1" thickTop="1" thickBot="1">
      <c r="A13" s="1104"/>
      <c r="B13" s="160"/>
      <c r="C13" s="160"/>
      <c r="D13" s="160"/>
      <c r="E13" s="1110" t="s">
        <v>130</v>
      </c>
      <c r="F13" s="1110"/>
      <c r="M13" s="443">
        <v>3</v>
      </c>
      <c r="N13" s="442">
        <v>42064</v>
      </c>
    </row>
    <row r="14" spans="1:14" s="161" customFormat="1" ht="15" customHeight="1" thickTop="1" thickBot="1">
      <c r="A14" s="1104"/>
      <c r="B14" s="160"/>
      <c r="C14" s="160"/>
      <c r="D14" s="160"/>
      <c r="E14" s="1111"/>
      <c r="F14" s="1111"/>
      <c r="M14" s="162"/>
      <c r="N14" s="162"/>
    </row>
    <row r="15" spans="1:14" s="162" customFormat="1" ht="14.25" thickTop="1">
      <c r="B15" s="410"/>
      <c r="C15" s="410"/>
      <c r="D15" s="410"/>
      <c r="E15" s="1108" t="str">
        <f>"　　　"&amp;G2&amp;H2&amp;I2&amp;J2&amp;K2&amp;"　　　"</f>
        <v>　　　平成年月分　　　</v>
      </c>
      <c r="F15" s="1109"/>
      <c r="M15" s="444">
        <v>41759</v>
      </c>
      <c r="N15" s="444">
        <v>41768</v>
      </c>
    </row>
    <row r="16" spans="1:14" s="162" customFormat="1" ht="15" customHeight="1">
      <c r="A16" s="1114" t="s">
        <v>309</v>
      </c>
      <c r="B16" s="1114"/>
      <c r="C16" s="1115"/>
      <c r="D16" s="1116"/>
      <c r="E16" s="163" t="s">
        <v>114</v>
      </c>
      <c r="F16" s="185" t="s">
        <v>110</v>
      </c>
      <c r="M16" s="444">
        <v>41774</v>
      </c>
      <c r="N16" s="444">
        <v>41800</v>
      </c>
    </row>
    <row r="17" spans="1:14" s="162" customFormat="1" ht="15" customHeight="1">
      <c r="A17" s="1117" t="s">
        <v>316</v>
      </c>
      <c r="B17" s="1117"/>
      <c r="C17" s="1117"/>
      <c r="D17" s="1118"/>
      <c r="E17" s="164" t="s">
        <v>177</v>
      </c>
      <c r="F17" s="186" t="s">
        <v>179</v>
      </c>
      <c r="G17" s="162" t="s">
        <v>173</v>
      </c>
      <c r="M17" s="444">
        <v>41789</v>
      </c>
      <c r="N17" s="444">
        <v>41800</v>
      </c>
    </row>
    <row r="18" spans="1:14" s="162" customFormat="1" ht="15" customHeight="1">
      <c r="A18" s="1121">
        <f>H7</f>
        <v>0</v>
      </c>
      <c r="B18" s="1121"/>
      <c r="C18" s="586"/>
      <c r="D18" s="487"/>
      <c r="E18" s="164" t="s">
        <v>14</v>
      </c>
      <c r="F18" s="165" t="e">
        <f>#REF!</f>
        <v>#REF!</v>
      </c>
      <c r="M18" s="444">
        <v>41803</v>
      </c>
      <c r="N18" s="444">
        <v>41830</v>
      </c>
    </row>
    <row r="19" spans="1:14" s="162" customFormat="1" ht="15" customHeight="1">
      <c r="A19" s="1119" t="s">
        <v>315</v>
      </c>
      <c r="B19" s="1119"/>
      <c r="C19" s="1119"/>
      <c r="D19" s="1120"/>
      <c r="E19" s="164" t="s">
        <v>166</v>
      </c>
      <c r="F19" s="166">
        <f>H4</f>
        <v>0</v>
      </c>
      <c r="M19" s="444">
        <v>41820</v>
      </c>
      <c r="N19" s="444">
        <v>41830</v>
      </c>
    </row>
    <row r="20" spans="1:14" s="162" customFormat="1" ht="15" customHeight="1">
      <c r="A20" s="1112"/>
      <c r="B20" s="1112"/>
      <c r="C20" s="1112"/>
      <c r="D20" s="1113"/>
      <c r="E20" s="164" t="s">
        <v>141</v>
      </c>
      <c r="F20" s="165" t="e">
        <f>F18*F19</f>
        <v>#REF!</v>
      </c>
      <c r="G20" s="1105"/>
      <c r="H20" s="1106"/>
      <c r="I20" s="1106"/>
      <c r="J20" s="1106"/>
      <c r="M20" s="444">
        <v>41835</v>
      </c>
      <c r="N20" s="444">
        <v>41859</v>
      </c>
    </row>
    <row r="21" spans="1:14" s="162" customFormat="1" ht="15" customHeight="1">
      <c r="A21" s="1112"/>
      <c r="B21" s="1112"/>
      <c r="C21" s="1112"/>
      <c r="D21" s="1113"/>
      <c r="E21" s="164" t="s">
        <v>142</v>
      </c>
      <c r="F21" s="165" t="e">
        <f>IF(F16="有り（2ヶ月以内）",日額丙欄税額作業!B8,(IF(F16="無し（2ヶ月以内）",0,(IF(J9&lt;88000,ROUNDDOWN(J9*3.063/100,),LOOKUP(J9,'月額表（平成27年1月以降分）'!$B$13:$B$347,'月額表（平成27年1月以降分）'!$L$13:$L$347))))))</f>
        <v>#REF!</v>
      </c>
      <c r="M21" s="444">
        <v>41850</v>
      </c>
      <c r="N21" s="444">
        <v>41859</v>
      </c>
    </row>
    <row r="22" spans="1:14" s="162" customFormat="1" ht="15" customHeight="1">
      <c r="A22" s="508"/>
      <c r="B22" s="508"/>
      <c r="C22" s="508"/>
      <c r="D22" s="509"/>
      <c r="E22" s="168" t="s">
        <v>182</v>
      </c>
      <c r="F22" s="318">
        <f>IF(F17="有り",ROUNDDOWN(($F$20+$F$24)*5/1000,0),0)</f>
        <v>0</v>
      </c>
      <c r="G22" s="167"/>
      <c r="H22" s="167"/>
      <c r="I22" s="167"/>
      <c r="J22" s="167"/>
      <c r="M22" s="444">
        <v>41866</v>
      </c>
      <c r="N22" s="444">
        <v>41892</v>
      </c>
    </row>
    <row r="23" spans="1:14" s="162" customFormat="1" ht="15" customHeight="1">
      <c r="A23" s="513" t="s">
        <v>212</v>
      </c>
      <c r="B23" s="1122" t="s">
        <v>292</v>
      </c>
      <c r="C23" s="1123"/>
      <c r="D23" s="1124"/>
      <c r="E23" s="168" t="s">
        <v>321</v>
      </c>
      <c r="F23" s="169" t="e">
        <f>F20-F22-F21</f>
        <v>#REF!</v>
      </c>
      <c r="M23" s="444">
        <v>41880</v>
      </c>
      <c r="N23" s="444">
        <v>41892</v>
      </c>
    </row>
    <row r="24" spans="1:14" s="162" customFormat="1" ht="15" customHeight="1">
      <c r="A24" s="512" t="s">
        <v>27</v>
      </c>
      <c r="B24" s="1101" t="e">
        <f>#REF!</f>
        <v>#REF!</v>
      </c>
      <c r="C24" s="1102"/>
      <c r="D24" s="1103"/>
      <c r="E24" s="168" t="s">
        <v>318</v>
      </c>
      <c r="F24" s="488">
        <f>H3*H5*2</f>
        <v>0</v>
      </c>
      <c r="M24" s="444"/>
      <c r="N24" s="444"/>
    </row>
    <row r="25" spans="1:14" s="161" customFormat="1" ht="15" customHeight="1" thickBot="1">
      <c r="A25" s="449" t="s">
        <v>100</v>
      </c>
      <c r="B25" s="1101" t="e">
        <f>#REF!</f>
        <v>#REF!</v>
      </c>
      <c r="C25" s="1102"/>
      <c r="D25" s="1103"/>
      <c r="E25" s="490" t="s">
        <v>319</v>
      </c>
      <c r="F25" s="170" t="e">
        <f>F23+F24</f>
        <v>#REF!</v>
      </c>
      <c r="H25" s="160"/>
      <c r="M25" s="444">
        <v>41894</v>
      </c>
      <c r="N25" s="444">
        <v>41922</v>
      </c>
    </row>
    <row r="26" spans="1:14" s="161" customFormat="1" ht="15.75" customHeight="1" thickBot="1">
      <c r="A26" s="501" t="s">
        <v>121</v>
      </c>
      <c r="B26" s="546" t="e">
        <f>#REF!</f>
        <v>#REF!</v>
      </c>
      <c r="C26" s="1160" t="e">
        <f>#REF!</f>
        <v>#REF!</v>
      </c>
      <c r="D26" s="1161" t="e">
        <f>#REF!</f>
        <v>#REF!</v>
      </c>
      <c r="E26" s="510"/>
      <c r="F26" s="493"/>
      <c r="M26" s="444">
        <v>41912</v>
      </c>
      <c r="N26" s="444">
        <v>41922</v>
      </c>
    </row>
    <row r="27" spans="1:14" s="161" customFormat="1" ht="15" customHeight="1">
      <c r="A27" s="500" t="s">
        <v>203</v>
      </c>
      <c r="B27" s="1101" t="e">
        <f>INDEX(#REF!, MATCH($B$26,#REF!,), MATCH("研究種別",#REF!,))</f>
        <v>#REF!</v>
      </c>
      <c r="C27" s="1102"/>
      <c r="D27" s="1103"/>
      <c r="E27" s="489" t="s">
        <v>295</v>
      </c>
      <c r="F27" s="492">
        <f>H3*2</f>
        <v>0</v>
      </c>
      <c r="M27" s="444">
        <v>41927</v>
      </c>
      <c r="N27" s="444">
        <v>41953</v>
      </c>
    </row>
    <row r="28" spans="1:14" s="161" customFormat="1" ht="15" customHeight="1" thickBot="1">
      <c r="A28" s="501" t="s">
        <v>120</v>
      </c>
      <c r="B28" s="1157" t="e">
        <f>INDEX(#REF!, MATCH($B$26,#REF!,), MATCH("研究代表者",#REF!,))</f>
        <v>#REF!</v>
      </c>
      <c r="C28" s="1158"/>
      <c r="D28" s="1162"/>
      <c r="E28" s="511" t="s">
        <v>85</v>
      </c>
      <c r="F28" s="491">
        <f>H5</f>
        <v>0</v>
      </c>
      <c r="M28" s="444">
        <v>41942</v>
      </c>
      <c r="N28" s="444">
        <v>41953</v>
      </c>
    </row>
    <row r="29" spans="1:14" s="161" customFormat="1" ht="15" customHeight="1">
      <c r="A29" s="501" t="s">
        <v>296</v>
      </c>
      <c r="B29" s="1154" t="e">
        <f>#REF!</f>
        <v>#REF!</v>
      </c>
      <c r="C29" s="1155"/>
      <c r="D29" s="1156"/>
      <c r="E29" s="147"/>
      <c r="F29" s="540"/>
      <c r="M29" s="444">
        <v>41957</v>
      </c>
      <c r="N29" s="444">
        <v>41983</v>
      </c>
    </row>
    <row r="30" spans="1:14" s="161" customFormat="1" ht="15" customHeight="1">
      <c r="A30" s="529" t="s">
        <v>2</v>
      </c>
      <c r="B30" s="1157" t="e">
        <f>#REF!</f>
        <v>#REF!</v>
      </c>
      <c r="C30" s="1158" t="e">
        <f>#REF!</f>
        <v>#REF!</v>
      </c>
      <c r="D30" s="1159" t="e">
        <f>#REF!</f>
        <v>#REF!</v>
      </c>
      <c r="E30" s="147"/>
      <c r="F30" s="541"/>
      <c r="M30" s="444">
        <v>41971</v>
      </c>
      <c r="N30" s="444">
        <v>41983</v>
      </c>
    </row>
    <row r="31" spans="1:14" s="161" customFormat="1" ht="15" customHeight="1">
      <c r="A31" s="530" t="s">
        <v>123</v>
      </c>
      <c r="B31" s="1150" t="e">
        <f>#REF!</f>
        <v>#REF!</v>
      </c>
      <c r="C31" s="1150" t="e">
        <f>#REF!</f>
        <v>#REF!</v>
      </c>
      <c r="D31" s="1151" t="e">
        <f>#REF!</f>
        <v>#REF!</v>
      </c>
      <c r="E31" s="503"/>
      <c r="F31" s="542"/>
      <c r="I31" s="552"/>
      <c r="J31" s="554"/>
      <c r="M31" s="444">
        <v>41985</v>
      </c>
      <c r="N31" s="444">
        <v>42013</v>
      </c>
    </row>
    <row r="32" spans="1:14" s="161" customFormat="1" ht="15" customHeight="1">
      <c r="A32" s="1148" t="s">
        <v>101</v>
      </c>
      <c r="B32" s="1152" t="e">
        <f>B25</f>
        <v>#REF!</v>
      </c>
      <c r="C32" s="1152"/>
      <c r="D32" s="1152"/>
      <c r="E32" s="1144" t="e">
        <f>#REF!</f>
        <v>#REF!</v>
      </c>
      <c r="F32" s="1146" t="str">
        <f>"・"&amp;J2&amp;"月分・理系）"</f>
        <v>・月分・理系）</v>
      </c>
      <c r="I32" s="552"/>
      <c r="M32" s="444">
        <v>41992</v>
      </c>
      <c r="N32" s="444">
        <v>42013</v>
      </c>
    </row>
    <row r="33" spans="1:14" s="161" customFormat="1" ht="19.5" customHeight="1">
      <c r="A33" s="1149"/>
      <c r="B33" s="1153"/>
      <c r="C33" s="1153"/>
      <c r="D33" s="1153"/>
      <c r="E33" s="1145" t="str">
        <f>★最初にお読み下さい★雇用手続き概要!A52</f>
        <v>4  債主マスターコード／学修番号</v>
      </c>
      <c r="F33" s="1147"/>
      <c r="G33" s="171"/>
      <c r="I33" s="552"/>
      <c r="M33" s="444">
        <v>42019</v>
      </c>
      <c r="N33" s="444">
        <v>42045</v>
      </c>
    </row>
    <row r="34" spans="1:14" s="161" customFormat="1" ht="15" customHeight="1">
      <c r="A34" s="474" t="s">
        <v>39</v>
      </c>
      <c r="B34" s="1175">
        <f>H7</f>
        <v>0</v>
      </c>
      <c r="C34" s="1176"/>
      <c r="D34" s="1177"/>
      <c r="E34" s="497" t="s">
        <v>3</v>
      </c>
      <c r="F34" s="498" t="e">
        <f>#REF!</f>
        <v>#REF!</v>
      </c>
      <c r="H34" s="502"/>
      <c r="J34" s="553"/>
      <c r="M34" s="444">
        <v>42034</v>
      </c>
      <c r="N34" s="444">
        <v>42045</v>
      </c>
    </row>
    <row r="35" spans="1:14" s="161" customFormat="1" ht="12" customHeight="1">
      <c r="A35" s="531"/>
      <c r="B35" s="515"/>
      <c r="C35" s="516"/>
      <c r="D35" s="517"/>
      <c r="E35" s="496" t="s">
        <v>4</v>
      </c>
      <c r="F35" s="495" t="e">
        <f>#REF!</f>
        <v>#REF!</v>
      </c>
      <c r="H35" s="494"/>
      <c r="M35" s="444">
        <v>42048</v>
      </c>
      <c r="N35" s="444">
        <v>42073</v>
      </c>
    </row>
    <row r="36" spans="1:14" s="161" customFormat="1" ht="15" customHeight="1">
      <c r="A36" s="514" t="s">
        <v>40</v>
      </c>
      <c r="B36" s="1169" t="e">
        <f>H6</f>
        <v>#N/A</v>
      </c>
      <c r="C36" s="1170"/>
      <c r="D36" s="1174"/>
      <c r="E36" s="504"/>
      <c r="F36" s="505"/>
      <c r="H36" s="494"/>
      <c r="M36" s="444">
        <v>42062</v>
      </c>
      <c r="N36" s="444">
        <v>42073</v>
      </c>
    </row>
    <row r="37" spans="1:14" s="161" customFormat="1" ht="10.5" customHeight="1" thickBot="1">
      <c r="A37" s="463"/>
      <c r="B37" s="518"/>
      <c r="C37" s="519"/>
      <c r="D37" s="520"/>
      <c r="E37" s="535"/>
      <c r="F37" s="536"/>
      <c r="M37" s="444">
        <v>42076</v>
      </c>
      <c r="N37" s="444">
        <v>42104</v>
      </c>
    </row>
    <row r="38" spans="1:14" s="161" customFormat="1" ht="15" customHeight="1" thickTop="1">
      <c r="A38" s="464" t="s">
        <v>41</v>
      </c>
      <c r="B38" s="1169">
        <f>B34</f>
        <v>0</v>
      </c>
      <c r="C38" s="1170"/>
      <c r="D38" s="1171"/>
      <c r="E38" s="1186" t="s">
        <v>238</v>
      </c>
      <c r="F38" s="1143">
        <f>H8</f>
        <v>0</v>
      </c>
      <c r="M38" s="444">
        <v>42093</v>
      </c>
      <c r="N38" s="444">
        <v>42104</v>
      </c>
    </row>
    <row r="39" spans="1:14" s="161" customFormat="1" ht="10.5" customHeight="1" thickBot="1">
      <c r="A39" s="463"/>
      <c r="B39" s="518"/>
      <c r="C39" s="519"/>
      <c r="D39" s="537"/>
      <c r="E39" s="1187"/>
      <c r="F39" s="1136"/>
      <c r="H39" s="499"/>
      <c r="M39" s="444">
        <v>42109</v>
      </c>
      <c r="N39" s="444">
        <v>42132</v>
      </c>
    </row>
    <row r="40" spans="1:14" s="161" customFormat="1" ht="15" customHeight="1" thickTop="1" thickBot="1">
      <c r="A40" s="469" t="s">
        <v>204</v>
      </c>
      <c r="B40" s="1126" t="e">
        <f>#REF!</f>
        <v>#REF!</v>
      </c>
      <c r="C40" s="1127" t="e">
        <f>#REF!</f>
        <v>#REF!</v>
      </c>
      <c r="D40" s="1128" t="e">
        <f>#REF!</f>
        <v>#REF!</v>
      </c>
      <c r="E40" s="539"/>
      <c r="F40" s="543"/>
      <c r="M40" s="444">
        <v>42124</v>
      </c>
      <c r="N40" s="444">
        <v>42132</v>
      </c>
    </row>
    <row r="41" spans="1:14" s="161" customFormat="1" ht="10.5" customHeight="1" thickTop="1">
      <c r="A41" s="465"/>
      <c r="B41" s="521"/>
      <c r="C41" s="522"/>
      <c r="D41" s="538"/>
      <c r="E41" s="1137" t="s">
        <v>317</v>
      </c>
      <c r="F41" s="1135" t="e">
        <f>H9</f>
        <v>#N/A</v>
      </c>
      <c r="G41" s="172"/>
    </row>
    <row r="42" spans="1:14" s="161" customFormat="1" ht="15" customHeight="1" thickBot="1">
      <c r="A42" s="464"/>
      <c r="B42" s="1132" t="str">
        <f>★最初にお読み下さい★雇用手続き概要!B52</f>
        <v>G018770001</v>
      </c>
      <c r="C42" s="1130" t="e">
        <f>#REF!</f>
        <v>#REF!</v>
      </c>
      <c r="D42" s="1133" t="e">
        <f>#REF!</f>
        <v>#REF!</v>
      </c>
      <c r="E42" s="1138"/>
      <c r="F42" s="1136"/>
    </row>
    <row r="43" spans="1:14" s="161" customFormat="1" ht="15" customHeight="1" thickTop="1">
      <c r="A43" s="465"/>
      <c r="B43" s="523"/>
      <c r="C43" s="524"/>
      <c r="D43" s="525"/>
      <c r="E43" s="532"/>
      <c r="F43" s="506"/>
    </row>
    <row r="44" spans="1:14" s="161" customFormat="1" ht="15" customHeight="1">
      <c r="A44" s="464" t="s">
        <v>42</v>
      </c>
      <c r="B44" s="1129" t="e">
        <f>#REF!</f>
        <v>#REF!</v>
      </c>
      <c r="C44" s="1130"/>
      <c r="D44" s="1131"/>
      <c r="E44" s="533"/>
      <c r="F44" s="534"/>
    </row>
    <row r="45" spans="1:14" s="161" customFormat="1" ht="15" customHeight="1">
      <c r="A45" s="465"/>
      <c r="B45" s="430"/>
      <c r="C45" s="430"/>
      <c r="D45" s="448"/>
      <c r="E45" s="416" t="s">
        <v>213</v>
      </c>
      <c r="F45" s="506">
        <f>IF(F16="無し（2ヶ月以内）","1000000430",IF(F16="有り（2ヶ月以内）","1000000430",IF(F16="有り（3ヶ月以上）","1000000410",)))</f>
        <v>0</v>
      </c>
    </row>
    <row r="46" spans="1:14" s="174" customFormat="1" ht="14.25">
      <c r="A46" s="466" t="s">
        <v>26</v>
      </c>
      <c r="B46" s="1134" t="str">
        <f>IF(F16="有り（3ヶ月以上）","個別支払チェック有り",IF(F16="有り（2ヶ月以内）","個別支払チェック有り",(IF(F16="無し（2ヶ月以内）","個別支払チェック無し","　"))))</f>
        <v>　</v>
      </c>
      <c r="C46" s="1134"/>
      <c r="D46" s="486"/>
      <c r="E46" s="447" t="s">
        <v>229</v>
      </c>
      <c r="F46" s="173">
        <f>IF(F16="無し（2ヶ月以内）","日額丙（アルバイト等）",IF(F16="有り（2ヶ月以内）","日額丙（アルバイト等）",IF(F16="有り（3ヶ月以上）","月額乙（アルバイト等）",)))</f>
        <v>0</v>
      </c>
    </row>
    <row r="47" spans="1:14" ht="14.25" thickBot="1">
      <c r="A47" s="467"/>
      <c r="B47" s="526" t="s">
        <v>320</v>
      </c>
      <c r="C47" s="1139" t="s">
        <v>82</v>
      </c>
      <c r="D47" s="1140"/>
      <c r="E47" s="549" t="s">
        <v>6</v>
      </c>
      <c r="F47" s="429" t="s">
        <v>297</v>
      </c>
      <c r="H47" s="161"/>
    </row>
    <row r="48" spans="1:14" s="161" customFormat="1" ht="14.25" thickTop="1">
      <c r="A48" s="468" t="s">
        <v>129</v>
      </c>
      <c r="B48" s="451" t="s">
        <v>102</v>
      </c>
      <c r="C48" s="1192" t="s">
        <v>102</v>
      </c>
      <c r="D48" s="1193"/>
      <c r="E48" s="428" t="s">
        <v>102</v>
      </c>
      <c r="F48" s="477" t="s">
        <v>102</v>
      </c>
    </row>
    <row r="49" spans="1:11" s="161" customFormat="1">
      <c r="A49" s="469"/>
      <c r="B49" s="452"/>
      <c r="C49" s="1194"/>
      <c r="D49" s="1195"/>
      <c r="E49" s="480"/>
      <c r="F49" s="175"/>
    </row>
    <row r="50" spans="1:11" s="161" customFormat="1">
      <c r="A50" s="469" t="s">
        <v>299</v>
      </c>
      <c r="B50" s="453" t="e">
        <f>INDEX(#REF!, MATCH($B$26,#REF!,), MATCH("負担部門ｺｰﾄﾞ",#REF!,))</f>
        <v>#REF!</v>
      </c>
      <c r="C50" s="1141"/>
      <c r="D50" s="1142"/>
      <c r="E50" s="413"/>
      <c r="F50" s="478"/>
    </row>
    <row r="51" spans="1:11" s="161" customFormat="1">
      <c r="A51" s="469" t="s">
        <v>300</v>
      </c>
      <c r="B51" s="453" t="e">
        <f>INDEX(#REF!, MATCH($B$26,#REF!,), MATCH("予算科目ｺｰﾄﾞ",#REF!,))</f>
        <v>#REF!</v>
      </c>
      <c r="C51" s="1141"/>
      <c r="D51" s="1142"/>
      <c r="E51" s="413"/>
      <c r="F51" s="478"/>
    </row>
    <row r="52" spans="1:11" s="161" customFormat="1">
      <c r="A52" s="469" t="s">
        <v>301</v>
      </c>
      <c r="B52" s="592" t="e">
        <f>C26</f>
        <v>#REF!</v>
      </c>
      <c r="C52" s="1165"/>
      <c r="D52" s="1166"/>
      <c r="E52" s="423"/>
      <c r="F52" s="479"/>
    </row>
    <row r="53" spans="1:11" s="161" customFormat="1" ht="13.5" customHeight="1">
      <c r="A53" s="469" t="s">
        <v>302</v>
      </c>
      <c r="B53" s="453" t="e">
        <f>INDEX(#REF!, MATCH($B$26,#REF!,), MATCH("財源",#REF!,))</f>
        <v>#REF!</v>
      </c>
      <c r="C53" s="1141"/>
      <c r="D53" s="1142"/>
      <c r="E53" s="413"/>
      <c r="F53" s="478"/>
    </row>
    <row r="54" spans="1:11" s="161" customFormat="1">
      <c r="A54" s="469" t="s">
        <v>303</v>
      </c>
      <c r="B54" s="453" t="e">
        <f>INDEX(#REF!, MATCH($B$26,#REF!,), MATCH("業務区分（賃金）",#REF!,))</f>
        <v>#REF!</v>
      </c>
      <c r="C54" s="1141"/>
      <c r="D54" s="1142"/>
      <c r="E54" s="413"/>
      <c r="F54" s="478"/>
    </row>
    <row r="55" spans="1:11" s="161" customFormat="1">
      <c r="A55" s="470" t="s">
        <v>304</v>
      </c>
      <c r="B55" s="454" t="s">
        <v>312</v>
      </c>
      <c r="C55" s="1190" t="s">
        <v>314</v>
      </c>
      <c r="D55" s="1191"/>
      <c r="E55" s="414" t="s">
        <v>314</v>
      </c>
      <c r="F55" s="548" t="s">
        <v>313</v>
      </c>
      <c r="G55" s="547"/>
      <c r="H55" s="1125"/>
      <c r="I55" s="1125"/>
      <c r="J55" s="547"/>
      <c r="K55" s="547"/>
    </row>
    <row r="56" spans="1:11" s="161" customFormat="1">
      <c r="A56" s="470" t="s">
        <v>305</v>
      </c>
      <c r="B56" s="454" t="s">
        <v>311</v>
      </c>
      <c r="C56" s="1190" t="s">
        <v>128</v>
      </c>
      <c r="D56" s="1191"/>
      <c r="E56" s="587" t="s">
        <v>103</v>
      </c>
      <c r="F56" s="548" t="s">
        <v>310</v>
      </c>
      <c r="G56" s="547"/>
      <c r="H56" s="1125"/>
      <c r="I56" s="1125"/>
      <c r="J56" s="547"/>
      <c r="K56" s="547"/>
    </row>
    <row r="57" spans="1:11" s="161" customFormat="1">
      <c r="A57" s="470" t="s">
        <v>306</v>
      </c>
      <c r="B57" s="507" t="e">
        <f>INDEX(#REF!, MATCH($B$26,#REF!,), MATCH("コース名",#REF!,))</f>
        <v>#REF!</v>
      </c>
      <c r="C57" s="1167"/>
      <c r="D57" s="1168"/>
      <c r="E57" s="415"/>
      <c r="F57" s="411"/>
    </row>
    <row r="58" spans="1:11" s="161" customFormat="1" ht="14.25">
      <c r="A58" s="470" t="s">
        <v>307</v>
      </c>
      <c r="B58" s="455" t="e">
        <f>F23</f>
        <v>#REF!</v>
      </c>
      <c r="C58" s="1172" t="e">
        <f>F21</f>
        <v>#REF!</v>
      </c>
      <c r="D58" s="1173"/>
      <c r="E58" s="483">
        <f>F22</f>
        <v>0</v>
      </c>
      <c r="F58" s="412">
        <f>F24</f>
        <v>0</v>
      </c>
    </row>
    <row r="59" spans="1:11" s="161" customFormat="1">
      <c r="A59" s="471"/>
      <c r="B59" s="456"/>
      <c r="C59" s="1163"/>
      <c r="D59" s="1164"/>
      <c r="E59" s="484"/>
      <c r="F59" s="481"/>
    </row>
    <row r="60" spans="1:11">
      <c r="A60" s="472" t="s">
        <v>298</v>
      </c>
      <c r="B60" s="457" t="s">
        <v>228</v>
      </c>
      <c r="C60" s="1180" t="s">
        <v>228</v>
      </c>
      <c r="D60" s="1181"/>
      <c r="E60" s="485" t="s">
        <v>228</v>
      </c>
      <c r="F60" s="550" t="s">
        <v>308</v>
      </c>
    </row>
    <row r="61" spans="1:11">
      <c r="A61" s="473"/>
      <c r="B61" s="458"/>
      <c r="C61" s="527"/>
      <c r="D61" s="458"/>
      <c r="E61" s="426"/>
      <c r="F61" s="482"/>
    </row>
    <row r="62" spans="1:11" ht="14.25">
      <c r="A62" s="474" t="s">
        <v>86</v>
      </c>
      <c r="B62" s="459" t="e">
        <f>INDEX(#REF!, MATCH($B$26,#REF!,), MATCH("借勘定（賃金）",#REF!,))</f>
        <v>#REF!</v>
      </c>
      <c r="C62" s="1182" t="e">
        <f>INDEX(#REF!, MATCH($B$26,#REF!,), MATCH("借勘定（賃金）",#REF!,))</f>
        <v>#REF!</v>
      </c>
      <c r="D62" s="1183" t="e">
        <f>INDEX(#REF!, MATCH($B$26,#REF!,), MATCH("借勘定（賃金）",#REF!,))</f>
        <v>#REF!</v>
      </c>
      <c r="E62" s="555" t="e">
        <f>INDEX(#REF!, MATCH($B$26,#REF!,), MATCH("借勘定（賃金）",#REF!,))</f>
        <v>#REF!</v>
      </c>
      <c r="F62" s="557" t="e">
        <f>INDEX(#REF!, MATCH($B$26,#REF!,), MATCH("通勤手当（借方）",#REF!,))</f>
        <v>#REF!</v>
      </c>
    </row>
    <row r="63" spans="1:11">
      <c r="A63" s="475"/>
      <c r="B63" s="460" t="s">
        <v>68</v>
      </c>
      <c r="C63" s="1188" t="s">
        <v>68</v>
      </c>
      <c r="D63" s="1189"/>
      <c r="E63" s="460" t="s">
        <v>68</v>
      </c>
      <c r="F63" s="548" t="s">
        <v>342</v>
      </c>
      <c r="H63" s="161"/>
    </row>
    <row r="64" spans="1:11" ht="14.25">
      <c r="A64" s="462" t="s">
        <v>87</v>
      </c>
      <c r="B64" s="459" t="e">
        <f>INDEX(#REF!, MATCH($B$26,#REF!,), MATCH("貸勘定（賃金）",#REF!,))</f>
        <v>#REF!</v>
      </c>
      <c r="C64" s="1184" t="s">
        <v>131</v>
      </c>
      <c r="D64" s="1185"/>
      <c r="E64" s="588" t="s">
        <v>133</v>
      </c>
      <c r="F64" s="590" t="e">
        <f>INDEX(#REF!, MATCH($B$26,#REF!,), MATCH("貸勘定（賃金）",#REF!,))</f>
        <v>#REF!</v>
      </c>
      <c r="H64" s="551"/>
      <c r="I64" s="551"/>
    </row>
    <row r="65" spans="1:6" ht="14.25">
      <c r="A65" s="476"/>
      <c r="B65" s="154"/>
      <c r="C65" s="1178" t="s">
        <v>134</v>
      </c>
      <c r="D65" s="1179"/>
      <c r="E65" s="589" t="s">
        <v>132</v>
      </c>
      <c r="F65" s="591"/>
    </row>
    <row r="66" spans="1:6">
      <c r="A66" s="450"/>
      <c r="B66" s="461" t="s">
        <v>67</v>
      </c>
      <c r="C66" s="528" t="s">
        <v>67</v>
      </c>
      <c r="D66" s="461"/>
      <c r="E66" s="427" t="s">
        <v>67</v>
      </c>
      <c r="F66" s="176" t="s">
        <v>67</v>
      </c>
    </row>
    <row r="67" spans="1:6" ht="18.75" customHeight="1">
      <c r="A67" s="424"/>
      <c r="B67" s="177"/>
      <c r="C67" s="177"/>
      <c r="D67" s="177"/>
      <c r="E67" s="177"/>
      <c r="F67" s="425" t="s">
        <v>12</v>
      </c>
    </row>
    <row r="68" spans="1:6" s="181" customFormat="1" ht="9">
      <c r="A68" s="179"/>
      <c r="B68" s="180"/>
      <c r="C68" s="180"/>
      <c r="D68" s="180"/>
      <c r="E68" s="179"/>
      <c r="F68" s="180"/>
    </row>
    <row r="69" spans="1:6">
      <c r="F69" s="182" t="s">
        <v>116</v>
      </c>
    </row>
    <row r="70" spans="1:6">
      <c r="F70" s="182" t="s">
        <v>10</v>
      </c>
    </row>
    <row r="71" spans="1:6">
      <c r="F71" s="182" t="s">
        <v>165</v>
      </c>
    </row>
    <row r="73" spans="1:6">
      <c r="F73" s="183" t="s">
        <v>115</v>
      </c>
    </row>
    <row r="74" spans="1:6">
      <c r="F74" s="184" t="s">
        <v>110</v>
      </c>
    </row>
    <row r="75" spans="1:6">
      <c r="F75" s="184" t="s">
        <v>215</v>
      </c>
    </row>
    <row r="76" spans="1:6">
      <c r="F76" s="184" t="s">
        <v>216</v>
      </c>
    </row>
    <row r="77" spans="1:6">
      <c r="F77" s="184" t="s">
        <v>184</v>
      </c>
    </row>
    <row r="78" spans="1:6">
      <c r="F78" s="184"/>
    </row>
    <row r="79" spans="1:6">
      <c r="F79" s="147" t="s">
        <v>178</v>
      </c>
    </row>
    <row r="80" spans="1:6">
      <c r="F80" s="147" t="s">
        <v>179</v>
      </c>
    </row>
    <row r="81" spans="6:6">
      <c r="F81" s="147" t="s">
        <v>180</v>
      </c>
    </row>
    <row r="82" spans="6:6">
      <c r="F82" s="147" t="s">
        <v>181</v>
      </c>
    </row>
    <row r="84" spans="6:6">
      <c r="F84" s="147" t="s">
        <v>341</v>
      </c>
    </row>
    <row r="85" spans="6:6">
      <c r="F85" s="147" t="s">
        <v>342</v>
      </c>
    </row>
    <row r="86" spans="6:6">
      <c r="F86" s="147" t="s">
        <v>343</v>
      </c>
    </row>
    <row r="87" spans="6:6">
      <c r="F87" s="147" t="s">
        <v>344</v>
      </c>
    </row>
  </sheetData>
  <protectedRanges>
    <protectedRange sqref="F41:F42" name="範囲11"/>
    <protectedRange sqref="B38:D38" name="範囲9"/>
    <protectedRange sqref="F36 F34" name="範囲7"/>
    <protectedRange sqref="H4:H5 F19" name="範囲5"/>
    <protectedRange sqref="F16" name="範囲3"/>
    <protectedRange sqref="E15:F15" name="範囲2"/>
    <protectedRange sqref="F17" name="範囲4"/>
    <protectedRange sqref="E32:E33" name="範囲6"/>
    <protectedRange sqref="B36:D36 H2:H3 J2:J3 H7:H8 B34:D34" name="範囲8"/>
    <protectedRange sqref="F38 F40" name="範囲10"/>
    <protectedRange sqref="A16" name="範囲1_1"/>
    <protectedRange sqref="H6" name="範囲8_1_1"/>
    <protectedRange sqref="H9" name="範囲8_1_1_1"/>
  </protectedRanges>
  <mergeCells count="60">
    <mergeCell ref="C65:D65"/>
    <mergeCell ref="C60:D60"/>
    <mergeCell ref="C62:D62"/>
    <mergeCell ref="C64:D64"/>
    <mergeCell ref="E38:E39"/>
    <mergeCell ref="C63:D63"/>
    <mergeCell ref="C55:D55"/>
    <mergeCell ref="C56:D56"/>
    <mergeCell ref="C48:D48"/>
    <mergeCell ref="C49:D49"/>
    <mergeCell ref="C26:D26"/>
    <mergeCell ref="B28:D28"/>
    <mergeCell ref="C59:D59"/>
    <mergeCell ref="C52:D52"/>
    <mergeCell ref="C53:D53"/>
    <mergeCell ref="C57:D57"/>
    <mergeCell ref="B38:D38"/>
    <mergeCell ref="C50:D50"/>
    <mergeCell ref="C58:D58"/>
    <mergeCell ref="B27:D27"/>
    <mergeCell ref="B36:D36"/>
    <mergeCell ref="C51:D51"/>
    <mergeCell ref="B34:D34"/>
    <mergeCell ref="A32:A33"/>
    <mergeCell ref="B31:D31"/>
    <mergeCell ref="B32:D33"/>
    <mergeCell ref="B29:D29"/>
    <mergeCell ref="B30:D30"/>
    <mergeCell ref="A18:B18"/>
    <mergeCell ref="A20:D20"/>
    <mergeCell ref="B23:D23"/>
    <mergeCell ref="H55:I55"/>
    <mergeCell ref="H56:I56"/>
    <mergeCell ref="B40:D40"/>
    <mergeCell ref="B44:D44"/>
    <mergeCell ref="B42:D42"/>
    <mergeCell ref="B46:C46"/>
    <mergeCell ref="F41:F42"/>
    <mergeCell ref="E41:E42"/>
    <mergeCell ref="C47:D47"/>
    <mergeCell ref="C54:D54"/>
    <mergeCell ref="F38:F39"/>
    <mergeCell ref="E32:E33"/>
    <mergeCell ref="F32:F33"/>
    <mergeCell ref="H5:I5"/>
    <mergeCell ref="H3:I3"/>
    <mergeCell ref="H4:I4"/>
    <mergeCell ref="B25:D25"/>
    <mergeCell ref="A12:A14"/>
    <mergeCell ref="G20:J20"/>
    <mergeCell ref="F11:F12"/>
    <mergeCell ref="E15:F15"/>
    <mergeCell ref="E13:E14"/>
    <mergeCell ref="A21:D21"/>
    <mergeCell ref="F13:F14"/>
    <mergeCell ref="B24:D24"/>
    <mergeCell ref="A16:B16"/>
    <mergeCell ref="C16:D16"/>
    <mergeCell ref="A17:D17"/>
    <mergeCell ref="A19:D19"/>
  </mergeCells>
  <phoneticPr fontId="3"/>
  <dataValidations count="4">
    <dataValidation type="list" allowBlank="1" showInputMessage="1" showErrorMessage="1" sqref="F16" xr:uid="{00000000-0002-0000-0400-000000000000}">
      <formula1>$F$74:$F$77</formula1>
    </dataValidation>
    <dataValidation type="list" allowBlank="1" showInputMessage="1" showErrorMessage="1" sqref="F17" xr:uid="{00000000-0002-0000-0400-000001000000}">
      <formula1>$F$80:$F$82</formula1>
    </dataValidation>
    <dataValidation imeMode="hiragana" allowBlank="1" showInputMessage="1" showErrorMessage="1" sqref="E16" xr:uid="{00000000-0002-0000-0400-000002000000}"/>
    <dataValidation type="list" allowBlank="1" showInputMessage="1" showErrorMessage="1" sqref="F63" xr:uid="{00000000-0002-0000-0400-000003000000}">
      <formula1>$F$84:$F$87</formula1>
    </dataValidation>
  </dataValidations>
  <printOptions horizontalCentered="1"/>
  <pageMargins left="0.59055118110236227" right="0" top="0.19685039370078741" bottom="0" header="0.39370078740157483" footer="0"/>
  <pageSetup paperSize="9" scale="99" orientation="portrait"/>
  <headerFooter alignWithMargin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63"/>
  <sheetViews>
    <sheetView view="pageBreakPreview" topLeftCell="A10" zoomScaleNormal="100" zoomScaleSheetLayoutView="100" workbookViewId="0">
      <selection activeCell="C18" sqref="C18:F18"/>
    </sheetView>
  </sheetViews>
  <sheetFormatPr defaultColWidth="8.875"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198" t="s">
        <v>88</v>
      </c>
      <c r="B1" s="1198"/>
      <c r="C1" s="1198"/>
      <c r="D1" s="1198"/>
      <c r="E1" s="1198"/>
      <c r="F1" s="1198"/>
    </row>
    <row r="2" spans="1:6" ht="27" customHeight="1">
      <c r="A2" s="114"/>
      <c r="B2" s="114"/>
      <c r="C2" s="114"/>
      <c r="D2" s="114"/>
      <c r="E2" s="114"/>
      <c r="F2" s="114"/>
    </row>
    <row r="3" spans="1:6" ht="24" customHeight="1">
      <c r="A3" s="1199" t="s">
        <v>89</v>
      </c>
      <c r="B3" s="1200"/>
      <c r="C3" s="1203" t="e">
        <f>'事務室処理用　財務会計支払'!B25</f>
        <v>#REF!</v>
      </c>
      <c r="D3" s="1204"/>
      <c r="E3" s="1204"/>
      <c r="F3" s="1205"/>
    </row>
    <row r="4" spans="1:6" ht="24" customHeight="1">
      <c r="A4" s="1199" t="s">
        <v>90</v>
      </c>
      <c r="B4" s="1200"/>
      <c r="C4" s="1203" t="e">
        <f>'事務室処理用　財務会計支払'!B29</f>
        <v>#REF!</v>
      </c>
      <c r="D4" s="1204"/>
      <c r="E4" s="1204"/>
      <c r="F4" s="1205"/>
    </row>
    <row r="5" spans="1:6" ht="24" customHeight="1">
      <c r="A5" s="115"/>
      <c r="B5" s="116"/>
      <c r="C5" s="437"/>
      <c r="D5" s="437"/>
      <c r="E5" s="437"/>
      <c r="F5" s="117"/>
    </row>
    <row r="6" spans="1:6" ht="24" customHeight="1">
      <c r="A6" s="1201" t="s">
        <v>96</v>
      </c>
      <c r="B6" s="1202"/>
      <c r="C6" s="1206" t="str">
        <f>'事務室処理用　財務会計支払'!B42</f>
        <v>G018770001</v>
      </c>
      <c r="D6" s="1207"/>
      <c r="E6" s="1207"/>
      <c r="F6" s="1208"/>
    </row>
    <row r="7" spans="1:6" ht="24" customHeight="1">
      <c r="A7" s="1211" t="s">
        <v>204</v>
      </c>
      <c r="B7" s="1212"/>
      <c r="C7" s="1222" t="e">
        <f>'事務室処理用　財務会計支払'!B40</f>
        <v>#REF!</v>
      </c>
      <c r="D7" s="1223"/>
      <c r="E7" s="1223"/>
      <c r="F7" s="1224"/>
    </row>
    <row r="8" spans="1:6" ht="24" customHeight="1">
      <c r="A8" s="118"/>
      <c r="B8" s="119"/>
      <c r="C8" s="437"/>
      <c r="D8" s="437"/>
      <c r="E8" s="437"/>
      <c r="F8" s="120"/>
    </row>
    <row r="9" spans="1:6" ht="24" customHeight="1">
      <c r="A9" s="1199" t="s">
        <v>91</v>
      </c>
      <c r="B9" s="1200"/>
      <c r="C9" s="1225" t="str">
        <f>'事務室処理用　財務会計支払'!E15</f>
        <v>　　　平成年月分　　　</v>
      </c>
      <c r="D9" s="1226"/>
      <c r="E9" s="1226"/>
      <c r="F9" s="1227"/>
    </row>
    <row r="10" spans="1:6" ht="24" customHeight="1">
      <c r="A10" s="1209" t="s">
        <v>323</v>
      </c>
      <c r="B10" s="1210"/>
      <c r="C10" s="1231" t="e">
        <f>'事務室処理用　財務会計支払'!F20</f>
        <v>#REF!</v>
      </c>
      <c r="D10" s="1232"/>
      <c r="E10" s="1232"/>
      <c r="F10" s="1233"/>
    </row>
    <row r="11" spans="1:6" ht="24" customHeight="1">
      <c r="A11" s="1211"/>
      <c r="B11" s="1212"/>
      <c r="C11" s="567" t="s">
        <v>92</v>
      </c>
      <c r="D11" s="439" t="e">
        <f>'事務室処理用　財務会計支払'!F18</f>
        <v>#REF!</v>
      </c>
      <c r="E11" s="567" t="s">
        <v>167</v>
      </c>
      <c r="F11" s="438">
        <f>'事務室処理用　財務会計支払'!F19</f>
        <v>0</v>
      </c>
    </row>
    <row r="12" spans="1:6" ht="24" customHeight="1">
      <c r="A12" s="1209" t="s">
        <v>297</v>
      </c>
      <c r="B12" s="1210"/>
      <c r="C12" s="1228">
        <f>'事務室処理用　財務会計支払'!F24</f>
        <v>0</v>
      </c>
      <c r="D12" s="1229"/>
      <c r="E12" s="1229"/>
      <c r="F12" s="1230"/>
    </row>
    <row r="13" spans="1:6" ht="24" customHeight="1">
      <c r="A13" s="1211"/>
      <c r="B13" s="1212"/>
      <c r="C13" s="568" t="s">
        <v>332</v>
      </c>
      <c r="D13" s="439">
        <f>'事務室処理用　財務会計支払'!F27</f>
        <v>0</v>
      </c>
      <c r="E13" s="567" t="s">
        <v>85</v>
      </c>
      <c r="F13" s="440">
        <f>'事務室処理用　財務会計支払'!F28</f>
        <v>0</v>
      </c>
    </row>
    <row r="14" spans="1:6" ht="24" customHeight="1">
      <c r="A14" s="1199" t="s">
        <v>327</v>
      </c>
      <c r="B14" s="1200"/>
      <c r="C14" s="1217" t="e">
        <f>C10+C12</f>
        <v>#REF!</v>
      </c>
      <c r="D14" s="1218"/>
      <c r="E14" s="1218"/>
      <c r="F14" s="1219"/>
    </row>
    <row r="15" spans="1:6" ht="24" customHeight="1">
      <c r="A15" s="569"/>
      <c r="B15" s="569"/>
      <c r="C15" s="569"/>
      <c r="D15" s="569"/>
      <c r="E15" s="569"/>
      <c r="F15" s="569"/>
    </row>
    <row r="16" spans="1:6" ht="24" customHeight="1">
      <c r="A16" s="1213" t="s">
        <v>93</v>
      </c>
      <c r="B16" s="578" t="s">
        <v>333</v>
      </c>
      <c r="C16" s="1217">
        <f>'事務室処理用　財務会計支払'!F22</f>
        <v>0</v>
      </c>
      <c r="D16" s="1218"/>
      <c r="E16" s="1218"/>
      <c r="F16" s="1219"/>
    </row>
    <row r="17" spans="1:6" ht="24" customHeight="1">
      <c r="A17" s="1214"/>
      <c r="B17" s="578" t="s">
        <v>334</v>
      </c>
      <c r="C17" s="1217" t="e">
        <f>'事務室処理用　財務会計支払'!F21</f>
        <v>#REF!</v>
      </c>
      <c r="D17" s="1218"/>
      <c r="E17" s="1218"/>
      <c r="F17" s="1219"/>
    </row>
    <row r="18" spans="1:6" ht="24" customHeight="1">
      <c r="A18" s="1199" t="s">
        <v>328</v>
      </c>
      <c r="B18" s="1200"/>
      <c r="C18" s="1217" t="e">
        <f>C16+C17</f>
        <v>#REF!</v>
      </c>
      <c r="D18" s="1218"/>
      <c r="E18" s="1218"/>
      <c r="F18" s="1219"/>
    </row>
    <row r="19" spans="1:6" ht="24" customHeight="1">
      <c r="A19" s="569"/>
      <c r="B19" s="569"/>
      <c r="C19" s="569"/>
      <c r="D19" s="569"/>
      <c r="E19" s="569"/>
      <c r="F19" s="569"/>
    </row>
    <row r="20" spans="1:6" ht="24" customHeight="1">
      <c r="A20" s="1199" t="s">
        <v>94</v>
      </c>
      <c r="B20" s="1200"/>
      <c r="C20" s="1217" t="e">
        <f>'事務室処理用　財務会計支払'!F25</f>
        <v>#REF!</v>
      </c>
      <c r="D20" s="1218"/>
      <c r="E20" s="1218"/>
      <c r="F20" s="1219"/>
    </row>
    <row r="21" spans="1:6" ht="24" customHeight="1">
      <c r="A21" s="1199" t="s">
        <v>325</v>
      </c>
      <c r="B21" s="1200"/>
      <c r="C21" s="1217" t="e">
        <f>'事務室処理用　財務会計支払'!F25</f>
        <v>#REF!</v>
      </c>
      <c r="D21" s="1218"/>
      <c r="E21" s="1218"/>
      <c r="F21" s="1219"/>
    </row>
    <row r="22" spans="1:6" ht="24" customHeight="1">
      <c r="A22" s="1199" t="s">
        <v>95</v>
      </c>
      <c r="B22" s="1200"/>
      <c r="C22" s="1234">
        <f>'事務室処理用　財務会計支払'!F38</f>
        <v>0</v>
      </c>
      <c r="D22" s="1235"/>
      <c r="E22" s="1235"/>
      <c r="F22" s="1236"/>
    </row>
    <row r="23" spans="1:6" ht="24" customHeight="1"/>
    <row r="24" spans="1:6" ht="24" customHeight="1">
      <c r="A24" s="570" t="s">
        <v>326</v>
      </c>
    </row>
    <row r="25" spans="1:6" ht="24" customHeight="1">
      <c r="B25" s="572"/>
      <c r="C25" s="572"/>
      <c r="D25" s="572"/>
      <c r="E25" s="121"/>
    </row>
    <row r="26" spans="1:6" ht="24" customHeight="1">
      <c r="B26" s="572"/>
      <c r="C26" s="572"/>
      <c r="D26" s="572"/>
      <c r="E26" s="121"/>
    </row>
    <row r="27" spans="1:6" ht="24" customHeight="1">
      <c r="D27" s="122"/>
      <c r="E27" s="122"/>
    </row>
    <row r="28" spans="1:6" ht="24" customHeight="1">
      <c r="C28" s="571" t="s">
        <v>330</v>
      </c>
      <c r="D28" s="123"/>
      <c r="E28" s="123"/>
    </row>
    <row r="29" spans="1:6" ht="24" customHeight="1">
      <c r="C29" s="572" t="s">
        <v>324</v>
      </c>
      <c r="D29" s="123"/>
      <c r="E29" s="123"/>
    </row>
    <row r="30" spans="1:6" ht="24" customHeight="1">
      <c r="B30" s="124"/>
      <c r="C30" s="572" t="s">
        <v>331</v>
      </c>
      <c r="D30" s="124"/>
      <c r="E30" s="124"/>
    </row>
    <row r="31" spans="1:6" ht="18" customHeight="1">
      <c r="B31" s="124"/>
      <c r="C31" s="564"/>
      <c r="D31" s="124"/>
      <c r="E31" s="124"/>
    </row>
    <row r="32" spans="1:6" ht="18" customHeight="1">
      <c r="B32" s="124"/>
      <c r="C32" s="124"/>
      <c r="D32" s="124"/>
      <c r="E32" s="124"/>
    </row>
    <row r="33" spans="1:6" ht="18" customHeight="1">
      <c r="E33" s="573"/>
      <c r="F33" s="574" t="s">
        <v>232</v>
      </c>
    </row>
    <row r="34" spans="1:6" ht="18" customHeight="1">
      <c r="E34" s="573"/>
      <c r="F34" s="575" t="e">
        <f>'事務室処理用　財務会計支払'!B26</f>
        <v>#REF!</v>
      </c>
    </row>
    <row r="35" spans="1:6" ht="21.75" customHeight="1">
      <c r="A35" s="1237" t="s">
        <v>88</v>
      </c>
      <c r="B35" s="1237"/>
      <c r="C35" s="1237"/>
      <c r="D35" s="1237"/>
      <c r="E35" s="576" t="s">
        <v>236</v>
      </c>
      <c r="F35" s="577">
        <f>C22</f>
        <v>0</v>
      </c>
    </row>
    <row r="36" spans="1:6" ht="27" customHeight="1">
      <c r="A36" s="1238"/>
      <c r="B36" s="1238"/>
      <c r="C36" s="1238"/>
      <c r="D36" s="1238"/>
      <c r="E36" s="1220" t="str">
        <f>C9</f>
        <v>　　　平成年月分　　　</v>
      </c>
      <c r="F36" s="1221"/>
    </row>
    <row r="37" spans="1:6" ht="27" customHeight="1">
      <c r="A37" s="1199" t="s">
        <v>89</v>
      </c>
      <c r="B37" s="1200"/>
      <c r="C37" s="1203" t="e">
        <f>C3</f>
        <v>#REF!</v>
      </c>
      <c r="D37" s="1204"/>
      <c r="E37" s="1204"/>
      <c r="F37" s="1205"/>
    </row>
    <row r="38" spans="1:6" ht="27" customHeight="1">
      <c r="A38" s="1199" t="s">
        <v>90</v>
      </c>
      <c r="B38" s="1200"/>
      <c r="C38" s="1203" t="e">
        <f>C4</f>
        <v>#REF!</v>
      </c>
      <c r="D38" s="1204"/>
      <c r="E38" s="1204"/>
      <c r="F38" s="1205"/>
    </row>
    <row r="39" spans="1:6" ht="27" customHeight="1">
      <c r="A39" s="1201" t="s">
        <v>96</v>
      </c>
      <c r="B39" s="1202"/>
      <c r="C39" s="1206" t="str">
        <f>C6</f>
        <v>G018770001</v>
      </c>
      <c r="D39" s="1207"/>
      <c r="E39" s="1207"/>
      <c r="F39" s="1208"/>
    </row>
    <row r="40" spans="1:6" ht="27" customHeight="1">
      <c r="A40" s="1211" t="s">
        <v>204</v>
      </c>
      <c r="B40" s="1212"/>
      <c r="C40" s="1222" t="e">
        <f>C7</f>
        <v>#REF!</v>
      </c>
      <c r="D40" s="1223"/>
      <c r="E40" s="1223"/>
      <c r="F40" s="1224"/>
    </row>
    <row r="41" spans="1:6" ht="27" customHeight="1">
      <c r="A41" s="1215" t="s">
        <v>329</v>
      </c>
      <c r="B41" s="1216"/>
      <c r="C41" s="1216"/>
      <c r="D41" s="1216"/>
      <c r="E41" s="1216"/>
      <c r="F41" s="1216"/>
    </row>
    <row r="42" spans="1:6" ht="27" customHeight="1">
      <c r="A42" s="1196" t="s">
        <v>329</v>
      </c>
      <c r="B42" s="1197"/>
      <c r="C42" s="1197"/>
      <c r="D42" s="1197"/>
      <c r="E42" s="1197"/>
      <c r="F42" s="1197"/>
    </row>
    <row r="43" spans="1:6" ht="27" customHeight="1">
      <c r="A43" s="1196" t="s">
        <v>329</v>
      </c>
      <c r="B43" s="1197"/>
      <c r="C43" s="1197"/>
      <c r="D43" s="1197"/>
      <c r="E43" s="1197"/>
      <c r="F43" s="1197"/>
    </row>
    <row r="44" spans="1:6" ht="27" customHeight="1">
      <c r="A44" s="1196" t="s">
        <v>329</v>
      </c>
      <c r="B44" s="1197"/>
      <c r="C44" s="1197"/>
      <c r="D44" s="1197"/>
      <c r="E44" s="1197"/>
      <c r="F44" s="1197"/>
    </row>
    <row r="45" spans="1:6" ht="27" customHeight="1">
      <c r="A45" s="1196" t="s">
        <v>329</v>
      </c>
      <c r="B45" s="1197"/>
      <c r="C45" s="1197"/>
      <c r="D45" s="1197"/>
      <c r="E45" s="1197"/>
      <c r="F45" s="1197"/>
    </row>
    <row r="46" spans="1:6" ht="27" customHeight="1">
      <c r="A46" s="1196" t="s">
        <v>329</v>
      </c>
      <c r="B46" s="1197"/>
      <c r="C46" s="1197"/>
      <c r="D46" s="1197"/>
      <c r="E46" s="1197"/>
      <c r="F46" s="1197"/>
    </row>
    <row r="47" spans="1:6" ht="27" customHeight="1">
      <c r="A47" s="1196" t="s">
        <v>329</v>
      </c>
      <c r="B47" s="1197"/>
      <c r="C47" s="1197"/>
      <c r="D47" s="1197"/>
      <c r="E47" s="1197"/>
      <c r="F47" s="1197"/>
    </row>
    <row r="48" spans="1:6" ht="27" customHeight="1">
      <c r="A48" s="1196" t="s">
        <v>329</v>
      </c>
      <c r="B48" s="1197"/>
      <c r="C48" s="1197"/>
      <c r="D48" s="1197"/>
      <c r="E48" s="1197"/>
      <c r="F48" s="1197"/>
    </row>
    <row r="49" spans="1:6" ht="27" customHeight="1">
      <c r="A49" s="1196" t="s">
        <v>329</v>
      </c>
      <c r="B49" s="1197"/>
      <c r="C49" s="1197"/>
      <c r="D49" s="1197"/>
      <c r="E49" s="1197"/>
      <c r="F49" s="1197"/>
    </row>
    <row r="50" spans="1:6" ht="27" customHeight="1">
      <c r="A50" s="1196" t="s">
        <v>329</v>
      </c>
      <c r="B50" s="1197"/>
      <c r="C50" s="1197"/>
      <c r="D50" s="1197"/>
      <c r="E50" s="1197"/>
      <c r="F50" s="1197"/>
    </row>
    <row r="51" spans="1:6" ht="27" customHeight="1">
      <c r="A51" s="1196" t="s">
        <v>329</v>
      </c>
      <c r="B51" s="1197"/>
      <c r="C51" s="1197"/>
      <c r="D51" s="1197"/>
      <c r="E51" s="1197"/>
      <c r="F51" s="1197"/>
    </row>
    <row r="52" spans="1:6" ht="27" customHeight="1">
      <c r="A52" s="1196" t="s">
        <v>329</v>
      </c>
      <c r="B52" s="1197"/>
      <c r="C52" s="1197"/>
      <c r="D52" s="1197"/>
      <c r="E52" s="1197"/>
      <c r="F52" s="1197"/>
    </row>
    <row r="53" spans="1:6" ht="27" customHeight="1">
      <c r="A53" s="1196" t="s">
        <v>329</v>
      </c>
      <c r="B53" s="1197"/>
      <c r="C53" s="1197"/>
      <c r="D53" s="1197"/>
      <c r="E53" s="1197"/>
      <c r="F53" s="1197"/>
    </row>
    <row r="54" spans="1:6" ht="27" customHeight="1">
      <c r="A54" s="1196" t="s">
        <v>329</v>
      </c>
      <c r="B54" s="1197"/>
      <c r="C54" s="1197"/>
      <c r="D54" s="1197"/>
      <c r="E54" s="1197"/>
      <c r="F54" s="1197"/>
    </row>
    <row r="55" spans="1:6" ht="27" customHeight="1">
      <c r="A55" s="1196" t="s">
        <v>329</v>
      </c>
      <c r="B55" s="1197"/>
      <c r="C55" s="1197"/>
      <c r="D55" s="1197"/>
      <c r="E55" s="1197"/>
      <c r="F55" s="1197"/>
    </row>
    <row r="56" spans="1:6" ht="27" customHeight="1">
      <c r="A56" s="1196" t="s">
        <v>329</v>
      </c>
      <c r="B56" s="1197"/>
      <c r="C56" s="1197"/>
      <c r="D56" s="1197"/>
      <c r="E56" s="1197"/>
      <c r="F56" s="1197"/>
    </row>
    <row r="57" spans="1:6" ht="27" customHeight="1">
      <c r="A57" s="1196" t="s">
        <v>329</v>
      </c>
      <c r="B57" s="1197"/>
      <c r="C57" s="1197"/>
      <c r="D57" s="1197"/>
      <c r="E57" s="1197"/>
      <c r="F57" s="1197"/>
    </row>
    <row r="58" spans="1:6" ht="27" customHeight="1">
      <c r="A58" s="1196" t="s">
        <v>329</v>
      </c>
      <c r="B58" s="1197"/>
      <c r="C58" s="1197"/>
      <c r="D58" s="1197"/>
      <c r="E58" s="1197"/>
      <c r="F58" s="1197"/>
    </row>
    <row r="59" spans="1:6" ht="27" customHeight="1">
      <c r="A59" s="1196" t="s">
        <v>329</v>
      </c>
      <c r="B59" s="1197"/>
      <c r="C59" s="1197"/>
      <c r="D59" s="1197"/>
      <c r="E59" s="1197"/>
      <c r="F59" s="1197"/>
    </row>
    <row r="60" spans="1:6" ht="27" customHeight="1">
      <c r="A60" s="1196" t="s">
        <v>329</v>
      </c>
      <c r="B60" s="1197"/>
      <c r="C60" s="1197"/>
      <c r="D60" s="1197"/>
      <c r="E60" s="1197"/>
      <c r="F60" s="1197"/>
    </row>
    <row r="61" spans="1:6" ht="27" customHeight="1">
      <c r="A61" s="1196" t="s">
        <v>329</v>
      </c>
      <c r="B61" s="1197"/>
      <c r="C61" s="1197"/>
      <c r="D61" s="1197"/>
      <c r="E61" s="1197"/>
      <c r="F61" s="1197"/>
    </row>
    <row r="62" spans="1:6" ht="27" customHeight="1">
      <c r="A62" s="1196" t="s">
        <v>329</v>
      </c>
      <c r="B62" s="1197"/>
      <c r="C62" s="1197"/>
      <c r="D62" s="1197"/>
      <c r="E62" s="1197"/>
      <c r="F62" s="1197"/>
    </row>
    <row r="63" spans="1:6" ht="27" customHeight="1">
      <c r="A63" s="1196" t="s">
        <v>329</v>
      </c>
      <c r="B63" s="1197"/>
      <c r="C63" s="1197"/>
      <c r="D63" s="1197"/>
      <c r="E63" s="1197"/>
      <c r="F63" s="1197"/>
    </row>
  </sheetData>
  <mergeCells count="61">
    <mergeCell ref="A42:F42"/>
    <mergeCell ref="A38:B38"/>
    <mergeCell ref="A39:B39"/>
    <mergeCell ref="C39:F39"/>
    <mergeCell ref="A22:B22"/>
    <mergeCell ref="C22:F22"/>
    <mergeCell ref="C38:F38"/>
    <mergeCell ref="A35:D36"/>
    <mergeCell ref="C20:F20"/>
    <mergeCell ref="C37:F37"/>
    <mergeCell ref="A7:B7"/>
    <mergeCell ref="A9:B9"/>
    <mergeCell ref="A10:B11"/>
    <mergeCell ref="A18:B18"/>
    <mergeCell ref="C7:F7"/>
    <mergeCell ref="C9:F9"/>
    <mergeCell ref="C14:F14"/>
    <mergeCell ref="C12:F12"/>
    <mergeCell ref="C10:F10"/>
    <mergeCell ref="A14:B14"/>
    <mergeCell ref="C18:F18"/>
    <mergeCell ref="A37:B37"/>
    <mergeCell ref="C17:F17"/>
    <mergeCell ref="C16:F16"/>
    <mergeCell ref="A43:F43"/>
    <mergeCell ref="A44:F44"/>
    <mergeCell ref="A45:F45"/>
    <mergeCell ref="A55:F55"/>
    <mergeCell ref="A12:B13"/>
    <mergeCell ref="A16:A17"/>
    <mergeCell ref="A20:B20"/>
    <mergeCell ref="A46:F46"/>
    <mergeCell ref="A47:F47"/>
    <mergeCell ref="A50:F50"/>
    <mergeCell ref="A41:F41"/>
    <mergeCell ref="A21:B21"/>
    <mergeCell ref="C21:F21"/>
    <mergeCell ref="E36:F36"/>
    <mergeCell ref="C40:F40"/>
    <mergeCell ref="A40:B40"/>
    <mergeCell ref="A1:F1"/>
    <mergeCell ref="A3:B3"/>
    <mergeCell ref="A4:B4"/>
    <mergeCell ref="A6:B6"/>
    <mergeCell ref="C3:F3"/>
    <mergeCell ref="C4:F4"/>
    <mergeCell ref="C6:F6"/>
    <mergeCell ref="A63:F63"/>
    <mergeCell ref="A57:F57"/>
    <mergeCell ref="A58:F58"/>
    <mergeCell ref="A59:F59"/>
    <mergeCell ref="A60:F60"/>
    <mergeCell ref="A61:F61"/>
    <mergeCell ref="A62:F62"/>
    <mergeCell ref="A56:F56"/>
    <mergeCell ref="A49:F49"/>
    <mergeCell ref="A51:F51"/>
    <mergeCell ref="A52:F52"/>
    <mergeCell ref="A48:F48"/>
    <mergeCell ref="A53:F53"/>
    <mergeCell ref="A54:F54"/>
  </mergeCells>
  <phoneticPr fontId="3"/>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11"/>
  </sheetPr>
  <dimension ref="A1:J56"/>
  <sheetViews>
    <sheetView view="pageBreakPreview" topLeftCell="A4" zoomScaleNormal="100" zoomScaleSheetLayoutView="100" workbookViewId="0">
      <selection activeCell="E27" sqref="E27:F27"/>
    </sheetView>
  </sheetViews>
  <sheetFormatPr defaultColWidth="11" defaultRowHeight="13.5"/>
  <cols>
    <col min="1" max="1" width="24.125" style="1" customWidth="1"/>
    <col min="2" max="2" width="25" style="1" bestFit="1" customWidth="1"/>
    <col min="3" max="4" width="13.125" style="1" customWidth="1"/>
    <col min="5" max="6" width="12.875" style="1" customWidth="1"/>
    <col min="7" max="16384" width="11" style="1"/>
  </cols>
  <sheetData>
    <row r="1" spans="1:9" ht="13.5" customHeight="1">
      <c r="F1" s="1257" t="str">
        <f>IF(ISERROR(VLOOKUP($B$5,#REF!,2,0))=TRUE,"",(VLOOKUP($B$5,#REF!,2,0)))</f>
        <v/>
      </c>
    </row>
    <row r="2" spans="1:9" ht="30" customHeight="1">
      <c r="A2" s="79" t="s">
        <v>66</v>
      </c>
      <c r="B2" s="74"/>
      <c r="C2" s="74"/>
      <c r="D2" s="74"/>
      <c r="E2" s="74"/>
      <c r="F2" s="1257"/>
    </row>
    <row r="3" spans="1:9" ht="13.5" customHeight="1"/>
    <row r="4" spans="1:9" ht="30" customHeight="1" thickBot="1">
      <c r="A4" s="69" t="s">
        <v>290</v>
      </c>
      <c r="B4" s="45"/>
      <c r="C4" s="2"/>
      <c r="D4" s="46" t="s">
        <v>22</v>
      </c>
      <c r="E4" s="1260"/>
      <c r="F4" s="1261"/>
    </row>
    <row r="5" spans="1:9" s="14" customFormat="1" ht="27.75" customHeight="1" thickBot="1">
      <c r="A5" s="47" t="s">
        <v>23</v>
      </c>
      <c r="B5" s="81" t="e">
        <f>#REF!</f>
        <v>#REF!</v>
      </c>
      <c r="C5" s="78" t="s">
        <v>211</v>
      </c>
      <c r="D5" s="1247" t="s">
        <v>30</v>
      </c>
      <c r="E5" s="1248"/>
      <c r="F5" s="1249"/>
    </row>
    <row r="6" spans="1:9" s="14" customFormat="1" ht="27.75" customHeight="1" thickTop="1" thickBot="1">
      <c r="A6" s="48" t="s">
        <v>100</v>
      </c>
      <c r="B6" s="1264" t="e">
        <f>INDEX(#REF!, MATCH($E$6,#REF!,), MATCH("コース名",#REF!,))</f>
        <v>#REF!</v>
      </c>
      <c r="C6" s="1265" t="e">
        <f>INDEX(#REF!, MATCH(#REF!,#REF!,), MATCH("コース名",#REF!,))</f>
        <v>#REF!</v>
      </c>
      <c r="D6" s="89" t="s">
        <v>31</v>
      </c>
      <c r="E6" s="1245" t="e">
        <f>#REF!</f>
        <v>#REF!</v>
      </c>
      <c r="F6" s="1246"/>
    </row>
    <row r="7" spans="1:9" s="14" customFormat="1" ht="27.75" customHeight="1" thickTop="1">
      <c r="A7" s="49" t="s">
        <v>118</v>
      </c>
      <c r="B7" s="112" t="s">
        <v>111</v>
      </c>
      <c r="C7" s="1262"/>
      <c r="D7" s="1262"/>
      <c r="E7" s="1262"/>
      <c r="F7" s="97" t="s">
        <v>147</v>
      </c>
      <c r="G7" s="50"/>
      <c r="H7" s="50"/>
      <c r="I7" s="50"/>
    </row>
    <row r="8" spans="1:9" s="14" customFormat="1" ht="27.75" customHeight="1">
      <c r="A8" s="51" t="s">
        <v>162</v>
      </c>
      <c r="B8" s="1250" t="e">
        <f>INDEX(#REF!, MATCH($E$6,#REF!,), MATCH("研究代表者",#REF!,))</f>
        <v>#REF!</v>
      </c>
      <c r="C8" s="1251" t="e">
        <f>INDEX(#REF!, MATCH($B$18,#REF!,), MATCH("研究代表者",#REF!,))</f>
        <v>#REF!</v>
      </c>
      <c r="D8" s="75"/>
      <c r="E8" s="1252"/>
      <c r="F8" s="1253"/>
    </row>
    <row r="9" spans="1:9" s="14" customFormat="1" ht="27.75" customHeight="1">
      <c r="A9" s="51" t="s">
        <v>32</v>
      </c>
      <c r="B9" s="1254" t="e">
        <f>#REF!</f>
        <v>#REF!</v>
      </c>
      <c r="C9" s="1255"/>
      <c r="D9" s="1255"/>
      <c r="E9" s="1255"/>
      <c r="F9" s="1256"/>
    </row>
    <row r="10" spans="1:9" s="14" customFormat="1" ht="27.75" customHeight="1">
      <c r="A10" s="48" t="s">
        <v>221</v>
      </c>
      <c r="B10" s="1272" t="s">
        <v>187</v>
      </c>
      <c r="C10" s="1272"/>
      <c r="D10" s="1272"/>
      <c r="E10" s="1270"/>
      <c r="F10" s="1271"/>
    </row>
    <row r="11" spans="1:9" s="14" customFormat="1" ht="27.75" customHeight="1">
      <c r="A11" s="51" t="s">
        <v>203</v>
      </c>
      <c r="B11" s="1276" t="e">
        <f>INDEX(#REF!, MATCH($E$6,#REF!,), MATCH("予算詳細名",#REF!,))</f>
        <v>#REF!</v>
      </c>
      <c r="C11" s="1277"/>
      <c r="D11" s="76"/>
      <c r="E11" s="1274"/>
      <c r="F11" s="1275"/>
    </row>
    <row r="12" spans="1:9" s="14" customFormat="1" ht="27.75" customHeight="1">
      <c r="A12" s="48" t="s">
        <v>188</v>
      </c>
      <c r="B12" s="1263" t="s">
        <v>189</v>
      </c>
      <c r="C12" s="1263"/>
      <c r="D12" s="1263"/>
      <c r="E12" s="1263"/>
      <c r="F12" s="77"/>
    </row>
    <row r="13" spans="1:9" s="14" customFormat="1" ht="27.75" customHeight="1" thickBot="1">
      <c r="A13" s="48" t="s">
        <v>190</v>
      </c>
      <c r="B13" s="1273" t="s">
        <v>191</v>
      </c>
      <c r="C13" s="1273"/>
      <c r="D13" s="1273"/>
      <c r="E13" s="1273"/>
      <c r="F13" s="90"/>
    </row>
    <row r="14" spans="1:9" s="14" customFormat="1" ht="25.5" customHeight="1" thickTop="1" thickBot="1">
      <c r="A14" s="1266" t="s">
        <v>84</v>
      </c>
      <c r="B14" s="1267"/>
      <c r="C14" s="93" t="s">
        <v>192</v>
      </c>
      <c r="D14" s="1286"/>
      <c r="E14" s="1287"/>
      <c r="F14" s="1288"/>
    </row>
    <row r="15" spans="1:9" s="14" customFormat="1" ht="28.5" customHeight="1" thickTop="1">
      <c r="A15" s="70" t="s">
        <v>2</v>
      </c>
      <c r="B15" s="20" t="e">
        <f>#REF!</f>
        <v>#REF!</v>
      </c>
      <c r="C15" s="91" t="s">
        <v>13</v>
      </c>
      <c r="D15" s="111" t="e">
        <f>#REF!</f>
        <v>#REF!</v>
      </c>
      <c r="E15" s="92" t="s">
        <v>183</v>
      </c>
      <c r="F15" s="143" t="e">
        <f>B19</f>
        <v>#REF!</v>
      </c>
    </row>
    <row r="16" spans="1:9" s="14" customFormat="1" ht="28.5" customHeight="1">
      <c r="A16" s="71" t="s">
        <v>123</v>
      </c>
      <c r="B16" s="61" t="e">
        <f>#REF!</f>
        <v>#REF!</v>
      </c>
      <c r="C16" s="52"/>
      <c r="D16" s="53"/>
      <c r="E16" s="54"/>
      <c r="F16" s="55"/>
    </row>
    <row r="17" spans="1:10" s="14" customFormat="1" ht="28.5" customHeight="1">
      <c r="A17" s="1268" t="s">
        <v>122</v>
      </c>
      <c r="B17" s="66" t="str">
        <f>★最初にお読み下さい★雇用手続き概要!B52:D52</f>
        <v>G018770001</v>
      </c>
      <c r="C17" s="110" t="s">
        <v>218</v>
      </c>
      <c r="D17" s="1291" t="s">
        <v>335</v>
      </c>
      <c r="E17" s="1291"/>
      <c r="F17" s="1292"/>
    </row>
    <row r="18" spans="1:10" s="14" customFormat="1" ht="28.5" customHeight="1">
      <c r="A18" s="1269"/>
      <c r="B18" s="62" t="e">
        <f>#REF!</f>
        <v>#REF!</v>
      </c>
      <c r="C18" s="1296" t="s">
        <v>78</v>
      </c>
      <c r="D18" s="1297"/>
      <c r="E18" s="1258" t="s">
        <v>110</v>
      </c>
      <c r="F18" s="1259"/>
    </row>
    <row r="19" spans="1:10" s="14" customFormat="1" ht="28.5" customHeight="1">
      <c r="A19" s="72" t="s">
        <v>25</v>
      </c>
      <c r="B19" s="63" t="e">
        <f>#REF!</f>
        <v>#REF!</v>
      </c>
      <c r="C19" s="1243" t="s">
        <v>7</v>
      </c>
      <c r="D19" s="1244"/>
      <c r="E19" s="1241" t="s">
        <v>179</v>
      </c>
      <c r="F19" s="1242"/>
      <c r="I19" s="563"/>
    </row>
    <row r="20" spans="1:10" s="14" customFormat="1" ht="28.5" customHeight="1">
      <c r="A20" s="72" t="s">
        <v>3</v>
      </c>
      <c r="B20" s="64" t="e">
        <f>#REF!</f>
        <v>#REF!</v>
      </c>
      <c r="C20" s="1243" t="s">
        <v>79</v>
      </c>
      <c r="D20" s="1244"/>
      <c r="E20" s="1298" t="e">
        <f>#REF!</f>
        <v>#REF!</v>
      </c>
      <c r="F20" s="1299"/>
      <c r="I20" s="1295"/>
      <c r="J20" s="1295"/>
    </row>
    <row r="21" spans="1:10" s="14" customFormat="1" ht="28.5" customHeight="1">
      <c r="A21" s="72" t="s">
        <v>4</v>
      </c>
      <c r="B21" s="65" t="e">
        <f>#REF!</f>
        <v>#REF!</v>
      </c>
      <c r="C21" s="1243" t="s">
        <v>167</v>
      </c>
      <c r="D21" s="1244"/>
      <c r="E21" s="1300"/>
      <c r="F21" s="1301"/>
    </row>
    <row r="22" spans="1:10" s="14" customFormat="1" ht="28.5" customHeight="1">
      <c r="A22" s="72" t="s">
        <v>85</v>
      </c>
      <c r="B22" s="82" t="e">
        <f>#REF!</f>
        <v>#REF!</v>
      </c>
      <c r="C22" s="1243" t="s">
        <v>81</v>
      </c>
      <c r="D22" s="1244"/>
      <c r="E22" s="1239" t="e">
        <f>E20*E21</f>
        <v>#REF!</v>
      </c>
      <c r="F22" s="1240">
        <v>0</v>
      </c>
      <c r="G22" s="1278" t="str">
        <f>IF(E18="有り（2ヶ月以内）","←日額丙欄税額作業シートで計算・確認","")</f>
        <v/>
      </c>
      <c r="H22" s="1279"/>
      <c r="I22" s="1279"/>
      <c r="J22" s="1279"/>
    </row>
    <row r="23" spans="1:10" s="14" customFormat="1" ht="28.5" customHeight="1" thickBot="1">
      <c r="A23" s="73" t="s">
        <v>80</v>
      </c>
      <c r="B23" s="435" t="e">
        <f>B55&amp;B56</f>
        <v>#REF!</v>
      </c>
      <c r="C23" s="1293" t="s">
        <v>82</v>
      </c>
      <c r="D23" s="1294"/>
      <c r="E23" s="1289" t="e">
        <f>IF(E18="有り（2ヶ月以内）"," ",(IF(E18="無し（2ヶ月以内）",0,(IF(B27&lt;88000,ROUNDDOWN(B27*3.063/100,),LOOKUP(B27,'月額表（平成27年1月以降分）'!$B$13:$B$347,'月額表（平成27年1月以降分）'!$L$13:$L$347))))))</f>
        <v>#REF!</v>
      </c>
      <c r="F23" s="1290"/>
      <c r="G23" s="560"/>
      <c r="H23" s="560"/>
      <c r="I23" s="407"/>
      <c r="J23" s="407"/>
    </row>
    <row r="24" spans="1:10" s="14" customFormat="1" ht="28.5" customHeight="1" thickBot="1">
      <c r="A24" s="434"/>
      <c r="B24" s="561"/>
      <c r="C24" s="1244" t="s">
        <v>6</v>
      </c>
      <c r="D24" s="1294"/>
      <c r="E24" s="1282">
        <f>IF(E19="有り",ROUNDDOWN((E22+E27)*5/1000,0),0)</f>
        <v>0</v>
      </c>
      <c r="F24" s="1283"/>
    </row>
    <row r="25" spans="1:10" s="14" customFormat="1" ht="28.5" customHeight="1" thickTop="1" thickBot="1">
      <c r="A25" s="433"/>
      <c r="B25" s="562"/>
      <c r="C25" s="432" t="s">
        <v>340</v>
      </c>
      <c r="D25" s="432"/>
      <c r="E25" s="1284"/>
      <c r="F25" s="1285"/>
    </row>
    <row r="26" spans="1:10" s="14" customFormat="1" ht="28.5" customHeight="1" thickTop="1">
      <c r="A26" s="3"/>
      <c r="C26" s="1303" t="s">
        <v>85</v>
      </c>
      <c r="D26" s="1304"/>
      <c r="E26" s="1308"/>
      <c r="F26" s="1309"/>
    </row>
    <row r="27" spans="1:10" s="14" customFormat="1" ht="28.5" customHeight="1">
      <c r="A27" s="3"/>
      <c r="B27" s="142" t="e">
        <f>E22-E24</f>
        <v>#REF!</v>
      </c>
      <c r="C27" s="436" t="s">
        <v>297</v>
      </c>
      <c r="D27" s="431"/>
      <c r="E27" s="1289">
        <f>E25*E26*2</f>
        <v>0</v>
      </c>
      <c r="F27" s="1290"/>
    </row>
    <row r="28" spans="1:10" s="14" customFormat="1" ht="28.5" customHeight="1" thickBot="1">
      <c r="A28" s="3"/>
      <c r="B28" s="559"/>
      <c r="C28" s="1305" t="s">
        <v>83</v>
      </c>
      <c r="D28" s="1306"/>
      <c r="E28" s="1280" t="e">
        <f>E22-E23-E24+E27</f>
        <v>#REF!</v>
      </c>
      <c r="F28" s="1281"/>
    </row>
    <row r="29" spans="1:10" s="14" customFormat="1">
      <c r="A29" s="3"/>
      <c r="B29" s="3"/>
      <c r="C29" s="88"/>
      <c r="D29" s="68"/>
      <c r="E29" s="3"/>
      <c r="F29" s="3"/>
    </row>
    <row r="30" spans="1:10" s="14" customFormat="1" ht="13.5" customHeight="1">
      <c r="A30" s="3"/>
      <c r="B30" s="128"/>
      <c r="C30" s="88" t="s">
        <v>291</v>
      </c>
      <c r="D30" s="565"/>
      <c r="E30" s="1311" t="s">
        <v>15</v>
      </c>
      <c r="F30" s="1311"/>
    </row>
    <row r="31" spans="1:10" customFormat="1" ht="13.5" customHeight="1">
      <c r="A31" s="3"/>
      <c r="B31" s="1310" t="s">
        <v>5</v>
      </c>
      <c r="C31" s="1310"/>
      <c r="D31" s="1310"/>
      <c r="E31" s="1310"/>
      <c r="F31" s="1310"/>
    </row>
    <row r="32" spans="1:10" customFormat="1" ht="18.75" customHeight="1">
      <c r="A32" s="1"/>
      <c r="B32" s="1"/>
      <c r="C32" s="1302" t="s">
        <v>193</v>
      </c>
      <c r="D32" s="1302"/>
      <c r="E32" s="1"/>
      <c r="F32" s="1"/>
    </row>
    <row r="33" spans="1:6" customFormat="1" ht="14.25" customHeight="1">
      <c r="A33" s="44"/>
      <c r="B33" s="1"/>
      <c r="C33" s="129"/>
      <c r="D33" s="129"/>
      <c r="E33" s="129"/>
      <c r="F33" s="130"/>
    </row>
    <row r="34" spans="1:6" customFormat="1" ht="15.75" customHeight="1">
      <c r="A34" s="1"/>
      <c r="B34" s="1"/>
      <c r="C34" s="94"/>
      <c r="D34" s="98" t="s">
        <v>194</v>
      </c>
      <c r="E34" s="67"/>
      <c r="F34" s="102"/>
    </row>
    <row r="35" spans="1:6" s="14" customFormat="1" ht="23.25" customHeight="1">
      <c r="A35" s="3"/>
      <c r="B35" s="3"/>
      <c r="C35" s="99" t="s">
        <v>231</v>
      </c>
      <c r="D35" s="94" t="s">
        <v>230</v>
      </c>
      <c r="E35" s="99" t="s">
        <v>195</v>
      </c>
      <c r="F35" s="103"/>
    </row>
    <row r="36" spans="1:6" s="14" customFormat="1" ht="23.25" customHeight="1">
      <c r="A36" s="56"/>
      <c r="B36" s="56"/>
      <c r="C36" s="100"/>
      <c r="D36" s="104"/>
      <c r="E36" s="106"/>
      <c r="F36" s="103"/>
    </row>
    <row r="37" spans="1:6" s="14" customFormat="1" ht="23.25" customHeight="1">
      <c r="A37" s="56"/>
      <c r="B37" s="56"/>
      <c r="C37" s="101"/>
      <c r="D37" s="105"/>
      <c r="E37" s="107"/>
    </row>
    <row r="38" spans="1:6" s="14" customFormat="1">
      <c r="A38" s="56"/>
      <c r="B38" s="56"/>
      <c r="C38" s="57"/>
      <c r="E38" s="83" t="s">
        <v>116</v>
      </c>
    </row>
    <row r="39" spans="1:6" s="14" customFormat="1">
      <c r="A39" s="56"/>
      <c r="B39" s="56"/>
      <c r="C39" s="57"/>
      <c r="E39" s="83" t="s">
        <v>10</v>
      </c>
    </row>
    <row r="40" spans="1:6">
      <c r="C40" s="58"/>
      <c r="E40" s="83" t="s">
        <v>165</v>
      </c>
    </row>
    <row r="42" spans="1:6" s="14" customFormat="1" ht="13.5" customHeight="1">
      <c r="A42" s="1307" t="s">
        <v>164</v>
      </c>
      <c r="B42" s="1307"/>
    </row>
    <row r="43" spans="1:6" s="14" customFormat="1">
      <c r="A43" s="4" t="s">
        <v>21</v>
      </c>
      <c r="B43" s="4" t="s">
        <v>19</v>
      </c>
      <c r="D43" s="60" t="s">
        <v>151</v>
      </c>
      <c r="F43" s="60" t="s">
        <v>115</v>
      </c>
    </row>
    <row r="44" spans="1:6" s="14" customFormat="1">
      <c r="A44" s="5" t="s">
        <v>196</v>
      </c>
      <c r="B44" s="6">
        <v>3000</v>
      </c>
      <c r="D44" s="1" t="s">
        <v>143</v>
      </c>
      <c r="F44" s="6" t="s">
        <v>110</v>
      </c>
    </row>
    <row r="45" spans="1:6" s="14" customFormat="1">
      <c r="A45" s="5" t="s">
        <v>119</v>
      </c>
      <c r="B45" s="6">
        <v>9999999999</v>
      </c>
      <c r="D45" s="1" t="s">
        <v>144</v>
      </c>
      <c r="F45" s="6" t="s">
        <v>215</v>
      </c>
    </row>
    <row r="46" spans="1:6" s="14" customFormat="1">
      <c r="A46" s="7" t="s">
        <v>197</v>
      </c>
      <c r="B46" s="6">
        <v>9999999999</v>
      </c>
      <c r="D46" s="1" t="s">
        <v>145</v>
      </c>
      <c r="F46" s="6" t="s">
        <v>216</v>
      </c>
    </row>
    <row r="47" spans="1:6" s="14" customFormat="1">
      <c r="A47" s="7" t="s">
        <v>198</v>
      </c>
      <c r="B47" s="6">
        <v>9999999999</v>
      </c>
      <c r="D47" s="1" t="s">
        <v>150</v>
      </c>
      <c r="F47" s="6" t="s">
        <v>184</v>
      </c>
    </row>
    <row r="48" spans="1:6" s="14" customFormat="1">
      <c r="A48" s="7" t="s">
        <v>199</v>
      </c>
      <c r="B48" s="6">
        <v>9999999999</v>
      </c>
      <c r="D48" s="1" t="s">
        <v>149</v>
      </c>
      <c r="E48" s="95"/>
    </row>
    <row r="49" spans="1:6" s="14" customFormat="1">
      <c r="A49" s="7" t="s">
        <v>16</v>
      </c>
      <c r="B49" s="6">
        <v>9999999999</v>
      </c>
      <c r="D49" s="1" t="s">
        <v>148</v>
      </c>
      <c r="E49" s="59"/>
      <c r="F49" s="131" t="s">
        <v>8</v>
      </c>
    </row>
    <row r="50" spans="1:6" s="14" customFormat="1">
      <c r="A50" s="8" t="s">
        <v>17</v>
      </c>
      <c r="B50" s="6">
        <v>9999999999</v>
      </c>
      <c r="D50" s="1" t="s">
        <v>146</v>
      </c>
      <c r="E50" s="59"/>
      <c r="F50" s="6" t="s">
        <v>179</v>
      </c>
    </row>
    <row r="51" spans="1:6" s="14" customFormat="1">
      <c r="A51" s="7" t="s">
        <v>18</v>
      </c>
      <c r="B51" s="6">
        <v>9999999999</v>
      </c>
      <c r="D51" s="6" t="s">
        <v>111</v>
      </c>
      <c r="E51" s="59"/>
      <c r="F51" s="14" t="s">
        <v>180</v>
      </c>
    </row>
    <row r="52" spans="1:6" s="14" customFormat="1">
      <c r="A52" s="7" t="s">
        <v>112</v>
      </c>
      <c r="B52" s="6">
        <v>9999999999</v>
      </c>
      <c r="F52" s="14" t="s">
        <v>181</v>
      </c>
    </row>
    <row r="55" spans="1:6">
      <c r="A55" s="96" t="e">
        <f>#REF!</f>
        <v>#REF!</v>
      </c>
      <c r="B55" s="1" t="e">
        <f>A55</f>
        <v>#REF!</v>
      </c>
    </row>
    <row r="56" spans="1:6">
      <c r="A56" s="187" t="e">
        <f>#REF!</f>
        <v>#REF!</v>
      </c>
      <c r="B56" s="1" t="e">
        <f>A56</f>
        <v>#REF!</v>
      </c>
    </row>
  </sheetData>
  <protectedRanges>
    <protectedRange sqref="D30" name="範囲7"/>
    <protectedRange sqref="E19:F19" name="範囲5"/>
    <protectedRange sqref="D17:F17" name="範囲3"/>
    <protectedRange sqref="B7" name="範囲1"/>
    <protectedRange sqref="D14:F14" name="範囲2"/>
    <protectedRange sqref="E18:F18" name="範囲4"/>
    <protectedRange sqref="E21:F21" name="範囲6"/>
  </protectedRanges>
  <mergeCells count="45">
    <mergeCell ref="C32:D32"/>
    <mergeCell ref="E27:F27"/>
    <mergeCell ref="C26:D26"/>
    <mergeCell ref="C28:D28"/>
    <mergeCell ref="A42:B42"/>
    <mergeCell ref="E26:F26"/>
    <mergeCell ref="B31:F31"/>
    <mergeCell ref="E30:F30"/>
    <mergeCell ref="G22:J22"/>
    <mergeCell ref="E28:F28"/>
    <mergeCell ref="E24:F24"/>
    <mergeCell ref="E25:F25"/>
    <mergeCell ref="D14:F14"/>
    <mergeCell ref="E23:F23"/>
    <mergeCell ref="D17:F17"/>
    <mergeCell ref="C23:D23"/>
    <mergeCell ref="I20:J20"/>
    <mergeCell ref="C18:D18"/>
    <mergeCell ref="C24:D24"/>
    <mergeCell ref="E20:F20"/>
    <mergeCell ref="C22:D22"/>
    <mergeCell ref="E21:F21"/>
    <mergeCell ref="C19:D19"/>
    <mergeCell ref="C20:D20"/>
    <mergeCell ref="F1:F2"/>
    <mergeCell ref="E18:F18"/>
    <mergeCell ref="E4:F4"/>
    <mergeCell ref="C7:E7"/>
    <mergeCell ref="B12:E12"/>
    <mergeCell ref="B6:C6"/>
    <mergeCell ref="A14:B14"/>
    <mergeCell ref="A17:A18"/>
    <mergeCell ref="E10:F10"/>
    <mergeCell ref="B10:D10"/>
    <mergeCell ref="B13:E13"/>
    <mergeCell ref="E11:F11"/>
    <mergeCell ref="B11:C11"/>
    <mergeCell ref="E22:F22"/>
    <mergeCell ref="E19:F19"/>
    <mergeCell ref="C21:D21"/>
    <mergeCell ref="E6:F6"/>
    <mergeCell ref="D5:F5"/>
    <mergeCell ref="B8:C8"/>
    <mergeCell ref="E8:F8"/>
    <mergeCell ref="B9:F9"/>
  </mergeCells>
  <phoneticPr fontId="3"/>
  <dataValidations count="3">
    <dataValidation type="list" allowBlank="1" showInputMessage="1" showErrorMessage="1" sqref="E18:F18" xr:uid="{00000000-0002-0000-0600-000000000000}">
      <formula1>$F$44:$F$47</formula1>
    </dataValidation>
    <dataValidation type="list" allowBlank="1" showInputMessage="1" showErrorMessage="1" sqref="B7" xr:uid="{00000000-0002-0000-0600-000001000000}">
      <formula1>$D$44:$D$51</formula1>
    </dataValidation>
    <dataValidation type="list" allowBlank="1" showInputMessage="1" showErrorMessage="1" sqref="E19:F19" xr:uid="{00000000-0002-0000-0600-000002000000}">
      <formula1>$F$50:$F$52</formula1>
    </dataValidation>
  </dataValidations>
  <printOptions horizontalCentered="1"/>
  <pageMargins left="0.59055118110236227" right="0" top="0.59055118110236227" bottom="0" header="0.51181102362204722" footer="0"/>
  <pageSetup paperSize="9" scale="89" orientation="portrait"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zoomScaleNormal="100" zoomScaleSheetLayoutView="100" workbookViewId="0">
      <selection activeCell="I14" sqref="I14"/>
    </sheetView>
  </sheetViews>
  <sheetFormatPr defaultColWidth="8.875"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198" t="s">
        <v>88</v>
      </c>
      <c r="B1" s="1198"/>
      <c r="C1" s="1198"/>
      <c r="D1" s="1198"/>
      <c r="E1" s="1198"/>
      <c r="F1" s="1198"/>
    </row>
    <row r="2" spans="1:6" ht="27" customHeight="1">
      <c r="A2" s="114"/>
      <c r="B2" s="114"/>
      <c r="C2" s="114"/>
      <c r="D2" s="114"/>
      <c r="E2" s="114"/>
      <c r="F2" s="114"/>
    </row>
    <row r="3" spans="1:6" ht="24" customHeight="1">
      <c r="A3" s="1199" t="s">
        <v>89</v>
      </c>
      <c r="B3" s="1200"/>
      <c r="C3" s="1203" t="e">
        <f>'事務室処理用　科研費支払'!B6</f>
        <v>#REF!</v>
      </c>
      <c r="D3" s="1204"/>
      <c r="E3" s="1204"/>
      <c r="F3" s="1205"/>
    </row>
    <row r="4" spans="1:6" ht="24" customHeight="1">
      <c r="A4" s="1199" t="s">
        <v>90</v>
      </c>
      <c r="B4" s="1200"/>
      <c r="C4" s="1203" t="e">
        <f>#REF!</f>
        <v>#REF!</v>
      </c>
      <c r="D4" s="1204"/>
      <c r="E4" s="1204"/>
      <c r="F4" s="1205"/>
    </row>
    <row r="5" spans="1:6" ht="24" customHeight="1">
      <c r="A5" s="115"/>
      <c r="B5" s="116"/>
      <c r="C5" s="437"/>
      <c r="D5" s="437"/>
      <c r="E5" s="437"/>
      <c r="F5" s="117"/>
    </row>
    <row r="6" spans="1:6" ht="24" customHeight="1">
      <c r="A6" s="1201" t="s">
        <v>96</v>
      </c>
      <c r="B6" s="1202"/>
      <c r="C6" s="1206" t="str">
        <f>'事務室処理用　科研費支払'!B17</f>
        <v>G018770001</v>
      </c>
      <c r="D6" s="1207"/>
      <c r="E6" s="1207"/>
      <c r="F6" s="1208"/>
    </row>
    <row r="7" spans="1:6" ht="24" customHeight="1">
      <c r="A7" s="1211" t="s">
        <v>204</v>
      </c>
      <c r="B7" s="1212"/>
      <c r="C7" s="1222" t="e">
        <f>'事務室処理用　科研費支払'!B18</f>
        <v>#REF!</v>
      </c>
      <c r="D7" s="1223"/>
      <c r="E7" s="1223"/>
      <c r="F7" s="1224"/>
    </row>
    <row r="8" spans="1:6" ht="24" customHeight="1">
      <c r="A8" s="118"/>
      <c r="B8" s="119"/>
      <c r="C8" s="437"/>
      <c r="D8" s="437"/>
      <c r="E8" s="437"/>
      <c r="F8" s="120"/>
    </row>
    <row r="9" spans="1:6" ht="24" customHeight="1">
      <c r="A9" s="1199" t="s">
        <v>91</v>
      </c>
      <c r="B9" s="1200"/>
      <c r="C9" s="1225" t="str">
        <f>'事務室処理用　科研費支払'!D17</f>
        <v>平成　２６　年　　　月分</v>
      </c>
      <c r="D9" s="1226"/>
      <c r="E9" s="1226"/>
      <c r="F9" s="1227"/>
    </row>
    <row r="10" spans="1:6" ht="24" customHeight="1">
      <c r="A10" s="1209" t="s">
        <v>323</v>
      </c>
      <c r="B10" s="1210"/>
      <c r="C10" s="1231" t="e">
        <f>'事務室処理用　科研費支払'!E22</f>
        <v>#REF!</v>
      </c>
      <c r="D10" s="1232"/>
      <c r="E10" s="1232"/>
      <c r="F10" s="1233"/>
    </row>
    <row r="11" spans="1:6" ht="24" customHeight="1">
      <c r="A11" s="1211"/>
      <c r="B11" s="1212"/>
      <c r="C11" s="579" t="s">
        <v>92</v>
      </c>
      <c r="D11" s="439" t="e">
        <f>'事務室処理用　科研費支払'!E20</f>
        <v>#REF!</v>
      </c>
      <c r="E11" s="579" t="s">
        <v>167</v>
      </c>
      <c r="F11" s="438">
        <f>'事務室処理用　科研費支払'!E21</f>
        <v>0</v>
      </c>
    </row>
    <row r="12" spans="1:6" ht="24" customHeight="1">
      <c r="A12" s="1209" t="s">
        <v>297</v>
      </c>
      <c r="B12" s="1210"/>
      <c r="C12" s="1217">
        <f>'事務室処理用　科研費支払'!E27</f>
        <v>0</v>
      </c>
      <c r="D12" s="1218"/>
      <c r="E12" s="1218"/>
      <c r="F12" s="1219"/>
    </row>
    <row r="13" spans="1:6" ht="24" customHeight="1">
      <c r="A13" s="1211"/>
      <c r="B13" s="1212"/>
      <c r="C13" s="585" t="s">
        <v>336</v>
      </c>
      <c r="D13" s="439">
        <f>'事務室処理用　科研費支払'!E25</f>
        <v>0</v>
      </c>
      <c r="E13" s="579" t="s">
        <v>85</v>
      </c>
      <c r="F13" s="440">
        <f>'事務室処理用　科研費支払'!E26</f>
        <v>0</v>
      </c>
    </row>
    <row r="14" spans="1:6" ht="24" customHeight="1">
      <c r="A14" s="1199" t="s">
        <v>327</v>
      </c>
      <c r="B14" s="1200"/>
      <c r="C14" s="1217" t="e">
        <f>C10+C12</f>
        <v>#REF!</v>
      </c>
      <c r="D14" s="1218"/>
      <c r="E14" s="1218"/>
      <c r="F14" s="1219"/>
    </row>
    <row r="15" spans="1:6" ht="24" customHeight="1">
      <c r="A15" s="580"/>
      <c r="B15" s="580"/>
      <c r="C15" s="581"/>
      <c r="D15" s="582"/>
      <c r="E15" s="583"/>
      <c r="F15" s="584"/>
    </row>
    <row r="16" spans="1:6" ht="24" customHeight="1">
      <c r="A16" s="1213" t="s">
        <v>93</v>
      </c>
      <c r="B16" s="578" t="s">
        <v>333</v>
      </c>
      <c r="C16" s="1217">
        <f>'事務室処理用　科研費支払'!E24</f>
        <v>0</v>
      </c>
      <c r="D16" s="1218"/>
      <c r="E16" s="1218"/>
      <c r="F16" s="1219"/>
    </row>
    <row r="17" spans="1:6" ht="24" customHeight="1">
      <c r="A17" s="1214"/>
      <c r="B17" s="578" t="s">
        <v>334</v>
      </c>
      <c r="C17" s="1217" t="e">
        <f>'事務室処理用　科研費支払'!E23</f>
        <v>#REF!</v>
      </c>
      <c r="D17" s="1218"/>
      <c r="E17" s="1218"/>
      <c r="F17" s="1219"/>
    </row>
    <row r="18" spans="1:6" ht="24" customHeight="1">
      <c r="A18" s="1199" t="s">
        <v>328</v>
      </c>
      <c r="B18" s="1200"/>
      <c r="C18" s="1217" t="e">
        <f>'事務室処理用　科研費支払'!E28</f>
        <v>#REF!</v>
      </c>
      <c r="D18" s="1218"/>
      <c r="E18" s="1218"/>
      <c r="F18" s="1219"/>
    </row>
    <row r="19" spans="1:6" ht="24" customHeight="1">
      <c r="A19" s="1312"/>
      <c r="B19" s="1312"/>
      <c r="C19" s="1312"/>
      <c r="D19" s="1312"/>
      <c r="E19" s="1312"/>
      <c r="F19" s="1312"/>
    </row>
    <row r="20" spans="1:6" ht="24" customHeight="1">
      <c r="A20" s="1199" t="s">
        <v>94</v>
      </c>
      <c r="B20" s="1200"/>
      <c r="C20" s="1217" t="e">
        <f>'事務室処理用　科研費支払'!E28</f>
        <v>#REF!</v>
      </c>
      <c r="D20" s="1218"/>
      <c r="E20" s="1218"/>
      <c r="F20" s="1219"/>
    </row>
    <row r="21" spans="1:6" ht="24" customHeight="1">
      <c r="A21" s="1199" t="s">
        <v>325</v>
      </c>
      <c r="B21" s="1200"/>
      <c r="C21" s="1217" t="e">
        <f>C20</f>
        <v>#REF!</v>
      </c>
      <c r="D21" s="1218"/>
      <c r="E21" s="1218"/>
      <c r="F21" s="1219"/>
    </row>
    <row r="22" spans="1:6" ht="24" customHeight="1">
      <c r="A22" s="1199" t="s">
        <v>95</v>
      </c>
      <c r="B22" s="1200"/>
      <c r="C22" s="1234">
        <f>'事務室処理用　科研費支払'!D14</f>
        <v>0</v>
      </c>
      <c r="D22" s="1235"/>
      <c r="E22" s="1235"/>
      <c r="F22" s="1236"/>
    </row>
    <row r="23" spans="1:6" ht="24" customHeight="1"/>
    <row r="24" spans="1:6" ht="24" customHeight="1">
      <c r="A24" s="570" t="s">
        <v>326</v>
      </c>
    </row>
    <row r="25" spans="1:6" ht="24" customHeight="1">
      <c r="B25" s="121"/>
      <c r="C25" s="121"/>
      <c r="D25" s="121"/>
      <c r="E25" s="121"/>
    </row>
    <row r="26" spans="1:6" ht="24" customHeight="1">
      <c r="B26" s="122"/>
      <c r="C26" s="122"/>
      <c r="D26" s="122"/>
      <c r="E26" s="122"/>
    </row>
    <row r="27" spans="1:6" ht="24" customHeight="1">
      <c r="B27" s="123"/>
      <c r="C27" s="123"/>
      <c r="D27" s="123"/>
      <c r="E27" s="123"/>
    </row>
    <row r="28" spans="1:6" ht="24" customHeight="1">
      <c r="C28" s="571" t="s">
        <v>330</v>
      </c>
      <c r="D28" s="123"/>
      <c r="E28" s="123"/>
    </row>
    <row r="29" spans="1:6" ht="24" customHeight="1">
      <c r="C29" s="572" t="s">
        <v>324</v>
      </c>
      <c r="D29" s="123"/>
      <c r="E29" s="123"/>
    </row>
    <row r="30" spans="1:6" ht="24" customHeight="1">
      <c r="B30" s="124"/>
      <c r="C30" s="572" t="s">
        <v>331</v>
      </c>
      <c r="D30" s="124"/>
      <c r="E30" s="124"/>
    </row>
    <row r="31" spans="1:6" ht="18" customHeight="1">
      <c r="B31" s="124"/>
      <c r="C31" s="572"/>
      <c r="D31" s="124"/>
      <c r="E31" s="124"/>
    </row>
    <row r="32" spans="1:6" ht="18" customHeight="1">
      <c r="B32" s="124"/>
      <c r="C32" s="572"/>
      <c r="D32" s="124"/>
      <c r="E32" s="124"/>
    </row>
    <row r="33" spans="1:6" ht="18" customHeight="1">
      <c r="F33" s="574" t="s">
        <v>169</v>
      </c>
    </row>
    <row r="34" spans="1:6" ht="18" customHeight="1">
      <c r="F34" s="575" t="e">
        <f>'事務室処理用　科研費支払'!E6</f>
        <v>#REF!</v>
      </c>
    </row>
    <row r="35" spans="1:6" ht="21.75" customHeight="1">
      <c r="A35" s="1237" t="s">
        <v>88</v>
      </c>
      <c r="B35" s="1237"/>
      <c r="C35" s="1237"/>
      <c r="D35" s="1237"/>
      <c r="E35" s="576" t="s">
        <v>236</v>
      </c>
      <c r="F35" s="577">
        <f>C22</f>
        <v>0</v>
      </c>
    </row>
    <row r="36" spans="1:6" ht="27" customHeight="1">
      <c r="A36" s="1238"/>
      <c r="B36" s="1238"/>
      <c r="C36" s="1238"/>
      <c r="D36" s="1238"/>
      <c r="E36" s="1220" t="str">
        <f>C9</f>
        <v>平成　２６　年　　　月分</v>
      </c>
      <c r="F36" s="1221"/>
    </row>
    <row r="37" spans="1:6" ht="27" customHeight="1">
      <c r="A37" s="1315" t="s">
        <v>89</v>
      </c>
      <c r="B37" s="1315"/>
      <c r="C37" s="1318" t="e">
        <f>C3</f>
        <v>#REF!</v>
      </c>
      <c r="D37" s="1318"/>
      <c r="E37" s="1318"/>
      <c r="F37" s="1318"/>
    </row>
    <row r="38" spans="1:6" ht="27" customHeight="1">
      <c r="A38" s="1315" t="s">
        <v>90</v>
      </c>
      <c r="B38" s="1315"/>
      <c r="C38" s="1318" t="e">
        <f>C4</f>
        <v>#REF!</v>
      </c>
      <c r="D38" s="1318"/>
      <c r="E38" s="1318"/>
      <c r="F38" s="1318"/>
    </row>
    <row r="39" spans="1:6" ht="27" customHeight="1">
      <c r="A39" s="1201" t="s">
        <v>96</v>
      </c>
      <c r="B39" s="1202"/>
      <c r="C39" s="1206" t="str">
        <f>C6</f>
        <v>G018770001</v>
      </c>
      <c r="D39" s="1207"/>
      <c r="E39" s="1207"/>
      <c r="F39" s="1208"/>
    </row>
    <row r="40" spans="1:6" ht="27" customHeight="1">
      <c r="A40" s="1211" t="s">
        <v>204</v>
      </c>
      <c r="B40" s="1212"/>
      <c r="C40" s="1222" t="e">
        <f>C7</f>
        <v>#REF!</v>
      </c>
      <c r="D40" s="1223"/>
      <c r="E40" s="1223"/>
      <c r="F40" s="1224"/>
    </row>
    <row r="41" spans="1:6" ht="27" customHeight="1">
      <c r="A41" s="1316" t="s">
        <v>329</v>
      </c>
      <c r="B41" s="1317"/>
      <c r="C41" s="1317"/>
      <c r="D41" s="1317"/>
      <c r="E41" s="1317"/>
      <c r="F41" s="1317"/>
    </row>
    <row r="42" spans="1:6" ht="27" customHeight="1">
      <c r="A42" s="1313" t="s">
        <v>329</v>
      </c>
      <c r="B42" s="1314"/>
      <c r="C42" s="1314"/>
      <c r="D42" s="1314"/>
      <c r="E42" s="1314"/>
      <c r="F42" s="1314"/>
    </row>
    <row r="43" spans="1:6" ht="27" customHeight="1">
      <c r="A43" s="1313" t="s">
        <v>329</v>
      </c>
      <c r="B43" s="1314"/>
      <c r="C43" s="1314"/>
      <c r="D43" s="1314"/>
      <c r="E43" s="1314"/>
      <c r="F43" s="1314"/>
    </row>
    <row r="44" spans="1:6" ht="27" customHeight="1">
      <c r="A44" s="1313" t="s">
        <v>337</v>
      </c>
      <c r="B44" s="1314"/>
      <c r="C44" s="1314"/>
      <c r="D44" s="1314"/>
      <c r="E44" s="1314"/>
      <c r="F44" s="1314"/>
    </row>
    <row r="45" spans="1:6" ht="27" customHeight="1">
      <c r="A45" s="1313" t="s">
        <v>329</v>
      </c>
      <c r="B45" s="1314"/>
      <c r="C45" s="1314"/>
      <c r="D45" s="1314"/>
      <c r="E45" s="1314"/>
      <c r="F45" s="1314"/>
    </row>
    <row r="46" spans="1:6" ht="27" customHeight="1">
      <c r="A46" s="1313" t="s">
        <v>329</v>
      </c>
      <c r="B46" s="1314"/>
      <c r="C46" s="1314"/>
      <c r="D46" s="1314"/>
      <c r="E46" s="1314"/>
      <c r="F46" s="1314"/>
    </row>
    <row r="47" spans="1:6" ht="27" customHeight="1">
      <c r="A47" s="1313" t="s">
        <v>329</v>
      </c>
      <c r="B47" s="1314"/>
      <c r="C47" s="1314"/>
      <c r="D47" s="1314"/>
      <c r="E47" s="1314"/>
      <c r="F47" s="1314"/>
    </row>
    <row r="48" spans="1:6" ht="27" customHeight="1">
      <c r="A48" s="1313" t="s">
        <v>329</v>
      </c>
      <c r="B48" s="1314"/>
      <c r="C48" s="1314"/>
      <c r="D48" s="1314"/>
      <c r="E48" s="1314"/>
      <c r="F48" s="1314"/>
    </row>
    <row r="49" spans="1:6" ht="27" customHeight="1">
      <c r="A49" s="1313" t="s">
        <v>329</v>
      </c>
      <c r="B49" s="1314"/>
      <c r="C49" s="1314"/>
      <c r="D49" s="1314"/>
      <c r="E49" s="1314"/>
      <c r="F49" s="1314"/>
    </row>
    <row r="50" spans="1:6" ht="27" customHeight="1">
      <c r="A50" s="1313" t="s">
        <v>329</v>
      </c>
      <c r="B50" s="1314"/>
      <c r="C50" s="1314"/>
      <c r="D50" s="1314"/>
      <c r="E50" s="1314"/>
      <c r="F50" s="1314"/>
    </row>
    <row r="51" spans="1:6" ht="27" customHeight="1">
      <c r="A51" s="1313" t="s">
        <v>329</v>
      </c>
      <c r="B51" s="1314"/>
      <c r="C51" s="1314"/>
      <c r="D51" s="1314"/>
      <c r="E51" s="1314"/>
      <c r="F51" s="1314"/>
    </row>
    <row r="52" spans="1:6" ht="27" customHeight="1">
      <c r="A52" s="1313" t="s">
        <v>329</v>
      </c>
      <c r="B52" s="1314"/>
      <c r="C52" s="1314"/>
      <c r="D52" s="1314"/>
      <c r="E52" s="1314"/>
      <c r="F52" s="1314"/>
    </row>
    <row r="53" spans="1:6" ht="27" customHeight="1">
      <c r="A53" s="1313" t="s">
        <v>329</v>
      </c>
      <c r="B53" s="1314"/>
      <c r="C53" s="1314"/>
      <c r="D53" s="1314"/>
      <c r="E53" s="1314"/>
      <c r="F53" s="1314"/>
    </row>
    <row r="54" spans="1:6" ht="27" customHeight="1">
      <c r="A54" s="1313" t="s">
        <v>329</v>
      </c>
      <c r="B54" s="1314"/>
      <c r="C54" s="1314"/>
      <c r="D54" s="1314"/>
      <c r="E54" s="1314"/>
      <c r="F54" s="1314"/>
    </row>
    <row r="55" spans="1:6" ht="27" customHeight="1">
      <c r="A55" s="1313" t="s">
        <v>329</v>
      </c>
      <c r="B55" s="1314"/>
      <c r="C55" s="1314"/>
      <c r="D55" s="1314"/>
      <c r="E55" s="1314"/>
      <c r="F55" s="1314"/>
    </row>
    <row r="56" spans="1:6" ht="27" customHeight="1">
      <c r="A56" s="1313" t="s">
        <v>329</v>
      </c>
      <c r="B56" s="1314"/>
      <c r="C56" s="1314"/>
      <c r="D56" s="1314"/>
      <c r="E56" s="1314"/>
      <c r="F56" s="1314"/>
    </row>
    <row r="57" spans="1:6" ht="27" customHeight="1">
      <c r="A57" s="1313" t="s">
        <v>329</v>
      </c>
      <c r="B57" s="1314"/>
      <c r="C57" s="1314"/>
      <c r="D57" s="1314"/>
      <c r="E57" s="1314"/>
      <c r="F57" s="1314"/>
    </row>
    <row r="58" spans="1:6" ht="27" customHeight="1">
      <c r="A58" s="1313" t="s">
        <v>329</v>
      </c>
      <c r="B58" s="1314"/>
      <c r="C58" s="1314"/>
      <c r="D58" s="1314"/>
      <c r="E58" s="1314"/>
      <c r="F58" s="1314"/>
    </row>
    <row r="59" spans="1:6" ht="27" customHeight="1">
      <c r="A59" s="1313" t="s">
        <v>329</v>
      </c>
      <c r="B59" s="1314"/>
      <c r="C59" s="1314"/>
      <c r="D59" s="1314"/>
      <c r="E59" s="1314"/>
      <c r="F59" s="1314"/>
    </row>
    <row r="60" spans="1:6" ht="27" customHeight="1">
      <c r="A60" s="1313" t="s">
        <v>329</v>
      </c>
      <c r="B60" s="1314"/>
      <c r="C60" s="1314"/>
      <c r="D60" s="1314"/>
      <c r="E60" s="1314"/>
      <c r="F60" s="1314"/>
    </row>
    <row r="61" spans="1:6" ht="27" customHeight="1">
      <c r="A61" s="1313" t="s">
        <v>329</v>
      </c>
      <c r="B61" s="1314"/>
      <c r="C61" s="1314"/>
      <c r="D61" s="1314"/>
      <c r="E61" s="1314"/>
      <c r="F61" s="1314"/>
    </row>
    <row r="62" spans="1:6" ht="27" customHeight="1">
      <c r="A62" s="1313" t="s">
        <v>329</v>
      </c>
      <c r="B62" s="1314"/>
      <c r="C62" s="1314"/>
      <c r="D62" s="1314"/>
      <c r="E62" s="1314"/>
      <c r="F62" s="1314"/>
    </row>
    <row r="63" spans="1:6" ht="27" customHeight="1">
      <c r="A63" s="1313" t="s">
        <v>329</v>
      </c>
      <c r="B63" s="1314"/>
      <c r="C63" s="1314"/>
      <c r="D63" s="1314"/>
      <c r="E63" s="1314"/>
      <c r="F63" s="1314"/>
    </row>
  </sheetData>
  <mergeCells count="62">
    <mergeCell ref="A47:F47"/>
    <mergeCell ref="A43:F43"/>
    <mergeCell ref="C39:F39"/>
    <mergeCell ref="C37:F37"/>
    <mergeCell ref="C7:F7"/>
    <mergeCell ref="C9:F9"/>
    <mergeCell ref="C12:F12"/>
    <mergeCell ref="A9:B9"/>
    <mergeCell ref="C16:F16"/>
    <mergeCell ref="A7:B7"/>
    <mergeCell ref="C10:F10"/>
    <mergeCell ref="A16:A17"/>
    <mergeCell ref="C17:F17"/>
    <mergeCell ref="A10:B11"/>
    <mergeCell ref="A12:B13"/>
    <mergeCell ref="C14:F14"/>
    <mergeCell ref="A14:B14"/>
    <mergeCell ref="C21:F21"/>
    <mergeCell ref="C20:F20"/>
    <mergeCell ref="A21:B21"/>
    <mergeCell ref="A48:F48"/>
    <mergeCell ref="A37:B37"/>
    <mergeCell ref="A38:B38"/>
    <mergeCell ref="A42:F42"/>
    <mergeCell ref="A39:B39"/>
    <mergeCell ref="C40:F40"/>
    <mergeCell ref="A40:B40"/>
    <mergeCell ref="A41:F41"/>
    <mergeCell ref="C38:F38"/>
    <mergeCell ref="A44:F44"/>
    <mergeCell ref="A45:F45"/>
    <mergeCell ref="A46:F46"/>
    <mergeCell ref="A62:F62"/>
    <mergeCell ref="A63:F63"/>
    <mergeCell ref="A56:F56"/>
    <mergeCell ref="A57:F57"/>
    <mergeCell ref="A58:F58"/>
    <mergeCell ref="A59:F59"/>
    <mergeCell ref="A60:F60"/>
    <mergeCell ref="A61:F61"/>
    <mergeCell ref="A55:F55"/>
    <mergeCell ref="A54:F54"/>
    <mergeCell ref="A52:F52"/>
    <mergeCell ref="A49:F49"/>
    <mergeCell ref="A50:F50"/>
    <mergeCell ref="A51:F51"/>
    <mergeCell ref="A53:F53"/>
    <mergeCell ref="A1:F1"/>
    <mergeCell ref="A3:B3"/>
    <mergeCell ref="A4:B4"/>
    <mergeCell ref="A6:B6"/>
    <mergeCell ref="C3:F3"/>
    <mergeCell ref="C4:F4"/>
    <mergeCell ref="C6:F6"/>
    <mergeCell ref="E36:F36"/>
    <mergeCell ref="A35:D36"/>
    <mergeCell ref="A22:B22"/>
    <mergeCell ref="C22:F22"/>
    <mergeCell ref="A18:B18"/>
    <mergeCell ref="A20:B20"/>
    <mergeCell ref="C18:F18"/>
    <mergeCell ref="A19:F19"/>
  </mergeCells>
  <phoneticPr fontId="3"/>
  <printOptions horizontalCentered="1" verticalCentered="1"/>
  <pageMargins left="0.78740157480314965" right="0.78740157480314965" top="0.78740157480314965" bottom="0.98425196850393704" header="0.51181102362204722" footer="0.51181102362204722"/>
  <pageSetup paperSize="9" scale="98"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4B32C542395F84AA523C9EBC73AC7D4" ma:contentTypeVersion="6" ma:contentTypeDescription="新しいドキュメントを作成します。" ma:contentTypeScope="" ma:versionID="991a1fea0abd1345a2b252def9798cd0">
  <xsd:schema xmlns:xsd="http://www.w3.org/2001/XMLSchema" xmlns:xs="http://www.w3.org/2001/XMLSchema" xmlns:p="http://schemas.microsoft.com/office/2006/metadata/properties" xmlns:ns2="bf323157-05d8-4bb5-9543-fa7ccd3b4274" targetNamespace="http://schemas.microsoft.com/office/2006/metadata/properties" ma:root="true" ma:fieldsID="2aab9b5aef1627d9c8898b8a7dd7a745" ns2:_="">
    <xsd:import namespace="bf323157-05d8-4bb5-9543-fa7ccd3b427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23157-05d8-4bb5-9543-fa7ccd3b42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B0438D-305C-4BDF-853C-5AE13E63FA2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EF63B89-5793-41AA-83E8-450F0FED44E0}">
  <ds:schemaRefs>
    <ds:schemaRef ds:uri="http://schemas.microsoft.com/sharepoint/v3/contenttype/forms"/>
  </ds:schemaRefs>
</ds:datastoreItem>
</file>

<file path=customXml/itemProps3.xml><?xml version="1.0" encoding="utf-8"?>
<ds:datastoreItem xmlns:ds="http://schemas.openxmlformats.org/officeDocument/2006/customXml" ds:itemID="{37FF1240-DCD1-4224-AA50-9ECCEE7BC9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23157-05d8-4bb5-9543-fa7ccd3b42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9</vt:i4>
      </vt:variant>
    </vt:vector>
  </HeadingPairs>
  <TitlesOfParts>
    <vt:vector size="21" baseType="lpstr">
      <vt:lpstr>★最初にお読み下さい★雇用手続き概要</vt:lpstr>
      <vt:lpstr>入力用　雇用依頼【記入例】</vt:lpstr>
      <vt:lpstr>入力用　雇用依頼 </vt:lpstr>
      <vt:lpstr>勤務時間管理簿</vt:lpstr>
      <vt:lpstr>月額表（平成27年1月以降分）</vt:lpstr>
      <vt:lpstr>事務室処理用　財務会計支払</vt:lpstr>
      <vt:lpstr>支給明細書　財務会計支払 </vt:lpstr>
      <vt:lpstr>事務室処理用　科研費支払</vt:lpstr>
      <vt:lpstr>支給明細書　科研費支払</vt:lpstr>
      <vt:lpstr>日額丙欄税額作業</vt:lpstr>
      <vt:lpstr>単価一覧表(令和2年3月31日通知文）  </vt:lpstr>
      <vt:lpstr>祝日</vt:lpstr>
      <vt:lpstr>★最初にお読み下さい★雇用手続き概要!Print_Area</vt:lpstr>
      <vt:lpstr>勤務時間管理簿!Print_Area</vt:lpstr>
      <vt:lpstr>'支給明細書　科研費支払'!Print_Area</vt:lpstr>
      <vt:lpstr>'支給明細書　財務会計支払 '!Print_Area</vt:lpstr>
      <vt:lpstr>'事務室処理用　科研費支払'!Print_Area</vt:lpstr>
      <vt:lpstr>'事務室処理用　財務会計支払'!Print_Area</vt:lpstr>
      <vt:lpstr>'入力用　雇用依頼 '!Print_Area</vt:lpstr>
      <vt:lpstr>'入力用　雇用依頼【記入例】'!Print_Area</vt:lpstr>
      <vt:lpstr>'月額表（平成27年1月以降分）'!Print_Titles</vt:lpstr>
    </vt:vector>
  </TitlesOfParts>
  <Company>首都大学東京</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首都大学東京</dc:creator>
  <cp:lastModifiedBy>和田久子</cp:lastModifiedBy>
  <cp:lastPrinted>2021-02-18T23:34:45Z</cp:lastPrinted>
  <dcterms:created xsi:type="dcterms:W3CDTF">2005-06-07T11:25:38Z</dcterms:created>
  <dcterms:modified xsi:type="dcterms:W3CDTF">2021-03-02T02:38:57Z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0x01010084B32C542395F84AA523C9EBC73AC7D4</vt:lpwstr>
  </property>
</Properties>
</file>