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\graduationThesis\"/>
    </mc:Choice>
  </mc:AlternateContent>
  <bookViews>
    <workbookView xWindow="0" yWindow="0" windowWidth="20490" windowHeight="7755" tabRatio="594" firstSheet="2" activeTab="2"/>
  </bookViews>
  <sheets>
    <sheet name="OOTIAS" sheetId="1" r:id="rId1"/>
    <sheet name="SPOOTIAS一维（弃之）" sheetId="2" r:id="rId2"/>
    <sheet name="SPOOTIAS二维" sheetId="3" r:id="rId3"/>
    <sheet name="SPOOTIAS二维+教师期望" sheetId="5" r:id="rId4"/>
    <sheet name="SPOOTIAS二维（分析表格）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1" l="1"/>
  <c r="X32" i="1"/>
  <c r="X31" i="1"/>
  <c r="X30" i="1"/>
  <c r="X29" i="1"/>
  <c r="Y75" i="7"/>
  <c r="Z122" i="7"/>
  <c r="Y73" i="7"/>
  <c r="Y74" i="7"/>
  <c r="X60" i="7"/>
  <c r="Y72" i="7"/>
  <c r="Y71" i="7"/>
  <c r="Y70" i="7"/>
  <c r="Y69" i="7"/>
  <c r="X32" i="7"/>
  <c r="AA5" i="1" l="1"/>
  <c r="AA6" i="1"/>
  <c r="Y78" i="7" l="1"/>
  <c r="Y79" i="7"/>
  <c r="Y2" i="7"/>
  <c r="Y117" i="7"/>
  <c r="Y116" i="7"/>
  <c r="Y115" i="7"/>
  <c r="Y114" i="7"/>
  <c r="Y113" i="7"/>
  <c r="Y112" i="7"/>
  <c r="Y111" i="7"/>
  <c r="Y107" i="7"/>
  <c r="Y103" i="7"/>
  <c r="Y110" i="7"/>
  <c r="Y109" i="7"/>
  <c r="Y108" i="7"/>
  <c r="Y106" i="7"/>
  <c r="Y105" i="7"/>
  <c r="Y104" i="7"/>
  <c r="Y102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AA21" i="1"/>
  <c r="Y19" i="1"/>
  <c r="Y18" i="1"/>
  <c r="Y17" i="1"/>
  <c r="Y16" i="1"/>
  <c r="Y15" i="1"/>
  <c r="Y3" i="1"/>
  <c r="Y2" i="1"/>
  <c r="AA18" i="1"/>
  <c r="AA16" i="1"/>
  <c r="AA15" i="1"/>
  <c r="AA14" i="1"/>
  <c r="AA13" i="1"/>
  <c r="AA12" i="1"/>
  <c r="AA11" i="1"/>
  <c r="AA10" i="1"/>
  <c r="AA9" i="1"/>
  <c r="AA8" i="1"/>
  <c r="AA7" i="1"/>
  <c r="X2" i="1"/>
  <c r="X16" i="1"/>
  <c r="X15" i="1"/>
  <c r="X3" i="1"/>
  <c r="W1" i="1"/>
  <c r="Y98" i="7" l="1"/>
</calcChain>
</file>

<file path=xl/sharedStrings.xml><?xml version="1.0" encoding="utf-8"?>
<sst xmlns="http://schemas.openxmlformats.org/spreadsheetml/2006/main" count="575" uniqueCount="177">
  <si>
    <t>3s</t>
    <phoneticPr fontId="1" type="noConversion"/>
  </si>
  <si>
    <t>6s</t>
    <phoneticPr fontId="1" type="noConversion"/>
  </si>
  <si>
    <t>9s</t>
    <phoneticPr fontId="1" type="noConversion"/>
  </si>
  <si>
    <t>12s</t>
    <phoneticPr fontId="1" type="noConversion"/>
  </si>
  <si>
    <t>15s</t>
    <phoneticPr fontId="1" type="noConversion"/>
  </si>
  <si>
    <t>18s</t>
    <phoneticPr fontId="1" type="noConversion"/>
  </si>
  <si>
    <t>21s</t>
    <phoneticPr fontId="1" type="noConversion"/>
  </si>
  <si>
    <t>24s</t>
    <phoneticPr fontId="1" type="noConversion"/>
  </si>
  <si>
    <t>27s</t>
    <phoneticPr fontId="1" type="noConversion"/>
  </si>
  <si>
    <t>30s</t>
    <phoneticPr fontId="1" type="noConversion"/>
  </si>
  <si>
    <t>33s</t>
    <phoneticPr fontId="1" type="noConversion"/>
  </si>
  <si>
    <t>36s</t>
    <phoneticPr fontId="1" type="noConversion"/>
  </si>
  <si>
    <t>39s</t>
    <phoneticPr fontId="1" type="noConversion"/>
  </si>
  <si>
    <t>42s</t>
    <phoneticPr fontId="1" type="noConversion"/>
  </si>
  <si>
    <t>45s</t>
    <phoneticPr fontId="1" type="noConversion"/>
  </si>
  <si>
    <t>48s</t>
    <phoneticPr fontId="1" type="noConversion"/>
  </si>
  <si>
    <t>51s</t>
    <phoneticPr fontId="1" type="noConversion"/>
  </si>
  <si>
    <t>54s</t>
    <phoneticPr fontId="1" type="noConversion"/>
  </si>
  <si>
    <t>57s</t>
    <phoneticPr fontId="1" type="noConversion"/>
  </si>
  <si>
    <t>60s</t>
    <phoneticPr fontId="1" type="noConversion"/>
  </si>
  <si>
    <t>0m</t>
    <phoneticPr fontId="1" type="noConversion"/>
  </si>
  <si>
    <t>0s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</si>
  <si>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</si>
  <si>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</si>
  <si>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</si>
  <si>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4m</t>
    <phoneticPr fontId="1" type="noConversion"/>
  </si>
  <si>
    <t>5m</t>
    <phoneticPr fontId="1" type="noConversion"/>
  </si>
  <si>
    <t>6m</t>
    <phoneticPr fontId="1" type="noConversion"/>
  </si>
  <si>
    <t>7m</t>
    <phoneticPr fontId="1" type="noConversion"/>
  </si>
  <si>
    <t>8m</t>
    <phoneticPr fontId="1" type="noConversion"/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</si>
  <si>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</si>
  <si>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</si>
  <si>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</si>
  <si>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</si>
  <si>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</si>
  <si>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</si>
  <si>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</si>
  <si>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</si>
  <si>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</si>
  <si>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</si>
  <si>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</si>
  <si>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</si>
  <si>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</si>
  <si>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</si>
  <si>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</si>
  <si>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</si>
  <si>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</si>
  <si>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</si>
  <si>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</si>
  <si>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</si>
  <si>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</si>
  <si>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</si>
  <si>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</si>
  <si>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</si>
  <si>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</si>
  <si>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</si>
  <si>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</si>
  <si>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</si>
  <si>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</si>
  <si>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</si>
  <si>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</si>
  <si>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</si>
  <si>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软件、设备工具切换</t>
    <phoneticPr fontId="1" type="noConversion"/>
  </si>
  <si>
    <t>学情分析</t>
    <phoneticPr fontId="1" type="noConversion"/>
  </si>
  <si>
    <t>作品分析与评价</t>
    <phoneticPr fontId="1" type="noConversion"/>
  </si>
  <si>
    <t>资源学习</t>
    <phoneticPr fontId="1" type="noConversion"/>
  </si>
  <si>
    <t>自主练习</t>
    <phoneticPr fontId="1" type="noConversion"/>
  </si>
  <si>
    <t>实践创作（个人）</t>
    <phoneticPr fontId="1" type="noConversion"/>
  </si>
  <si>
    <t>实践创作（小组）</t>
    <phoneticPr fontId="1" type="noConversion"/>
  </si>
  <si>
    <t>成果展示</t>
    <phoneticPr fontId="1" type="noConversion"/>
  </si>
  <si>
    <t>资源演示</t>
    <phoneticPr fontId="1" type="noConversion"/>
  </si>
  <si>
    <t>教师使用技术</t>
    <phoneticPr fontId="1" type="noConversion"/>
  </si>
  <si>
    <t>同学使用技术</t>
    <phoneticPr fontId="1" type="noConversion"/>
  </si>
  <si>
    <t>学生使用技术</t>
    <phoneticPr fontId="1" type="noConversion"/>
  </si>
  <si>
    <t>第一行</t>
    <phoneticPr fontId="1" type="noConversion"/>
  </si>
  <si>
    <t>第二行</t>
    <phoneticPr fontId="1" type="noConversion"/>
  </si>
  <si>
    <t>参与者视角学生</t>
    <phoneticPr fontId="1" type="noConversion"/>
  </si>
  <si>
    <t>31m</t>
    <phoneticPr fontId="1" type="noConversion"/>
  </si>
  <si>
    <t>32m</t>
    <phoneticPr fontId="1" type="noConversion"/>
  </si>
  <si>
    <t>33m</t>
    <phoneticPr fontId="1" type="noConversion"/>
  </si>
  <si>
    <t>34m</t>
    <phoneticPr fontId="1" type="noConversion"/>
  </si>
  <si>
    <t>27m</t>
    <phoneticPr fontId="1" type="noConversion"/>
  </si>
  <si>
    <t>28m</t>
    <phoneticPr fontId="1" type="noConversion"/>
  </si>
  <si>
    <t>29m</t>
    <phoneticPr fontId="1" type="noConversion"/>
  </si>
  <si>
    <t xml:space="preserve"> </t>
    <phoneticPr fontId="1" type="noConversion"/>
  </si>
  <si>
    <t>参与者视角教师和同学</t>
    <phoneticPr fontId="1" type="noConversion"/>
  </si>
  <si>
    <t>没有对师生使用技术这一大类进行编码，大约耗时3h</t>
    <phoneticPr fontId="1" type="noConversion"/>
  </si>
  <si>
    <t>35分钟</t>
    <phoneticPr fontId="1" type="noConversion"/>
  </si>
  <si>
    <t>编码完毕大约耗时3小时</t>
    <phoneticPr fontId="1" type="noConversion"/>
  </si>
  <si>
    <t>熟练后时间可压缩在1.5小时内</t>
    <phoneticPr fontId="1" type="noConversion"/>
  </si>
  <si>
    <t>35分钟</t>
    <phoneticPr fontId="1" type="noConversion"/>
  </si>
  <si>
    <t>教师或同学行为</t>
    <phoneticPr fontId="1" type="noConversion"/>
  </si>
  <si>
    <t>学生行为</t>
    <phoneticPr fontId="1" type="noConversion"/>
  </si>
  <si>
    <t>教师期望学生行为</t>
    <phoneticPr fontId="1" type="noConversion"/>
  </si>
  <si>
    <t>教师言语</t>
    <phoneticPr fontId="1" type="noConversion"/>
  </si>
  <si>
    <t>学生言语</t>
    <phoneticPr fontId="1" type="noConversion"/>
  </si>
  <si>
    <t>教师直接实用技术</t>
    <phoneticPr fontId="1" type="noConversion"/>
  </si>
  <si>
    <t>沉默或混乱比率</t>
    <phoneticPr fontId="1" type="noConversion"/>
  </si>
  <si>
    <t>做练习比率</t>
    <phoneticPr fontId="1" type="noConversion"/>
  </si>
  <si>
    <t>教师操纵技术比率</t>
    <phoneticPr fontId="1" type="noConversion"/>
  </si>
  <si>
    <t>学生操纵技术比率</t>
    <phoneticPr fontId="1" type="noConversion"/>
  </si>
  <si>
    <t>技术作用学生比例</t>
    <phoneticPr fontId="1" type="noConversion"/>
  </si>
  <si>
    <t>1.教师接纳情感</t>
  </si>
  <si>
    <t>2.教师鼓励称赞</t>
  </si>
  <si>
    <t>5.提封闭性的问题</t>
    <phoneticPr fontId="1" type="noConversion"/>
  </si>
  <si>
    <t>6.讲授与演示</t>
  </si>
  <si>
    <t>7.指令</t>
  </si>
  <si>
    <t>10.主动应答</t>
  </si>
  <si>
    <t>14.思考问题</t>
  </si>
  <si>
    <t>3.采纳意见</t>
    <phoneticPr fontId="1" type="noConversion"/>
  </si>
  <si>
    <t>8.批评</t>
    <phoneticPr fontId="1" type="noConversion"/>
  </si>
  <si>
    <t>11.主动提问</t>
    <phoneticPr fontId="1" type="noConversion"/>
  </si>
  <si>
    <t>12.分组讨论</t>
    <phoneticPr fontId="1" type="noConversion"/>
  </si>
  <si>
    <t>13.沉默或混乱</t>
    <phoneticPr fontId="1" type="noConversion"/>
  </si>
  <si>
    <t>15.做练习</t>
    <phoneticPr fontId="1" type="noConversion"/>
  </si>
  <si>
    <t>4.提开放性的问题</t>
    <phoneticPr fontId="1" type="noConversion"/>
  </si>
  <si>
    <t>9.被动应答</t>
    <phoneticPr fontId="1" type="noConversion"/>
  </si>
  <si>
    <t>人与人的互动</t>
    <phoneticPr fontId="1" type="noConversion"/>
  </si>
  <si>
    <t>教师使用技术</t>
    <phoneticPr fontId="1" type="noConversion"/>
  </si>
  <si>
    <t>学生使用技术</t>
    <phoneticPr fontId="1" type="noConversion"/>
  </si>
  <si>
    <t>18.学情分析</t>
    <phoneticPr fontId="1" type="noConversion"/>
  </si>
  <si>
    <t>沉默或混乱比率</t>
    <phoneticPr fontId="1" type="noConversion"/>
  </si>
  <si>
    <t>学生言语比率</t>
    <phoneticPr fontId="1" type="noConversion"/>
  </si>
  <si>
    <t>教师言语比率</t>
    <phoneticPr fontId="1" type="noConversion"/>
  </si>
  <si>
    <r>
      <t>教师接纳情</t>
    </r>
    <r>
      <rPr>
        <sz val="11"/>
        <color theme="1"/>
        <rFont val="宋体"/>
        <family val="3"/>
        <charset val="134"/>
      </rPr>
      <t>感</t>
    </r>
  </si>
  <si>
    <r>
      <t>教师鼓励表</t>
    </r>
    <r>
      <rPr>
        <sz val="11"/>
        <color theme="1"/>
        <rFont val="宋体"/>
        <family val="3"/>
        <charset val="134"/>
      </rPr>
      <t>扬</t>
    </r>
  </si>
  <si>
    <r>
      <t>采纳意</t>
    </r>
    <r>
      <rPr>
        <sz val="11"/>
        <color theme="1"/>
        <rFont val="宋体"/>
        <family val="3"/>
        <charset val="134"/>
      </rPr>
      <t>见</t>
    </r>
  </si>
  <si>
    <r>
      <t>提出开放性问</t>
    </r>
    <r>
      <rPr>
        <sz val="11"/>
        <color theme="1"/>
        <rFont val="宋体"/>
        <family val="3"/>
        <charset val="134"/>
      </rPr>
      <t>题</t>
    </r>
  </si>
  <si>
    <r>
      <t>提出封闭性问</t>
    </r>
    <r>
      <rPr>
        <sz val="11"/>
        <color theme="1"/>
        <rFont val="宋体"/>
        <family val="3"/>
        <charset val="134"/>
      </rPr>
      <t>题</t>
    </r>
  </si>
  <si>
    <r>
      <t>讲</t>
    </r>
    <r>
      <rPr>
        <sz val="11"/>
        <color theme="1"/>
        <rFont val="宋体"/>
        <family val="3"/>
        <charset val="134"/>
      </rPr>
      <t>授</t>
    </r>
  </si>
  <si>
    <r>
      <t>指</t>
    </r>
    <r>
      <rPr>
        <sz val="11"/>
        <color theme="1"/>
        <rFont val="宋体"/>
        <family val="3"/>
        <charset val="134"/>
      </rPr>
      <t>令</t>
    </r>
  </si>
  <si>
    <r>
      <t>批</t>
    </r>
    <r>
      <rPr>
        <sz val="11"/>
        <color theme="1"/>
        <rFont val="宋体"/>
        <family val="3"/>
        <charset val="134"/>
      </rPr>
      <t>评</t>
    </r>
  </si>
  <si>
    <t>静听或沉默</t>
  </si>
  <si>
    <r>
      <t>被动应</t>
    </r>
    <r>
      <rPr>
        <sz val="11"/>
        <color theme="1"/>
        <rFont val="宋体"/>
        <family val="3"/>
        <charset val="134"/>
      </rPr>
      <t>答</t>
    </r>
  </si>
  <si>
    <r>
      <t>主动应</t>
    </r>
    <r>
      <rPr>
        <sz val="11"/>
        <color theme="1"/>
        <rFont val="宋体"/>
        <family val="3"/>
        <charset val="134"/>
      </rPr>
      <t>答</t>
    </r>
  </si>
  <si>
    <r>
      <t>主动提</t>
    </r>
    <r>
      <rPr>
        <sz val="11"/>
        <color theme="1"/>
        <rFont val="宋体"/>
        <family val="3"/>
        <charset val="134"/>
      </rPr>
      <t>问</t>
    </r>
  </si>
  <si>
    <r>
      <t>讨</t>
    </r>
    <r>
      <rPr>
        <sz val="11"/>
        <color theme="1"/>
        <rFont val="宋体"/>
        <family val="3"/>
        <charset val="134"/>
      </rPr>
      <t>论</t>
    </r>
  </si>
  <si>
    <t>讨论无关事宜</t>
  </si>
  <si>
    <t>沉默或混乱</t>
  </si>
  <si>
    <r>
      <t>思考问</t>
    </r>
    <r>
      <rPr>
        <sz val="11"/>
        <color theme="1"/>
        <rFont val="宋体"/>
        <family val="3"/>
        <charset val="134"/>
      </rPr>
      <t>题</t>
    </r>
  </si>
  <si>
    <t>做练习</t>
  </si>
  <si>
    <t>静听</t>
  </si>
  <si>
    <t>记笔记</t>
  </si>
  <si>
    <t>教师和同学沉默或混乱</t>
  </si>
  <si>
    <r>
      <t>资源学</t>
    </r>
    <r>
      <rPr>
        <sz val="11"/>
        <color theme="1"/>
        <rFont val="宋体"/>
        <family val="3"/>
        <charset val="134"/>
      </rPr>
      <t>习</t>
    </r>
  </si>
  <si>
    <r>
      <t>自主练</t>
    </r>
    <r>
      <rPr>
        <sz val="11"/>
        <color theme="1"/>
        <rFont val="宋体"/>
        <family val="3"/>
        <charset val="134"/>
      </rPr>
      <t>习</t>
    </r>
  </si>
  <si>
    <r>
      <t>实践创作（个人</t>
    </r>
    <r>
      <rPr>
        <sz val="11"/>
        <color theme="1"/>
        <rFont val="宋体"/>
        <family val="3"/>
        <charset val="134"/>
      </rPr>
      <t>）</t>
    </r>
  </si>
  <si>
    <r>
      <t>实践创作（小组</t>
    </r>
    <r>
      <rPr>
        <sz val="11"/>
        <color theme="1"/>
        <rFont val="宋体"/>
        <family val="3"/>
        <charset val="134"/>
      </rPr>
      <t>）</t>
    </r>
  </si>
  <si>
    <r>
      <t>成果展</t>
    </r>
    <r>
      <rPr>
        <sz val="11"/>
        <color theme="1"/>
        <rFont val="宋体"/>
        <family val="3"/>
        <charset val="134"/>
      </rPr>
      <t>示</t>
    </r>
  </si>
  <si>
    <r>
      <t>21软件、设备工具切</t>
    </r>
    <r>
      <rPr>
        <sz val="11"/>
        <color theme="1"/>
        <rFont val="宋体"/>
        <family val="3"/>
        <charset val="134"/>
      </rPr>
      <t>换</t>
    </r>
    <phoneticPr fontId="1" type="noConversion"/>
  </si>
  <si>
    <r>
      <t>22资源演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</si>
  <si>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23学情分</t>
    </r>
    <r>
      <rPr>
        <sz val="11"/>
        <color theme="1"/>
        <rFont val="宋体"/>
        <family val="3"/>
        <charset val="134"/>
      </rPr>
      <t>析</t>
    </r>
    <phoneticPr fontId="1" type="noConversion"/>
  </si>
  <si>
    <r>
      <t>24作品分享与评</t>
    </r>
    <r>
      <rPr>
        <sz val="11"/>
        <color theme="1"/>
        <rFont val="宋体"/>
        <family val="3"/>
        <charset val="134"/>
      </rPr>
      <t>价</t>
    </r>
    <phoneticPr fontId="1" type="noConversion"/>
  </si>
  <si>
    <r>
      <t>25资源学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</si>
  <si>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26自主练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</si>
  <si>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27实践创作（个人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</si>
  <si>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28实践创作（小组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</si>
  <si>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29成果展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</si>
  <si>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>2m</t>
    <phoneticPr fontId="1" type="noConversion"/>
  </si>
  <si>
    <t>3m</t>
  </si>
  <si>
    <t>4m</t>
  </si>
  <si>
    <t>5m</t>
  </si>
  <si>
    <t>6m</t>
  </si>
  <si>
    <t>7m</t>
  </si>
  <si>
    <t>8m</t>
  </si>
  <si>
    <t>学生</t>
    <phoneticPr fontId="1" type="noConversion"/>
  </si>
  <si>
    <t>学生观察到的教师或同学</t>
    <phoneticPr fontId="1" type="noConversion"/>
  </si>
  <si>
    <r>
      <t>分组讨</t>
    </r>
    <r>
      <rPr>
        <sz val="11"/>
        <color theme="1"/>
        <rFont val="宋体"/>
        <family val="3"/>
        <charset val="134"/>
      </rPr>
      <t>论</t>
    </r>
  </si>
  <si>
    <r>
      <t>11资源学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</si>
  <si>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12自主练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</si>
  <si>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13实践创作（个人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</si>
  <si>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14实践创作（小组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</si>
  <si>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15成果展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</si>
  <si>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 xml:space="preserve">SPOOTIAS </t>
    <phoneticPr fontId="1" type="noConversion"/>
  </si>
  <si>
    <t>OOTIAS</t>
    <phoneticPr fontId="1" type="noConversion"/>
  </si>
  <si>
    <t>添加技术编码大约耗时40m</t>
    <phoneticPr fontId="1" type="noConversion"/>
  </si>
  <si>
    <t>对数据进行运算分析，大约耗时30m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</si>
</sst>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76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17" borderId="0" xfId="0" applyFill="1">
      <alignment vertical="center"/>
    </xf>
    <xf numFmtId="176" fontId="0" fillId="17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18" borderId="6" xfId="0" applyFont="1" applyFill="1" applyBorder="1" applyAlignment="1">
      <alignment vertical="center" wrapText="1"/>
    </xf>
    <xf numFmtId="0" fontId="3" fillId="18" borderId="4" xfId="0" applyFont="1" applyFill="1" applyBorder="1" applyAlignment="1">
      <alignment vertical="center" wrapText="1"/>
    </xf>
    <xf numFmtId="0" fontId="3" fillId="18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N1" zoomScale="95" zoomScaleNormal="95" workbookViewId="0">
      <pane ySplit="1" topLeftCell="A17" activePane="bottomLeft" state="frozen"/>
      <selection pane="bottomLeft" activeCell="X27" sqref="X27:X33"/>
    </sheetView>
  </sheetViews>
  <sheetFormatPr defaultRowHeight="13.5" x14ac:dyDescent="0.15"/>
  <cols>
    <col min="23" max="23" width="17" customWidth="1"/>
    <col min="24" max="24" width="10.75" customWidth="1"/>
    <col min="25" max="25" width="11.5" customWidth="1"/>
    <col min="26" max="26" width="19.375" customWidth="1"/>
  </cols>
  <sheetData>
    <row r="1" spans="1:36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>
        <f>35*20-1</f>
        <v>699</v>
      </c>
    </row>
    <row r="2" spans="1:36" x14ac:dyDescent="0.15">
      <c r="A2" t="s">
        <v>20</v>
      </c>
      <c r="B2" s="17">
        <v>6</v>
      </c>
      <c r="C2" s="17">
        <v>6</v>
      </c>
      <c r="D2" s="17">
        <v>7</v>
      </c>
      <c r="E2" s="17">
        <v>4</v>
      </c>
      <c r="F2" s="17">
        <v>7</v>
      </c>
      <c r="G2" s="17">
        <v>6</v>
      </c>
      <c r="H2" s="17">
        <v>4</v>
      </c>
      <c r="I2" s="17">
        <v>6</v>
      </c>
      <c r="J2" s="17">
        <v>4</v>
      </c>
      <c r="K2" s="17">
        <v>4</v>
      </c>
      <c r="L2" s="17">
        <v>14</v>
      </c>
      <c r="M2" s="17">
        <v>14</v>
      </c>
      <c r="N2" s="17">
        <v>14</v>
      </c>
      <c r="O2" s="17">
        <v>14</v>
      </c>
      <c r="P2" s="17">
        <v>4</v>
      </c>
      <c r="Q2" s="17">
        <v>14</v>
      </c>
      <c r="R2" s="17">
        <v>4</v>
      </c>
      <c r="S2" s="17">
        <v>6</v>
      </c>
      <c r="T2" s="17">
        <v>6</v>
      </c>
      <c r="U2" s="17">
        <v>15</v>
      </c>
      <c r="W2" s="23" t="s">
        <v>94</v>
      </c>
      <c r="X2" s="17">
        <f>COUNTIF(B2:U36,"1")+COUNTIF(B2:U36,"2")+COUNTIF(B2:U36,"3")+COUNTIF(B2:U36,"4")+COUNTIF(B2:U36,"5")+COUNTIF(B2:U36,"6")+COUNTIF(B2:U36,"7")+COUNTIF(B2:U36,"8")</f>
        <v>629</v>
      </c>
      <c r="Y2" s="25">
        <f>629/699</f>
        <v>0.89985693848354797</v>
      </c>
    </row>
    <row r="3" spans="1:36" x14ac:dyDescent="0.15">
      <c r="A3" t="s">
        <v>22</v>
      </c>
      <c r="B3" s="18">
        <v>6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  <c r="H3" s="19">
        <v>15</v>
      </c>
      <c r="I3" s="20">
        <v>5</v>
      </c>
      <c r="J3" s="19">
        <v>12</v>
      </c>
      <c r="K3" s="19">
        <v>12</v>
      </c>
      <c r="L3" s="19">
        <v>12</v>
      </c>
      <c r="M3" s="19">
        <v>12</v>
      </c>
      <c r="N3" s="19">
        <v>12</v>
      </c>
      <c r="O3" s="19">
        <v>12</v>
      </c>
      <c r="P3" s="19">
        <v>12</v>
      </c>
      <c r="Q3" s="21">
        <v>14</v>
      </c>
      <c r="R3" s="21">
        <v>14</v>
      </c>
      <c r="S3" s="21">
        <v>14</v>
      </c>
      <c r="T3" s="21">
        <v>14</v>
      </c>
      <c r="U3" s="21">
        <v>14</v>
      </c>
      <c r="V3" s="17"/>
      <c r="W3" s="24" t="s">
        <v>95</v>
      </c>
      <c r="X3" s="17">
        <f>COUNTIF(B2:U36,"9")+COUNTIF(B2:U36,"10")+COUNTIF(B2:U36,"11")+COUNTIF(B2:U36,"12")</f>
        <v>42</v>
      </c>
      <c r="Y3" s="25">
        <f>42/699</f>
        <v>6.0085836909871244E-2</v>
      </c>
    </row>
    <row r="4" spans="1:36" x14ac:dyDescent="0.15">
      <c r="A4" t="s">
        <v>23</v>
      </c>
      <c r="B4" s="19">
        <v>12</v>
      </c>
      <c r="C4" s="19">
        <v>12</v>
      </c>
      <c r="D4" s="20">
        <v>1</v>
      </c>
      <c r="E4" s="20">
        <v>3</v>
      </c>
      <c r="F4" s="20">
        <v>4</v>
      </c>
      <c r="G4" s="19">
        <v>12</v>
      </c>
      <c r="H4" s="19">
        <v>12</v>
      </c>
      <c r="I4" s="19">
        <v>12</v>
      </c>
      <c r="J4" s="19">
        <v>12</v>
      </c>
      <c r="K4" s="19">
        <v>12</v>
      </c>
      <c r="L4" s="19">
        <v>12</v>
      </c>
      <c r="M4" s="19">
        <v>12</v>
      </c>
      <c r="N4" s="21">
        <v>8</v>
      </c>
      <c r="O4" s="19">
        <v>12</v>
      </c>
      <c r="P4" s="21">
        <v>6</v>
      </c>
      <c r="Q4" s="20">
        <v>6</v>
      </c>
      <c r="R4" s="20">
        <v>6</v>
      </c>
      <c r="S4" s="20">
        <v>2</v>
      </c>
      <c r="T4" s="20">
        <v>2</v>
      </c>
      <c r="U4" s="20">
        <v>6</v>
      </c>
      <c r="V4" s="17"/>
      <c r="W4" s="21"/>
      <c r="X4" s="17"/>
      <c r="Y4" s="25"/>
      <c r="AB4">
        <v>16</v>
      </c>
      <c r="AC4">
        <v>17</v>
      </c>
      <c r="AD4">
        <v>18</v>
      </c>
      <c r="AE4">
        <v>19</v>
      </c>
      <c r="AF4">
        <v>20</v>
      </c>
      <c r="AG4">
        <v>21</v>
      </c>
      <c r="AH4">
        <v>22</v>
      </c>
      <c r="AI4">
        <v>23</v>
      </c>
      <c r="AJ4">
        <v>24</v>
      </c>
    </row>
    <row r="5" spans="1:36" x14ac:dyDescent="0.15">
      <c r="A5" t="s">
        <v>24</v>
      </c>
      <c r="B5" s="17">
        <v>4</v>
      </c>
      <c r="C5" s="17">
        <v>14</v>
      </c>
      <c r="D5" s="17">
        <v>13</v>
      </c>
      <c r="E5" s="17">
        <v>13</v>
      </c>
      <c r="F5" s="17">
        <v>13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4</v>
      </c>
      <c r="M5" s="17">
        <v>10</v>
      </c>
      <c r="N5" s="21">
        <v>10</v>
      </c>
      <c r="O5" s="21">
        <v>1</v>
      </c>
      <c r="P5" s="21">
        <v>8</v>
      </c>
      <c r="Q5" s="21">
        <v>6</v>
      </c>
      <c r="R5" s="21">
        <v>6</v>
      </c>
      <c r="S5" s="21">
        <v>6</v>
      </c>
      <c r="T5" s="21">
        <v>6</v>
      </c>
      <c r="U5" s="21">
        <v>6</v>
      </c>
      <c r="V5" s="17"/>
      <c r="W5" s="17"/>
      <c r="X5" s="17"/>
      <c r="Y5" s="25"/>
      <c r="Z5" t="s">
        <v>102</v>
      </c>
      <c r="AA5">
        <f>COUNTIF(B2:U36,"1")</f>
        <v>4</v>
      </c>
      <c r="AD5">
        <v>1</v>
      </c>
    </row>
    <row r="6" spans="1:36" x14ac:dyDescent="0.15">
      <c r="A6" t="s">
        <v>25</v>
      </c>
      <c r="B6" s="17">
        <v>6</v>
      </c>
      <c r="C6" s="17">
        <v>6</v>
      </c>
      <c r="D6" s="17">
        <v>1</v>
      </c>
      <c r="E6" s="17">
        <v>6</v>
      </c>
      <c r="F6" s="17">
        <v>18</v>
      </c>
      <c r="G6" s="17">
        <v>6</v>
      </c>
      <c r="H6" s="20">
        <v>3</v>
      </c>
      <c r="I6" s="20">
        <v>8</v>
      </c>
      <c r="J6" s="17">
        <v>3</v>
      </c>
      <c r="K6" s="20">
        <v>10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17"/>
      <c r="W6" s="17" t="s">
        <v>96</v>
      </c>
      <c r="X6" s="17">
        <v>1</v>
      </c>
      <c r="Y6" s="25"/>
      <c r="Z6" s="17" t="s">
        <v>103</v>
      </c>
      <c r="AA6">
        <f>COUNTIF(B2:U36,"2")</f>
        <v>5</v>
      </c>
      <c r="AD6">
        <v>2</v>
      </c>
    </row>
    <row r="7" spans="1:36" x14ac:dyDescent="0.15">
      <c r="A7" t="s">
        <v>26</v>
      </c>
      <c r="B7" s="17">
        <v>4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M7" s="17">
        <v>9</v>
      </c>
      <c r="N7" s="21">
        <v>2</v>
      </c>
      <c r="O7" s="21">
        <v>2</v>
      </c>
      <c r="P7" s="21">
        <v>4</v>
      </c>
      <c r="Q7" s="21">
        <v>4</v>
      </c>
      <c r="R7" s="21">
        <v>4</v>
      </c>
      <c r="S7" s="21">
        <v>4</v>
      </c>
      <c r="T7" s="21">
        <v>9</v>
      </c>
      <c r="U7" s="21">
        <v>4</v>
      </c>
      <c r="V7" s="17"/>
      <c r="W7" s="17"/>
      <c r="X7" s="17"/>
      <c r="Y7" s="17"/>
      <c r="Z7" s="17" t="s">
        <v>109</v>
      </c>
      <c r="AA7">
        <f>COUNTIF(B2:U36,"3")</f>
        <v>3</v>
      </c>
      <c r="AD7">
        <v>2</v>
      </c>
    </row>
    <row r="8" spans="1:36" x14ac:dyDescent="0.15">
      <c r="A8" t="s">
        <v>27</v>
      </c>
      <c r="B8" s="17">
        <v>6</v>
      </c>
      <c r="C8" s="17">
        <v>6</v>
      </c>
      <c r="D8" s="17">
        <v>6</v>
      </c>
      <c r="E8" s="17">
        <v>10</v>
      </c>
      <c r="F8" s="17">
        <v>6</v>
      </c>
      <c r="G8" s="17">
        <v>6</v>
      </c>
      <c r="H8" s="17">
        <v>6</v>
      </c>
      <c r="I8" s="17">
        <v>6</v>
      </c>
      <c r="J8" s="17">
        <v>6</v>
      </c>
      <c r="K8" s="17">
        <v>6</v>
      </c>
      <c r="L8" s="17">
        <v>6</v>
      </c>
      <c r="M8" s="17">
        <v>6</v>
      </c>
      <c r="N8" s="21">
        <v>6</v>
      </c>
      <c r="O8" s="22">
        <v>6</v>
      </c>
      <c r="P8" s="22">
        <v>6</v>
      </c>
      <c r="Q8" s="22">
        <v>6</v>
      </c>
      <c r="R8" s="22">
        <v>6</v>
      </c>
      <c r="S8" s="18">
        <v>6</v>
      </c>
      <c r="T8" s="18">
        <v>6</v>
      </c>
      <c r="U8" s="18">
        <v>4</v>
      </c>
      <c r="V8" s="17"/>
      <c r="Y8" s="17"/>
      <c r="Z8" s="17" t="s">
        <v>115</v>
      </c>
      <c r="AA8">
        <f>COUNTIF(B2:U36,"4")</f>
        <v>18</v>
      </c>
      <c r="AD8">
        <v>1</v>
      </c>
      <c r="AE8">
        <v>1</v>
      </c>
    </row>
    <row r="9" spans="1:36" x14ac:dyDescent="0.15">
      <c r="A9" t="s">
        <v>28</v>
      </c>
      <c r="B9" s="17">
        <v>9</v>
      </c>
      <c r="C9" s="17">
        <v>4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4</v>
      </c>
      <c r="M9" s="17">
        <v>6</v>
      </c>
      <c r="N9" s="21">
        <v>6</v>
      </c>
      <c r="O9" s="21">
        <v>6</v>
      </c>
      <c r="P9" s="21">
        <v>6</v>
      </c>
      <c r="Q9" s="21">
        <v>6</v>
      </c>
      <c r="R9" s="17">
        <v>2</v>
      </c>
      <c r="S9" s="17">
        <v>6</v>
      </c>
      <c r="T9" s="17">
        <v>6</v>
      </c>
      <c r="U9" s="17">
        <v>6</v>
      </c>
      <c r="V9" s="17"/>
      <c r="W9" s="17"/>
      <c r="X9" s="17"/>
      <c r="Y9" s="17"/>
      <c r="Z9" s="17" t="s">
        <v>104</v>
      </c>
      <c r="AA9">
        <f>COUNTIF(B2:U36,"5")</f>
        <v>1</v>
      </c>
      <c r="AD9">
        <v>1</v>
      </c>
    </row>
    <row r="10" spans="1:36" x14ac:dyDescent="0.15">
      <c r="A10" t="s">
        <v>29</v>
      </c>
      <c r="B10" s="17">
        <v>6</v>
      </c>
      <c r="C10" s="17">
        <v>6</v>
      </c>
      <c r="D10" s="17">
        <v>6</v>
      </c>
      <c r="E10" s="17">
        <v>6</v>
      </c>
      <c r="F10" s="17">
        <v>6</v>
      </c>
      <c r="G10" s="17">
        <v>6</v>
      </c>
      <c r="H10" s="17">
        <v>6</v>
      </c>
      <c r="I10" s="17">
        <v>6</v>
      </c>
      <c r="J10" s="21">
        <v>6</v>
      </c>
      <c r="K10" s="17">
        <v>6</v>
      </c>
      <c r="L10" s="17">
        <v>6</v>
      </c>
      <c r="M10" s="17">
        <v>6</v>
      </c>
      <c r="N10" s="17">
        <v>6</v>
      </c>
      <c r="O10" s="17">
        <v>6</v>
      </c>
      <c r="P10" s="17">
        <v>6</v>
      </c>
      <c r="Q10" s="17">
        <v>6</v>
      </c>
      <c r="R10" s="17">
        <v>6</v>
      </c>
      <c r="S10" s="21">
        <v>6</v>
      </c>
      <c r="T10" s="21">
        <v>6</v>
      </c>
      <c r="U10" s="21">
        <v>6</v>
      </c>
      <c r="V10" s="17"/>
      <c r="W10" s="17"/>
      <c r="X10" s="17"/>
      <c r="Y10" s="17"/>
      <c r="Z10" s="17" t="s">
        <v>105</v>
      </c>
      <c r="AA10">
        <f>COUNTIF(B2:U36,"6")</f>
        <v>593</v>
      </c>
      <c r="AB10">
        <v>4</v>
      </c>
      <c r="AD10">
        <v>13</v>
      </c>
      <c r="AE10">
        <v>3</v>
      </c>
    </row>
    <row r="11" spans="1:36" x14ac:dyDescent="0.15">
      <c r="A11" t="s">
        <v>30</v>
      </c>
      <c r="B11" s="17">
        <v>6</v>
      </c>
      <c r="C11" s="17">
        <v>6</v>
      </c>
      <c r="D11" s="17">
        <v>6</v>
      </c>
      <c r="E11" s="17">
        <v>6</v>
      </c>
      <c r="F11" s="17">
        <v>14</v>
      </c>
      <c r="G11" s="17">
        <v>1</v>
      </c>
      <c r="H11" s="17">
        <v>6</v>
      </c>
      <c r="I11" s="17">
        <v>6</v>
      </c>
      <c r="J11" s="21">
        <v>6</v>
      </c>
      <c r="K11" s="21">
        <v>6</v>
      </c>
      <c r="L11" s="21">
        <v>6</v>
      </c>
      <c r="M11" s="21">
        <v>6</v>
      </c>
      <c r="N11" s="17">
        <v>6</v>
      </c>
      <c r="O11" s="17">
        <v>6</v>
      </c>
      <c r="P11" s="17">
        <v>6</v>
      </c>
      <c r="Q11" s="17">
        <v>6</v>
      </c>
      <c r="R11" s="17">
        <v>6</v>
      </c>
      <c r="S11" s="21">
        <v>6</v>
      </c>
      <c r="T11" s="21">
        <v>6</v>
      </c>
      <c r="U11" s="21">
        <v>6</v>
      </c>
      <c r="V11" s="17"/>
      <c r="W11" s="17"/>
      <c r="X11" s="17"/>
      <c r="Y11" s="17" t="s">
        <v>117</v>
      </c>
      <c r="Z11" s="17" t="s">
        <v>106</v>
      </c>
      <c r="AA11">
        <f>COUNTIF(B2:U36,"7")</f>
        <v>2</v>
      </c>
    </row>
    <row r="12" spans="1:36" x14ac:dyDescent="0.15">
      <c r="A12" t="s">
        <v>31</v>
      </c>
      <c r="B12" s="17">
        <v>6</v>
      </c>
      <c r="C12" s="17">
        <v>6</v>
      </c>
      <c r="D12" s="21">
        <v>6</v>
      </c>
      <c r="E12" s="21">
        <v>6</v>
      </c>
      <c r="F12" s="21">
        <v>6</v>
      </c>
      <c r="G12" s="21">
        <v>6</v>
      </c>
      <c r="H12" s="17">
        <v>6</v>
      </c>
      <c r="I12" s="17">
        <v>6</v>
      </c>
      <c r="J12" s="17">
        <v>6</v>
      </c>
      <c r="K12" s="17">
        <v>6</v>
      </c>
      <c r="L12" s="17">
        <v>6</v>
      </c>
      <c r="M12" s="21">
        <v>6</v>
      </c>
      <c r="N12" s="21">
        <v>6</v>
      </c>
      <c r="O12" s="21">
        <v>6</v>
      </c>
      <c r="P12" s="21">
        <v>6</v>
      </c>
      <c r="Q12" s="17">
        <v>6</v>
      </c>
      <c r="R12" s="17">
        <v>6</v>
      </c>
      <c r="S12" s="17">
        <v>6</v>
      </c>
      <c r="T12" s="17">
        <v>6</v>
      </c>
      <c r="U12" s="21">
        <v>6</v>
      </c>
      <c r="V12" s="17"/>
      <c r="W12" s="17" t="s">
        <v>174</v>
      </c>
      <c r="X12" s="17"/>
      <c r="Y12" s="17"/>
      <c r="Z12" s="17" t="s">
        <v>110</v>
      </c>
      <c r="AA12">
        <f>COUNTIF(B2:U36,"8")</f>
        <v>3</v>
      </c>
      <c r="AD12">
        <v>1</v>
      </c>
    </row>
    <row r="13" spans="1:36" x14ac:dyDescent="0.15">
      <c r="A13" t="s">
        <v>32</v>
      </c>
      <c r="B13" s="17">
        <v>6</v>
      </c>
      <c r="C13" s="17">
        <v>6</v>
      </c>
      <c r="D13" s="21">
        <v>6</v>
      </c>
      <c r="E13" s="21">
        <v>6</v>
      </c>
      <c r="F13" s="21">
        <v>6</v>
      </c>
      <c r="G13" s="21">
        <v>6</v>
      </c>
      <c r="H13" s="17">
        <v>6</v>
      </c>
      <c r="I13" s="17">
        <v>6</v>
      </c>
      <c r="J13" s="17">
        <v>6</v>
      </c>
      <c r="K13" s="17">
        <v>6</v>
      </c>
      <c r="L13" s="17">
        <v>6</v>
      </c>
      <c r="M13" s="21">
        <v>6</v>
      </c>
      <c r="N13" s="21">
        <v>6</v>
      </c>
      <c r="O13" s="21">
        <v>6</v>
      </c>
      <c r="P13" s="21">
        <v>6</v>
      </c>
      <c r="Q13" s="17">
        <v>6</v>
      </c>
      <c r="R13" s="17">
        <v>6</v>
      </c>
      <c r="S13" s="17">
        <v>6</v>
      </c>
      <c r="T13" s="17">
        <v>6</v>
      </c>
      <c r="U13" s="21">
        <v>6</v>
      </c>
      <c r="V13" s="17"/>
      <c r="W13" s="23" t="s">
        <v>94</v>
      </c>
      <c r="X13" s="17">
        <v>629</v>
      </c>
      <c r="Y13" s="25">
        <v>0.89998999999999996</v>
      </c>
      <c r="Z13" s="17" t="s">
        <v>116</v>
      </c>
      <c r="AA13">
        <f>COUNTIF(B2:U36,"9")</f>
        <v>13</v>
      </c>
    </row>
    <row r="14" spans="1:36" x14ac:dyDescent="0.15">
      <c r="A14" t="s">
        <v>33</v>
      </c>
      <c r="B14" s="17">
        <v>6</v>
      </c>
      <c r="C14" s="17">
        <v>6</v>
      </c>
      <c r="D14" s="21">
        <v>6</v>
      </c>
      <c r="E14" s="21">
        <v>6</v>
      </c>
      <c r="F14" s="21">
        <v>6</v>
      </c>
      <c r="G14" s="21">
        <v>6</v>
      </c>
      <c r="H14" s="17">
        <v>6</v>
      </c>
      <c r="I14" s="17">
        <v>6</v>
      </c>
      <c r="J14" s="17">
        <v>6</v>
      </c>
      <c r="K14" s="17">
        <v>6</v>
      </c>
      <c r="L14" s="17">
        <v>6</v>
      </c>
      <c r="M14" s="21">
        <v>6</v>
      </c>
      <c r="N14" s="21">
        <v>6</v>
      </c>
      <c r="O14" s="21">
        <v>6</v>
      </c>
      <c r="P14" s="21">
        <v>6</v>
      </c>
      <c r="Q14" s="17">
        <v>6</v>
      </c>
      <c r="R14" s="17">
        <v>6</v>
      </c>
      <c r="S14" s="17">
        <v>6</v>
      </c>
      <c r="T14" s="17">
        <v>6</v>
      </c>
      <c r="U14" s="21">
        <v>6</v>
      </c>
      <c r="V14" s="17"/>
      <c r="W14" s="24" t="s">
        <v>95</v>
      </c>
      <c r="X14" s="17">
        <v>42</v>
      </c>
      <c r="Y14" s="25">
        <v>6.0100000000000001E-2</v>
      </c>
      <c r="Z14" s="17" t="s">
        <v>107</v>
      </c>
      <c r="AA14">
        <f>COUNTIF(B2:U36,"10")</f>
        <v>12</v>
      </c>
    </row>
    <row r="15" spans="1:36" x14ac:dyDescent="0.15">
      <c r="A15" t="s">
        <v>34</v>
      </c>
      <c r="B15" s="17">
        <v>6</v>
      </c>
      <c r="C15" s="17">
        <v>6</v>
      </c>
      <c r="D15" s="21">
        <v>6</v>
      </c>
      <c r="E15" s="21">
        <v>6</v>
      </c>
      <c r="F15" s="21">
        <v>6</v>
      </c>
      <c r="G15" s="21">
        <v>6</v>
      </c>
      <c r="H15" s="17">
        <v>6</v>
      </c>
      <c r="I15" s="17">
        <v>6</v>
      </c>
      <c r="J15" s="17">
        <v>6</v>
      </c>
      <c r="K15" s="17">
        <v>6</v>
      </c>
      <c r="L15" s="17">
        <v>6</v>
      </c>
      <c r="M15" s="21">
        <v>6</v>
      </c>
      <c r="N15" s="21">
        <v>6</v>
      </c>
      <c r="O15" s="21">
        <v>6</v>
      </c>
      <c r="P15" s="21">
        <v>6</v>
      </c>
      <c r="Q15" s="17">
        <v>6</v>
      </c>
      <c r="R15" s="17">
        <v>6</v>
      </c>
      <c r="S15" s="17">
        <v>6</v>
      </c>
      <c r="T15" s="17">
        <v>6</v>
      </c>
      <c r="U15" s="21">
        <v>6</v>
      </c>
      <c r="V15" s="17"/>
      <c r="W15" s="24" t="s">
        <v>97</v>
      </c>
      <c r="X15" s="17">
        <f>COUNTIF(B2:U36,"13")</f>
        <v>8</v>
      </c>
      <c r="Y15" s="25">
        <f>8/699</f>
        <v>1.1444921316165951E-2</v>
      </c>
      <c r="Z15" s="17" t="s">
        <v>111</v>
      </c>
      <c r="AA15">
        <f>COUNTIF(B2:U36,"11")</f>
        <v>0</v>
      </c>
    </row>
    <row r="16" spans="1:36" x14ac:dyDescent="0.15">
      <c r="A16" t="s">
        <v>35</v>
      </c>
      <c r="B16" s="17">
        <v>6</v>
      </c>
      <c r="C16" s="17">
        <v>6</v>
      </c>
      <c r="D16" s="21">
        <v>6</v>
      </c>
      <c r="E16" s="21">
        <v>6</v>
      </c>
      <c r="F16" s="21">
        <v>6</v>
      </c>
      <c r="G16" s="21">
        <v>6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21">
        <v>6</v>
      </c>
      <c r="N16" s="21">
        <v>6</v>
      </c>
      <c r="O16" s="21">
        <v>6</v>
      </c>
      <c r="P16" s="21">
        <v>6</v>
      </c>
      <c r="Q16" s="17">
        <v>6</v>
      </c>
      <c r="R16" s="17">
        <v>6</v>
      </c>
      <c r="S16" s="17">
        <v>6</v>
      </c>
      <c r="T16" s="17">
        <v>6</v>
      </c>
      <c r="U16" s="21">
        <v>6</v>
      </c>
      <c r="V16" s="17"/>
      <c r="W16" s="24" t="s">
        <v>98</v>
      </c>
      <c r="X16" s="17">
        <f>COUNTIF(B2:U36,"15")</f>
        <v>7</v>
      </c>
      <c r="Y16" s="25">
        <f>7/699</f>
        <v>1.0014306151645207E-2</v>
      </c>
      <c r="Z16" s="17" t="s">
        <v>112</v>
      </c>
      <c r="AA16">
        <f>COUNTIF(B2:U36,"12")</f>
        <v>17</v>
      </c>
      <c r="AG16">
        <v>17</v>
      </c>
    </row>
    <row r="17" spans="1:33" x14ac:dyDescent="0.15">
      <c r="A17" t="s">
        <v>36</v>
      </c>
      <c r="B17" s="17">
        <v>6</v>
      </c>
      <c r="C17" s="17">
        <v>6</v>
      </c>
      <c r="D17" s="21">
        <v>6</v>
      </c>
      <c r="E17" s="21">
        <v>6</v>
      </c>
      <c r="F17" s="21">
        <v>6</v>
      </c>
      <c r="G17" s="21">
        <v>6</v>
      </c>
      <c r="H17" s="17">
        <v>6</v>
      </c>
      <c r="I17" s="17">
        <v>6</v>
      </c>
      <c r="J17" s="17">
        <v>6</v>
      </c>
      <c r="K17" s="17">
        <v>6</v>
      </c>
      <c r="L17" s="17">
        <v>6</v>
      </c>
      <c r="M17" s="21">
        <v>6</v>
      </c>
      <c r="N17" s="21">
        <v>6</v>
      </c>
      <c r="O17" s="21">
        <v>6</v>
      </c>
      <c r="P17" s="21">
        <v>6</v>
      </c>
      <c r="Q17" s="17">
        <v>6</v>
      </c>
      <c r="R17" s="17">
        <v>6</v>
      </c>
      <c r="S17" s="17">
        <v>6</v>
      </c>
      <c r="T17" s="17">
        <v>6</v>
      </c>
      <c r="U17" s="21">
        <v>6</v>
      </c>
      <c r="V17" s="17"/>
      <c r="W17" s="24" t="s">
        <v>99</v>
      </c>
      <c r="X17" s="17">
        <v>30</v>
      </c>
      <c r="Y17" s="25">
        <f>30/699</f>
        <v>4.2918454935622317E-2</v>
      </c>
      <c r="Z17" s="17" t="s">
        <v>113</v>
      </c>
      <c r="AA17" s="17">
        <v>8</v>
      </c>
    </row>
    <row r="18" spans="1:33" x14ac:dyDescent="0.15">
      <c r="A18" t="s">
        <v>37</v>
      </c>
      <c r="B18" s="17">
        <v>6</v>
      </c>
      <c r="C18" s="17">
        <v>6</v>
      </c>
      <c r="D18" s="21">
        <v>6</v>
      </c>
      <c r="E18" s="21">
        <v>6</v>
      </c>
      <c r="F18" s="21">
        <v>6</v>
      </c>
      <c r="G18" s="21">
        <v>6</v>
      </c>
      <c r="H18" s="17">
        <v>6</v>
      </c>
      <c r="I18" s="17">
        <v>6</v>
      </c>
      <c r="J18" s="17">
        <v>6</v>
      </c>
      <c r="K18" s="17">
        <v>6</v>
      </c>
      <c r="L18" s="17">
        <v>6</v>
      </c>
      <c r="M18" s="21">
        <v>6</v>
      </c>
      <c r="N18" s="21">
        <v>6</v>
      </c>
      <c r="O18" s="21">
        <v>6</v>
      </c>
      <c r="P18" s="21">
        <v>6</v>
      </c>
      <c r="Q18" s="17">
        <v>6</v>
      </c>
      <c r="R18" s="17">
        <v>6</v>
      </c>
      <c r="S18" s="17">
        <v>6</v>
      </c>
      <c r="T18" s="17">
        <v>6</v>
      </c>
      <c r="U18" s="21">
        <v>6</v>
      </c>
      <c r="V18" s="17"/>
      <c r="W18" s="24" t="s">
        <v>100</v>
      </c>
      <c r="X18" s="17">
        <v>23</v>
      </c>
      <c r="Y18" s="25">
        <f>23/699</f>
        <v>3.2904148783977114E-2</v>
      </c>
      <c r="Z18" s="17" t="s">
        <v>108</v>
      </c>
      <c r="AA18">
        <f>COUNTIF(B2:U36,"14")</f>
        <v>12</v>
      </c>
    </row>
    <row r="19" spans="1:33" x14ac:dyDescent="0.15">
      <c r="A19" t="s">
        <v>38</v>
      </c>
      <c r="B19" s="17">
        <v>6</v>
      </c>
      <c r="C19" s="17">
        <v>6</v>
      </c>
      <c r="D19" s="21">
        <v>6</v>
      </c>
      <c r="E19" s="21">
        <v>6</v>
      </c>
      <c r="F19" s="21">
        <v>6</v>
      </c>
      <c r="G19" s="21">
        <v>6</v>
      </c>
      <c r="H19" s="17">
        <v>6</v>
      </c>
      <c r="I19" s="17">
        <v>6</v>
      </c>
      <c r="J19" s="17">
        <v>6</v>
      </c>
      <c r="K19" s="17">
        <v>6</v>
      </c>
      <c r="L19" s="17">
        <v>6</v>
      </c>
      <c r="M19" s="21">
        <v>6</v>
      </c>
      <c r="N19" s="21">
        <v>6</v>
      </c>
      <c r="O19" s="21">
        <v>6</v>
      </c>
      <c r="P19" s="21">
        <v>6</v>
      </c>
      <c r="Q19" s="17">
        <v>6</v>
      </c>
      <c r="R19" s="17">
        <v>6</v>
      </c>
      <c r="S19" s="17">
        <v>6</v>
      </c>
      <c r="T19" s="17">
        <v>6</v>
      </c>
      <c r="U19" s="21">
        <v>6</v>
      </c>
      <c r="W19" s="24" t="s">
        <v>101</v>
      </c>
      <c r="X19" s="21">
        <v>53</v>
      </c>
      <c r="Y19" s="25">
        <f>53/699</f>
        <v>7.5822603719599424E-2</v>
      </c>
      <c r="Z19" s="17" t="s">
        <v>114</v>
      </c>
      <c r="AA19">
        <v>7</v>
      </c>
      <c r="AG19">
        <v>6</v>
      </c>
    </row>
    <row r="20" spans="1:33" x14ac:dyDescent="0.15">
      <c r="A20" t="s">
        <v>39</v>
      </c>
      <c r="B20" s="17">
        <v>6</v>
      </c>
      <c r="C20" s="17">
        <v>6</v>
      </c>
      <c r="D20" s="21">
        <v>6</v>
      </c>
      <c r="E20" s="21">
        <v>6</v>
      </c>
      <c r="F20" s="21">
        <v>6</v>
      </c>
      <c r="G20" s="21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21">
        <v>6</v>
      </c>
      <c r="N20" s="21">
        <v>6</v>
      </c>
      <c r="O20" s="21">
        <v>6</v>
      </c>
      <c r="P20" s="21">
        <v>6</v>
      </c>
      <c r="Q20" s="17">
        <v>6</v>
      </c>
      <c r="R20" s="17">
        <v>6</v>
      </c>
      <c r="S20" s="17">
        <v>6</v>
      </c>
      <c r="T20" s="17">
        <v>6</v>
      </c>
      <c r="U20" s="21">
        <v>6</v>
      </c>
      <c r="Z20" s="17" t="s">
        <v>120</v>
      </c>
      <c r="AA20">
        <v>1</v>
      </c>
    </row>
    <row r="21" spans="1:33" x14ac:dyDescent="0.15">
      <c r="A21" t="s">
        <v>40</v>
      </c>
      <c r="B21" s="17">
        <v>6</v>
      </c>
      <c r="C21" s="17">
        <v>6</v>
      </c>
      <c r="D21" s="21">
        <v>6</v>
      </c>
      <c r="E21" s="21">
        <v>6</v>
      </c>
      <c r="F21" s="21">
        <v>6</v>
      </c>
      <c r="G21" s="21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21">
        <v>6</v>
      </c>
      <c r="N21" s="21">
        <v>6</v>
      </c>
      <c r="O21" s="21">
        <v>6</v>
      </c>
      <c r="P21" s="21">
        <v>6</v>
      </c>
      <c r="Q21" s="17">
        <v>6</v>
      </c>
      <c r="R21" s="17">
        <v>6</v>
      </c>
      <c r="S21" s="17">
        <v>6</v>
      </c>
      <c r="T21" s="17">
        <v>6</v>
      </c>
      <c r="U21" s="21">
        <v>6</v>
      </c>
      <c r="AA21">
        <f>SUM(AA5:AA20)</f>
        <v>699</v>
      </c>
    </row>
    <row r="22" spans="1:33" x14ac:dyDescent="0.15">
      <c r="A22" t="s">
        <v>41</v>
      </c>
      <c r="B22" s="17">
        <v>6</v>
      </c>
      <c r="C22" s="17">
        <v>6</v>
      </c>
      <c r="D22" s="21">
        <v>6</v>
      </c>
      <c r="E22" s="21">
        <v>6</v>
      </c>
      <c r="F22" s="21">
        <v>6</v>
      </c>
      <c r="G22" s="21">
        <v>6</v>
      </c>
      <c r="H22" s="17">
        <v>6</v>
      </c>
      <c r="I22" s="17">
        <v>6</v>
      </c>
      <c r="J22" s="17">
        <v>6</v>
      </c>
      <c r="K22" s="17">
        <v>6</v>
      </c>
      <c r="L22" s="17">
        <v>6</v>
      </c>
      <c r="M22" s="21">
        <v>6</v>
      </c>
      <c r="N22" s="21">
        <v>6</v>
      </c>
      <c r="O22" s="21">
        <v>6</v>
      </c>
      <c r="P22" s="21">
        <v>6</v>
      </c>
      <c r="Q22" s="17">
        <v>6</v>
      </c>
      <c r="R22" s="17">
        <v>6</v>
      </c>
      <c r="S22" s="17">
        <v>6</v>
      </c>
      <c r="T22" s="17">
        <v>6</v>
      </c>
      <c r="U22" s="21">
        <v>6</v>
      </c>
    </row>
    <row r="23" spans="1:33" x14ac:dyDescent="0.15">
      <c r="A23" t="s">
        <v>42</v>
      </c>
      <c r="B23" s="17">
        <v>6</v>
      </c>
      <c r="C23" s="17">
        <v>6</v>
      </c>
      <c r="D23" s="21">
        <v>6</v>
      </c>
      <c r="E23" s="21">
        <v>6</v>
      </c>
      <c r="F23" s="21">
        <v>6</v>
      </c>
      <c r="G23" s="21">
        <v>6</v>
      </c>
      <c r="H23" s="17">
        <v>6</v>
      </c>
      <c r="I23" s="17">
        <v>6</v>
      </c>
      <c r="J23" s="17">
        <v>6</v>
      </c>
      <c r="K23" s="17">
        <v>6</v>
      </c>
      <c r="L23" s="17">
        <v>6</v>
      </c>
      <c r="M23" s="21">
        <v>6</v>
      </c>
      <c r="N23" s="21">
        <v>6</v>
      </c>
      <c r="O23" s="21">
        <v>6</v>
      </c>
      <c r="P23" s="21">
        <v>6</v>
      </c>
      <c r="Q23" s="17">
        <v>6</v>
      </c>
      <c r="R23" s="17">
        <v>6</v>
      </c>
      <c r="S23" s="17">
        <v>6</v>
      </c>
      <c r="T23" s="17">
        <v>6</v>
      </c>
      <c r="U23" s="21">
        <v>6</v>
      </c>
    </row>
    <row r="24" spans="1:33" x14ac:dyDescent="0.15">
      <c r="A24" t="s">
        <v>43</v>
      </c>
      <c r="B24" s="17">
        <v>6</v>
      </c>
      <c r="C24" s="17">
        <v>6</v>
      </c>
      <c r="D24" s="21">
        <v>6</v>
      </c>
      <c r="E24" s="21">
        <v>6</v>
      </c>
      <c r="F24" s="21">
        <v>6</v>
      </c>
      <c r="G24" s="21">
        <v>6</v>
      </c>
      <c r="H24" s="17">
        <v>6</v>
      </c>
      <c r="I24" s="17">
        <v>6</v>
      </c>
      <c r="J24" s="17">
        <v>6</v>
      </c>
      <c r="K24" s="17">
        <v>6</v>
      </c>
      <c r="L24" s="17">
        <v>6</v>
      </c>
      <c r="M24" s="21">
        <v>6</v>
      </c>
      <c r="N24" s="21">
        <v>6</v>
      </c>
      <c r="O24" s="21">
        <v>6</v>
      </c>
      <c r="P24" s="21">
        <v>6</v>
      </c>
      <c r="Q24" s="17">
        <v>6</v>
      </c>
      <c r="R24" s="17">
        <v>6</v>
      </c>
      <c r="S24" s="17">
        <v>6</v>
      </c>
      <c r="T24" s="17">
        <v>6</v>
      </c>
      <c r="U24" s="21">
        <v>6</v>
      </c>
    </row>
    <row r="25" spans="1:33" x14ac:dyDescent="0.15">
      <c r="A25" t="s">
        <v>44</v>
      </c>
      <c r="B25" s="17">
        <v>6</v>
      </c>
      <c r="C25" s="17">
        <v>6</v>
      </c>
      <c r="D25" s="21">
        <v>6</v>
      </c>
      <c r="E25" s="21">
        <v>6</v>
      </c>
      <c r="F25" s="21">
        <v>6</v>
      </c>
      <c r="G25" s="21">
        <v>6</v>
      </c>
      <c r="H25" s="17">
        <v>6</v>
      </c>
      <c r="I25" s="17">
        <v>6</v>
      </c>
      <c r="J25" s="17">
        <v>6</v>
      </c>
      <c r="K25" s="17">
        <v>6</v>
      </c>
      <c r="L25" s="17">
        <v>6</v>
      </c>
      <c r="M25" s="21">
        <v>6</v>
      </c>
      <c r="N25" s="21">
        <v>6</v>
      </c>
      <c r="O25" s="21">
        <v>6</v>
      </c>
      <c r="P25" s="21">
        <v>6</v>
      </c>
      <c r="Q25" s="17">
        <v>6</v>
      </c>
      <c r="R25" s="17">
        <v>6</v>
      </c>
      <c r="S25" s="17">
        <v>6</v>
      </c>
      <c r="T25" s="17">
        <v>6</v>
      </c>
      <c r="U25" s="21">
        <v>6</v>
      </c>
    </row>
    <row r="26" spans="1:33" x14ac:dyDescent="0.15">
      <c r="A26" t="s">
        <v>45</v>
      </c>
      <c r="B26" s="17">
        <v>6</v>
      </c>
      <c r="C26" s="17">
        <v>6</v>
      </c>
      <c r="D26" s="21">
        <v>6</v>
      </c>
      <c r="E26" s="21">
        <v>6</v>
      </c>
      <c r="F26" s="21">
        <v>6</v>
      </c>
      <c r="G26" s="21">
        <v>6</v>
      </c>
      <c r="H26" s="17">
        <v>6</v>
      </c>
      <c r="I26" s="17">
        <v>6</v>
      </c>
      <c r="J26" s="17">
        <v>6</v>
      </c>
      <c r="K26" s="17">
        <v>6</v>
      </c>
      <c r="L26" s="17">
        <v>6</v>
      </c>
      <c r="M26" s="21">
        <v>6</v>
      </c>
      <c r="N26" s="21">
        <v>6</v>
      </c>
      <c r="O26" s="21">
        <v>6</v>
      </c>
      <c r="P26" s="21">
        <v>6</v>
      </c>
      <c r="Q26" s="17">
        <v>6</v>
      </c>
      <c r="R26" s="17">
        <v>6</v>
      </c>
      <c r="S26" s="17">
        <v>6</v>
      </c>
      <c r="T26" s="17">
        <v>6</v>
      </c>
      <c r="U26" s="21">
        <v>6</v>
      </c>
      <c r="W26" s="17" t="s">
        <v>174</v>
      </c>
    </row>
    <row r="27" spans="1:33" x14ac:dyDescent="0.15">
      <c r="A27" t="s">
        <v>46</v>
      </c>
      <c r="B27" s="17">
        <v>6</v>
      </c>
      <c r="C27" s="17">
        <v>6</v>
      </c>
      <c r="D27" s="21">
        <v>6</v>
      </c>
      <c r="E27" s="21">
        <v>6</v>
      </c>
      <c r="F27" s="21">
        <v>6</v>
      </c>
      <c r="G27" s="21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21">
        <v>6</v>
      </c>
      <c r="N27" s="21">
        <v>6</v>
      </c>
      <c r="O27" s="21">
        <v>6</v>
      </c>
      <c r="P27" s="21">
        <v>6</v>
      </c>
      <c r="Q27" s="17">
        <v>6</v>
      </c>
      <c r="R27" s="17">
        <v>6</v>
      </c>
      <c r="S27" s="17">
        <v>6</v>
      </c>
      <c r="T27" s="17">
        <v>6</v>
      </c>
      <c r="U27" s="21">
        <v>6</v>
      </c>
      <c r="W27" s="23" t="s">
        <v>94</v>
      </c>
      <c r="X27" s="25">
        <v>0.89998999999999996</v>
      </c>
    </row>
    <row r="28" spans="1:33" x14ac:dyDescent="0.15">
      <c r="A28" t="s">
        <v>47</v>
      </c>
      <c r="B28" s="17">
        <v>13</v>
      </c>
      <c r="C28" s="17">
        <v>13</v>
      </c>
      <c r="D28" s="21">
        <v>6</v>
      </c>
      <c r="E28" s="21">
        <v>6</v>
      </c>
      <c r="F28" s="21">
        <v>6</v>
      </c>
      <c r="G28" s="21">
        <v>6</v>
      </c>
      <c r="H28" s="21">
        <v>6</v>
      </c>
      <c r="I28" s="21">
        <v>6</v>
      </c>
      <c r="J28" s="21">
        <v>6</v>
      </c>
      <c r="K28" s="21">
        <v>6</v>
      </c>
      <c r="L28" s="21">
        <v>6</v>
      </c>
      <c r="M28" s="21">
        <v>6</v>
      </c>
      <c r="N28" s="21">
        <v>6</v>
      </c>
      <c r="O28" s="21">
        <v>13</v>
      </c>
      <c r="P28" s="21">
        <v>13</v>
      </c>
      <c r="Q28" s="21">
        <v>13</v>
      </c>
      <c r="R28" s="21">
        <v>6</v>
      </c>
      <c r="S28" s="21">
        <v>6</v>
      </c>
      <c r="T28" s="21">
        <v>6</v>
      </c>
      <c r="U28" s="21">
        <v>6</v>
      </c>
      <c r="W28" s="24" t="s">
        <v>95</v>
      </c>
      <c r="X28" s="25">
        <v>6.0100000000000001E-2</v>
      </c>
    </row>
    <row r="29" spans="1:33" x14ac:dyDescent="0.15">
      <c r="A29" t="s">
        <v>48</v>
      </c>
      <c r="B29" s="17">
        <v>6</v>
      </c>
      <c r="C29" s="17">
        <v>6</v>
      </c>
      <c r="D29" s="21">
        <v>6</v>
      </c>
      <c r="E29" s="21">
        <v>6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1">
        <v>6</v>
      </c>
      <c r="P29" s="21">
        <v>6</v>
      </c>
      <c r="Q29" s="21">
        <v>6</v>
      </c>
      <c r="R29" s="21">
        <v>6</v>
      </c>
      <c r="S29" s="21">
        <v>6</v>
      </c>
      <c r="T29" s="21">
        <v>6</v>
      </c>
      <c r="U29" s="21">
        <v>6</v>
      </c>
      <c r="W29" s="24" t="s">
        <v>97</v>
      </c>
      <c r="X29" s="25">
        <f>8/699</f>
        <v>1.1444921316165951E-2</v>
      </c>
    </row>
    <row r="30" spans="1:33" x14ac:dyDescent="0.15">
      <c r="A30" t="s">
        <v>49</v>
      </c>
      <c r="B30" s="17">
        <v>6</v>
      </c>
      <c r="C30" s="17">
        <v>6</v>
      </c>
      <c r="D30" s="21">
        <v>6</v>
      </c>
      <c r="E30" s="21">
        <v>6</v>
      </c>
      <c r="F30" s="21">
        <v>6</v>
      </c>
      <c r="G30" s="21">
        <v>6</v>
      </c>
      <c r="H30" s="21">
        <v>6</v>
      </c>
      <c r="I30" s="21">
        <v>6</v>
      </c>
      <c r="J30" s="21">
        <v>6</v>
      </c>
      <c r="K30" s="21">
        <v>6</v>
      </c>
      <c r="L30" s="21">
        <v>6</v>
      </c>
      <c r="M30" s="21">
        <v>6</v>
      </c>
      <c r="N30" s="21">
        <v>6</v>
      </c>
      <c r="O30" s="21">
        <v>6</v>
      </c>
      <c r="P30" s="21">
        <v>6</v>
      </c>
      <c r="Q30" s="21">
        <v>6</v>
      </c>
      <c r="R30" s="21">
        <v>6</v>
      </c>
      <c r="S30" s="21">
        <v>6</v>
      </c>
      <c r="T30" s="21">
        <v>6</v>
      </c>
      <c r="U30" s="21">
        <v>6</v>
      </c>
      <c r="W30" s="24" t="s">
        <v>98</v>
      </c>
      <c r="X30" s="25">
        <f>7/699</f>
        <v>1.0014306151645207E-2</v>
      </c>
    </row>
    <row r="31" spans="1:33" x14ac:dyDescent="0.15">
      <c r="A31" t="s">
        <v>50</v>
      </c>
      <c r="B31" s="17">
        <v>6</v>
      </c>
      <c r="C31" s="17">
        <v>6</v>
      </c>
      <c r="D31" s="21">
        <v>6</v>
      </c>
      <c r="E31" s="21">
        <v>6</v>
      </c>
      <c r="F31" s="21">
        <v>6</v>
      </c>
      <c r="G31" s="21">
        <v>6</v>
      </c>
      <c r="H31" s="21">
        <v>6</v>
      </c>
      <c r="I31" s="21">
        <v>6</v>
      </c>
      <c r="J31" s="21">
        <v>6</v>
      </c>
      <c r="K31" s="21">
        <v>6</v>
      </c>
      <c r="L31" s="21">
        <v>6</v>
      </c>
      <c r="M31" s="21">
        <v>6</v>
      </c>
      <c r="N31" s="21">
        <v>6</v>
      </c>
      <c r="O31" s="21">
        <v>6</v>
      </c>
      <c r="P31" s="21">
        <v>6</v>
      </c>
      <c r="Q31" s="21">
        <v>6</v>
      </c>
      <c r="R31" s="21">
        <v>6</v>
      </c>
      <c r="S31" s="21">
        <v>6</v>
      </c>
      <c r="T31" s="21">
        <v>6</v>
      </c>
      <c r="U31" s="21">
        <v>6</v>
      </c>
      <c r="W31" s="24" t="s">
        <v>99</v>
      </c>
      <c r="X31" s="25">
        <f>30/699</f>
        <v>4.2918454935622317E-2</v>
      </c>
    </row>
    <row r="32" spans="1:33" x14ac:dyDescent="0.15">
      <c r="A32" t="s">
        <v>51</v>
      </c>
      <c r="B32" s="17">
        <v>6</v>
      </c>
      <c r="C32" s="17">
        <v>6</v>
      </c>
      <c r="D32" s="21">
        <v>6</v>
      </c>
      <c r="E32" s="21">
        <v>6</v>
      </c>
      <c r="F32" s="21">
        <v>6</v>
      </c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1">
        <v>6</v>
      </c>
      <c r="O32" s="21">
        <v>6</v>
      </c>
      <c r="P32" s="21">
        <v>6</v>
      </c>
      <c r="Q32" s="21">
        <v>6</v>
      </c>
      <c r="R32" s="21">
        <v>6</v>
      </c>
      <c r="S32" s="21">
        <v>6</v>
      </c>
      <c r="T32" s="21">
        <v>6</v>
      </c>
      <c r="U32" s="21">
        <v>6</v>
      </c>
      <c r="W32" s="24" t="s">
        <v>100</v>
      </c>
      <c r="X32" s="25">
        <f>23/699</f>
        <v>3.2904148783977114E-2</v>
      </c>
    </row>
    <row r="33" spans="1:24" x14ac:dyDescent="0.15">
      <c r="A33" t="s">
        <v>52</v>
      </c>
      <c r="B33" s="17">
        <v>6</v>
      </c>
      <c r="C33" s="17">
        <v>6</v>
      </c>
      <c r="D33" s="21">
        <v>6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6</v>
      </c>
      <c r="P33" s="21">
        <v>6</v>
      </c>
      <c r="Q33" s="21">
        <v>6</v>
      </c>
      <c r="R33" s="21">
        <v>6</v>
      </c>
      <c r="S33" s="21">
        <v>6</v>
      </c>
      <c r="T33" s="21">
        <v>6</v>
      </c>
      <c r="U33" s="21">
        <v>6</v>
      </c>
      <c r="W33" s="24" t="s">
        <v>101</v>
      </c>
      <c r="X33" s="25">
        <f>53/699</f>
        <v>7.5822603719599424E-2</v>
      </c>
    </row>
    <row r="34" spans="1:24" x14ac:dyDescent="0.15">
      <c r="A34" t="s">
        <v>53</v>
      </c>
      <c r="B34" s="17">
        <v>6</v>
      </c>
      <c r="C34" s="17">
        <v>6</v>
      </c>
      <c r="D34" s="21">
        <v>6</v>
      </c>
      <c r="E34" s="21">
        <v>6</v>
      </c>
      <c r="F34" s="21">
        <v>6</v>
      </c>
      <c r="G34" s="21">
        <v>6</v>
      </c>
      <c r="H34" s="21">
        <v>6</v>
      </c>
      <c r="I34" s="21">
        <v>6</v>
      </c>
      <c r="J34" s="21">
        <v>6</v>
      </c>
      <c r="K34" s="21">
        <v>6</v>
      </c>
      <c r="L34" s="21">
        <v>6</v>
      </c>
      <c r="M34" s="21">
        <v>6</v>
      </c>
      <c r="N34" s="21">
        <v>6</v>
      </c>
      <c r="O34" s="21">
        <v>6</v>
      </c>
      <c r="P34" s="21">
        <v>6</v>
      </c>
      <c r="Q34" s="21">
        <v>6</v>
      </c>
      <c r="R34" s="21">
        <v>6</v>
      </c>
      <c r="S34" s="21">
        <v>6</v>
      </c>
      <c r="T34" s="21">
        <v>6</v>
      </c>
      <c r="U34" s="21">
        <v>6</v>
      </c>
    </row>
    <row r="35" spans="1:24" x14ac:dyDescent="0.15">
      <c r="A35" t="s">
        <v>54</v>
      </c>
      <c r="B35" s="17">
        <v>6</v>
      </c>
      <c r="C35" s="17">
        <v>6</v>
      </c>
      <c r="D35" s="21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1">
        <v>6</v>
      </c>
      <c r="M35" s="21">
        <v>6</v>
      </c>
      <c r="N35" s="21">
        <v>6</v>
      </c>
      <c r="O35" s="21">
        <v>6</v>
      </c>
      <c r="P35" s="21">
        <v>6</v>
      </c>
      <c r="Q35" s="21">
        <v>6</v>
      </c>
      <c r="R35" s="21">
        <v>6</v>
      </c>
      <c r="S35" s="21">
        <v>6</v>
      </c>
      <c r="T35" s="21">
        <v>6</v>
      </c>
      <c r="U35" s="21">
        <v>6</v>
      </c>
    </row>
    <row r="36" spans="1:24" x14ac:dyDescent="0.15">
      <c r="A36" t="s">
        <v>55</v>
      </c>
      <c r="B36" s="17">
        <v>6</v>
      </c>
      <c r="C36" s="17">
        <v>6</v>
      </c>
      <c r="D36" s="21">
        <v>6</v>
      </c>
      <c r="E36" s="21">
        <v>6</v>
      </c>
      <c r="F36" s="21">
        <v>6</v>
      </c>
      <c r="G36" s="21">
        <v>6</v>
      </c>
      <c r="H36" s="21">
        <v>6</v>
      </c>
      <c r="I36" s="21">
        <v>6</v>
      </c>
      <c r="J36" s="21">
        <v>6</v>
      </c>
      <c r="K36" s="21">
        <v>6</v>
      </c>
      <c r="L36" s="21">
        <v>6</v>
      </c>
      <c r="M36" s="21">
        <v>6</v>
      </c>
      <c r="N36" s="21">
        <v>6</v>
      </c>
      <c r="O36" s="21">
        <v>6</v>
      </c>
      <c r="P36" s="21">
        <v>6</v>
      </c>
      <c r="Q36" s="21">
        <v>6</v>
      </c>
      <c r="R36" s="21">
        <v>6</v>
      </c>
      <c r="S36" s="21">
        <v>6</v>
      </c>
      <c r="T36" s="21">
        <v>6</v>
      </c>
      <c r="U36" s="17">
        <v>0</v>
      </c>
    </row>
    <row r="37" spans="1:24" x14ac:dyDescent="0.15">
      <c r="A37" t="s">
        <v>56</v>
      </c>
    </row>
    <row r="38" spans="1:24" x14ac:dyDescent="0.15">
      <c r="A38" t="s">
        <v>57</v>
      </c>
    </row>
    <row r="39" spans="1:24" x14ac:dyDescent="0.15">
      <c r="A39" t="s">
        <v>58</v>
      </c>
    </row>
    <row r="40" spans="1:24" x14ac:dyDescent="0.15">
      <c r="A40" t="s">
        <v>59</v>
      </c>
    </row>
    <row r="41" spans="1:24" x14ac:dyDescent="0.15">
      <c r="A41" t="s">
        <v>60</v>
      </c>
    </row>
    <row r="42" spans="1:24" x14ac:dyDescent="0.15">
      <c r="A42" t="s">
        <v>61</v>
      </c>
      <c r="H42" t="s">
        <v>90</v>
      </c>
    </row>
    <row r="43" spans="1:24" x14ac:dyDescent="0.15">
      <c r="H43" t="s">
        <v>88</v>
      </c>
      <c r="K43" t="s">
        <v>89</v>
      </c>
    </row>
    <row r="49" spans="3:7" x14ac:dyDescent="0.15">
      <c r="C49" t="s">
        <v>118</v>
      </c>
      <c r="F49" t="s">
        <v>119</v>
      </c>
    </row>
    <row r="50" spans="3:7" x14ac:dyDescent="0.15">
      <c r="C50" t="s">
        <v>62</v>
      </c>
      <c r="D50" s="1"/>
      <c r="F50" t="s">
        <v>65</v>
      </c>
      <c r="G50" s="6"/>
    </row>
    <row r="51" spans="3:7" x14ac:dyDescent="0.15">
      <c r="C51" t="s">
        <v>70</v>
      </c>
      <c r="D51" s="8"/>
      <c r="F51" t="s">
        <v>66</v>
      </c>
      <c r="G51" s="2"/>
    </row>
    <row r="52" spans="3:7" x14ac:dyDescent="0.15">
      <c r="C52" t="s">
        <v>63</v>
      </c>
      <c r="D52" s="4"/>
      <c r="F52" t="s">
        <v>67</v>
      </c>
      <c r="G52" s="12"/>
    </row>
    <row r="53" spans="3:7" x14ac:dyDescent="0.15">
      <c r="C53" t="s">
        <v>64</v>
      </c>
      <c r="D53" s="3"/>
      <c r="F53" t="s">
        <v>68</v>
      </c>
      <c r="G53" s="11"/>
    </row>
    <row r="54" spans="3:7" x14ac:dyDescent="0.15">
      <c r="F54" t="s">
        <v>69</v>
      </c>
      <c r="G54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pane ySplit="1" topLeftCell="A2" activePane="bottomLeft" state="frozen"/>
      <selection activeCell="E1" sqref="E1"/>
      <selection pane="bottomLeft" activeCell="E16" sqref="E16"/>
    </sheetView>
  </sheetViews>
  <sheetFormatPr defaultRowHeight="13.5" x14ac:dyDescent="0.15"/>
  <sheetData>
    <row r="1" spans="1:21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 t="s">
        <v>20</v>
      </c>
      <c r="B2">
        <v>6</v>
      </c>
      <c r="C2">
        <v>6</v>
      </c>
      <c r="D2">
        <v>4</v>
      </c>
      <c r="E2">
        <v>4</v>
      </c>
      <c r="F2">
        <v>7</v>
      </c>
      <c r="G2">
        <v>6</v>
      </c>
      <c r="H2">
        <v>4</v>
      </c>
      <c r="I2">
        <v>4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4</v>
      </c>
      <c r="Q2">
        <v>4</v>
      </c>
      <c r="R2">
        <v>4</v>
      </c>
      <c r="S2">
        <v>6</v>
      </c>
      <c r="T2">
        <v>6</v>
      </c>
      <c r="U2">
        <v>6</v>
      </c>
    </row>
    <row r="3" spans="1:21" x14ac:dyDescent="0.15">
      <c r="A3" t="s">
        <v>22</v>
      </c>
      <c r="B3">
        <v>14</v>
      </c>
      <c r="C3">
        <v>14</v>
      </c>
      <c r="D3">
        <v>14</v>
      </c>
      <c r="E3">
        <v>17</v>
      </c>
      <c r="F3">
        <v>17</v>
      </c>
      <c r="G3">
        <v>17</v>
      </c>
      <c r="H3">
        <v>17</v>
      </c>
      <c r="I3">
        <v>4</v>
      </c>
      <c r="J3" s="2">
        <v>15</v>
      </c>
      <c r="K3" s="2">
        <v>15</v>
      </c>
      <c r="L3" s="2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 s="6">
        <v>22</v>
      </c>
      <c r="U3">
        <v>22</v>
      </c>
    </row>
    <row r="4" spans="1:21" x14ac:dyDescent="0.15">
      <c r="A4" t="s">
        <v>23</v>
      </c>
      <c r="B4">
        <v>16</v>
      </c>
      <c r="C4" s="2">
        <v>15</v>
      </c>
      <c r="D4">
        <v>22</v>
      </c>
      <c r="E4">
        <v>22</v>
      </c>
      <c r="F4">
        <v>15</v>
      </c>
      <c r="G4" s="2">
        <v>18</v>
      </c>
      <c r="H4" s="2">
        <v>15</v>
      </c>
      <c r="I4">
        <v>15</v>
      </c>
      <c r="J4">
        <v>15</v>
      </c>
      <c r="K4">
        <v>15</v>
      </c>
      <c r="L4">
        <v>16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18</v>
      </c>
      <c r="U4">
        <v>33</v>
      </c>
    </row>
    <row r="5" spans="1:21" x14ac:dyDescent="0.15">
      <c r="A5" t="s">
        <v>24</v>
      </c>
      <c r="B5">
        <v>33</v>
      </c>
      <c r="C5">
        <v>33</v>
      </c>
      <c r="D5">
        <v>33</v>
      </c>
      <c r="E5">
        <v>33</v>
      </c>
      <c r="F5">
        <v>33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17</v>
      </c>
      <c r="Q5">
        <v>17</v>
      </c>
      <c r="R5">
        <v>17</v>
      </c>
      <c r="S5">
        <v>15</v>
      </c>
      <c r="T5">
        <v>15</v>
      </c>
      <c r="U5">
        <v>6</v>
      </c>
    </row>
    <row r="6" spans="1:21" x14ac:dyDescent="0.15">
      <c r="A6" t="s">
        <v>25</v>
      </c>
      <c r="B6">
        <v>6</v>
      </c>
      <c r="C6">
        <v>15</v>
      </c>
      <c r="D6">
        <v>15</v>
      </c>
      <c r="E6">
        <v>15</v>
      </c>
      <c r="F6">
        <v>15</v>
      </c>
      <c r="G6">
        <v>15</v>
      </c>
      <c r="H6">
        <v>18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</row>
    <row r="7" spans="1:21" x14ac:dyDescent="0.15">
      <c r="A7" t="s">
        <v>26</v>
      </c>
    </row>
    <row r="8" spans="1:21" x14ac:dyDescent="0.15">
      <c r="A8" t="s">
        <v>27</v>
      </c>
    </row>
    <row r="9" spans="1:21" x14ac:dyDescent="0.15">
      <c r="A9" t="s">
        <v>28</v>
      </c>
    </row>
    <row r="10" spans="1:21" x14ac:dyDescent="0.15">
      <c r="A10" t="s">
        <v>29</v>
      </c>
    </row>
    <row r="11" spans="1:21" x14ac:dyDescent="0.15">
      <c r="A11" t="s">
        <v>30</v>
      </c>
    </row>
    <row r="12" spans="1:21" x14ac:dyDescent="0.15">
      <c r="A12" t="s">
        <v>31</v>
      </c>
    </row>
    <row r="13" spans="1:21" x14ac:dyDescent="0.15">
      <c r="A13" t="s">
        <v>32</v>
      </c>
    </row>
    <row r="14" spans="1:21" x14ac:dyDescent="0.15">
      <c r="A14" t="s">
        <v>33</v>
      </c>
    </row>
    <row r="15" spans="1:21" x14ac:dyDescent="0.15">
      <c r="A15" t="s">
        <v>34</v>
      </c>
    </row>
    <row r="16" spans="1:21" x14ac:dyDescent="0.15">
      <c r="A16" t="s">
        <v>35</v>
      </c>
    </row>
    <row r="17" spans="1:1" x14ac:dyDescent="0.15">
      <c r="A17" t="s">
        <v>36</v>
      </c>
    </row>
    <row r="18" spans="1:1" x14ac:dyDescent="0.15">
      <c r="A18" t="s">
        <v>37</v>
      </c>
    </row>
    <row r="19" spans="1:1" x14ac:dyDescent="0.15">
      <c r="A19" t="s">
        <v>38</v>
      </c>
    </row>
    <row r="20" spans="1:1" x14ac:dyDescent="0.15">
      <c r="A20" t="s">
        <v>39</v>
      </c>
    </row>
    <row r="21" spans="1:1" x14ac:dyDescent="0.15">
      <c r="A21" t="s">
        <v>40</v>
      </c>
    </row>
    <row r="22" spans="1:1" x14ac:dyDescent="0.15">
      <c r="A22" t="s">
        <v>41</v>
      </c>
    </row>
    <row r="23" spans="1:1" x14ac:dyDescent="0.15">
      <c r="A23" t="s">
        <v>42</v>
      </c>
    </row>
    <row r="24" spans="1:1" x14ac:dyDescent="0.15">
      <c r="A24" t="s">
        <v>43</v>
      </c>
    </row>
    <row r="25" spans="1:1" x14ac:dyDescent="0.15">
      <c r="A25" t="s">
        <v>44</v>
      </c>
    </row>
    <row r="26" spans="1:1" x14ac:dyDescent="0.15">
      <c r="A26" t="s">
        <v>45</v>
      </c>
    </row>
    <row r="27" spans="1:1" x14ac:dyDescent="0.15">
      <c r="A27" t="s">
        <v>46</v>
      </c>
    </row>
    <row r="28" spans="1:1" x14ac:dyDescent="0.15">
      <c r="A28" t="s">
        <v>47</v>
      </c>
    </row>
    <row r="29" spans="1:1" x14ac:dyDescent="0.15">
      <c r="A29" t="s">
        <v>48</v>
      </c>
    </row>
    <row r="30" spans="1:1" x14ac:dyDescent="0.15">
      <c r="A30" t="s">
        <v>49</v>
      </c>
    </row>
    <row r="31" spans="1:1" x14ac:dyDescent="0.15">
      <c r="A31" t="s">
        <v>50</v>
      </c>
    </row>
    <row r="32" spans="1:1" x14ac:dyDescent="0.15">
      <c r="A32" t="s">
        <v>51</v>
      </c>
    </row>
    <row r="33" spans="1:9" x14ac:dyDescent="0.15">
      <c r="A33" t="s">
        <v>52</v>
      </c>
    </row>
    <row r="34" spans="1:9" x14ac:dyDescent="0.15">
      <c r="A34" t="s">
        <v>53</v>
      </c>
    </row>
    <row r="35" spans="1:9" x14ac:dyDescent="0.15">
      <c r="A35" t="s">
        <v>54</v>
      </c>
    </row>
    <row r="36" spans="1:9" x14ac:dyDescent="0.15">
      <c r="A36" t="s">
        <v>55</v>
      </c>
    </row>
    <row r="37" spans="1:9" x14ac:dyDescent="0.15">
      <c r="A37" t="s">
        <v>56</v>
      </c>
    </row>
    <row r="38" spans="1:9" x14ac:dyDescent="0.15">
      <c r="A38" t="s">
        <v>57</v>
      </c>
    </row>
    <row r="39" spans="1:9" x14ac:dyDescent="0.15">
      <c r="A39" t="s">
        <v>58</v>
      </c>
    </row>
    <row r="40" spans="1:9" x14ac:dyDescent="0.15">
      <c r="A40" t="s">
        <v>59</v>
      </c>
    </row>
    <row r="41" spans="1:9" x14ac:dyDescent="0.15">
      <c r="A41" t="s">
        <v>60</v>
      </c>
    </row>
    <row r="42" spans="1:9" x14ac:dyDescent="0.15">
      <c r="A42" t="s">
        <v>61</v>
      </c>
    </row>
    <row r="43" spans="1:9" x14ac:dyDescent="0.15">
      <c r="B43" t="s">
        <v>71</v>
      </c>
      <c r="E43" t="s">
        <v>72</v>
      </c>
      <c r="H43" t="s">
        <v>73</v>
      </c>
    </row>
    <row r="44" spans="1:9" x14ac:dyDescent="0.15">
      <c r="B44" t="s">
        <v>62</v>
      </c>
      <c r="C44" s="1"/>
      <c r="E44" t="s">
        <v>65</v>
      </c>
      <c r="F44" s="7"/>
      <c r="H44" t="s">
        <v>65</v>
      </c>
      <c r="I44" s="6"/>
    </row>
    <row r="45" spans="1:9" x14ac:dyDescent="0.15">
      <c r="B45" t="s">
        <v>70</v>
      </c>
      <c r="C45" s="8"/>
      <c r="E45" t="s">
        <v>66</v>
      </c>
      <c r="F45" s="9"/>
      <c r="H45" t="s">
        <v>66</v>
      </c>
      <c r="I45" s="2"/>
    </row>
    <row r="46" spans="1:9" x14ac:dyDescent="0.15">
      <c r="B46" t="s">
        <v>63</v>
      </c>
      <c r="C46" s="4"/>
      <c r="E46" t="s">
        <v>67</v>
      </c>
      <c r="F46" s="14"/>
      <c r="H46" t="s">
        <v>67</v>
      </c>
      <c r="I46" s="12"/>
    </row>
    <row r="47" spans="1:9" x14ac:dyDescent="0.15">
      <c r="B47" t="s">
        <v>64</v>
      </c>
      <c r="C47" s="3"/>
      <c r="E47" t="s">
        <v>68</v>
      </c>
      <c r="F47" s="10"/>
      <c r="H47" t="s">
        <v>68</v>
      </c>
      <c r="I47" s="11"/>
    </row>
    <row r="48" spans="1:9" x14ac:dyDescent="0.15">
      <c r="E48" t="s">
        <v>69</v>
      </c>
      <c r="F48" s="15"/>
      <c r="H48" t="s">
        <v>69</v>
      </c>
      <c r="I4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tabSelected="1" zoomScale="70" zoomScaleNormal="70" workbookViewId="0">
      <pane ySplit="1" topLeftCell="A68" activePane="bottomLeft" state="frozen"/>
      <selection activeCell="D1" sqref="D1"/>
      <selection pane="bottomLeft" activeCell="J87" sqref="J87"/>
    </sheetView>
  </sheetViews>
  <sheetFormatPr defaultRowHeight="13.5" x14ac:dyDescent="0.15"/>
  <cols>
    <col min="23" max="23" width="16" customWidth="1"/>
    <col min="24" max="24" width="19.5" customWidth="1"/>
  </cols>
  <sheetData>
    <row r="1" spans="1:24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4" x14ac:dyDescent="0.15">
      <c r="A2" t="s">
        <v>20</v>
      </c>
      <c r="B2">
        <v>4</v>
      </c>
      <c r="C2">
        <v>4</v>
      </c>
      <c r="D2">
        <v>6</v>
      </c>
      <c r="E2">
        <v>4</v>
      </c>
      <c r="F2">
        <v>4</v>
      </c>
      <c r="G2">
        <v>7</v>
      </c>
      <c r="H2">
        <v>4</v>
      </c>
      <c r="I2">
        <v>7</v>
      </c>
      <c r="J2" t="s">
        <v>84</v>
      </c>
      <c r="K2">
        <v>4</v>
      </c>
      <c r="L2" s="16"/>
      <c r="M2" s="16"/>
      <c r="N2" s="16"/>
      <c r="O2" s="16"/>
      <c r="P2">
        <v>4</v>
      </c>
      <c r="Q2">
        <v>4</v>
      </c>
      <c r="R2" s="16"/>
      <c r="S2">
        <v>6</v>
      </c>
      <c r="T2">
        <v>6</v>
      </c>
      <c r="U2" s="16"/>
      <c r="X2" s="17"/>
    </row>
    <row r="3" spans="1:24" x14ac:dyDescent="0.15">
      <c r="B3" s="5">
        <v>9</v>
      </c>
      <c r="C3" s="5">
        <v>8</v>
      </c>
      <c r="D3" s="5">
        <v>9</v>
      </c>
      <c r="E3" s="5">
        <v>7</v>
      </c>
      <c r="F3" s="5">
        <v>9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16"/>
      <c r="M3" s="16"/>
      <c r="N3" s="16"/>
      <c r="O3" s="16"/>
      <c r="P3" s="16"/>
      <c r="Q3" s="16"/>
      <c r="R3" s="16"/>
      <c r="S3" s="16"/>
      <c r="T3" s="16"/>
      <c r="U3" s="16"/>
      <c r="X3" s="17"/>
    </row>
    <row r="4" spans="1:24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5">
        <v>4</v>
      </c>
      <c r="J4" s="5">
        <v>9</v>
      </c>
      <c r="K4" s="5">
        <v>9</v>
      </c>
      <c r="L4" s="5">
        <v>9</v>
      </c>
      <c r="M4" s="5">
        <v>9</v>
      </c>
      <c r="N4" s="5">
        <v>9</v>
      </c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13</v>
      </c>
      <c r="U4" s="5">
        <v>13</v>
      </c>
    </row>
    <row r="5" spans="1:24" x14ac:dyDescent="0.15">
      <c r="B5" s="16"/>
      <c r="C5" s="16"/>
      <c r="D5" s="16"/>
      <c r="E5" s="16"/>
      <c r="F5" s="16"/>
      <c r="G5" s="16"/>
      <c r="H5" s="16"/>
      <c r="I5" s="5">
        <v>12</v>
      </c>
      <c r="J5" s="5">
        <v>12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4</v>
      </c>
      <c r="U5" s="5">
        <v>4</v>
      </c>
    </row>
    <row r="6" spans="1:24" x14ac:dyDescent="0.15">
      <c r="A6" t="s">
        <v>23</v>
      </c>
      <c r="B6" s="5">
        <v>9</v>
      </c>
      <c r="C6" s="5">
        <v>9</v>
      </c>
      <c r="D6" s="5">
        <v>18</v>
      </c>
      <c r="E6" s="5">
        <v>13</v>
      </c>
      <c r="F6" s="5">
        <v>18</v>
      </c>
      <c r="G6" s="5">
        <v>18</v>
      </c>
      <c r="H6" s="5">
        <v>18</v>
      </c>
      <c r="I6" s="5">
        <v>16</v>
      </c>
      <c r="J6" s="5">
        <v>16</v>
      </c>
      <c r="K6" s="5">
        <v>16</v>
      </c>
      <c r="L6" s="5">
        <v>16</v>
      </c>
      <c r="M6" s="5">
        <v>16</v>
      </c>
      <c r="N6" s="5">
        <v>16</v>
      </c>
      <c r="O6" s="5">
        <v>8</v>
      </c>
      <c r="P6" s="5">
        <v>6</v>
      </c>
      <c r="Q6" s="5">
        <v>6</v>
      </c>
      <c r="R6" s="5">
        <v>6</v>
      </c>
      <c r="S6" s="5">
        <v>20</v>
      </c>
      <c r="T6" s="5">
        <v>7</v>
      </c>
      <c r="U6" s="5">
        <v>6</v>
      </c>
    </row>
    <row r="7" spans="1:24" x14ac:dyDescent="0.15">
      <c r="B7" s="5">
        <v>11</v>
      </c>
      <c r="C7" s="5">
        <v>7</v>
      </c>
      <c r="D7" s="5">
        <v>3</v>
      </c>
      <c r="E7" s="5">
        <v>4</v>
      </c>
      <c r="F7" s="5">
        <v>4</v>
      </c>
      <c r="G7" s="5">
        <v>7</v>
      </c>
      <c r="H7" s="5">
        <v>7</v>
      </c>
      <c r="I7" s="5">
        <v>7</v>
      </c>
      <c r="J7" s="5">
        <v>7</v>
      </c>
      <c r="K7" s="5">
        <v>8</v>
      </c>
      <c r="L7" s="5">
        <v>8</v>
      </c>
      <c r="M7" s="5">
        <v>9</v>
      </c>
      <c r="N7" s="5">
        <v>9</v>
      </c>
      <c r="O7" s="5">
        <v>9</v>
      </c>
      <c r="P7" s="5">
        <v>9</v>
      </c>
      <c r="Q7" s="5">
        <v>9</v>
      </c>
      <c r="R7" s="5">
        <v>9</v>
      </c>
      <c r="S7" s="5">
        <v>7</v>
      </c>
      <c r="T7" s="5">
        <v>7</v>
      </c>
      <c r="U7" s="5">
        <v>7</v>
      </c>
    </row>
    <row r="8" spans="1:24" x14ac:dyDescent="0.15">
      <c r="A8" t="s">
        <v>24</v>
      </c>
      <c r="B8" s="5">
        <v>6</v>
      </c>
      <c r="C8" s="5">
        <v>6</v>
      </c>
      <c r="D8" s="5">
        <v>13</v>
      </c>
      <c r="E8" s="5">
        <v>13</v>
      </c>
      <c r="F8" s="5">
        <v>13</v>
      </c>
      <c r="G8" s="5">
        <v>13</v>
      </c>
      <c r="H8" s="5">
        <v>7</v>
      </c>
      <c r="I8" s="5">
        <v>6</v>
      </c>
      <c r="J8" s="5">
        <v>6</v>
      </c>
      <c r="K8" s="5">
        <v>6</v>
      </c>
      <c r="L8" s="5">
        <v>6</v>
      </c>
      <c r="M8" s="5">
        <v>7</v>
      </c>
      <c r="N8" s="5">
        <v>11</v>
      </c>
      <c r="O8" s="5">
        <v>6</v>
      </c>
      <c r="P8" s="5">
        <v>6</v>
      </c>
      <c r="Q8" s="5">
        <v>6</v>
      </c>
      <c r="R8" s="5">
        <v>6</v>
      </c>
      <c r="S8" s="5">
        <v>6</v>
      </c>
      <c r="T8" s="5">
        <v>6</v>
      </c>
      <c r="U8" s="5">
        <v>6</v>
      </c>
    </row>
    <row r="9" spans="1:24" x14ac:dyDescent="0.15">
      <c r="B9" s="5">
        <v>8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9</v>
      </c>
      <c r="U9" s="5">
        <v>9</v>
      </c>
    </row>
    <row r="10" spans="1:24" x14ac:dyDescent="0.15">
      <c r="A10" t="s">
        <v>25</v>
      </c>
      <c r="B10" s="5">
        <v>6</v>
      </c>
      <c r="C10" s="5">
        <v>6</v>
      </c>
      <c r="D10" s="5">
        <v>6</v>
      </c>
      <c r="E10" s="5">
        <v>6</v>
      </c>
      <c r="F10" s="5">
        <v>17</v>
      </c>
      <c r="G10" s="5">
        <v>6</v>
      </c>
      <c r="H10" s="5">
        <v>6</v>
      </c>
      <c r="I10" s="5">
        <v>6</v>
      </c>
      <c r="J10" s="5">
        <v>10</v>
      </c>
      <c r="K10" s="5">
        <v>6</v>
      </c>
      <c r="L10" s="5">
        <v>6</v>
      </c>
      <c r="M10" s="5">
        <v>11</v>
      </c>
      <c r="N10" s="5">
        <v>6</v>
      </c>
      <c r="O10" s="5">
        <v>11</v>
      </c>
      <c r="P10" s="5">
        <v>1</v>
      </c>
      <c r="Q10" s="5">
        <v>6</v>
      </c>
      <c r="R10" s="5">
        <v>6</v>
      </c>
      <c r="S10" s="5">
        <v>6</v>
      </c>
      <c r="T10" s="5">
        <v>6</v>
      </c>
      <c r="U10" s="5">
        <v>3</v>
      </c>
    </row>
    <row r="11" spans="1:24" x14ac:dyDescent="0.15">
      <c r="B11" s="5">
        <v>9</v>
      </c>
      <c r="C11" s="5">
        <v>9</v>
      </c>
      <c r="D11" s="5">
        <v>9</v>
      </c>
      <c r="E11" s="5">
        <v>9</v>
      </c>
      <c r="F11" s="5">
        <v>9</v>
      </c>
      <c r="G11" s="5">
        <v>11</v>
      </c>
      <c r="H11" s="5">
        <v>11</v>
      </c>
      <c r="I11" s="5">
        <v>11</v>
      </c>
      <c r="J11" s="5">
        <v>11</v>
      </c>
      <c r="K11" s="5">
        <v>11</v>
      </c>
      <c r="L11" s="5">
        <v>11</v>
      </c>
      <c r="M11" s="5">
        <v>11</v>
      </c>
      <c r="N11" s="5">
        <v>11</v>
      </c>
      <c r="O11" s="5">
        <v>11</v>
      </c>
      <c r="P11" s="5">
        <v>11</v>
      </c>
      <c r="Q11" s="5">
        <v>11</v>
      </c>
      <c r="R11" s="5">
        <v>11</v>
      </c>
      <c r="S11" s="5">
        <v>11</v>
      </c>
      <c r="T11" s="5">
        <v>11</v>
      </c>
      <c r="U11" s="5">
        <v>11</v>
      </c>
    </row>
    <row r="12" spans="1:24" x14ac:dyDescent="0.15">
      <c r="A12" t="s">
        <v>26</v>
      </c>
      <c r="B12" s="5">
        <v>4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5">
        <v>10</v>
      </c>
      <c r="I12" s="5">
        <v>10</v>
      </c>
      <c r="J12" s="5">
        <v>10</v>
      </c>
      <c r="K12" s="5">
        <v>10</v>
      </c>
      <c r="L12" s="5">
        <v>10</v>
      </c>
      <c r="M12" s="5">
        <v>10</v>
      </c>
      <c r="N12" s="5">
        <v>2</v>
      </c>
      <c r="O12" s="5">
        <v>8</v>
      </c>
      <c r="P12" s="5">
        <v>8</v>
      </c>
      <c r="Q12" s="5">
        <v>6</v>
      </c>
      <c r="R12">
        <v>4</v>
      </c>
      <c r="S12">
        <v>4</v>
      </c>
      <c r="T12">
        <v>10</v>
      </c>
      <c r="U12">
        <v>3</v>
      </c>
    </row>
    <row r="13" spans="1:24" x14ac:dyDescent="0.15">
      <c r="B13" s="5">
        <v>9</v>
      </c>
      <c r="C13" s="5">
        <v>9</v>
      </c>
      <c r="D13" s="5">
        <v>9</v>
      </c>
      <c r="E13" s="5">
        <v>9</v>
      </c>
      <c r="F13" s="5">
        <v>9</v>
      </c>
      <c r="G13" s="5">
        <v>9</v>
      </c>
      <c r="H13" s="5">
        <v>9</v>
      </c>
      <c r="I13" s="5">
        <v>7</v>
      </c>
      <c r="J13" s="5">
        <v>7</v>
      </c>
      <c r="K13" s="5">
        <v>7</v>
      </c>
      <c r="L13" s="5">
        <v>7</v>
      </c>
      <c r="M13" s="5">
        <v>7</v>
      </c>
      <c r="N13" s="5">
        <v>7</v>
      </c>
      <c r="O13" s="5">
        <v>7</v>
      </c>
      <c r="P13" s="5">
        <v>9</v>
      </c>
      <c r="Q13" s="5">
        <v>9</v>
      </c>
      <c r="R13" s="5">
        <v>9</v>
      </c>
      <c r="S13" s="5">
        <v>9</v>
      </c>
      <c r="T13" s="5">
        <v>9</v>
      </c>
      <c r="U13" s="5">
        <v>9</v>
      </c>
    </row>
    <row r="14" spans="1:24" x14ac:dyDescent="0.15">
      <c r="A14" t="s">
        <v>27</v>
      </c>
      <c r="B14">
        <v>6</v>
      </c>
      <c r="C14">
        <v>6</v>
      </c>
      <c r="D14">
        <v>6</v>
      </c>
      <c r="E14">
        <v>11</v>
      </c>
      <c r="F14">
        <v>1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3</v>
      </c>
      <c r="S14">
        <v>4</v>
      </c>
      <c r="T14">
        <v>4</v>
      </c>
      <c r="U14">
        <v>4</v>
      </c>
    </row>
    <row r="15" spans="1:24" x14ac:dyDescent="0.15"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7</v>
      </c>
      <c r="R15">
        <v>7</v>
      </c>
      <c r="S15">
        <v>11</v>
      </c>
      <c r="T15">
        <v>11</v>
      </c>
      <c r="U15">
        <v>11</v>
      </c>
    </row>
    <row r="16" spans="1:24" x14ac:dyDescent="0.15">
      <c r="A16" t="s">
        <v>28</v>
      </c>
      <c r="B16">
        <v>10</v>
      </c>
      <c r="C16">
        <v>4</v>
      </c>
      <c r="D16">
        <v>10</v>
      </c>
      <c r="E16">
        <v>10</v>
      </c>
      <c r="F16">
        <v>10</v>
      </c>
      <c r="G16">
        <v>10</v>
      </c>
      <c r="H16">
        <v>4</v>
      </c>
      <c r="I16">
        <v>11</v>
      </c>
      <c r="J16">
        <v>1</v>
      </c>
      <c r="K16">
        <v>11</v>
      </c>
      <c r="L16">
        <v>4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4</v>
      </c>
      <c r="T16">
        <v>6</v>
      </c>
      <c r="U16">
        <v>6</v>
      </c>
    </row>
    <row r="17" spans="1:21" x14ac:dyDescent="0.15"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</row>
    <row r="18" spans="1:21" x14ac:dyDescent="0.15">
      <c r="A18" t="s">
        <v>29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</row>
    <row r="19" spans="1:21" x14ac:dyDescent="0.15"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10</v>
      </c>
      <c r="S19">
        <v>10</v>
      </c>
      <c r="T19">
        <v>10</v>
      </c>
      <c r="U19">
        <v>10</v>
      </c>
    </row>
    <row r="20" spans="1:21" x14ac:dyDescent="0.15">
      <c r="A20" t="s">
        <v>30</v>
      </c>
      <c r="B20">
        <v>6</v>
      </c>
      <c r="C20">
        <v>6</v>
      </c>
      <c r="D20">
        <v>6</v>
      </c>
      <c r="E20">
        <v>6</v>
      </c>
      <c r="F20">
        <v>4</v>
      </c>
      <c r="G20">
        <v>11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</row>
    <row r="21" spans="1:21" x14ac:dyDescent="0.15">
      <c r="B21">
        <v>10</v>
      </c>
      <c r="C21">
        <v>10</v>
      </c>
      <c r="D21">
        <v>10</v>
      </c>
      <c r="E21">
        <v>10</v>
      </c>
      <c r="F21">
        <v>10</v>
      </c>
      <c r="G21">
        <v>7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</row>
    <row r="22" spans="1:21" x14ac:dyDescent="0.15">
      <c r="A22" t="s">
        <v>31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</row>
    <row r="23" spans="1:21" x14ac:dyDescent="0.15"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</row>
    <row r="24" spans="1:21" x14ac:dyDescent="0.15">
      <c r="A24" t="s">
        <v>32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 s="5">
        <v>6</v>
      </c>
    </row>
    <row r="25" spans="1:21" x14ac:dyDescent="0.15"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  <c r="N25">
        <v>9</v>
      </c>
      <c r="O25">
        <v>9</v>
      </c>
      <c r="P25">
        <v>9</v>
      </c>
      <c r="Q25">
        <v>9</v>
      </c>
      <c r="R25">
        <v>9</v>
      </c>
      <c r="S25">
        <v>9</v>
      </c>
      <c r="T25">
        <v>9</v>
      </c>
      <c r="U25">
        <v>9</v>
      </c>
    </row>
    <row r="26" spans="1:21" x14ac:dyDescent="0.15">
      <c r="A26" t="s">
        <v>33</v>
      </c>
      <c r="B26">
        <v>6</v>
      </c>
      <c r="C26">
        <v>6</v>
      </c>
      <c r="D26" s="5">
        <v>6</v>
      </c>
      <c r="E26" s="5">
        <v>6</v>
      </c>
      <c r="F26" s="5">
        <v>6</v>
      </c>
      <c r="G26" s="5">
        <v>6</v>
      </c>
      <c r="H26">
        <v>6</v>
      </c>
      <c r="I26">
        <v>6</v>
      </c>
      <c r="J26">
        <v>6</v>
      </c>
      <c r="K26">
        <v>6</v>
      </c>
      <c r="L26">
        <v>6</v>
      </c>
      <c r="M26" s="5">
        <v>6</v>
      </c>
      <c r="N26" s="5">
        <v>6</v>
      </c>
      <c r="O26" s="5">
        <v>6</v>
      </c>
      <c r="P26" s="5">
        <v>6</v>
      </c>
      <c r="Q26">
        <v>6</v>
      </c>
      <c r="R26">
        <v>6</v>
      </c>
      <c r="S26">
        <v>6</v>
      </c>
      <c r="T26">
        <v>6</v>
      </c>
      <c r="U26" s="5">
        <v>6</v>
      </c>
    </row>
    <row r="27" spans="1:21" x14ac:dyDescent="0.15"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  <c r="S27">
        <v>9</v>
      </c>
      <c r="T27">
        <v>9</v>
      </c>
      <c r="U27">
        <v>9</v>
      </c>
    </row>
    <row r="28" spans="1:21" x14ac:dyDescent="0.15">
      <c r="A28" t="s">
        <v>34</v>
      </c>
      <c r="B28">
        <v>6</v>
      </c>
      <c r="C28">
        <v>6</v>
      </c>
      <c r="D28" s="5">
        <v>6</v>
      </c>
      <c r="E28" s="5">
        <v>6</v>
      </c>
      <c r="F28" s="5">
        <v>6</v>
      </c>
      <c r="G28" s="5">
        <v>6</v>
      </c>
      <c r="H28">
        <v>6</v>
      </c>
      <c r="I28">
        <v>6</v>
      </c>
      <c r="J28">
        <v>6</v>
      </c>
      <c r="K28">
        <v>6</v>
      </c>
      <c r="L28">
        <v>6</v>
      </c>
      <c r="M28" s="5">
        <v>6</v>
      </c>
      <c r="N28" s="5">
        <v>6</v>
      </c>
      <c r="O28" s="5">
        <v>6</v>
      </c>
      <c r="P28" s="5">
        <v>6</v>
      </c>
      <c r="Q28">
        <v>6</v>
      </c>
      <c r="R28">
        <v>6</v>
      </c>
      <c r="S28">
        <v>6</v>
      </c>
      <c r="T28">
        <v>6</v>
      </c>
      <c r="U28" s="5">
        <v>6</v>
      </c>
    </row>
    <row r="29" spans="1:21" x14ac:dyDescent="0.15"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</row>
    <row r="30" spans="1:21" x14ac:dyDescent="0.15">
      <c r="A30" t="s">
        <v>35</v>
      </c>
      <c r="B30">
        <v>6</v>
      </c>
      <c r="C30">
        <v>6</v>
      </c>
      <c r="D30" s="5">
        <v>6</v>
      </c>
      <c r="E30" s="5">
        <v>6</v>
      </c>
      <c r="F30" s="5">
        <v>6</v>
      </c>
      <c r="G30" s="5">
        <v>6</v>
      </c>
      <c r="H30">
        <v>6</v>
      </c>
      <c r="I30">
        <v>6</v>
      </c>
      <c r="J30">
        <v>6</v>
      </c>
      <c r="K30">
        <v>6</v>
      </c>
      <c r="L30">
        <v>6</v>
      </c>
      <c r="M30" s="5">
        <v>6</v>
      </c>
      <c r="N30" s="5">
        <v>6</v>
      </c>
      <c r="O30" s="5">
        <v>6</v>
      </c>
      <c r="P30" s="5">
        <v>6</v>
      </c>
      <c r="Q30">
        <v>6</v>
      </c>
      <c r="R30">
        <v>6</v>
      </c>
      <c r="S30">
        <v>6</v>
      </c>
      <c r="T30">
        <v>6</v>
      </c>
      <c r="U30" s="5">
        <v>6</v>
      </c>
    </row>
    <row r="31" spans="1:21" x14ac:dyDescent="0.15"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</row>
    <row r="32" spans="1:21" x14ac:dyDescent="0.15">
      <c r="A32" t="s">
        <v>36</v>
      </c>
      <c r="B32">
        <v>18</v>
      </c>
      <c r="C32">
        <v>14</v>
      </c>
      <c r="D32" s="5">
        <v>6</v>
      </c>
      <c r="E32" s="5">
        <v>6</v>
      </c>
      <c r="F32" s="5">
        <v>6</v>
      </c>
      <c r="G32" s="5">
        <v>6</v>
      </c>
      <c r="H32">
        <v>6</v>
      </c>
      <c r="I32">
        <v>10</v>
      </c>
      <c r="J32">
        <v>6</v>
      </c>
      <c r="K32">
        <v>6</v>
      </c>
      <c r="L32">
        <v>6</v>
      </c>
      <c r="M32" s="5">
        <v>6</v>
      </c>
      <c r="N32" s="5">
        <v>6</v>
      </c>
      <c r="O32" s="5">
        <v>6</v>
      </c>
      <c r="P32" s="5">
        <v>6</v>
      </c>
      <c r="Q32">
        <v>6</v>
      </c>
      <c r="R32">
        <v>6</v>
      </c>
      <c r="S32">
        <v>6</v>
      </c>
      <c r="T32">
        <v>6</v>
      </c>
      <c r="U32" s="5">
        <v>6</v>
      </c>
    </row>
    <row r="33" spans="1:22" x14ac:dyDescent="0.15">
      <c r="B33">
        <v>5</v>
      </c>
      <c r="C33">
        <v>5</v>
      </c>
      <c r="D33" s="5">
        <v>9</v>
      </c>
      <c r="E33" s="5">
        <v>9</v>
      </c>
      <c r="F33" s="5">
        <v>9</v>
      </c>
      <c r="G33" s="5">
        <v>9</v>
      </c>
      <c r="H33" s="5">
        <v>5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</row>
    <row r="34" spans="1:22" x14ac:dyDescent="0.15">
      <c r="A34" t="s">
        <v>37</v>
      </c>
      <c r="B34">
        <v>6</v>
      </c>
      <c r="C34">
        <v>6</v>
      </c>
      <c r="D34" s="5">
        <v>6</v>
      </c>
      <c r="E34" s="5">
        <v>6</v>
      </c>
      <c r="F34" s="5">
        <v>6</v>
      </c>
      <c r="G34" s="5">
        <v>6</v>
      </c>
      <c r="H34">
        <v>6</v>
      </c>
      <c r="I34">
        <v>6</v>
      </c>
      <c r="J34">
        <v>6</v>
      </c>
      <c r="K34">
        <v>6</v>
      </c>
      <c r="L34">
        <v>6</v>
      </c>
      <c r="M34" s="5">
        <v>6</v>
      </c>
      <c r="N34" s="5">
        <v>6</v>
      </c>
      <c r="O34" s="5">
        <v>6</v>
      </c>
      <c r="P34" s="5">
        <v>6</v>
      </c>
      <c r="Q34">
        <v>6</v>
      </c>
      <c r="R34">
        <v>6</v>
      </c>
      <c r="S34">
        <v>6</v>
      </c>
      <c r="T34">
        <v>6</v>
      </c>
      <c r="U34" s="5">
        <v>6</v>
      </c>
    </row>
    <row r="35" spans="1:22" x14ac:dyDescent="0.15"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</row>
    <row r="36" spans="1:22" x14ac:dyDescent="0.15">
      <c r="A36" t="s">
        <v>38</v>
      </c>
      <c r="B36">
        <v>6</v>
      </c>
      <c r="C36">
        <v>6</v>
      </c>
      <c r="D36" s="5">
        <v>6</v>
      </c>
      <c r="E36" s="5">
        <v>6</v>
      </c>
      <c r="F36" s="5">
        <v>6</v>
      </c>
      <c r="G36" s="5">
        <v>6</v>
      </c>
      <c r="H36">
        <v>6</v>
      </c>
      <c r="I36">
        <v>6</v>
      </c>
      <c r="J36">
        <v>6</v>
      </c>
      <c r="K36">
        <v>6</v>
      </c>
      <c r="L36">
        <v>6</v>
      </c>
      <c r="M36" s="5">
        <v>6</v>
      </c>
      <c r="N36" s="5">
        <v>6</v>
      </c>
      <c r="O36" s="5">
        <v>6</v>
      </c>
      <c r="P36" s="5">
        <v>6</v>
      </c>
      <c r="Q36">
        <v>6</v>
      </c>
      <c r="R36">
        <v>6</v>
      </c>
      <c r="S36">
        <v>6</v>
      </c>
      <c r="T36">
        <v>6</v>
      </c>
      <c r="U36" s="5">
        <v>6</v>
      </c>
    </row>
    <row r="37" spans="1:22" x14ac:dyDescent="0.15"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9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U37">
        <v>9</v>
      </c>
    </row>
    <row r="38" spans="1:22" x14ac:dyDescent="0.15">
      <c r="A38" t="s">
        <v>39</v>
      </c>
      <c r="B38">
        <v>6</v>
      </c>
      <c r="C38">
        <v>6</v>
      </c>
      <c r="D38" s="5">
        <v>6</v>
      </c>
      <c r="E38" s="5">
        <v>6</v>
      </c>
      <c r="F38" s="5">
        <v>6</v>
      </c>
      <c r="G38" s="5">
        <v>6</v>
      </c>
      <c r="H38">
        <v>6</v>
      </c>
      <c r="I38">
        <v>6</v>
      </c>
      <c r="J38">
        <v>6</v>
      </c>
      <c r="K38">
        <v>6</v>
      </c>
      <c r="L38">
        <v>6</v>
      </c>
      <c r="M38" s="5">
        <v>6</v>
      </c>
      <c r="N38" s="5">
        <v>6</v>
      </c>
      <c r="O38">
        <v>18</v>
      </c>
      <c r="P38" s="5">
        <v>6</v>
      </c>
      <c r="Q38">
        <v>6</v>
      </c>
      <c r="R38">
        <v>6</v>
      </c>
      <c r="S38">
        <v>6</v>
      </c>
      <c r="T38">
        <v>6</v>
      </c>
      <c r="U38" s="5">
        <v>6</v>
      </c>
    </row>
    <row r="39" spans="1:22" x14ac:dyDescent="0.15"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</row>
    <row r="40" spans="1:22" x14ac:dyDescent="0.15">
      <c r="A40" t="s">
        <v>40</v>
      </c>
      <c r="B40">
        <v>6</v>
      </c>
      <c r="C40">
        <v>6</v>
      </c>
      <c r="D40" s="5">
        <v>6</v>
      </c>
      <c r="E40" s="5">
        <v>6</v>
      </c>
      <c r="F40" s="5">
        <v>6</v>
      </c>
      <c r="G40">
        <v>15</v>
      </c>
      <c r="H40">
        <v>6</v>
      </c>
      <c r="I40">
        <v>6</v>
      </c>
      <c r="J40">
        <v>6</v>
      </c>
      <c r="K40">
        <v>6</v>
      </c>
      <c r="L40">
        <v>6</v>
      </c>
      <c r="M40" s="5">
        <v>6</v>
      </c>
      <c r="N40" s="5">
        <v>6</v>
      </c>
      <c r="O40">
        <v>6</v>
      </c>
      <c r="P40">
        <v>6</v>
      </c>
      <c r="Q40">
        <v>6</v>
      </c>
      <c r="R40">
        <v>6</v>
      </c>
      <c r="S40">
        <v>6</v>
      </c>
      <c r="T40" s="5">
        <v>6</v>
      </c>
      <c r="U40" s="5">
        <v>6</v>
      </c>
    </row>
    <row r="41" spans="1:22" x14ac:dyDescent="0.15"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</row>
    <row r="42" spans="1:22" x14ac:dyDescent="0.15">
      <c r="A42" t="s">
        <v>41</v>
      </c>
      <c r="B42">
        <v>6</v>
      </c>
      <c r="C42">
        <v>6</v>
      </c>
      <c r="D42" s="5">
        <v>6</v>
      </c>
      <c r="E42" s="5">
        <v>6</v>
      </c>
      <c r="F42" s="5">
        <v>6</v>
      </c>
      <c r="G42" s="5">
        <v>6</v>
      </c>
      <c r="H42">
        <v>6</v>
      </c>
      <c r="I42">
        <v>6</v>
      </c>
      <c r="J42">
        <v>6</v>
      </c>
      <c r="K42">
        <v>6</v>
      </c>
      <c r="L42">
        <v>6</v>
      </c>
      <c r="M42">
        <v>6</v>
      </c>
      <c r="N42">
        <v>18</v>
      </c>
      <c r="O42">
        <v>18</v>
      </c>
      <c r="P42">
        <v>6</v>
      </c>
      <c r="Q42">
        <v>6</v>
      </c>
      <c r="R42" s="5">
        <v>6</v>
      </c>
      <c r="S42" s="5">
        <v>6</v>
      </c>
      <c r="T42" s="5">
        <v>6</v>
      </c>
      <c r="U42" s="5">
        <v>6</v>
      </c>
    </row>
    <row r="43" spans="1:22" x14ac:dyDescent="0.15"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</row>
    <row r="44" spans="1:22" x14ac:dyDescent="0.15">
      <c r="A44" t="s">
        <v>42</v>
      </c>
      <c r="B44">
        <v>6</v>
      </c>
      <c r="C44">
        <v>6</v>
      </c>
      <c r="D44" s="5">
        <v>6</v>
      </c>
      <c r="E44" s="5">
        <v>6</v>
      </c>
      <c r="F44" s="5">
        <v>6</v>
      </c>
      <c r="G44" s="5">
        <v>6</v>
      </c>
      <c r="H44">
        <v>6</v>
      </c>
      <c r="I44">
        <v>6</v>
      </c>
      <c r="J44">
        <v>6</v>
      </c>
      <c r="K44">
        <v>6</v>
      </c>
      <c r="L44">
        <v>6</v>
      </c>
      <c r="M44" s="5">
        <v>6</v>
      </c>
      <c r="N44" s="5">
        <v>6</v>
      </c>
      <c r="O44" s="5">
        <v>6</v>
      </c>
      <c r="P44" s="5">
        <v>6</v>
      </c>
      <c r="Q44">
        <v>6</v>
      </c>
      <c r="R44">
        <v>6</v>
      </c>
      <c r="S44">
        <v>6</v>
      </c>
      <c r="T44">
        <v>6</v>
      </c>
      <c r="U44">
        <v>6</v>
      </c>
    </row>
    <row r="45" spans="1:22" x14ac:dyDescent="0.15"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</row>
    <row r="46" spans="1:22" x14ac:dyDescent="0.15">
      <c r="A46" t="s">
        <v>43</v>
      </c>
      <c r="B46">
        <v>6</v>
      </c>
      <c r="C46">
        <v>6</v>
      </c>
      <c r="D46" s="5">
        <v>6</v>
      </c>
      <c r="E46" s="5">
        <v>18</v>
      </c>
      <c r="F46" s="5">
        <v>6</v>
      </c>
      <c r="G46" s="5">
        <v>6</v>
      </c>
      <c r="H46">
        <v>6</v>
      </c>
      <c r="I46">
        <v>6</v>
      </c>
      <c r="J46">
        <v>6</v>
      </c>
      <c r="K46">
        <v>6</v>
      </c>
      <c r="L46">
        <v>6</v>
      </c>
      <c r="M46" s="5">
        <v>6</v>
      </c>
      <c r="N46" s="5">
        <v>6</v>
      </c>
      <c r="O46" s="5">
        <v>6</v>
      </c>
      <c r="P46">
        <v>6</v>
      </c>
      <c r="Q46">
        <v>6</v>
      </c>
      <c r="R46">
        <v>6</v>
      </c>
      <c r="S46">
        <v>6</v>
      </c>
      <c r="T46">
        <v>6</v>
      </c>
      <c r="U46" s="5">
        <v>6</v>
      </c>
      <c r="V46" s="5"/>
    </row>
    <row r="47" spans="1:22" x14ac:dyDescent="0.15"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</row>
    <row r="48" spans="1:22" x14ac:dyDescent="0.15">
      <c r="A48" t="s">
        <v>44</v>
      </c>
      <c r="B48">
        <v>6</v>
      </c>
      <c r="C48">
        <v>6</v>
      </c>
      <c r="D48">
        <v>18</v>
      </c>
      <c r="E48">
        <v>18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13</v>
      </c>
      <c r="S48">
        <v>6</v>
      </c>
      <c r="T48">
        <v>6</v>
      </c>
      <c r="U48">
        <v>6</v>
      </c>
    </row>
    <row r="49" spans="1:24" x14ac:dyDescent="0.15">
      <c r="B49">
        <v>9</v>
      </c>
      <c r="C49">
        <v>9</v>
      </c>
      <c r="D49">
        <v>9</v>
      </c>
      <c r="E49">
        <v>9</v>
      </c>
      <c r="F49">
        <v>9</v>
      </c>
      <c r="G49">
        <v>10</v>
      </c>
      <c r="H49">
        <v>10</v>
      </c>
      <c r="I49">
        <v>10</v>
      </c>
      <c r="J49">
        <v>9</v>
      </c>
      <c r="K49">
        <v>9</v>
      </c>
      <c r="L49">
        <v>9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 x14ac:dyDescent="0.15">
      <c r="A50" t="s">
        <v>45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</row>
    <row r="51" spans="1:24" x14ac:dyDescent="0.15"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 x14ac:dyDescent="0.15">
      <c r="A52" t="s">
        <v>46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</row>
    <row r="53" spans="1:24" x14ac:dyDescent="0.15">
      <c r="B53">
        <v>9</v>
      </c>
      <c r="C53">
        <v>9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9</v>
      </c>
      <c r="J53">
        <v>9</v>
      </c>
      <c r="K53">
        <v>9</v>
      </c>
      <c r="L53">
        <v>10</v>
      </c>
      <c r="M53">
        <v>10</v>
      </c>
      <c r="N53">
        <v>10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10</v>
      </c>
    </row>
    <row r="54" spans="1:24" x14ac:dyDescent="0.15">
      <c r="A54" t="s">
        <v>47</v>
      </c>
      <c r="B54">
        <v>20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20</v>
      </c>
      <c r="R54">
        <v>6</v>
      </c>
      <c r="S54">
        <v>6</v>
      </c>
      <c r="T54">
        <v>19</v>
      </c>
      <c r="U54">
        <v>19</v>
      </c>
    </row>
    <row r="55" spans="1:24" x14ac:dyDescent="0.15"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9</v>
      </c>
      <c r="J55">
        <v>9</v>
      </c>
      <c r="K55">
        <v>9</v>
      </c>
      <c r="L55">
        <v>9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</row>
    <row r="56" spans="1:24" x14ac:dyDescent="0.15">
      <c r="A56" t="s">
        <v>81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</row>
    <row r="57" spans="1:24" x14ac:dyDescent="0.15">
      <c r="B57">
        <v>10</v>
      </c>
      <c r="C57">
        <v>10</v>
      </c>
      <c r="D57">
        <v>10</v>
      </c>
      <c r="E57">
        <v>10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10</v>
      </c>
      <c r="O57">
        <v>10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 x14ac:dyDescent="0.15">
      <c r="A58" t="s">
        <v>82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15</v>
      </c>
      <c r="Q58">
        <v>15</v>
      </c>
      <c r="R58">
        <v>15</v>
      </c>
      <c r="S58">
        <v>6</v>
      </c>
      <c r="T58">
        <v>6</v>
      </c>
      <c r="U58">
        <v>6</v>
      </c>
    </row>
    <row r="59" spans="1:24" x14ac:dyDescent="0.15"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4</v>
      </c>
      <c r="Q59">
        <v>4</v>
      </c>
      <c r="R59">
        <v>4</v>
      </c>
      <c r="S59">
        <v>9</v>
      </c>
      <c r="T59">
        <v>9</v>
      </c>
      <c r="U59">
        <v>9</v>
      </c>
    </row>
    <row r="60" spans="1:24" x14ac:dyDescent="0.15">
      <c r="A60" t="s">
        <v>83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  <c r="U60">
        <v>6</v>
      </c>
    </row>
    <row r="61" spans="1:24" x14ac:dyDescent="0.15"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 x14ac:dyDescent="0.15">
      <c r="A62" t="s">
        <v>51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X62" s="23" t="s">
        <v>123</v>
      </c>
    </row>
    <row r="63" spans="1:24" x14ac:dyDescent="0.1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X63" s="24" t="s">
        <v>122</v>
      </c>
    </row>
    <row r="64" spans="1:24" x14ac:dyDescent="0.15">
      <c r="A64" t="s">
        <v>77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X64" s="24" t="s">
        <v>121</v>
      </c>
    </row>
    <row r="65" spans="1:34" x14ac:dyDescent="0.1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X65" s="24" t="s">
        <v>98</v>
      </c>
    </row>
    <row r="66" spans="1:34" x14ac:dyDescent="0.15">
      <c r="A66" t="s">
        <v>78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X66" s="24" t="s">
        <v>99</v>
      </c>
    </row>
    <row r="67" spans="1:34" x14ac:dyDescent="0.15"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X67" s="24" t="s">
        <v>100</v>
      </c>
    </row>
    <row r="68" spans="1:34" x14ac:dyDescent="0.15">
      <c r="A68" t="s">
        <v>79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X68" s="24" t="s">
        <v>101</v>
      </c>
    </row>
    <row r="69" spans="1:34" x14ac:dyDescent="0.15">
      <c r="B69">
        <v>9</v>
      </c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7</v>
      </c>
      <c r="Q69">
        <v>9</v>
      </c>
      <c r="R69">
        <v>9</v>
      </c>
      <c r="S69">
        <v>9</v>
      </c>
      <c r="T69">
        <v>9</v>
      </c>
      <c r="U69">
        <v>9</v>
      </c>
    </row>
    <row r="70" spans="1:34" x14ac:dyDescent="0.15">
      <c r="A70" t="s">
        <v>80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</row>
    <row r="71" spans="1:34" x14ac:dyDescent="0.15"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</row>
    <row r="73" spans="1:34" ht="49.5" x14ac:dyDescent="0.15">
      <c r="B73" t="s">
        <v>71</v>
      </c>
      <c r="E73" t="s">
        <v>72</v>
      </c>
      <c r="H73" t="s">
        <v>73</v>
      </c>
      <c r="K73" t="s">
        <v>74</v>
      </c>
      <c r="L73" t="s">
        <v>85</v>
      </c>
      <c r="X73" s="27"/>
      <c r="Z73" s="28" t="s">
        <v>149</v>
      </c>
      <c r="AA73" s="28" t="s">
        <v>150</v>
      </c>
      <c r="AB73" s="28" t="s">
        <v>151</v>
      </c>
      <c r="AC73" s="28" t="s">
        <v>152</v>
      </c>
      <c r="AD73" s="28" t="s">
        <v>153</v>
      </c>
      <c r="AE73" s="28" t="s">
        <v>154</v>
      </c>
      <c r="AF73" s="28" t="s">
        <v>155</v>
      </c>
      <c r="AG73" s="28" t="s">
        <v>156</v>
      </c>
      <c r="AH73" s="28" t="s">
        <v>157</v>
      </c>
    </row>
    <row r="74" spans="1:34" ht="16.5" x14ac:dyDescent="0.15">
      <c r="B74" t="s">
        <v>62</v>
      </c>
      <c r="C74" s="1"/>
      <c r="E74" t="s">
        <v>65</v>
      </c>
      <c r="F74" s="7"/>
      <c r="H74" t="s">
        <v>65</v>
      </c>
      <c r="I74" s="6"/>
      <c r="K74" t="s">
        <v>75</v>
      </c>
      <c r="L74" t="s">
        <v>76</v>
      </c>
      <c r="W74" s="26">
        <v>1</v>
      </c>
      <c r="X74" s="28" t="s">
        <v>124</v>
      </c>
    </row>
    <row r="75" spans="1:34" ht="16.5" x14ac:dyDescent="0.15">
      <c r="B75" t="s">
        <v>70</v>
      </c>
      <c r="C75" s="8"/>
      <c r="E75" t="s">
        <v>66</v>
      </c>
      <c r="F75" s="9"/>
      <c r="H75" t="s">
        <v>66</v>
      </c>
      <c r="I75" s="2"/>
      <c r="W75" s="26">
        <v>2</v>
      </c>
      <c r="X75" s="28" t="s">
        <v>125</v>
      </c>
    </row>
    <row r="76" spans="1:34" ht="16.5" x14ac:dyDescent="0.15">
      <c r="B76" t="s">
        <v>63</v>
      </c>
      <c r="C76" s="4"/>
      <c r="E76" t="s">
        <v>67</v>
      </c>
      <c r="F76" s="14"/>
      <c r="H76" t="s">
        <v>67</v>
      </c>
      <c r="I76" s="12"/>
      <c r="W76" s="26">
        <v>3</v>
      </c>
      <c r="X76" s="28" t="s">
        <v>126</v>
      </c>
    </row>
    <row r="77" spans="1:34" ht="16.5" x14ac:dyDescent="0.15">
      <c r="B77" t="s">
        <v>64</v>
      </c>
      <c r="C77" s="3"/>
      <c r="E77" t="s">
        <v>68</v>
      </c>
      <c r="F77" s="10"/>
      <c r="H77" t="s">
        <v>68</v>
      </c>
      <c r="I77" s="11"/>
      <c r="W77" s="26">
        <v>4</v>
      </c>
      <c r="X77" s="28" t="s">
        <v>127</v>
      </c>
    </row>
    <row r="78" spans="1:34" ht="16.5" x14ac:dyDescent="0.15">
      <c r="E78" t="s">
        <v>69</v>
      </c>
      <c r="F78" s="15"/>
      <c r="H78" t="s">
        <v>69</v>
      </c>
      <c r="I78" s="13"/>
      <c r="W78" s="26">
        <v>5</v>
      </c>
      <c r="X78" s="28" t="s">
        <v>128</v>
      </c>
    </row>
    <row r="79" spans="1:34" ht="16.5" x14ac:dyDescent="0.15">
      <c r="W79" s="26">
        <v>6</v>
      </c>
      <c r="X79" s="28" t="s">
        <v>129</v>
      </c>
    </row>
    <row r="80" spans="1:34" ht="16.5" x14ac:dyDescent="0.15">
      <c r="W80" s="26">
        <v>7</v>
      </c>
      <c r="X80" s="28" t="s">
        <v>130</v>
      </c>
    </row>
    <row r="81" spans="5:24" ht="16.5" x14ac:dyDescent="0.15">
      <c r="W81" s="26">
        <v>8</v>
      </c>
      <c r="X81" s="28" t="s">
        <v>131</v>
      </c>
    </row>
    <row r="82" spans="5:24" ht="16.5" x14ac:dyDescent="0.15">
      <c r="W82" s="26">
        <v>9</v>
      </c>
      <c r="X82" s="28" t="s">
        <v>132</v>
      </c>
    </row>
    <row r="83" spans="5:24" ht="16.5" x14ac:dyDescent="0.15">
      <c r="W83" s="26">
        <v>10</v>
      </c>
      <c r="X83" s="28" t="s">
        <v>133</v>
      </c>
    </row>
    <row r="84" spans="5:24" ht="16.5" x14ac:dyDescent="0.15">
      <c r="E84" t="s">
        <v>87</v>
      </c>
      <c r="W84" s="26">
        <v>11</v>
      </c>
      <c r="X84" s="28" t="s">
        <v>134</v>
      </c>
    </row>
    <row r="85" spans="5:24" ht="16.5" x14ac:dyDescent="0.15">
      <c r="E85" t="s">
        <v>86</v>
      </c>
      <c r="W85" s="26">
        <v>12</v>
      </c>
      <c r="X85" s="28" t="s">
        <v>135</v>
      </c>
    </row>
    <row r="86" spans="5:24" ht="16.5" x14ac:dyDescent="0.15">
      <c r="E86" t="s">
        <v>175</v>
      </c>
      <c r="W86" s="26">
        <v>13</v>
      </c>
      <c r="X86" s="28" t="s">
        <v>136</v>
      </c>
    </row>
    <row r="87" spans="5:24" ht="16.5" x14ac:dyDescent="0.15">
      <c r="W87" s="26">
        <v>14</v>
      </c>
      <c r="X87" s="28" t="s">
        <v>137</v>
      </c>
    </row>
    <row r="88" spans="5:24" ht="16.5" x14ac:dyDescent="0.15">
      <c r="E88" t="s">
        <v>176</v>
      </c>
      <c r="W88" s="26">
        <v>15</v>
      </c>
      <c r="X88" s="28" t="s">
        <v>138</v>
      </c>
    </row>
    <row r="89" spans="5:24" ht="16.5" x14ac:dyDescent="0.15">
      <c r="W89" s="26">
        <v>16</v>
      </c>
      <c r="X89" s="28" t="s">
        <v>139</v>
      </c>
    </row>
    <row r="90" spans="5:24" ht="16.5" x14ac:dyDescent="0.15">
      <c r="W90" s="26">
        <v>17</v>
      </c>
      <c r="X90" s="28" t="s">
        <v>140</v>
      </c>
    </row>
    <row r="91" spans="5:24" ht="16.5" x14ac:dyDescent="0.15">
      <c r="W91" s="26">
        <v>18</v>
      </c>
      <c r="X91" s="28" t="s">
        <v>141</v>
      </c>
    </row>
    <row r="92" spans="5:24" ht="16.5" x14ac:dyDescent="0.15">
      <c r="W92" s="26">
        <v>19</v>
      </c>
      <c r="X92" s="28" t="s">
        <v>142</v>
      </c>
    </row>
    <row r="93" spans="5:24" ht="33" x14ac:dyDescent="0.15">
      <c r="W93" s="26">
        <v>20</v>
      </c>
      <c r="X93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workbookViewId="0">
      <selection activeCell="J7" sqref="J7"/>
    </sheetView>
  </sheetViews>
  <sheetFormatPr defaultRowHeight="13.5" x14ac:dyDescent="0.15"/>
  <cols>
    <col min="1" max="1" width="16.25" customWidth="1"/>
  </cols>
  <sheetData>
    <row r="1" spans="1:22" x14ac:dyDescent="0.15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15">
      <c r="A2" t="s">
        <v>91</v>
      </c>
      <c r="B2" t="s">
        <v>20</v>
      </c>
      <c r="C2">
        <v>4</v>
      </c>
      <c r="D2">
        <v>4</v>
      </c>
      <c r="E2">
        <v>6</v>
      </c>
      <c r="F2">
        <v>4</v>
      </c>
      <c r="G2">
        <v>4</v>
      </c>
      <c r="H2">
        <v>7</v>
      </c>
      <c r="I2">
        <v>4</v>
      </c>
      <c r="J2">
        <v>7</v>
      </c>
      <c r="K2" t="s">
        <v>84</v>
      </c>
      <c r="L2">
        <v>4</v>
      </c>
      <c r="M2" s="16"/>
      <c r="N2" s="16"/>
      <c r="O2" s="16"/>
      <c r="P2" s="16"/>
      <c r="Q2">
        <v>4</v>
      </c>
      <c r="R2">
        <v>4</v>
      </c>
      <c r="S2" s="16"/>
      <c r="T2">
        <v>6</v>
      </c>
      <c r="U2">
        <v>6</v>
      </c>
      <c r="V2" s="16"/>
    </row>
    <row r="3" spans="1:22" x14ac:dyDescent="0.15">
      <c r="A3" t="s">
        <v>92</v>
      </c>
      <c r="C3" s="5">
        <v>9</v>
      </c>
      <c r="D3" s="5">
        <v>8</v>
      </c>
      <c r="E3" s="5">
        <v>9</v>
      </c>
      <c r="F3" s="5">
        <v>7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5">
        <v>9</v>
      </c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15">
      <c r="A4" s="5" t="s">
        <v>93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15">
      <c r="B5" t="s">
        <v>22</v>
      </c>
      <c r="C5" s="5">
        <v>4</v>
      </c>
      <c r="D5" s="16"/>
      <c r="E5" s="16"/>
      <c r="F5" s="16"/>
      <c r="G5" s="16"/>
      <c r="H5" s="16"/>
      <c r="I5" s="16"/>
      <c r="J5" s="5">
        <v>4</v>
      </c>
      <c r="K5" s="5">
        <v>9</v>
      </c>
      <c r="L5" s="5">
        <v>9</v>
      </c>
      <c r="M5" s="5">
        <v>9</v>
      </c>
      <c r="N5" s="5">
        <v>9</v>
      </c>
      <c r="O5" s="5">
        <v>9</v>
      </c>
      <c r="P5" s="5">
        <v>9</v>
      </c>
      <c r="Q5" s="5">
        <v>9</v>
      </c>
      <c r="R5" s="5">
        <v>9</v>
      </c>
      <c r="S5" s="5">
        <v>9</v>
      </c>
      <c r="T5" s="5">
        <v>9</v>
      </c>
      <c r="U5" s="5">
        <v>13</v>
      </c>
      <c r="V5" s="5">
        <v>13</v>
      </c>
    </row>
    <row r="6" spans="1:22" x14ac:dyDescent="0.15">
      <c r="C6" s="16"/>
      <c r="D6" s="16"/>
      <c r="E6" s="16"/>
      <c r="F6" s="16"/>
      <c r="G6" s="16"/>
      <c r="H6" s="16"/>
      <c r="I6" s="16"/>
      <c r="J6" s="5">
        <v>12</v>
      </c>
      <c r="K6" s="5">
        <v>12</v>
      </c>
      <c r="L6" s="5">
        <v>7</v>
      </c>
      <c r="M6" s="5">
        <v>7</v>
      </c>
      <c r="N6" s="5">
        <v>7</v>
      </c>
      <c r="O6" s="5">
        <v>7</v>
      </c>
      <c r="P6" s="5">
        <v>7</v>
      </c>
      <c r="Q6" s="5">
        <v>7</v>
      </c>
      <c r="R6" s="5">
        <v>7</v>
      </c>
      <c r="S6" s="5">
        <v>7</v>
      </c>
      <c r="T6" s="5">
        <v>7</v>
      </c>
      <c r="U6" s="5">
        <v>4</v>
      </c>
      <c r="V6" s="5">
        <v>4</v>
      </c>
    </row>
    <row r="7" spans="1:22" x14ac:dyDescent="0.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15">
      <c r="B8" t="s">
        <v>23</v>
      </c>
      <c r="C8" s="5">
        <v>9</v>
      </c>
      <c r="D8" s="5">
        <v>9</v>
      </c>
      <c r="E8" s="5">
        <v>18</v>
      </c>
      <c r="F8" s="5">
        <v>13</v>
      </c>
      <c r="G8" s="5">
        <v>18</v>
      </c>
      <c r="H8" s="5">
        <v>18</v>
      </c>
      <c r="I8" s="5">
        <v>18</v>
      </c>
      <c r="J8" s="5">
        <v>16</v>
      </c>
      <c r="K8" s="5">
        <v>16</v>
      </c>
      <c r="L8" s="5">
        <v>16</v>
      </c>
      <c r="M8" s="5">
        <v>16</v>
      </c>
      <c r="N8" s="5">
        <v>16</v>
      </c>
      <c r="O8" s="5">
        <v>16</v>
      </c>
      <c r="P8" s="5">
        <v>8</v>
      </c>
      <c r="Q8" s="5">
        <v>6</v>
      </c>
      <c r="R8" s="5">
        <v>6</v>
      </c>
      <c r="S8" s="5">
        <v>6</v>
      </c>
      <c r="T8" s="5">
        <v>20</v>
      </c>
      <c r="U8" s="5">
        <v>7</v>
      </c>
      <c r="V8" s="5">
        <v>6</v>
      </c>
    </row>
    <row r="9" spans="1:22" x14ac:dyDescent="0.15">
      <c r="C9" s="5">
        <v>11</v>
      </c>
      <c r="D9" s="5">
        <v>7</v>
      </c>
      <c r="E9" s="5">
        <v>3</v>
      </c>
      <c r="F9" s="5">
        <v>4</v>
      </c>
      <c r="G9" s="5">
        <v>4</v>
      </c>
      <c r="H9" s="5">
        <v>7</v>
      </c>
      <c r="I9" s="5">
        <v>7</v>
      </c>
      <c r="J9" s="5">
        <v>7</v>
      </c>
      <c r="K9" s="5">
        <v>7</v>
      </c>
      <c r="L9" s="5">
        <v>8</v>
      </c>
      <c r="M9" s="5">
        <v>8</v>
      </c>
      <c r="N9" s="5">
        <v>9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7</v>
      </c>
      <c r="U9" s="5">
        <v>7</v>
      </c>
      <c r="V9" s="5">
        <v>7</v>
      </c>
    </row>
    <row r="10" spans="1:22" x14ac:dyDescent="0.1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15">
      <c r="B11" t="s">
        <v>24</v>
      </c>
      <c r="C11" s="5">
        <v>6</v>
      </c>
      <c r="D11" s="5">
        <v>6</v>
      </c>
      <c r="E11" s="5">
        <v>13</v>
      </c>
      <c r="F11" s="5">
        <v>13</v>
      </c>
      <c r="G11" s="5">
        <v>13</v>
      </c>
      <c r="H11" s="5">
        <v>13</v>
      </c>
      <c r="I11" s="5">
        <v>7</v>
      </c>
      <c r="J11" s="5">
        <v>6</v>
      </c>
      <c r="K11" s="5">
        <v>6</v>
      </c>
      <c r="L11" s="5">
        <v>6</v>
      </c>
      <c r="M11" s="5">
        <v>6</v>
      </c>
      <c r="N11" s="5">
        <v>7</v>
      </c>
      <c r="O11" s="5">
        <v>11</v>
      </c>
      <c r="P11" s="5">
        <v>6</v>
      </c>
      <c r="Q11" s="5">
        <v>6</v>
      </c>
      <c r="R11" s="5">
        <v>6</v>
      </c>
      <c r="S11" s="5">
        <v>6</v>
      </c>
      <c r="T11" s="5">
        <v>6</v>
      </c>
      <c r="U11" s="5">
        <v>6</v>
      </c>
      <c r="V11" s="5">
        <v>6</v>
      </c>
    </row>
    <row r="12" spans="1:22" x14ac:dyDescent="0.15"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8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</row>
    <row r="13" spans="1:22" x14ac:dyDescent="0.1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15">
      <c r="B14" t="s">
        <v>25</v>
      </c>
      <c r="C14" s="5">
        <v>6</v>
      </c>
      <c r="D14" s="5">
        <v>6</v>
      </c>
      <c r="E14" s="5">
        <v>6</v>
      </c>
      <c r="F14" s="5">
        <v>6</v>
      </c>
      <c r="G14" s="5">
        <v>17</v>
      </c>
      <c r="H14" s="5">
        <v>6</v>
      </c>
      <c r="I14" s="5">
        <v>6</v>
      </c>
      <c r="J14" s="5">
        <v>6</v>
      </c>
      <c r="K14" s="5">
        <v>10</v>
      </c>
      <c r="L14" s="5">
        <v>6</v>
      </c>
      <c r="M14" s="5">
        <v>6</v>
      </c>
      <c r="N14" s="5">
        <v>11</v>
      </c>
      <c r="O14" s="5">
        <v>6</v>
      </c>
      <c r="P14" s="5">
        <v>11</v>
      </c>
      <c r="Q14" s="5">
        <v>1</v>
      </c>
      <c r="R14" s="5">
        <v>6</v>
      </c>
      <c r="S14" s="5">
        <v>6</v>
      </c>
      <c r="T14" s="5">
        <v>6</v>
      </c>
      <c r="U14" s="5">
        <v>6</v>
      </c>
      <c r="V14" s="5">
        <v>3</v>
      </c>
    </row>
    <row r="15" spans="1:22" x14ac:dyDescent="0.15">
      <c r="C15" s="5">
        <v>9</v>
      </c>
      <c r="D15" s="5">
        <v>9</v>
      </c>
      <c r="E15" s="5">
        <v>9</v>
      </c>
      <c r="F15" s="5">
        <v>9</v>
      </c>
      <c r="G15" s="5">
        <v>9</v>
      </c>
      <c r="H15" s="5">
        <v>11</v>
      </c>
      <c r="I15" s="5">
        <v>11</v>
      </c>
      <c r="J15" s="5">
        <v>11</v>
      </c>
      <c r="K15" s="5">
        <v>11</v>
      </c>
      <c r="L15" s="5">
        <v>11</v>
      </c>
      <c r="M15" s="5">
        <v>11</v>
      </c>
      <c r="N15" s="5">
        <v>11</v>
      </c>
      <c r="O15" s="5">
        <v>11</v>
      </c>
      <c r="P15" s="5">
        <v>11</v>
      </c>
      <c r="Q15" s="5">
        <v>11</v>
      </c>
      <c r="R15" s="5">
        <v>11</v>
      </c>
      <c r="S15" s="5">
        <v>11</v>
      </c>
      <c r="T15" s="5">
        <v>11</v>
      </c>
      <c r="U15" s="5">
        <v>11</v>
      </c>
      <c r="V15" s="5">
        <v>11</v>
      </c>
    </row>
    <row r="16" spans="1:22" x14ac:dyDescent="0.1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15">
      <c r="B17" t="s">
        <v>26</v>
      </c>
      <c r="C17" s="5">
        <v>4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2</v>
      </c>
      <c r="P17" s="5">
        <v>8</v>
      </c>
      <c r="Q17" s="5">
        <v>8</v>
      </c>
      <c r="R17" s="5">
        <v>6</v>
      </c>
      <c r="S17">
        <v>4</v>
      </c>
      <c r="T17">
        <v>4</v>
      </c>
      <c r="U17">
        <v>10</v>
      </c>
      <c r="V17">
        <v>3</v>
      </c>
    </row>
    <row r="18" spans="2:22" x14ac:dyDescent="0.15">
      <c r="C18" s="5">
        <v>9</v>
      </c>
      <c r="D18" s="5">
        <v>9</v>
      </c>
      <c r="E18" s="5">
        <v>9</v>
      </c>
      <c r="F18" s="5">
        <v>9</v>
      </c>
      <c r="G18" s="5">
        <v>9</v>
      </c>
      <c r="H18" s="5">
        <v>9</v>
      </c>
      <c r="I18" s="5">
        <v>9</v>
      </c>
      <c r="J18" s="5">
        <v>7</v>
      </c>
      <c r="K18" s="5">
        <v>7</v>
      </c>
      <c r="L18" s="5">
        <v>7</v>
      </c>
      <c r="M18" s="5">
        <v>7</v>
      </c>
      <c r="N18" s="5">
        <v>7</v>
      </c>
      <c r="O18" s="5">
        <v>7</v>
      </c>
      <c r="P18" s="5">
        <v>7</v>
      </c>
      <c r="Q18" s="5">
        <v>9</v>
      </c>
      <c r="R18" s="5">
        <v>9</v>
      </c>
      <c r="S18" s="5">
        <v>9</v>
      </c>
      <c r="T18" s="5">
        <v>9</v>
      </c>
      <c r="U18" s="5">
        <v>9</v>
      </c>
      <c r="V18" s="5">
        <v>9</v>
      </c>
    </row>
    <row r="19" spans="2:22" x14ac:dyDescent="0.1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15">
      <c r="B20" t="s">
        <v>27</v>
      </c>
      <c r="C20">
        <v>6</v>
      </c>
      <c r="D20">
        <v>6</v>
      </c>
      <c r="E20">
        <v>6</v>
      </c>
      <c r="F20">
        <v>11</v>
      </c>
      <c r="G20">
        <v>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3</v>
      </c>
      <c r="T20">
        <v>4</v>
      </c>
      <c r="U20">
        <v>4</v>
      </c>
      <c r="V20">
        <v>4</v>
      </c>
    </row>
    <row r="21" spans="2:22" x14ac:dyDescent="0.15"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7</v>
      </c>
      <c r="S21">
        <v>7</v>
      </c>
      <c r="T21">
        <v>11</v>
      </c>
      <c r="U21">
        <v>11</v>
      </c>
      <c r="V21">
        <v>11</v>
      </c>
    </row>
    <row r="23" spans="2:22" x14ac:dyDescent="0.15">
      <c r="B23" t="s">
        <v>28</v>
      </c>
      <c r="C23">
        <v>10</v>
      </c>
      <c r="D23">
        <v>4</v>
      </c>
      <c r="E23">
        <v>10</v>
      </c>
      <c r="F23">
        <v>10</v>
      </c>
      <c r="G23">
        <v>10</v>
      </c>
      <c r="H23">
        <v>10</v>
      </c>
      <c r="I23">
        <v>4</v>
      </c>
      <c r="J23">
        <v>11</v>
      </c>
      <c r="K23">
        <v>1</v>
      </c>
      <c r="L23">
        <v>11</v>
      </c>
      <c r="M23">
        <v>4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4</v>
      </c>
      <c r="U23">
        <v>6</v>
      </c>
      <c r="V23">
        <v>6</v>
      </c>
    </row>
    <row r="24" spans="2:22" x14ac:dyDescent="0.15"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</row>
    <row r="26" spans="2:22" x14ac:dyDescent="0.15">
      <c r="B26" t="s">
        <v>29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</row>
    <row r="27" spans="2:22" x14ac:dyDescent="0.15"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10</v>
      </c>
      <c r="T27">
        <v>10</v>
      </c>
      <c r="U27">
        <v>10</v>
      </c>
      <c r="V27">
        <v>10</v>
      </c>
    </row>
    <row r="29" spans="2:22" x14ac:dyDescent="0.15">
      <c r="B29" t="s">
        <v>30</v>
      </c>
      <c r="C29">
        <v>6</v>
      </c>
      <c r="D29">
        <v>6</v>
      </c>
      <c r="E29">
        <v>6</v>
      </c>
      <c r="F29">
        <v>6</v>
      </c>
      <c r="G29">
        <v>4</v>
      </c>
      <c r="H29">
        <v>11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</row>
    <row r="30" spans="2:22" x14ac:dyDescent="0.15">
      <c r="C30">
        <v>10</v>
      </c>
      <c r="D30">
        <v>10</v>
      </c>
      <c r="E30">
        <v>10</v>
      </c>
      <c r="F30">
        <v>10</v>
      </c>
      <c r="G30">
        <v>10</v>
      </c>
      <c r="H30">
        <v>7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</row>
    <row r="32" spans="2:22" x14ac:dyDescent="0.15">
      <c r="B32" t="s">
        <v>31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</row>
    <row r="33" spans="2:22" x14ac:dyDescent="0.15"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</row>
    <row r="35" spans="2:22" x14ac:dyDescent="0.15">
      <c r="B35" t="s">
        <v>32</v>
      </c>
      <c r="C35">
        <v>6</v>
      </c>
      <c r="D35">
        <v>6</v>
      </c>
      <c r="E35" s="5">
        <v>6</v>
      </c>
      <c r="F35" s="5">
        <v>6</v>
      </c>
      <c r="G35" s="5">
        <v>6</v>
      </c>
      <c r="H35" s="5">
        <v>6</v>
      </c>
      <c r="I35">
        <v>6</v>
      </c>
      <c r="J35">
        <v>6</v>
      </c>
      <c r="K35">
        <v>6</v>
      </c>
      <c r="L35">
        <v>6</v>
      </c>
      <c r="M35">
        <v>6</v>
      </c>
      <c r="N35" s="5">
        <v>6</v>
      </c>
      <c r="O35" s="5">
        <v>6</v>
      </c>
      <c r="P35" s="5">
        <v>6</v>
      </c>
      <c r="Q35" s="5">
        <v>6</v>
      </c>
      <c r="R35">
        <v>6</v>
      </c>
      <c r="S35">
        <v>6</v>
      </c>
      <c r="T35">
        <v>6</v>
      </c>
      <c r="U35">
        <v>6</v>
      </c>
      <c r="V35" s="5">
        <v>6</v>
      </c>
    </row>
    <row r="36" spans="2:22" x14ac:dyDescent="0.15"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9</v>
      </c>
      <c r="Q36">
        <v>9</v>
      </c>
      <c r="R36">
        <v>9</v>
      </c>
      <c r="S36">
        <v>9</v>
      </c>
      <c r="T36">
        <v>9</v>
      </c>
      <c r="U36">
        <v>9</v>
      </c>
      <c r="V36">
        <v>9</v>
      </c>
    </row>
    <row r="38" spans="2:22" x14ac:dyDescent="0.15">
      <c r="B38" t="s">
        <v>33</v>
      </c>
      <c r="C38">
        <v>6</v>
      </c>
      <c r="D38">
        <v>6</v>
      </c>
      <c r="E38" s="5">
        <v>6</v>
      </c>
      <c r="F38" s="5">
        <v>6</v>
      </c>
      <c r="G38" s="5">
        <v>6</v>
      </c>
      <c r="H38" s="5">
        <v>6</v>
      </c>
      <c r="I38">
        <v>6</v>
      </c>
      <c r="J38">
        <v>6</v>
      </c>
      <c r="K38">
        <v>6</v>
      </c>
      <c r="L38">
        <v>6</v>
      </c>
      <c r="M38">
        <v>6</v>
      </c>
      <c r="N38" s="5">
        <v>6</v>
      </c>
      <c r="O38" s="5">
        <v>6</v>
      </c>
      <c r="P38" s="5">
        <v>6</v>
      </c>
      <c r="Q38" s="5">
        <v>6</v>
      </c>
      <c r="R38">
        <v>6</v>
      </c>
      <c r="S38">
        <v>6</v>
      </c>
      <c r="T38">
        <v>6</v>
      </c>
      <c r="U38">
        <v>6</v>
      </c>
      <c r="V38" s="5">
        <v>6</v>
      </c>
    </row>
    <row r="39" spans="2:22" x14ac:dyDescent="0.15"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  <c r="V39">
        <v>9</v>
      </c>
    </row>
    <row r="41" spans="2:22" x14ac:dyDescent="0.15">
      <c r="B41" t="s">
        <v>34</v>
      </c>
      <c r="C41">
        <v>6</v>
      </c>
      <c r="D41">
        <v>6</v>
      </c>
      <c r="E41" s="5">
        <v>6</v>
      </c>
      <c r="F41" s="5">
        <v>6</v>
      </c>
      <c r="G41" s="5">
        <v>6</v>
      </c>
      <c r="H41" s="5">
        <v>6</v>
      </c>
      <c r="I41">
        <v>6</v>
      </c>
      <c r="J41">
        <v>6</v>
      </c>
      <c r="K41">
        <v>6</v>
      </c>
      <c r="L41">
        <v>6</v>
      </c>
      <c r="M41">
        <v>6</v>
      </c>
      <c r="N41" s="5">
        <v>6</v>
      </c>
      <c r="O41" s="5">
        <v>6</v>
      </c>
      <c r="P41" s="5">
        <v>6</v>
      </c>
      <c r="Q41" s="5">
        <v>6</v>
      </c>
      <c r="R41">
        <v>6</v>
      </c>
      <c r="S41">
        <v>6</v>
      </c>
      <c r="T41">
        <v>6</v>
      </c>
      <c r="U41">
        <v>6</v>
      </c>
      <c r="V41" s="5">
        <v>6</v>
      </c>
    </row>
    <row r="42" spans="2:22" x14ac:dyDescent="0.15"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</row>
    <row r="44" spans="2:22" x14ac:dyDescent="0.15">
      <c r="B44" t="s">
        <v>35</v>
      </c>
      <c r="C44">
        <v>6</v>
      </c>
      <c r="D44">
        <v>6</v>
      </c>
      <c r="E44" s="5">
        <v>6</v>
      </c>
      <c r="F44" s="5">
        <v>6</v>
      </c>
      <c r="G44" s="5">
        <v>6</v>
      </c>
      <c r="H44" s="5">
        <v>6</v>
      </c>
      <c r="I44">
        <v>6</v>
      </c>
      <c r="J44">
        <v>6</v>
      </c>
      <c r="K44">
        <v>6</v>
      </c>
      <c r="L44">
        <v>6</v>
      </c>
      <c r="M44">
        <v>6</v>
      </c>
      <c r="N44" s="5">
        <v>6</v>
      </c>
      <c r="O44" s="5">
        <v>6</v>
      </c>
      <c r="P44" s="5">
        <v>6</v>
      </c>
      <c r="Q44" s="5">
        <v>6</v>
      </c>
      <c r="R44">
        <v>6</v>
      </c>
      <c r="S44">
        <v>6</v>
      </c>
      <c r="T44">
        <v>6</v>
      </c>
      <c r="U44">
        <v>6</v>
      </c>
      <c r="V44" s="5">
        <v>6</v>
      </c>
    </row>
    <row r="45" spans="2:22" x14ac:dyDescent="0.15"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</row>
    <row r="47" spans="2:22" x14ac:dyDescent="0.15">
      <c r="B47" t="s">
        <v>36</v>
      </c>
      <c r="C47">
        <v>18</v>
      </c>
      <c r="D47">
        <v>14</v>
      </c>
      <c r="E47" s="5">
        <v>6</v>
      </c>
      <c r="F47" s="5">
        <v>6</v>
      </c>
      <c r="G47" s="5">
        <v>6</v>
      </c>
      <c r="H47" s="5">
        <v>6</v>
      </c>
      <c r="I47">
        <v>6</v>
      </c>
      <c r="J47">
        <v>10</v>
      </c>
      <c r="K47">
        <v>6</v>
      </c>
      <c r="L47">
        <v>6</v>
      </c>
      <c r="M47">
        <v>6</v>
      </c>
      <c r="N47" s="5">
        <v>6</v>
      </c>
      <c r="O47" s="5">
        <v>6</v>
      </c>
      <c r="P47" s="5">
        <v>6</v>
      </c>
      <c r="Q47" s="5">
        <v>6</v>
      </c>
      <c r="R47">
        <v>6</v>
      </c>
      <c r="S47">
        <v>6</v>
      </c>
      <c r="T47">
        <v>6</v>
      </c>
      <c r="U47">
        <v>6</v>
      </c>
      <c r="V47" s="5">
        <v>6</v>
      </c>
    </row>
    <row r="48" spans="2:22" x14ac:dyDescent="0.15">
      <c r="C48">
        <v>5</v>
      </c>
      <c r="D48">
        <v>5</v>
      </c>
      <c r="E48" s="5">
        <v>9</v>
      </c>
      <c r="F48" s="5">
        <v>9</v>
      </c>
      <c r="G48" s="5">
        <v>9</v>
      </c>
      <c r="H48" s="5">
        <v>9</v>
      </c>
      <c r="I48" s="5">
        <v>5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</row>
    <row r="49" spans="2:22" x14ac:dyDescent="0.15">
      <c r="E49" s="5"/>
      <c r="F49" s="5"/>
      <c r="G49" s="5"/>
      <c r="H49" s="5"/>
      <c r="I49" s="5"/>
    </row>
    <row r="50" spans="2:22" x14ac:dyDescent="0.15">
      <c r="B50" t="s">
        <v>37</v>
      </c>
      <c r="C50">
        <v>6</v>
      </c>
      <c r="D50">
        <v>6</v>
      </c>
      <c r="E50" s="5">
        <v>6</v>
      </c>
      <c r="F50" s="5">
        <v>6</v>
      </c>
      <c r="G50" s="5">
        <v>6</v>
      </c>
      <c r="H50" s="5">
        <v>6</v>
      </c>
      <c r="I50">
        <v>6</v>
      </c>
      <c r="J50">
        <v>6</v>
      </c>
      <c r="K50">
        <v>6</v>
      </c>
      <c r="L50">
        <v>6</v>
      </c>
      <c r="M50">
        <v>6</v>
      </c>
      <c r="N50" s="5">
        <v>6</v>
      </c>
      <c r="O50" s="5">
        <v>6</v>
      </c>
      <c r="P50" s="5">
        <v>6</v>
      </c>
      <c r="Q50" s="5">
        <v>6</v>
      </c>
      <c r="R50">
        <v>6</v>
      </c>
      <c r="S50">
        <v>6</v>
      </c>
      <c r="T50">
        <v>6</v>
      </c>
      <c r="U50">
        <v>6</v>
      </c>
      <c r="V50" s="5">
        <v>6</v>
      </c>
    </row>
    <row r="51" spans="2:22" x14ac:dyDescent="0.15"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</row>
    <row r="53" spans="2:22" x14ac:dyDescent="0.15">
      <c r="B53" t="s">
        <v>38</v>
      </c>
      <c r="C53">
        <v>6</v>
      </c>
      <c r="D53">
        <v>6</v>
      </c>
      <c r="E53" s="5">
        <v>6</v>
      </c>
      <c r="F53" s="5">
        <v>6</v>
      </c>
      <c r="G53" s="5">
        <v>6</v>
      </c>
      <c r="H53" s="5">
        <v>6</v>
      </c>
      <c r="I53">
        <v>6</v>
      </c>
      <c r="J53">
        <v>6</v>
      </c>
      <c r="K53">
        <v>6</v>
      </c>
      <c r="L53">
        <v>6</v>
      </c>
      <c r="M53">
        <v>6</v>
      </c>
      <c r="N53" s="5">
        <v>6</v>
      </c>
      <c r="O53" s="5">
        <v>6</v>
      </c>
      <c r="P53" s="5">
        <v>6</v>
      </c>
      <c r="Q53" s="5">
        <v>6</v>
      </c>
      <c r="R53">
        <v>6</v>
      </c>
      <c r="S53">
        <v>6</v>
      </c>
      <c r="T53">
        <v>6</v>
      </c>
      <c r="U53">
        <v>6</v>
      </c>
      <c r="V53" s="5">
        <v>6</v>
      </c>
    </row>
    <row r="54" spans="2:22" x14ac:dyDescent="0.15"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</row>
    <row r="56" spans="2:22" x14ac:dyDescent="0.15">
      <c r="B56" t="s">
        <v>39</v>
      </c>
      <c r="C56">
        <v>6</v>
      </c>
      <c r="D56">
        <v>6</v>
      </c>
      <c r="E56" s="5">
        <v>6</v>
      </c>
      <c r="F56" s="5">
        <v>6</v>
      </c>
      <c r="G56" s="5">
        <v>6</v>
      </c>
      <c r="H56" s="5">
        <v>6</v>
      </c>
      <c r="I56">
        <v>6</v>
      </c>
      <c r="J56">
        <v>6</v>
      </c>
      <c r="K56">
        <v>6</v>
      </c>
      <c r="L56">
        <v>6</v>
      </c>
      <c r="M56">
        <v>6</v>
      </c>
      <c r="N56" s="5">
        <v>6</v>
      </c>
      <c r="O56" s="5">
        <v>6</v>
      </c>
      <c r="P56">
        <v>18</v>
      </c>
      <c r="Q56" s="5">
        <v>6</v>
      </c>
      <c r="R56">
        <v>6</v>
      </c>
      <c r="S56">
        <v>6</v>
      </c>
      <c r="T56">
        <v>6</v>
      </c>
      <c r="U56">
        <v>6</v>
      </c>
      <c r="V56" s="5">
        <v>6</v>
      </c>
    </row>
    <row r="57" spans="2:22" x14ac:dyDescent="0.15"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</row>
    <row r="59" spans="2:22" x14ac:dyDescent="0.15">
      <c r="B59" t="s">
        <v>40</v>
      </c>
      <c r="C59">
        <v>6</v>
      </c>
      <c r="D59">
        <v>6</v>
      </c>
      <c r="E59" s="5">
        <v>6</v>
      </c>
      <c r="F59" s="5">
        <v>6</v>
      </c>
      <c r="G59" s="5">
        <v>6</v>
      </c>
      <c r="H59">
        <v>15</v>
      </c>
      <c r="I59">
        <v>6</v>
      </c>
      <c r="J59">
        <v>6</v>
      </c>
      <c r="K59">
        <v>6</v>
      </c>
      <c r="L59">
        <v>6</v>
      </c>
      <c r="M59">
        <v>6</v>
      </c>
      <c r="N59" s="5">
        <v>6</v>
      </c>
      <c r="O59" s="5">
        <v>6</v>
      </c>
      <c r="P59">
        <v>6</v>
      </c>
      <c r="Q59">
        <v>6</v>
      </c>
      <c r="R59">
        <v>6</v>
      </c>
      <c r="S59">
        <v>6</v>
      </c>
      <c r="T59">
        <v>6</v>
      </c>
      <c r="U59" s="5">
        <v>6</v>
      </c>
      <c r="V59" s="5">
        <v>6</v>
      </c>
    </row>
    <row r="60" spans="2:22" x14ac:dyDescent="0.15"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</row>
    <row r="62" spans="2:22" x14ac:dyDescent="0.15">
      <c r="B62" t="s">
        <v>41</v>
      </c>
      <c r="C62">
        <v>6</v>
      </c>
      <c r="D62">
        <v>6</v>
      </c>
      <c r="E62" s="5">
        <v>6</v>
      </c>
      <c r="F62" s="5">
        <v>6</v>
      </c>
      <c r="G62" s="5">
        <v>6</v>
      </c>
      <c r="H62" s="5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18</v>
      </c>
      <c r="P62">
        <v>18</v>
      </c>
      <c r="Q62">
        <v>6</v>
      </c>
      <c r="R62">
        <v>6</v>
      </c>
      <c r="S62" s="5">
        <v>6</v>
      </c>
      <c r="T62" s="5">
        <v>6</v>
      </c>
      <c r="U62" s="5">
        <v>6</v>
      </c>
      <c r="V62" s="5">
        <v>6</v>
      </c>
    </row>
    <row r="63" spans="2:22" x14ac:dyDescent="0.15"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</row>
    <row r="65" spans="2:22" x14ac:dyDescent="0.15">
      <c r="B65" t="s">
        <v>42</v>
      </c>
      <c r="C65">
        <v>6</v>
      </c>
      <c r="D65">
        <v>6</v>
      </c>
      <c r="E65" s="5">
        <v>6</v>
      </c>
      <c r="F65" s="5">
        <v>6</v>
      </c>
      <c r="G65" s="5">
        <v>6</v>
      </c>
      <c r="H65" s="5">
        <v>6</v>
      </c>
      <c r="I65">
        <v>6</v>
      </c>
      <c r="J65">
        <v>6</v>
      </c>
      <c r="K65">
        <v>6</v>
      </c>
      <c r="L65">
        <v>6</v>
      </c>
      <c r="M65">
        <v>6</v>
      </c>
      <c r="N65" s="5">
        <v>6</v>
      </c>
      <c r="O65" s="5">
        <v>6</v>
      </c>
      <c r="P65" s="5">
        <v>6</v>
      </c>
      <c r="Q65" s="5">
        <v>6</v>
      </c>
      <c r="R65">
        <v>6</v>
      </c>
      <c r="S65">
        <v>6</v>
      </c>
      <c r="T65">
        <v>6</v>
      </c>
      <c r="U65">
        <v>6</v>
      </c>
      <c r="V65">
        <v>6</v>
      </c>
    </row>
    <row r="66" spans="2:22" x14ac:dyDescent="0.15"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</row>
    <row r="68" spans="2:22" x14ac:dyDescent="0.15">
      <c r="B68" t="s">
        <v>43</v>
      </c>
      <c r="C68">
        <v>6</v>
      </c>
      <c r="D68">
        <v>6</v>
      </c>
      <c r="E68" s="5">
        <v>6</v>
      </c>
      <c r="F68" s="5">
        <v>18</v>
      </c>
      <c r="G68" s="5">
        <v>6</v>
      </c>
      <c r="H68" s="5">
        <v>6</v>
      </c>
      <c r="I68">
        <v>6</v>
      </c>
      <c r="J68">
        <v>6</v>
      </c>
      <c r="K68">
        <v>6</v>
      </c>
      <c r="L68">
        <v>6</v>
      </c>
      <c r="M68">
        <v>6</v>
      </c>
      <c r="N68" s="5">
        <v>6</v>
      </c>
      <c r="O68" s="5">
        <v>6</v>
      </c>
      <c r="P68" s="5">
        <v>6</v>
      </c>
      <c r="Q68">
        <v>6</v>
      </c>
      <c r="R68">
        <v>6</v>
      </c>
      <c r="S68">
        <v>6</v>
      </c>
      <c r="T68">
        <v>6</v>
      </c>
      <c r="U68">
        <v>6</v>
      </c>
      <c r="V68" s="5">
        <v>6</v>
      </c>
    </row>
    <row r="69" spans="2:22" x14ac:dyDescent="0.15"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V69">
        <v>9</v>
      </c>
    </row>
    <row r="71" spans="2:22" x14ac:dyDescent="0.15">
      <c r="B71" t="s">
        <v>44</v>
      </c>
      <c r="C71">
        <v>6</v>
      </c>
      <c r="D71">
        <v>6</v>
      </c>
      <c r="E71">
        <v>18</v>
      </c>
      <c r="F71">
        <v>18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13</v>
      </c>
      <c r="T71">
        <v>6</v>
      </c>
      <c r="U71">
        <v>6</v>
      </c>
      <c r="V71">
        <v>6</v>
      </c>
    </row>
    <row r="72" spans="2:22" x14ac:dyDescent="0.15">
      <c r="C72">
        <v>9</v>
      </c>
      <c r="D72">
        <v>9</v>
      </c>
      <c r="E72">
        <v>9</v>
      </c>
      <c r="F72">
        <v>9</v>
      </c>
      <c r="G72">
        <v>9</v>
      </c>
      <c r="H72">
        <v>10</v>
      </c>
      <c r="I72">
        <v>10</v>
      </c>
      <c r="J72">
        <v>10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</row>
    <row r="74" spans="2:22" x14ac:dyDescent="0.15">
      <c r="B74" t="s">
        <v>45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</row>
    <row r="75" spans="2:22" x14ac:dyDescent="0.15"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9</v>
      </c>
      <c r="Q75">
        <v>9</v>
      </c>
      <c r="R75">
        <v>9</v>
      </c>
      <c r="S75">
        <v>9</v>
      </c>
      <c r="T75">
        <v>9</v>
      </c>
      <c r="U75">
        <v>9</v>
      </c>
      <c r="V75">
        <v>9</v>
      </c>
    </row>
    <row r="77" spans="2:22" x14ac:dyDescent="0.15">
      <c r="B77" t="s">
        <v>46</v>
      </c>
      <c r="C77">
        <v>6</v>
      </c>
      <c r="D77">
        <v>6</v>
      </c>
      <c r="E77">
        <v>6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</row>
    <row r="78" spans="2:22" x14ac:dyDescent="0.15">
      <c r="C78">
        <v>9</v>
      </c>
      <c r="D78">
        <v>9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9</v>
      </c>
      <c r="K78">
        <v>9</v>
      </c>
      <c r="L78">
        <v>9</v>
      </c>
      <c r="M78">
        <v>10</v>
      </c>
      <c r="N78">
        <v>10</v>
      </c>
      <c r="O78">
        <v>10</v>
      </c>
      <c r="P78">
        <v>9</v>
      </c>
      <c r="Q78">
        <v>9</v>
      </c>
      <c r="R78">
        <v>9</v>
      </c>
      <c r="S78">
        <v>9</v>
      </c>
      <c r="T78">
        <v>9</v>
      </c>
      <c r="U78">
        <v>9</v>
      </c>
      <c r="V78">
        <v>10</v>
      </c>
    </row>
    <row r="80" spans="2:22" x14ac:dyDescent="0.15">
      <c r="B80" t="s">
        <v>47</v>
      </c>
      <c r="C80">
        <v>20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  <c r="P80">
        <v>6</v>
      </c>
      <c r="Q80">
        <v>6</v>
      </c>
      <c r="R80">
        <v>20</v>
      </c>
      <c r="S80">
        <v>6</v>
      </c>
      <c r="T80">
        <v>6</v>
      </c>
      <c r="U80">
        <v>19</v>
      </c>
      <c r="V80">
        <v>19</v>
      </c>
    </row>
    <row r="81" spans="2:22" x14ac:dyDescent="0.15"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9</v>
      </c>
      <c r="K81">
        <v>9</v>
      </c>
      <c r="L81">
        <v>9</v>
      </c>
      <c r="M81">
        <v>9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</row>
    <row r="83" spans="2:22" x14ac:dyDescent="0.15">
      <c r="B83" t="s">
        <v>81</v>
      </c>
      <c r="C83">
        <v>6</v>
      </c>
      <c r="D83">
        <v>6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  <c r="K83">
        <v>6</v>
      </c>
      <c r="L83">
        <v>6</v>
      </c>
      <c r="M83">
        <v>6</v>
      </c>
      <c r="N83">
        <v>6</v>
      </c>
      <c r="O83">
        <v>6</v>
      </c>
      <c r="P83">
        <v>6</v>
      </c>
      <c r="Q83">
        <v>6</v>
      </c>
      <c r="R83">
        <v>6</v>
      </c>
      <c r="S83">
        <v>6</v>
      </c>
      <c r="T83">
        <v>6</v>
      </c>
      <c r="U83">
        <v>6</v>
      </c>
      <c r="V83">
        <v>6</v>
      </c>
    </row>
    <row r="84" spans="2:22" x14ac:dyDescent="0.15">
      <c r="C84">
        <v>10</v>
      </c>
      <c r="D84">
        <v>10</v>
      </c>
      <c r="E84">
        <v>10</v>
      </c>
      <c r="F84">
        <v>10</v>
      </c>
      <c r="G84">
        <v>9</v>
      </c>
      <c r="H84">
        <v>9</v>
      </c>
      <c r="I84">
        <v>9</v>
      </c>
      <c r="J84">
        <v>9</v>
      </c>
      <c r="K84">
        <v>9</v>
      </c>
      <c r="L84">
        <v>9</v>
      </c>
      <c r="M84">
        <v>9</v>
      </c>
      <c r="N84">
        <v>9</v>
      </c>
      <c r="O84">
        <v>10</v>
      </c>
      <c r="P84">
        <v>10</v>
      </c>
      <c r="Q84">
        <v>9</v>
      </c>
      <c r="R84">
        <v>9</v>
      </c>
      <c r="S84">
        <v>9</v>
      </c>
      <c r="T84">
        <v>9</v>
      </c>
      <c r="U84">
        <v>9</v>
      </c>
      <c r="V84">
        <v>9</v>
      </c>
    </row>
    <row r="86" spans="2:22" x14ac:dyDescent="0.15">
      <c r="B86" t="s">
        <v>82</v>
      </c>
      <c r="C86">
        <v>6</v>
      </c>
      <c r="D86">
        <v>6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6</v>
      </c>
      <c r="L86">
        <v>6</v>
      </c>
      <c r="M86">
        <v>6</v>
      </c>
      <c r="N86">
        <v>6</v>
      </c>
      <c r="O86">
        <v>6</v>
      </c>
      <c r="P86">
        <v>6</v>
      </c>
      <c r="Q86">
        <v>15</v>
      </c>
      <c r="R86">
        <v>15</v>
      </c>
      <c r="S86">
        <v>15</v>
      </c>
      <c r="T86">
        <v>6</v>
      </c>
      <c r="U86">
        <v>6</v>
      </c>
      <c r="V86">
        <v>6</v>
      </c>
    </row>
    <row r="87" spans="2:22" x14ac:dyDescent="0.15">
      <c r="C87">
        <v>9</v>
      </c>
      <c r="D87">
        <v>9</v>
      </c>
      <c r="E87">
        <v>9</v>
      </c>
      <c r="F87">
        <v>9</v>
      </c>
      <c r="G87">
        <v>9</v>
      </c>
      <c r="H87">
        <v>9</v>
      </c>
      <c r="I87">
        <v>9</v>
      </c>
      <c r="J87">
        <v>9</v>
      </c>
      <c r="K87">
        <v>9</v>
      </c>
      <c r="L87">
        <v>9</v>
      </c>
      <c r="M87">
        <v>9</v>
      </c>
      <c r="N87">
        <v>9</v>
      </c>
      <c r="O87">
        <v>9</v>
      </c>
      <c r="P87">
        <v>9</v>
      </c>
      <c r="Q87">
        <v>4</v>
      </c>
      <c r="R87">
        <v>4</v>
      </c>
      <c r="S87">
        <v>4</v>
      </c>
      <c r="T87">
        <v>9</v>
      </c>
      <c r="U87">
        <v>9</v>
      </c>
      <c r="V87">
        <v>9</v>
      </c>
    </row>
    <row r="89" spans="2:22" x14ac:dyDescent="0.15">
      <c r="B89" t="s">
        <v>83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6</v>
      </c>
      <c r="M89">
        <v>6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6</v>
      </c>
      <c r="V89">
        <v>6</v>
      </c>
    </row>
    <row r="90" spans="2:22" x14ac:dyDescent="0.15">
      <c r="C90">
        <v>9</v>
      </c>
      <c r="D90">
        <v>9</v>
      </c>
      <c r="E90">
        <v>9</v>
      </c>
      <c r="F90">
        <v>9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9</v>
      </c>
      <c r="T90">
        <v>9</v>
      </c>
      <c r="U90">
        <v>9</v>
      </c>
      <c r="V90">
        <v>9</v>
      </c>
    </row>
    <row r="92" spans="2:22" x14ac:dyDescent="0.15">
      <c r="B92" t="s">
        <v>51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</v>
      </c>
      <c r="N92">
        <v>6</v>
      </c>
      <c r="O92">
        <v>6</v>
      </c>
      <c r="P92">
        <v>6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</row>
    <row r="93" spans="2:22" x14ac:dyDescent="0.15">
      <c r="C93">
        <v>9</v>
      </c>
      <c r="D93">
        <v>9</v>
      </c>
      <c r="E93">
        <v>9</v>
      </c>
      <c r="F93">
        <v>9</v>
      </c>
      <c r="G93">
        <v>9</v>
      </c>
      <c r="H93">
        <v>9</v>
      </c>
      <c r="I93">
        <v>9</v>
      </c>
      <c r="J93">
        <v>9</v>
      </c>
      <c r="K93">
        <v>9</v>
      </c>
      <c r="L93">
        <v>9</v>
      </c>
      <c r="M93">
        <v>9</v>
      </c>
      <c r="N93">
        <v>9</v>
      </c>
      <c r="O93">
        <v>9</v>
      </c>
      <c r="P93">
        <v>9</v>
      </c>
      <c r="Q93">
        <v>9</v>
      </c>
      <c r="R93">
        <v>9</v>
      </c>
      <c r="S93">
        <v>9</v>
      </c>
      <c r="T93">
        <v>9</v>
      </c>
      <c r="U93">
        <v>9</v>
      </c>
      <c r="V93">
        <v>9</v>
      </c>
    </row>
    <row r="95" spans="2:22" x14ac:dyDescent="0.15">
      <c r="B95" t="s">
        <v>77</v>
      </c>
      <c r="C95">
        <v>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6</v>
      </c>
      <c r="L95">
        <v>6</v>
      </c>
      <c r="M95">
        <v>6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</row>
    <row r="96" spans="2:22" x14ac:dyDescent="0.15">
      <c r="C96">
        <v>9</v>
      </c>
      <c r="D96">
        <v>9</v>
      </c>
      <c r="E96">
        <v>9</v>
      </c>
      <c r="F96">
        <v>9</v>
      </c>
      <c r="G96">
        <v>9</v>
      </c>
      <c r="H96">
        <v>9</v>
      </c>
      <c r="I96">
        <v>9</v>
      </c>
      <c r="J96">
        <v>9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9</v>
      </c>
      <c r="V96">
        <v>9</v>
      </c>
    </row>
    <row r="98" spans="2:22" x14ac:dyDescent="0.15">
      <c r="B98" t="s">
        <v>78</v>
      </c>
      <c r="C98">
        <v>6</v>
      </c>
      <c r="D98">
        <v>6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6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</row>
    <row r="99" spans="2:22" x14ac:dyDescent="0.15"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  <c r="K99">
        <v>9</v>
      </c>
      <c r="L99">
        <v>9</v>
      </c>
      <c r="M99">
        <v>9</v>
      </c>
      <c r="N99">
        <v>9</v>
      </c>
      <c r="O99">
        <v>9</v>
      </c>
      <c r="P99">
        <v>9</v>
      </c>
      <c r="Q99">
        <v>9</v>
      </c>
      <c r="R99">
        <v>9</v>
      </c>
      <c r="S99">
        <v>9</v>
      </c>
      <c r="T99">
        <v>9</v>
      </c>
      <c r="U99">
        <v>9</v>
      </c>
      <c r="V99">
        <v>9</v>
      </c>
    </row>
    <row r="101" spans="2:22" x14ac:dyDescent="0.15">
      <c r="B101" t="s">
        <v>79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</row>
    <row r="102" spans="2:22" x14ac:dyDescent="0.15">
      <c r="C102">
        <v>9</v>
      </c>
      <c r="D102">
        <v>9</v>
      </c>
      <c r="E102">
        <v>9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9</v>
      </c>
      <c r="S102">
        <v>9</v>
      </c>
      <c r="T102">
        <v>9</v>
      </c>
      <c r="U102">
        <v>9</v>
      </c>
      <c r="V102">
        <v>9</v>
      </c>
    </row>
    <row r="104" spans="2:22" x14ac:dyDescent="0.15">
      <c r="B104" t="s">
        <v>80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6</v>
      </c>
      <c r="S104">
        <v>6</v>
      </c>
      <c r="T104">
        <v>6</v>
      </c>
      <c r="U104">
        <v>6</v>
      </c>
    </row>
    <row r="105" spans="2:22" x14ac:dyDescent="0.15">
      <c r="C105">
        <v>9</v>
      </c>
      <c r="D105">
        <v>9</v>
      </c>
      <c r="E105">
        <v>9</v>
      </c>
      <c r="F105">
        <v>9</v>
      </c>
      <c r="G105">
        <v>9</v>
      </c>
      <c r="H105">
        <v>9</v>
      </c>
      <c r="I105">
        <v>9</v>
      </c>
      <c r="J105">
        <v>9</v>
      </c>
      <c r="K105">
        <v>9</v>
      </c>
      <c r="L105">
        <v>9</v>
      </c>
      <c r="M105">
        <v>9</v>
      </c>
      <c r="N105">
        <v>9</v>
      </c>
      <c r="O105">
        <v>9</v>
      </c>
      <c r="P105">
        <v>9</v>
      </c>
      <c r="Q105">
        <v>9</v>
      </c>
      <c r="R105">
        <v>9</v>
      </c>
      <c r="S105">
        <v>9</v>
      </c>
      <c r="T105">
        <v>9</v>
      </c>
      <c r="U105">
        <v>9</v>
      </c>
    </row>
    <row r="111" spans="2:22" x14ac:dyDescent="0.15">
      <c r="B111" t="s">
        <v>71</v>
      </c>
      <c r="E111" t="s">
        <v>72</v>
      </c>
      <c r="H111" t="s">
        <v>73</v>
      </c>
    </row>
    <row r="112" spans="2:22" x14ac:dyDescent="0.15">
      <c r="B112" t="s">
        <v>62</v>
      </c>
      <c r="C112" s="1"/>
      <c r="E112" t="s">
        <v>65</v>
      </c>
      <c r="F112" s="7"/>
      <c r="H112" t="s">
        <v>65</v>
      </c>
      <c r="I112" s="6"/>
    </row>
    <row r="113" spans="2:9" x14ac:dyDescent="0.15">
      <c r="B113" t="s">
        <v>70</v>
      </c>
      <c r="C113" s="8"/>
      <c r="E113" t="s">
        <v>66</v>
      </c>
      <c r="F113" s="9"/>
      <c r="H113" t="s">
        <v>66</v>
      </c>
      <c r="I113" s="2"/>
    </row>
    <row r="114" spans="2:9" x14ac:dyDescent="0.15">
      <c r="B114" t="s">
        <v>63</v>
      </c>
      <c r="C114" s="4"/>
      <c r="E114" t="s">
        <v>67</v>
      </c>
      <c r="F114" s="14"/>
      <c r="H114" t="s">
        <v>67</v>
      </c>
      <c r="I114" s="12"/>
    </row>
    <row r="115" spans="2:9" x14ac:dyDescent="0.15">
      <c r="B115" t="s">
        <v>64</v>
      </c>
      <c r="C115" s="3"/>
      <c r="E115" t="s">
        <v>68</v>
      </c>
      <c r="F115" s="10"/>
      <c r="H115" t="s">
        <v>68</v>
      </c>
      <c r="I115" s="11"/>
    </row>
    <row r="116" spans="2:9" x14ac:dyDescent="0.15">
      <c r="E116" t="s">
        <v>69</v>
      </c>
      <c r="F116" s="15"/>
      <c r="H116" t="s">
        <v>69</v>
      </c>
      <c r="I116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opLeftCell="J64" zoomScale="70" zoomScaleNormal="70" workbookViewId="0">
      <selection activeCell="Y61" sqref="Y61"/>
    </sheetView>
  </sheetViews>
  <sheetFormatPr defaultRowHeight="13.5" x14ac:dyDescent="0.15"/>
  <cols>
    <col min="24" max="24" width="18.875" customWidth="1"/>
    <col min="25" max="25" width="9.5" bestFit="1" customWidth="1"/>
  </cols>
  <sheetData>
    <row r="1" spans="1:25" x14ac:dyDescent="0.15">
      <c r="B1" t="s">
        <v>166</v>
      </c>
    </row>
    <row r="2" spans="1:25" x14ac:dyDescent="0.15">
      <c r="A2" t="s">
        <v>21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Y2">
        <f>MAX(B3:U37)</f>
        <v>20</v>
      </c>
    </row>
    <row r="3" spans="1:25" x14ac:dyDescent="0.15">
      <c r="A3" t="s">
        <v>20</v>
      </c>
      <c r="B3">
        <v>4</v>
      </c>
      <c r="C3">
        <v>4</v>
      </c>
      <c r="D3">
        <v>6</v>
      </c>
      <c r="E3">
        <v>4</v>
      </c>
      <c r="F3">
        <v>4</v>
      </c>
      <c r="G3">
        <v>7</v>
      </c>
      <c r="H3">
        <v>4</v>
      </c>
      <c r="I3">
        <v>7</v>
      </c>
      <c r="J3" t="s">
        <v>84</v>
      </c>
      <c r="K3" s="9">
        <v>4</v>
      </c>
      <c r="L3" s="16"/>
      <c r="M3" s="16"/>
      <c r="N3" s="16"/>
      <c r="O3" s="16"/>
      <c r="P3" s="9">
        <v>4</v>
      </c>
      <c r="Q3" s="9">
        <v>4</v>
      </c>
      <c r="R3" s="16"/>
      <c r="S3" s="9">
        <v>6</v>
      </c>
      <c r="T3" s="9">
        <v>6</v>
      </c>
      <c r="U3" s="16"/>
      <c r="X3" s="17"/>
    </row>
    <row r="4" spans="1:25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9">
        <v>4</v>
      </c>
      <c r="J4" s="9">
        <v>9</v>
      </c>
      <c r="K4" s="9">
        <v>9</v>
      </c>
      <c r="L4" s="9">
        <v>9</v>
      </c>
      <c r="M4" s="9">
        <v>9</v>
      </c>
      <c r="N4" s="9">
        <v>9</v>
      </c>
      <c r="O4" s="9">
        <v>9</v>
      </c>
      <c r="P4" s="9">
        <v>9</v>
      </c>
      <c r="Q4" s="9">
        <v>9</v>
      </c>
      <c r="R4" s="9">
        <v>9</v>
      </c>
      <c r="S4" s="9">
        <v>9</v>
      </c>
      <c r="T4" s="9">
        <v>13</v>
      </c>
      <c r="U4" s="9">
        <v>13</v>
      </c>
    </row>
    <row r="5" spans="1:25" x14ac:dyDescent="0.15">
      <c r="A5" t="s">
        <v>23</v>
      </c>
      <c r="B5" s="4">
        <v>9</v>
      </c>
      <c r="C5" s="4">
        <v>9</v>
      </c>
      <c r="D5" s="9">
        <v>18</v>
      </c>
      <c r="E5" s="9">
        <v>13</v>
      </c>
      <c r="F5" s="9">
        <v>18</v>
      </c>
      <c r="G5" s="9">
        <v>18</v>
      </c>
      <c r="H5" s="9">
        <v>18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8</v>
      </c>
      <c r="P5" s="5">
        <v>6</v>
      </c>
      <c r="Q5" s="5">
        <v>6</v>
      </c>
      <c r="R5" s="5">
        <v>6</v>
      </c>
      <c r="S5" s="4">
        <v>20</v>
      </c>
      <c r="T5" s="4">
        <v>7</v>
      </c>
      <c r="U5" s="4">
        <v>6</v>
      </c>
      <c r="W5" t="s">
        <v>71</v>
      </c>
    </row>
    <row r="6" spans="1:25" x14ac:dyDescent="0.15">
      <c r="A6" t="s">
        <v>24</v>
      </c>
      <c r="B6" s="9">
        <v>6</v>
      </c>
      <c r="C6" s="9">
        <v>6</v>
      </c>
      <c r="D6" s="9">
        <v>13</v>
      </c>
      <c r="E6" s="9">
        <v>13</v>
      </c>
      <c r="F6" s="9">
        <v>13</v>
      </c>
      <c r="G6" s="9">
        <v>13</v>
      </c>
      <c r="H6" s="9">
        <v>7</v>
      </c>
      <c r="I6" s="9">
        <v>6</v>
      </c>
      <c r="J6" s="5">
        <v>6</v>
      </c>
      <c r="K6" s="5">
        <v>6</v>
      </c>
      <c r="L6" s="5">
        <v>6</v>
      </c>
      <c r="M6" s="5">
        <v>7</v>
      </c>
      <c r="N6" s="5">
        <v>11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9">
        <v>6</v>
      </c>
      <c r="U6" s="9">
        <v>6</v>
      </c>
      <c r="W6" t="s">
        <v>62</v>
      </c>
      <c r="X6" s="1"/>
    </row>
    <row r="7" spans="1:25" x14ac:dyDescent="0.15">
      <c r="A7" t="s">
        <v>25</v>
      </c>
      <c r="B7" s="5">
        <v>6</v>
      </c>
      <c r="C7" s="9">
        <v>6</v>
      </c>
      <c r="D7" s="7">
        <v>6</v>
      </c>
      <c r="E7" s="7">
        <v>6</v>
      </c>
      <c r="F7" s="7">
        <v>17</v>
      </c>
      <c r="G7" s="7">
        <v>6</v>
      </c>
      <c r="H7" s="7">
        <v>6</v>
      </c>
      <c r="I7" s="7">
        <v>6</v>
      </c>
      <c r="J7" s="7">
        <v>10</v>
      </c>
      <c r="K7" s="7">
        <v>6</v>
      </c>
      <c r="L7" s="7">
        <v>6</v>
      </c>
      <c r="M7" s="7">
        <v>11</v>
      </c>
      <c r="N7" s="7">
        <v>6</v>
      </c>
      <c r="O7" s="7">
        <v>11</v>
      </c>
      <c r="P7" s="7">
        <v>1</v>
      </c>
      <c r="Q7" s="7">
        <v>6</v>
      </c>
      <c r="R7" s="7">
        <v>6</v>
      </c>
      <c r="S7" s="7">
        <v>6</v>
      </c>
      <c r="T7" s="7">
        <v>6</v>
      </c>
      <c r="U7" s="7">
        <v>3</v>
      </c>
      <c r="W7" t="s">
        <v>70</v>
      </c>
      <c r="X7" s="8"/>
    </row>
    <row r="8" spans="1:25" x14ac:dyDescent="0.15">
      <c r="A8" t="s">
        <v>26</v>
      </c>
      <c r="B8" s="5">
        <v>4</v>
      </c>
      <c r="C8" s="5">
        <v>10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7">
        <v>10</v>
      </c>
      <c r="J8" s="7">
        <v>10</v>
      </c>
      <c r="K8" s="7">
        <v>10</v>
      </c>
      <c r="L8" s="7">
        <v>10</v>
      </c>
      <c r="M8" s="7">
        <v>10</v>
      </c>
      <c r="N8" s="7">
        <v>2</v>
      </c>
      <c r="O8" s="5">
        <v>8</v>
      </c>
      <c r="P8" s="5">
        <v>8</v>
      </c>
      <c r="Q8" s="5">
        <v>6</v>
      </c>
      <c r="R8">
        <v>4</v>
      </c>
      <c r="S8">
        <v>4</v>
      </c>
      <c r="T8">
        <v>10</v>
      </c>
      <c r="U8">
        <v>3</v>
      </c>
      <c r="W8" t="s">
        <v>63</v>
      </c>
      <c r="X8" s="4"/>
    </row>
    <row r="9" spans="1:25" x14ac:dyDescent="0.15">
      <c r="A9" t="s">
        <v>27</v>
      </c>
      <c r="B9">
        <v>6</v>
      </c>
      <c r="C9">
        <v>6</v>
      </c>
      <c r="D9">
        <v>6</v>
      </c>
      <c r="E9">
        <v>11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 s="4">
        <v>6</v>
      </c>
      <c r="P9" s="3">
        <v>6</v>
      </c>
      <c r="Q9" s="3">
        <v>6</v>
      </c>
      <c r="R9" s="3">
        <v>3</v>
      </c>
      <c r="S9" s="3">
        <v>4</v>
      </c>
      <c r="T9" s="3">
        <v>4</v>
      </c>
      <c r="U9" s="3">
        <v>4</v>
      </c>
      <c r="W9" t="s">
        <v>64</v>
      </c>
      <c r="X9" s="3"/>
    </row>
    <row r="10" spans="1:25" x14ac:dyDescent="0.15">
      <c r="A10" t="s">
        <v>28</v>
      </c>
      <c r="B10">
        <v>10</v>
      </c>
      <c r="C10">
        <v>4</v>
      </c>
      <c r="D10">
        <v>10</v>
      </c>
      <c r="E10">
        <v>10</v>
      </c>
      <c r="F10">
        <v>10</v>
      </c>
      <c r="G10">
        <v>10</v>
      </c>
      <c r="H10">
        <v>4</v>
      </c>
      <c r="I10">
        <v>11</v>
      </c>
      <c r="J10">
        <v>1</v>
      </c>
      <c r="K10">
        <v>11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4</v>
      </c>
      <c r="T10">
        <v>6</v>
      </c>
      <c r="U10">
        <v>6</v>
      </c>
    </row>
    <row r="11" spans="1:25" x14ac:dyDescent="0.15">
      <c r="A11" t="s">
        <v>29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</row>
    <row r="12" spans="1:25" x14ac:dyDescent="0.15">
      <c r="A12" t="s">
        <v>30</v>
      </c>
      <c r="B12">
        <v>6</v>
      </c>
      <c r="C12">
        <v>6</v>
      </c>
      <c r="D12">
        <v>6</v>
      </c>
      <c r="E12">
        <v>6</v>
      </c>
      <c r="F12">
        <v>4</v>
      </c>
      <c r="G12">
        <v>11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W12" t="s">
        <v>72</v>
      </c>
    </row>
    <row r="13" spans="1:25" x14ac:dyDescent="0.15">
      <c r="A13" t="s">
        <v>31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W13" t="s">
        <v>65</v>
      </c>
      <c r="X13" s="7"/>
    </row>
    <row r="14" spans="1:25" x14ac:dyDescent="0.15">
      <c r="A14" t="s">
        <v>32</v>
      </c>
      <c r="B14">
        <v>6</v>
      </c>
      <c r="C14">
        <v>6</v>
      </c>
      <c r="D14" s="5">
        <v>6</v>
      </c>
      <c r="E14" s="5">
        <v>6</v>
      </c>
      <c r="F14" s="5">
        <v>6</v>
      </c>
      <c r="G14" s="5">
        <v>6</v>
      </c>
      <c r="H14">
        <v>6</v>
      </c>
      <c r="I14">
        <v>6</v>
      </c>
      <c r="J14">
        <v>6</v>
      </c>
      <c r="K14">
        <v>6</v>
      </c>
      <c r="L14">
        <v>6</v>
      </c>
      <c r="M14" s="5">
        <v>6</v>
      </c>
      <c r="N14" s="5">
        <v>6</v>
      </c>
      <c r="O14" s="5">
        <v>6</v>
      </c>
      <c r="P14" s="5">
        <v>6</v>
      </c>
      <c r="Q14">
        <v>6</v>
      </c>
      <c r="R14">
        <v>6</v>
      </c>
      <c r="S14">
        <v>6</v>
      </c>
      <c r="T14">
        <v>6</v>
      </c>
      <c r="U14" s="5">
        <v>6</v>
      </c>
      <c r="W14" t="s">
        <v>66</v>
      </c>
      <c r="X14" s="9"/>
    </row>
    <row r="15" spans="1:25" x14ac:dyDescent="0.15">
      <c r="A15" t="s">
        <v>33</v>
      </c>
      <c r="B15">
        <v>6</v>
      </c>
      <c r="C15">
        <v>6</v>
      </c>
      <c r="D15" s="5">
        <v>6</v>
      </c>
      <c r="E15" s="5">
        <v>6</v>
      </c>
      <c r="F15" s="5">
        <v>6</v>
      </c>
      <c r="G15" s="5">
        <v>6</v>
      </c>
      <c r="H15">
        <v>6</v>
      </c>
      <c r="I15">
        <v>6</v>
      </c>
      <c r="J15">
        <v>6</v>
      </c>
      <c r="K15">
        <v>6</v>
      </c>
      <c r="L15">
        <v>6</v>
      </c>
      <c r="M15" s="5">
        <v>6</v>
      </c>
      <c r="N15" s="5">
        <v>6</v>
      </c>
      <c r="O15" s="5">
        <v>6</v>
      </c>
      <c r="P15" s="5">
        <v>6</v>
      </c>
      <c r="Q15">
        <v>6</v>
      </c>
      <c r="R15">
        <v>6</v>
      </c>
      <c r="S15">
        <v>6</v>
      </c>
      <c r="T15">
        <v>6</v>
      </c>
      <c r="U15" s="5">
        <v>6</v>
      </c>
      <c r="W15" t="s">
        <v>67</v>
      </c>
      <c r="X15" s="14"/>
    </row>
    <row r="16" spans="1:25" x14ac:dyDescent="0.15">
      <c r="A16" t="s">
        <v>34</v>
      </c>
      <c r="B16">
        <v>6</v>
      </c>
      <c r="C16">
        <v>6</v>
      </c>
      <c r="D16" s="5">
        <v>6</v>
      </c>
      <c r="E16" s="5">
        <v>6</v>
      </c>
      <c r="F16" s="5">
        <v>6</v>
      </c>
      <c r="G16" s="5">
        <v>6</v>
      </c>
      <c r="H16">
        <v>6</v>
      </c>
      <c r="I16">
        <v>6</v>
      </c>
      <c r="J16">
        <v>6</v>
      </c>
      <c r="K16">
        <v>6</v>
      </c>
      <c r="L16">
        <v>6</v>
      </c>
      <c r="M16" s="5">
        <v>6</v>
      </c>
      <c r="N16" s="5">
        <v>6</v>
      </c>
      <c r="O16" s="5">
        <v>6</v>
      </c>
      <c r="P16" s="5">
        <v>6</v>
      </c>
      <c r="Q16">
        <v>6</v>
      </c>
      <c r="R16">
        <v>6</v>
      </c>
      <c r="S16">
        <v>6</v>
      </c>
      <c r="T16">
        <v>6</v>
      </c>
      <c r="U16" s="5">
        <v>6</v>
      </c>
      <c r="W16" t="s">
        <v>68</v>
      </c>
      <c r="X16" s="10"/>
    </row>
    <row r="17" spans="1:25" x14ac:dyDescent="0.15">
      <c r="A17" t="s">
        <v>35</v>
      </c>
      <c r="B17">
        <v>6</v>
      </c>
      <c r="C17">
        <v>6</v>
      </c>
      <c r="D17" s="5">
        <v>6</v>
      </c>
      <c r="E17" s="5">
        <v>6</v>
      </c>
      <c r="F17" s="5">
        <v>6</v>
      </c>
      <c r="G17" s="5">
        <v>6</v>
      </c>
      <c r="H17">
        <v>6</v>
      </c>
      <c r="I17">
        <v>6</v>
      </c>
      <c r="J17">
        <v>6</v>
      </c>
      <c r="K17">
        <v>6</v>
      </c>
      <c r="L17">
        <v>6</v>
      </c>
      <c r="M17" s="5">
        <v>6</v>
      </c>
      <c r="N17" s="5">
        <v>6</v>
      </c>
      <c r="O17" s="5">
        <v>6</v>
      </c>
      <c r="P17" s="5">
        <v>6</v>
      </c>
      <c r="Q17">
        <v>6</v>
      </c>
      <c r="R17">
        <v>6</v>
      </c>
      <c r="S17">
        <v>6</v>
      </c>
      <c r="T17">
        <v>6</v>
      </c>
      <c r="U17" s="5">
        <v>6</v>
      </c>
      <c r="W17" t="s">
        <v>69</v>
      </c>
      <c r="X17" s="15"/>
    </row>
    <row r="18" spans="1:25" x14ac:dyDescent="0.15">
      <c r="A18" t="s">
        <v>36</v>
      </c>
      <c r="B18">
        <v>18</v>
      </c>
      <c r="C18">
        <v>14</v>
      </c>
      <c r="D18" s="5">
        <v>6</v>
      </c>
      <c r="E18" s="5">
        <v>6</v>
      </c>
      <c r="F18" s="5">
        <v>6</v>
      </c>
      <c r="G18" s="5">
        <v>6</v>
      </c>
      <c r="H18">
        <v>6</v>
      </c>
      <c r="I18">
        <v>10</v>
      </c>
      <c r="J18">
        <v>6</v>
      </c>
      <c r="K18">
        <v>6</v>
      </c>
      <c r="L18">
        <v>6</v>
      </c>
      <c r="M18" s="5">
        <v>6</v>
      </c>
      <c r="N18" s="5">
        <v>6</v>
      </c>
      <c r="O18" s="5">
        <v>6</v>
      </c>
      <c r="P18" s="5">
        <v>6</v>
      </c>
      <c r="Q18">
        <v>6</v>
      </c>
      <c r="R18">
        <v>6</v>
      </c>
      <c r="S18">
        <v>6</v>
      </c>
      <c r="T18">
        <v>6</v>
      </c>
      <c r="U18" s="5">
        <v>6</v>
      </c>
    </row>
    <row r="19" spans="1:25" x14ac:dyDescent="0.15">
      <c r="A19" t="s">
        <v>37</v>
      </c>
      <c r="B19">
        <v>6</v>
      </c>
      <c r="C19">
        <v>6</v>
      </c>
      <c r="D19" s="5">
        <v>6</v>
      </c>
      <c r="E19" s="5">
        <v>6</v>
      </c>
      <c r="F19" s="5">
        <v>6</v>
      </c>
      <c r="G19" s="5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5">
        <v>6</v>
      </c>
      <c r="N19" s="5">
        <v>6</v>
      </c>
      <c r="O19" s="5">
        <v>6</v>
      </c>
      <c r="P19" s="5">
        <v>6</v>
      </c>
      <c r="Q19">
        <v>6</v>
      </c>
      <c r="R19">
        <v>6</v>
      </c>
      <c r="S19">
        <v>6</v>
      </c>
      <c r="T19">
        <v>6</v>
      </c>
      <c r="U19" s="5">
        <v>6</v>
      </c>
    </row>
    <row r="20" spans="1:25" x14ac:dyDescent="0.15">
      <c r="A20" t="s">
        <v>38</v>
      </c>
      <c r="B20">
        <v>6</v>
      </c>
      <c r="C20">
        <v>6</v>
      </c>
      <c r="D20" s="5">
        <v>6</v>
      </c>
      <c r="E20" s="5">
        <v>6</v>
      </c>
      <c r="F20" s="5">
        <v>6</v>
      </c>
      <c r="G20" s="5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5">
        <v>6</v>
      </c>
      <c r="N20" s="5">
        <v>6</v>
      </c>
      <c r="O20" s="5">
        <v>6</v>
      </c>
      <c r="P20" s="5">
        <v>6</v>
      </c>
      <c r="Q20">
        <v>6</v>
      </c>
      <c r="R20">
        <v>6</v>
      </c>
      <c r="S20">
        <v>6</v>
      </c>
      <c r="T20">
        <v>6</v>
      </c>
      <c r="U20" s="5">
        <v>6</v>
      </c>
    </row>
    <row r="21" spans="1:25" x14ac:dyDescent="0.15">
      <c r="A21" t="s">
        <v>39</v>
      </c>
      <c r="B21">
        <v>6</v>
      </c>
      <c r="C21">
        <v>6</v>
      </c>
      <c r="D21" s="5">
        <v>6</v>
      </c>
      <c r="E21" s="5">
        <v>6</v>
      </c>
      <c r="F21" s="5">
        <v>6</v>
      </c>
      <c r="G21" s="5">
        <v>6</v>
      </c>
      <c r="H21">
        <v>6</v>
      </c>
      <c r="I21">
        <v>6</v>
      </c>
      <c r="J21">
        <v>6</v>
      </c>
      <c r="K21">
        <v>6</v>
      </c>
      <c r="L21">
        <v>6</v>
      </c>
      <c r="M21" s="5">
        <v>6</v>
      </c>
      <c r="N21" s="5">
        <v>6</v>
      </c>
      <c r="O21">
        <v>18</v>
      </c>
      <c r="P21" s="5">
        <v>6</v>
      </c>
      <c r="Q21">
        <v>6</v>
      </c>
      <c r="R21">
        <v>6</v>
      </c>
      <c r="S21">
        <v>6</v>
      </c>
      <c r="T21">
        <v>6</v>
      </c>
      <c r="U21" s="5">
        <v>6</v>
      </c>
    </row>
    <row r="22" spans="1:25" x14ac:dyDescent="0.15">
      <c r="A22" t="s">
        <v>40</v>
      </c>
      <c r="B22">
        <v>6</v>
      </c>
      <c r="C22">
        <v>6</v>
      </c>
      <c r="D22" s="5">
        <v>6</v>
      </c>
      <c r="E22" s="5">
        <v>6</v>
      </c>
      <c r="F22" s="5">
        <v>6</v>
      </c>
      <c r="G22">
        <v>15</v>
      </c>
      <c r="H22">
        <v>6</v>
      </c>
      <c r="I22">
        <v>6</v>
      </c>
      <c r="J22">
        <v>6</v>
      </c>
      <c r="K22">
        <v>6</v>
      </c>
      <c r="L22">
        <v>6</v>
      </c>
      <c r="M22" s="5">
        <v>6</v>
      </c>
      <c r="N22" s="5">
        <v>6</v>
      </c>
      <c r="O22">
        <v>6</v>
      </c>
      <c r="P22">
        <v>6</v>
      </c>
      <c r="Q22">
        <v>6</v>
      </c>
      <c r="R22">
        <v>6</v>
      </c>
      <c r="S22">
        <v>6</v>
      </c>
      <c r="T22" s="5">
        <v>6</v>
      </c>
      <c r="U22" s="5">
        <v>6</v>
      </c>
    </row>
    <row r="23" spans="1:25" x14ac:dyDescent="0.15">
      <c r="A23" t="s">
        <v>41</v>
      </c>
      <c r="B23">
        <v>6</v>
      </c>
      <c r="C23">
        <v>6</v>
      </c>
      <c r="D23" s="5">
        <v>6</v>
      </c>
      <c r="E23" s="5">
        <v>6</v>
      </c>
      <c r="F23" s="5">
        <v>6</v>
      </c>
      <c r="G23" s="5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18</v>
      </c>
      <c r="O23">
        <v>18</v>
      </c>
      <c r="P23">
        <v>6</v>
      </c>
      <c r="Q23">
        <v>6</v>
      </c>
      <c r="R23" s="5">
        <v>6</v>
      </c>
      <c r="S23" s="5">
        <v>6</v>
      </c>
      <c r="T23" s="5">
        <v>6</v>
      </c>
      <c r="U23" s="5">
        <v>6</v>
      </c>
    </row>
    <row r="24" spans="1:25" x14ac:dyDescent="0.15">
      <c r="A24" t="s">
        <v>42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>
        <v>6</v>
      </c>
    </row>
    <row r="25" spans="1:25" x14ac:dyDescent="0.15">
      <c r="A25" t="s">
        <v>43</v>
      </c>
      <c r="B25">
        <v>6</v>
      </c>
      <c r="C25">
        <v>6</v>
      </c>
      <c r="D25" s="5">
        <v>6</v>
      </c>
      <c r="E25" s="5">
        <v>18</v>
      </c>
      <c r="F25" s="5">
        <v>6</v>
      </c>
      <c r="G25" s="5">
        <v>6</v>
      </c>
      <c r="H25">
        <v>6</v>
      </c>
      <c r="I25">
        <v>6</v>
      </c>
      <c r="J25">
        <v>6</v>
      </c>
      <c r="K25">
        <v>6</v>
      </c>
      <c r="L25">
        <v>6</v>
      </c>
      <c r="M25" s="5">
        <v>6</v>
      </c>
      <c r="N25" s="5">
        <v>6</v>
      </c>
      <c r="O25" s="5">
        <v>6</v>
      </c>
      <c r="P25">
        <v>6</v>
      </c>
      <c r="Q25">
        <v>6</v>
      </c>
      <c r="R25">
        <v>6</v>
      </c>
      <c r="S25">
        <v>6</v>
      </c>
      <c r="T25">
        <v>6</v>
      </c>
      <c r="U25" s="5">
        <v>6</v>
      </c>
      <c r="V25" s="5"/>
    </row>
    <row r="26" spans="1:25" x14ac:dyDescent="0.15">
      <c r="A26" t="s">
        <v>44</v>
      </c>
      <c r="B26">
        <v>6</v>
      </c>
      <c r="C26">
        <v>6</v>
      </c>
      <c r="D26">
        <v>18</v>
      </c>
      <c r="E26">
        <v>18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13</v>
      </c>
      <c r="S26">
        <v>6</v>
      </c>
      <c r="T26">
        <v>6</v>
      </c>
      <c r="U26">
        <v>6</v>
      </c>
    </row>
    <row r="27" spans="1:25" x14ac:dyDescent="0.15">
      <c r="A27" t="s">
        <v>45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</row>
    <row r="28" spans="1:25" x14ac:dyDescent="0.15">
      <c r="A28" t="s">
        <v>46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</row>
    <row r="29" spans="1:25" x14ac:dyDescent="0.15">
      <c r="A29" t="s">
        <v>47</v>
      </c>
      <c r="B29">
        <v>20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20</v>
      </c>
      <c r="R29">
        <v>6</v>
      </c>
      <c r="S29">
        <v>6</v>
      </c>
      <c r="T29">
        <v>19</v>
      </c>
      <c r="U29">
        <v>19</v>
      </c>
    </row>
    <row r="30" spans="1:25" x14ac:dyDescent="0.15">
      <c r="A30" t="s">
        <v>81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W30" s="5"/>
      <c r="X30" s="5"/>
      <c r="Y30" s="5"/>
    </row>
    <row r="31" spans="1:25" x14ac:dyDescent="0.15">
      <c r="A31" t="s">
        <v>82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15</v>
      </c>
      <c r="Q31">
        <v>15</v>
      </c>
      <c r="R31">
        <v>15</v>
      </c>
      <c r="S31">
        <v>6</v>
      </c>
      <c r="T31">
        <v>6</v>
      </c>
      <c r="U31">
        <v>6</v>
      </c>
      <c r="W31" s="5"/>
      <c r="X31" s="5"/>
      <c r="Y31" s="5"/>
    </row>
    <row r="32" spans="1:25" x14ac:dyDescent="0.15">
      <c r="A32" t="s">
        <v>83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W32" s="5"/>
      <c r="X32" s="5">
        <f>699-12</f>
        <v>687</v>
      </c>
      <c r="Y32" s="5"/>
    </row>
    <row r="33" spans="1:25" x14ac:dyDescent="0.15">
      <c r="A33" t="s">
        <v>51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W33" s="5"/>
      <c r="X33" s="5"/>
      <c r="Y33" s="5"/>
    </row>
    <row r="34" spans="1:25" x14ac:dyDescent="0.15">
      <c r="A34" t="s">
        <v>77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W34" s="5"/>
      <c r="X34" s="21"/>
      <c r="Y34" s="5"/>
    </row>
    <row r="35" spans="1:25" x14ac:dyDescent="0.15">
      <c r="A35" t="s">
        <v>78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W35" s="5"/>
      <c r="X35" s="21"/>
      <c r="Y35" s="5"/>
    </row>
    <row r="36" spans="1:25" x14ac:dyDescent="0.15">
      <c r="A36" t="s">
        <v>79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W36" s="5"/>
      <c r="X36" s="21"/>
      <c r="Y36" s="5"/>
    </row>
    <row r="37" spans="1:25" x14ac:dyDescent="0.15">
      <c r="A37" t="s">
        <v>80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W37" s="5"/>
      <c r="X37" s="5"/>
      <c r="Y37" s="5"/>
    </row>
    <row r="38" spans="1:25" x14ac:dyDescent="0.15">
      <c r="W38" s="5"/>
      <c r="X38" s="5"/>
      <c r="Y38" s="5"/>
    </row>
    <row r="39" spans="1:25" x14ac:dyDescent="0.15">
      <c r="W39" s="5"/>
      <c r="X39" s="5"/>
      <c r="Y39" s="5"/>
    </row>
    <row r="40" spans="1:25" x14ac:dyDescent="0.15">
      <c r="B40" t="s">
        <v>165</v>
      </c>
      <c r="W40" s="5"/>
      <c r="X40" s="5"/>
      <c r="Y40" s="5"/>
    </row>
    <row r="41" spans="1:25" x14ac:dyDescent="0.15">
      <c r="A41" t="s">
        <v>21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W41" s="5"/>
      <c r="X41" s="5"/>
      <c r="Y41" s="5"/>
    </row>
    <row r="42" spans="1:25" x14ac:dyDescent="0.15">
      <c r="A42" t="s">
        <v>20</v>
      </c>
      <c r="B42" s="5">
        <v>9</v>
      </c>
      <c r="C42" s="5">
        <v>8</v>
      </c>
      <c r="D42" s="5">
        <v>9</v>
      </c>
      <c r="E42" s="5">
        <v>7</v>
      </c>
      <c r="F42" s="5">
        <v>9</v>
      </c>
      <c r="G42" s="5">
        <v>9</v>
      </c>
      <c r="H42" s="5">
        <v>9</v>
      </c>
      <c r="I42" s="5">
        <v>9</v>
      </c>
      <c r="J42" s="5">
        <v>9</v>
      </c>
      <c r="K42" s="5">
        <v>9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W42" t="s">
        <v>73</v>
      </c>
    </row>
    <row r="43" spans="1:25" x14ac:dyDescent="0.15">
      <c r="A43" t="s">
        <v>22</v>
      </c>
      <c r="B43" s="16"/>
      <c r="C43" s="16"/>
      <c r="D43" s="16"/>
      <c r="E43" s="16"/>
      <c r="F43" s="16"/>
      <c r="G43" s="16"/>
      <c r="H43" s="16"/>
      <c r="I43" s="2">
        <v>12</v>
      </c>
      <c r="J43" s="2">
        <v>12</v>
      </c>
      <c r="K43" s="2">
        <v>7</v>
      </c>
      <c r="L43" s="5">
        <v>7</v>
      </c>
      <c r="M43" s="5">
        <v>7</v>
      </c>
      <c r="N43" s="5">
        <v>7</v>
      </c>
      <c r="O43" s="5">
        <v>7</v>
      </c>
      <c r="P43" s="5">
        <v>7</v>
      </c>
      <c r="Q43" s="5">
        <v>7</v>
      </c>
      <c r="R43" s="5">
        <v>7</v>
      </c>
      <c r="S43" s="5">
        <v>7</v>
      </c>
      <c r="T43" s="5">
        <v>4</v>
      </c>
      <c r="U43" s="5">
        <v>4</v>
      </c>
      <c r="W43" t="s">
        <v>65</v>
      </c>
      <c r="X43" s="6"/>
    </row>
    <row r="44" spans="1:25" x14ac:dyDescent="0.15">
      <c r="A44" t="s">
        <v>158</v>
      </c>
      <c r="B44" s="6">
        <v>11</v>
      </c>
      <c r="C44" s="5">
        <v>7</v>
      </c>
      <c r="D44" s="5">
        <v>3</v>
      </c>
      <c r="E44" s="5">
        <v>4</v>
      </c>
      <c r="F44" s="5">
        <v>4</v>
      </c>
      <c r="G44" s="5">
        <v>7</v>
      </c>
      <c r="H44" s="5">
        <v>7</v>
      </c>
      <c r="I44" s="5">
        <v>7</v>
      </c>
      <c r="J44" s="5">
        <v>7</v>
      </c>
      <c r="K44" s="5">
        <v>8</v>
      </c>
      <c r="L44" s="5">
        <v>8</v>
      </c>
      <c r="M44" s="5">
        <v>9</v>
      </c>
      <c r="N44" s="5">
        <v>9</v>
      </c>
      <c r="O44" s="5">
        <v>9</v>
      </c>
      <c r="P44" s="5">
        <v>9</v>
      </c>
      <c r="Q44" s="5">
        <v>9</v>
      </c>
      <c r="R44" s="5">
        <v>9</v>
      </c>
      <c r="S44" s="6">
        <v>7</v>
      </c>
      <c r="T44" s="6">
        <v>7</v>
      </c>
      <c r="U44" s="6">
        <v>7</v>
      </c>
      <c r="W44" t="s">
        <v>66</v>
      </c>
      <c r="X44" s="2"/>
    </row>
    <row r="45" spans="1:25" x14ac:dyDescent="0.15">
      <c r="A45" t="s">
        <v>159</v>
      </c>
      <c r="B45" s="6">
        <v>8</v>
      </c>
      <c r="C45" s="6">
        <v>8</v>
      </c>
      <c r="D45" s="6">
        <v>8</v>
      </c>
      <c r="E45" s="6">
        <v>8</v>
      </c>
      <c r="F45" s="6">
        <v>8</v>
      </c>
      <c r="G45" s="2">
        <v>8</v>
      </c>
      <c r="H45" s="2">
        <v>8</v>
      </c>
      <c r="I45" s="2">
        <v>8</v>
      </c>
      <c r="J45" s="2">
        <v>8</v>
      </c>
      <c r="K45" s="2">
        <v>8</v>
      </c>
      <c r="L45" s="2">
        <v>8</v>
      </c>
      <c r="M45" s="2">
        <v>8</v>
      </c>
      <c r="N45" s="2">
        <v>8</v>
      </c>
      <c r="O45" s="2">
        <v>9</v>
      </c>
      <c r="P45" s="6">
        <v>9</v>
      </c>
      <c r="Q45" s="6">
        <v>9</v>
      </c>
      <c r="R45" s="6">
        <v>9</v>
      </c>
      <c r="S45" s="6">
        <v>9</v>
      </c>
      <c r="T45" s="5">
        <v>9</v>
      </c>
      <c r="U45" s="5">
        <v>9</v>
      </c>
      <c r="W45" t="s">
        <v>67</v>
      </c>
      <c r="X45" s="12"/>
    </row>
    <row r="46" spans="1:25" x14ac:dyDescent="0.15">
      <c r="A46" t="s">
        <v>160</v>
      </c>
      <c r="B46" s="5">
        <v>9</v>
      </c>
      <c r="C46" s="5">
        <v>9</v>
      </c>
      <c r="D46" s="5">
        <v>9</v>
      </c>
      <c r="E46" s="5">
        <v>9</v>
      </c>
      <c r="F46" s="5">
        <v>9</v>
      </c>
      <c r="G46" s="5">
        <v>11</v>
      </c>
      <c r="H46" s="5">
        <v>11</v>
      </c>
      <c r="I46" s="6">
        <v>11</v>
      </c>
      <c r="J46" s="6">
        <v>11</v>
      </c>
      <c r="K46" s="6">
        <v>11</v>
      </c>
      <c r="L46" s="6">
        <v>11</v>
      </c>
      <c r="M46" s="6">
        <v>11</v>
      </c>
      <c r="N46" s="6">
        <v>11</v>
      </c>
      <c r="O46" s="6">
        <v>11</v>
      </c>
      <c r="P46" s="6">
        <v>11</v>
      </c>
      <c r="Q46" s="6">
        <v>11</v>
      </c>
      <c r="R46" s="6">
        <v>11</v>
      </c>
      <c r="S46" s="6">
        <v>11</v>
      </c>
      <c r="T46" s="6">
        <v>11</v>
      </c>
      <c r="U46" s="6">
        <v>11</v>
      </c>
      <c r="W46" t="s">
        <v>68</v>
      </c>
      <c r="X46" s="11"/>
    </row>
    <row r="47" spans="1:25" x14ac:dyDescent="0.15">
      <c r="A47" t="s">
        <v>161</v>
      </c>
      <c r="B47" s="6">
        <v>9</v>
      </c>
      <c r="C47" s="6">
        <v>9</v>
      </c>
      <c r="D47" s="5">
        <v>9</v>
      </c>
      <c r="E47" s="5">
        <v>9</v>
      </c>
      <c r="F47" s="5">
        <v>9</v>
      </c>
      <c r="G47" s="5">
        <v>9</v>
      </c>
      <c r="H47" s="5">
        <v>9</v>
      </c>
      <c r="I47" s="5">
        <v>7</v>
      </c>
      <c r="J47" s="6">
        <v>7</v>
      </c>
      <c r="K47" s="6">
        <v>7</v>
      </c>
      <c r="L47" s="6">
        <v>7</v>
      </c>
      <c r="M47" s="6">
        <v>7</v>
      </c>
      <c r="N47" s="6">
        <v>7</v>
      </c>
      <c r="O47" s="6">
        <v>7</v>
      </c>
      <c r="P47" s="5">
        <v>9</v>
      </c>
      <c r="Q47" s="5">
        <v>9</v>
      </c>
      <c r="R47" s="5">
        <v>9</v>
      </c>
      <c r="S47" s="5">
        <v>9</v>
      </c>
      <c r="T47" s="5">
        <v>9</v>
      </c>
      <c r="U47" s="5">
        <v>9</v>
      </c>
      <c r="W47" t="s">
        <v>69</v>
      </c>
      <c r="X47" s="13"/>
    </row>
    <row r="48" spans="1:25" x14ac:dyDescent="0.15">
      <c r="A48" t="s">
        <v>162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 s="6">
        <v>9</v>
      </c>
      <c r="Q48" s="6">
        <v>7</v>
      </c>
      <c r="R48" s="5">
        <v>7</v>
      </c>
      <c r="S48" s="6">
        <v>11</v>
      </c>
      <c r="T48" s="6">
        <v>11</v>
      </c>
      <c r="U48" s="6">
        <v>11</v>
      </c>
    </row>
    <row r="49" spans="1:24" x14ac:dyDescent="0.15">
      <c r="A49" t="s">
        <v>163</v>
      </c>
      <c r="B49" s="6">
        <v>9</v>
      </c>
      <c r="C49" s="6">
        <v>9</v>
      </c>
      <c r="D49" s="6">
        <v>9</v>
      </c>
      <c r="E49" s="6">
        <v>9</v>
      </c>
      <c r="F49" s="6">
        <v>9</v>
      </c>
      <c r="G49" s="6">
        <v>9</v>
      </c>
      <c r="H49" s="6">
        <v>9</v>
      </c>
      <c r="I49" s="6">
        <v>9</v>
      </c>
      <c r="J49" s="6">
        <v>9</v>
      </c>
      <c r="K49" s="6">
        <v>9</v>
      </c>
      <c r="L49" s="6">
        <v>9</v>
      </c>
      <c r="M49" s="6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 x14ac:dyDescent="0.15">
      <c r="A50" t="s">
        <v>164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10</v>
      </c>
      <c r="S50">
        <v>10</v>
      </c>
      <c r="T50">
        <v>10</v>
      </c>
      <c r="U50">
        <v>10</v>
      </c>
    </row>
    <row r="51" spans="1:24" x14ac:dyDescent="0.15">
      <c r="A51" t="s">
        <v>30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7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 x14ac:dyDescent="0.15">
      <c r="A52" t="s">
        <v>31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</row>
    <row r="53" spans="1:24" x14ac:dyDescent="0.15">
      <c r="A53" t="s">
        <v>32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</row>
    <row r="54" spans="1:24" x14ac:dyDescent="0.15">
      <c r="A54" t="s">
        <v>33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</row>
    <row r="55" spans="1:24" x14ac:dyDescent="0.15">
      <c r="A55" t="s">
        <v>34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</row>
    <row r="56" spans="1:24" x14ac:dyDescent="0.15">
      <c r="A56" t="s">
        <v>35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</row>
    <row r="57" spans="1:24" x14ac:dyDescent="0.15">
      <c r="A57" t="s">
        <v>36</v>
      </c>
      <c r="B57">
        <v>5</v>
      </c>
      <c r="C57">
        <v>5</v>
      </c>
      <c r="D57" s="5">
        <v>9</v>
      </c>
      <c r="E57" s="5">
        <v>9</v>
      </c>
      <c r="F57" s="5">
        <v>9</v>
      </c>
      <c r="G57" s="5">
        <v>9</v>
      </c>
      <c r="H57" s="5">
        <v>5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 x14ac:dyDescent="0.15">
      <c r="A58" t="s">
        <v>37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</row>
    <row r="59" spans="1:24" x14ac:dyDescent="0.15">
      <c r="A59" t="s">
        <v>38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</row>
    <row r="60" spans="1:24" x14ac:dyDescent="0.15">
      <c r="A60" t="s">
        <v>39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X60">
        <f>699-17</f>
        <v>682</v>
      </c>
    </row>
    <row r="61" spans="1:24" x14ac:dyDescent="0.15">
      <c r="A61" t="s">
        <v>40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 x14ac:dyDescent="0.15">
      <c r="A62" t="s">
        <v>41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</row>
    <row r="63" spans="1:24" x14ac:dyDescent="0.15">
      <c r="A63" t="s">
        <v>42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</row>
    <row r="64" spans="1:24" x14ac:dyDescent="0.15">
      <c r="A64" t="s">
        <v>43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</row>
    <row r="65" spans="1:34" x14ac:dyDescent="0.15">
      <c r="A65" t="s">
        <v>44</v>
      </c>
      <c r="B65">
        <v>9</v>
      </c>
      <c r="C65">
        <v>9</v>
      </c>
      <c r="D65">
        <v>9</v>
      </c>
      <c r="E65">
        <v>9</v>
      </c>
      <c r="F65">
        <v>9</v>
      </c>
      <c r="G65">
        <v>10</v>
      </c>
      <c r="H65">
        <v>10</v>
      </c>
      <c r="I65">
        <v>10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</row>
    <row r="66" spans="1:34" x14ac:dyDescent="0.15">
      <c r="A66" t="s">
        <v>45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</row>
    <row r="67" spans="1:34" x14ac:dyDescent="0.15">
      <c r="A67" t="s">
        <v>46</v>
      </c>
      <c r="B67">
        <v>9</v>
      </c>
      <c r="C67">
        <v>9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9</v>
      </c>
      <c r="J67">
        <v>9</v>
      </c>
      <c r="K67">
        <v>9</v>
      </c>
      <c r="L67">
        <v>10</v>
      </c>
      <c r="M67">
        <v>10</v>
      </c>
      <c r="N67">
        <v>10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10</v>
      </c>
    </row>
    <row r="68" spans="1:34" x14ac:dyDescent="0.15">
      <c r="A68" t="s">
        <v>47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9</v>
      </c>
      <c r="J68">
        <v>9</v>
      </c>
      <c r="K68">
        <v>9</v>
      </c>
      <c r="L68">
        <v>9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X68" t="s">
        <v>173</v>
      </c>
    </row>
    <row r="69" spans="1:34" x14ac:dyDescent="0.15">
      <c r="A69" t="s">
        <v>48</v>
      </c>
      <c r="B69">
        <v>10</v>
      </c>
      <c r="C69">
        <v>10</v>
      </c>
      <c r="D69">
        <v>10</v>
      </c>
      <c r="E69">
        <v>10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X69" s="23" t="s">
        <v>123</v>
      </c>
      <c r="Y69" s="25">
        <f>SUM(Y78:Y85)/687</f>
        <v>0.89082969432314407</v>
      </c>
    </row>
    <row r="70" spans="1:34" x14ac:dyDescent="0.15">
      <c r="A70" t="s">
        <v>49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4</v>
      </c>
      <c r="Q70">
        <v>4</v>
      </c>
      <c r="R70">
        <v>4</v>
      </c>
      <c r="S70">
        <v>9</v>
      </c>
      <c r="T70">
        <v>9</v>
      </c>
      <c r="U70">
        <v>9</v>
      </c>
      <c r="X70" s="24" t="s">
        <v>122</v>
      </c>
      <c r="Y70" s="25">
        <f>SUM(Y87:Y91,Y102:Y106)/687</f>
        <v>6.6957787481804948E-2</v>
      </c>
    </row>
    <row r="71" spans="1:34" x14ac:dyDescent="0.15">
      <c r="A71" t="s">
        <v>50</v>
      </c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X71" s="24" t="s">
        <v>121</v>
      </c>
      <c r="Y71" s="25">
        <f>SUM(Y86,Y92:Y97)/687</f>
        <v>5.6768558951965066E-2</v>
      </c>
    </row>
    <row r="72" spans="1:34" x14ac:dyDescent="0.15">
      <c r="A72" t="s">
        <v>51</v>
      </c>
      <c r="B72">
        <v>9</v>
      </c>
      <c r="C72">
        <v>9</v>
      </c>
      <c r="D72">
        <v>9</v>
      </c>
      <c r="E72">
        <v>9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X72" s="24" t="s">
        <v>98</v>
      </c>
      <c r="Y72" s="25">
        <f>SUM(Y94,Y109)/687</f>
        <v>2.4745269286754003E-2</v>
      </c>
    </row>
    <row r="73" spans="1:34" x14ac:dyDescent="0.15">
      <c r="A73" t="s">
        <v>52</v>
      </c>
      <c r="B73">
        <v>9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  <c r="M73">
        <v>9</v>
      </c>
      <c r="N73">
        <v>9</v>
      </c>
      <c r="O73">
        <v>9</v>
      </c>
      <c r="P73">
        <v>9</v>
      </c>
      <c r="Q73">
        <v>9</v>
      </c>
      <c r="R73">
        <v>9</v>
      </c>
      <c r="S73">
        <v>9</v>
      </c>
      <c r="T73">
        <v>9</v>
      </c>
      <c r="U73">
        <v>9</v>
      </c>
      <c r="X73" s="24" t="s">
        <v>99</v>
      </c>
      <c r="Y73" s="25">
        <f>12/687</f>
        <v>1.7467248908296942E-2</v>
      </c>
    </row>
    <row r="74" spans="1:34" x14ac:dyDescent="0.15">
      <c r="A74" t="s">
        <v>53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9</v>
      </c>
      <c r="O74">
        <v>9</v>
      </c>
      <c r="P74">
        <v>9</v>
      </c>
      <c r="Q74">
        <v>9</v>
      </c>
      <c r="R74">
        <v>9</v>
      </c>
      <c r="S74">
        <v>9</v>
      </c>
      <c r="T74">
        <v>9</v>
      </c>
      <c r="U74">
        <v>9</v>
      </c>
      <c r="X74" s="24" t="s">
        <v>100</v>
      </c>
      <c r="Y74" s="25">
        <f>63/682</f>
        <v>9.2375366568914957E-2</v>
      </c>
    </row>
    <row r="75" spans="1:34" x14ac:dyDescent="0.15">
      <c r="A75" t="s">
        <v>54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7</v>
      </c>
      <c r="Q75">
        <v>9</v>
      </c>
      <c r="R75">
        <v>9</v>
      </c>
      <c r="S75">
        <v>9</v>
      </c>
      <c r="T75">
        <v>9</v>
      </c>
      <c r="U75">
        <v>9</v>
      </c>
      <c r="X75" s="24" t="s">
        <v>101</v>
      </c>
      <c r="Y75" s="25">
        <f>SUM(Y73:Y74)</f>
        <v>0.1098426154772119</v>
      </c>
    </row>
    <row r="76" spans="1:34" x14ac:dyDescent="0.15">
      <c r="A76" t="s">
        <v>55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9</v>
      </c>
      <c r="L76">
        <v>9</v>
      </c>
      <c r="M76">
        <v>9</v>
      </c>
      <c r="N76">
        <v>9</v>
      </c>
      <c r="O76">
        <v>9</v>
      </c>
      <c r="P76">
        <v>9</v>
      </c>
      <c r="Q76">
        <v>9</v>
      </c>
      <c r="R76">
        <v>9</v>
      </c>
      <c r="S76">
        <v>9</v>
      </c>
      <c r="T76">
        <v>9</v>
      </c>
    </row>
    <row r="77" spans="1:34" ht="49.5" x14ac:dyDescent="0.15">
      <c r="X77" s="27"/>
      <c r="Z77" s="28" t="s">
        <v>149</v>
      </c>
      <c r="AA77" s="28" t="s">
        <v>150</v>
      </c>
      <c r="AB77" s="28" t="s">
        <v>151</v>
      </c>
      <c r="AC77" s="28" t="s">
        <v>152</v>
      </c>
      <c r="AD77" s="28" t="s">
        <v>153</v>
      </c>
      <c r="AE77" s="28" t="s">
        <v>154</v>
      </c>
      <c r="AF77" s="28" t="s">
        <v>155</v>
      </c>
      <c r="AG77" s="28" t="s">
        <v>156</v>
      </c>
      <c r="AH77" s="28" t="s">
        <v>157</v>
      </c>
    </row>
    <row r="78" spans="1:34" ht="16.5" x14ac:dyDescent="0.15">
      <c r="W78" s="30">
        <v>1</v>
      </c>
      <c r="X78" s="31" t="s">
        <v>124</v>
      </c>
      <c r="Y78">
        <f>COUNTIF(B3:U37,1)</f>
        <v>3</v>
      </c>
      <c r="AD78">
        <v>1</v>
      </c>
    </row>
    <row r="79" spans="1:34" ht="16.5" x14ac:dyDescent="0.15">
      <c r="W79" s="32">
        <v>2</v>
      </c>
      <c r="X79" s="33" t="s">
        <v>125</v>
      </c>
      <c r="Y79">
        <f>COUNTIF(B3:U37,2)</f>
        <v>1</v>
      </c>
      <c r="AD79">
        <v>1</v>
      </c>
    </row>
    <row r="80" spans="1:34" ht="16.5" x14ac:dyDescent="0.15">
      <c r="W80" s="32">
        <v>3</v>
      </c>
      <c r="X80" s="33" t="s">
        <v>126</v>
      </c>
      <c r="Y80">
        <f>COUNTIF(B3:U37,3)</f>
        <v>3</v>
      </c>
      <c r="AC80">
        <v>1</v>
      </c>
      <c r="AD80">
        <v>1</v>
      </c>
    </row>
    <row r="81" spans="18:31" ht="16.5" x14ac:dyDescent="0.15">
      <c r="W81" s="32">
        <v>4</v>
      </c>
      <c r="X81" s="33" t="s">
        <v>127</v>
      </c>
      <c r="Y81">
        <f>COUNTIF(B3:U37,4)</f>
        <v>21</v>
      </c>
      <c r="AC81">
        <v>3</v>
      </c>
      <c r="AE81">
        <v>4</v>
      </c>
    </row>
    <row r="82" spans="18:31" ht="16.5" x14ac:dyDescent="0.15">
      <c r="W82" s="32">
        <v>5</v>
      </c>
      <c r="X82" s="33" t="s">
        <v>128</v>
      </c>
      <c r="Y82">
        <f>COUNTIF(B3:U37,5)</f>
        <v>0</v>
      </c>
    </row>
    <row r="83" spans="18:31" ht="16.5" x14ac:dyDescent="0.15">
      <c r="W83" s="32">
        <v>6</v>
      </c>
      <c r="X83" s="33" t="s">
        <v>129</v>
      </c>
      <c r="Y83">
        <f>COUNTIF(B3:U37,6)</f>
        <v>576</v>
      </c>
      <c r="AB83">
        <v>2</v>
      </c>
      <c r="AC83">
        <v>2</v>
      </c>
      <c r="AD83">
        <v>12</v>
      </c>
      <c r="AE83">
        <v>8</v>
      </c>
    </row>
    <row r="84" spans="18:31" ht="16.5" x14ac:dyDescent="0.15">
      <c r="W84" s="32">
        <v>7</v>
      </c>
      <c r="X84" s="33" t="s">
        <v>130</v>
      </c>
      <c r="Y84">
        <f>COUNTIF(B3:U37,7)</f>
        <v>5</v>
      </c>
      <c r="AB84">
        <v>1</v>
      </c>
      <c r="AE84">
        <v>1</v>
      </c>
    </row>
    <row r="85" spans="18:31" ht="16.5" x14ac:dyDescent="0.15">
      <c r="W85" s="32">
        <v>8</v>
      </c>
      <c r="X85" s="33" t="s">
        <v>131</v>
      </c>
      <c r="Y85">
        <f>COUNTIF(B3:U37,8)</f>
        <v>3</v>
      </c>
    </row>
    <row r="86" spans="18:31" ht="16.5" x14ac:dyDescent="0.15">
      <c r="R86" s="5"/>
      <c r="W86" s="34">
        <v>9</v>
      </c>
      <c r="X86" s="37" t="s">
        <v>132</v>
      </c>
      <c r="Y86">
        <f>COUNTIF(B3:U37,9)</f>
        <v>12</v>
      </c>
      <c r="AB86">
        <v>2</v>
      </c>
      <c r="AE86">
        <v>10</v>
      </c>
    </row>
    <row r="87" spans="18:31" ht="16.5" x14ac:dyDescent="0.15">
      <c r="R87" s="5"/>
      <c r="S87" s="5"/>
      <c r="W87" s="30">
        <v>10</v>
      </c>
      <c r="X87" s="31" t="s">
        <v>133</v>
      </c>
      <c r="Y87">
        <f>COUNTIF(B3:U37,10)</f>
        <v>19</v>
      </c>
      <c r="AD87">
        <v>6</v>
      </c>
    </row>
    <row r="88" spans="18:31" ht="16.5" x14ac:dyDescent="0.15">
      <c r="W88" s="32">
        <v>11</v>
      </c>
      <c r="X88" s="33" t="s">
        <v>134</v>
      </c>
      <c r="Y88">
        <f>COUNTIF(B3:U37,11)</f>
        <v>7</v>
      </c>
      <c r="AD88">
        <v>2</v>
      </c>
    </row>
    <row r="89" spans="18:31" ht="16.5" x14ac:dyDescent="0.15">
      <c r="W89" s="32">
        <v>12</v>
      </c>
      <c r="X89" s="33" t="s">
        <v>135</v>
      </c>
      <c r="Y89">
        <f>COUNTIF(B3:U37,12)</f>
        <v>0</v>
      </c>
    </row>
    <row r="90" spans="18:31" ht="16.5" x14ac:dyDescent="0.15">
      <c r="W90" s="32">
        <v>13</v>
      </c>
      <c r="X90" s="33" t="s">
        <v>136</v>
      </c>
      <c r="Y90">
        <f>COUNTIF(B3:U37,13)</f>
        <v>8</v>
      </c>
      <c r="AE90">
        <v>7</v>
      </c>
    </row>
    <row r="91" spans="18:31" ht="16.5" x14ac:dyDescent="0.15">
      <c r="W91" s="32">
        <v>14</v>
      </c>
      <c r="X91" s="33" t="s">
        <v>137</v>
      </c>
      <c r="Y91">
        <f>COUNTIF(B3:U37,14)</f>
        <v>1</v>
      </c>
    </row>
    <row r="92" spans="18:31" ht="16.5" x14ac:dyDescent="0.15">
      <c r="W92" s="32">
        <v>15</v>
      </c>
      <c r="X92" s="38" t="s">
        <v>138</v>
      </c>
      <c r="Y92">
        <f>COUNTIF(B3:U37,15)</f>
        <v>4</v>
      </c>
    </row>
    <row r="93" spans="18:31" ht="16.5" x14ac:dyDescent="0.15">
      <c r="W93" s="32">
        <v>16</v>
      </c>
      <c r="X93" s="38" t="s">
        <v>139</v>
      </c>
      <c r="Y93">
        <f>COUNTIF(B3:U37,16)</f>
        <v>6</v>
      </c>
    </row>
    <row r="94" spans="18:31" ht="16.5" x14ac:dyDescent="0.15">
      <c r="W94" s="32">
        <v>17</v>
      </c>
      <c r="X94" s="38" t="s">
        <v>140</v>
      </c>
      <c r="Y94">
        <f>COUNTIF(B3:U37,17)</f>
        <v>1</v>
      </c>
      <c r="AD94">
        <v>1</v>
      </c>
    </row>
    <row r="95" spans="18:31" ht="16.5" x14ac:dyDescent="0.15">
      <c r="W95" s="32">
        <v>18</v>
      </c>
      <c r="X95" s="38" t="s">
        <v>141</v>
      </c>
      <c r="Y95">
        <f>COUNTIF(B3:U37,18)</f>
        <v>11</v>
      </c>
      <c r="AE95">
        <v>4</v>
      </c>
    </row>
    <row r="96" spans="18:31" ht="16.5" x14ac:dyDescent="0.15">
      <c r="W96" s="34">
        <v>19</v>
      </c>
      <c r="X96" s="37" t="s">
        <v>142</v>
      </c>
      <c r="Y96">
        <f>COUNTIF(B3:U37,19)</f>
        <v>2</v>
      </c>
    </row>
    <row r="97" spans="23:30" ht="33" x14ac:dyDescent="0.15">
      <c r="W97" s="36">
        <v>20</v>
      </c>
      <c r="X97" s="39" t="s">
        <v>143</v>
      </c>
      <c r="Y97">
        <f>COUNTIF(B3:U37,20)</f>
        <v>3</v>
      </c>
      <c r="AB97">
        <v>1</v>
      </c>
    </row>
    <row r="98" spans="23:30" x14ac:dyDescent="0.15">
      <c r="Y98">
        <f>SUM(Y78:Y97)</f>
        <v>686</v>
      </c>
    </row>
    <row r="101" spans="23:30" ht="49.5" x14ac:dyDescent="0.15">
      <c r="Z101" s="28" t="s">
        <v>168</v>
      </c>
      <c r="AA101" s="28" t="s">
        <v>169</v>
      </c>
      <c r="AB101" s="28" t="s">
        <v>170</v>
      </c>
      <c r="AC101" s="28" t="s">
        <v>171</v>
      </c>
      <c r="AD101" s="28" t="s">
        <v>172</v>
      </c>
    </row>
    <row r="102" spans="23:30" ht="16.5" x14ac:dyDescent="0.15">
      <c r="W102" s="40">
        <v>1</v>
      </c>
      <c r="X102" s="31" t="s">
        <v>133</v>
      </c>
      <c r="Y102">
        <f>COUNTIF(B42:U76,1)</f>
        <v>0</v>
      </c>
      <c r="Z102" s="29"/>
    </row>
    <row r="103" spans="23:30" ht="16.5" x14ac:dyDescent="0.15">
      <c r="W103" s="41">
        <v>2</v>
      </c>
      <c r="X103" s="33" t="s">
        <v>134</v>
      </c>
      <c r="Y103">
        <f>COUNTIF(B42:U76,2)</f>
        <v>0</v>
      </c>
      <c r="Z103" s="29"/>
    </row>
    <row r="104" spans="23:30" ht="16.5" x14ac:dyDescent="0.15">
      <c r="W104" s="41">
        <v>3</v>
      </c>
      <c r="X104" s="33" t="s">
        <v>135</v>
      </c>
      <c r="Y104">
        <f>COUNTIF(B42:U76,3)</f>
        <v>1</v>
      </c>
      <c r="Z104" s="29"/>
    </row>
    <row r="105" spans="23:30" ht="16.5" x14ac:dyDescent="0.15">
      <c r="W105" s="41">
        <v>4</v>
      </c>
      <c r="X105" s="33" t="s">
        <v>167</v>
      </c>
      <c r="Y105">
        <f>COUNTIF(B42:U76,4)</f>
        <v>7</v>
      </c>
      <c r="Z105" s="29"/>
    </row>
    <row r="106" spans="23:30" ht="16.5" x14ac:dyDescent="0.15">
      <c r="W106" s="41">
        <v>5</v>
      </c>
      <c r="X106" s="33" t="s">
        <v>137</v>
      </c>
      <c r="Y106">
        <f>COUNTIF(B42:U76,5)</f>
        <v>3</v>
      </c>
    </row>
    <row r="107" spans="23:30" ht="16.5" x14ac:dyDescent="0.15">
      <c r="W107" s="41">
        <v>6</v>
      </c>
      <c r="X107" s="33" t="s">
        <v>138</v>
      </c>
      <c r="Y107">
        <f>COUNTIF(B42:U76,6)</f>
        <v>16</v>
      </c>
    </row>
    <row r="108" spans="23:30" ht="16.5" x14ac:dyDescent="0.15">
      <c r="W108" s="41">
        <v>7</v>
      </c>
      <c r="X108" s="33" t="s">
        <v>139</v>
      </c>
      <c r="Y108">
        <f>COUNTIF(B42:U76,7)</f>
        <v>29</v>
      </c>
      <c r="Z108">
        <v>10</v>
      </c>
      <c r="AA108">
        <v>1</v>
      </c>
    </row>
    <row r="109" spans="23:30" ht="16.5" x14ac:dyDescent="0.15">
      <c r="W109" s="41">
        <v>8</v>
      </c>
      <c r="X109" s="33" t="s">
        <v>140</v>
      </c>
      <c r="Y109">
        <f>COUNTIF(B42:U76,8)</f>
        <v>16</v>
      </c>
      <c r="Z109">
        <v>5</v>
      </c>
      <c r="AA109">
        <v>8</v>
      </c>
    </row>
    <row r="110" spans="23:30" ht="16.5" x14ac:dyDescent="0.15">
      <c r="W110" s="41">
        <v>9</v>
      </c>
      <c r="X110" s="33" t="s">
        <v>141</v>
      </c>
      <c r="Y110">
        <f>COUNTIF(B42:U76,9)</f>
        <v>546</v>
      </c>
      <c r="Z110">
        <v>19</v>
      </c>
      <c r="AA110">
        <v>1</v>
      </c>
    </row>
    <row r="111" spans="23:30" ht="16.5" x14ac:dyDescent="0.15">
      <c r="W111" s="42">
        <v>10</v>
      </c>
      <c r="X111" s="35" t="s">
        <v>142</v>
      </c>
      <c r="Y111">
        <f>COUNTIF(B42:U76,10)</f>
        <v>43</v>
      </c>
    </row>
    <row r="112" spans="23:30" ht="16.5" x14ac:dyDescent="0.15">
      <c r="W112" s="40">
        <v>11</v>
      </c>
      <c r="X112" s="31" t="s">
        <v>144</v>
      </c>
      <c r="Y112">
        <f>COUNTIF(B42:U76,11)</f>
        <v>19</v>
      </c>
      <c r="Z112">
        <v>17</v>
      </c>
    </row>
    <row r="113" spans="23:27" ht="16.5" x14ac:dyDescent="0.15">
      <c r="W113" s="41">
        <v>12</v>
      </c>
      <c r="X113" s="33" t="s">
        <v>145</v>
      </c>
      <c r="Y113">
        <f>COUNTIF(B42:U76,12)</f>
        <v>2</v>
      </c>
      <c r="AA113">
        <v>2</v>
      </c>
    </row>
    <row r="114" spans="23:27" ht="16.5" x14ac:dyDescent="0.15">
      <c r="W114" s="41">
        <v>13</v>
      </c>
      <c r="X114" s="33" t="s">
        <v>146</v>
      </c>
      <c r="Y114">
        <f>COUNTIF(B42:U76,13)</f>
        <v>0</v>
      </c>
    </row>
    <row r="115" spans="23:27" ht="16.5" x14ac:dyDescent="0.15">
      <c r="W115" s="41">
        <v>14</v>
      </c>
      <c r="X115" s="33" t="s">
        <v>147</v>
      </c>
      <c r="Y115">
        <f>COUNTIF(B42:U76,14)</f>
        <v>0</v>
      </c>
    </row>
    <row r="116" spans="23:27" ht="16.5" x14ac:dyDescent="0.15">
      <c r="W116" s="42">
        <v>15</v>
      </c>
      <c r="X116" s="35" t="s">
        <v>148</v>
      </c>
      <c r="Y116">
        <f>COUNTIF(B42:U76,15)</f>
        <v>0</v>
      </c>
    </row>
    <row r="117" spans="23:27" x14ac:dyDescent="0.15">
      <c r="Y117">
        <f>SUM(Y102:Y116)</f>
        <v>682</v>
      </c>
    </row>
    <row r="122" spans="23:27" x14ac:dyDescent="0.15">
      <c r="Z122">
        <f>58+27+19+17</f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OOTIAS</vt:lpstr>
      <vt:lpstr>SPOOTIAS一维（弃之）</vt:lpstr>
      <vt:lpstr>SPOOTIAS二维</vt:lpstr>
      <vt:lpstr>SPOOTIAS二维+教师期望</vt:lpstr>
      <vt:lpstr>SPOOTIAS二维（分析表格）</vt:lpstr>
    </vt:vector>
  </TitlesOfParts>
  <Company>TMA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李锋</dc:creator>
  <cp:lastModifiedBy>李锋</cp:lastModifiedBy>
  <dcterms:created xsi:type="dcterms:W3CDTF">2016-04-18T00:13:48Z</dcterms:created>
  <dcterms:modified xsi:type="dcterms:W3CDTF">2016-04-20T10:58:45Z</dcterms:modified>
</cp:coreProperties>
</file>